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sonal\Downloads\"/>
    </mc:Choice>
  </mc:AlternateContent>
  <xr:revisionPtr revIDLastSave="0" documentId="13_ncr:1_{2A03233B-0A9A-4283-B112-6D380DB75E80}" xr6:coauthVersionLast="47" xr6:coauthVersionMax="47" xr10:uidLastSave="{00000000-0000-0000-0000-000000000000}"/>
  <bookViews>
    <workbookView xWindow="-108" yWindow="-108" windowWidth="23256" windowHeight="12456" activeTab="1" xr2:uid="{898BC839-F2CA-4348-948C-D75AD4BD2CFC}"/>
  </bookViews>
  <sheets>
    <sheet name="pivot" sheetId="2" r:id="rId1"/>
    <sheet name="Dashboard" sheetId="3" r:id="rId2"/>
    <sheet name="Data" sheetId="1" r:id="rId3"/>
  </sheets>
  <definedNames>
    <definedName name="_xlchart.v5.0" hidden="1">pivot!$N$10</definedName>
    <definedName name="_xlchart.v5.1" hidden="1">pivot!$N$11:$N$29</definedName>
    <definedName name="_xlchart.v5.10" hidden="1">pivot!$O$10</definedName>
    <definedName name="_xlchart.v5.11" hidden="1">pivot!$O$11:$O$29</definedName>
    <definedName name="_xlchart.v5.2" hidden="1">pivot!$O$10</definedName>
    <definedName name="_xlchart.v5.3" hidden="1">pivot!$O$11:$O$29</definedName>
    <definedName name="_xlchart.v5.4" hidden="1">pivot!$N$10</definedName>
    <definedName name="_xlchart.v5.5" hidden="1">pivot!$N$11:$N$29</definedName>
    <definedName name="_xlchart.v5.6" hidden="1">pivot!$O$10</definedName>
    <definedName name="_xlchart.v5.7" hidden="1">pivot!$O$11:$O$29</definedName>
    <definedName name="_xlchart.v5.8" hidden="1">pivot!$N$10</definedName>
    <definedName name="_xlchart.v5.9" hidden="1">pivot!$N$11:$N$29</definedName>
    <definedName name="age">#REF!</definedName>
    <definedName name="count">#REF!</definedName>
    <definedName name="Slicer_Month">#N/A</definedName>
    <definedName name="Slicer_Product_Category">#N/A</definedName>
    <definedName name="Slicer_Region">#N/A</definedName>
    <definedName name="Slicer_Sales_Channel">#N/A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10" i="2" l="1"/>
  <c r="O11" i="2"/>
  <c r="O12" i="2"/>
  <c r="O13" i="2"/>
  <c r="O14" i="2"/>
  <c r="O15" i="2"/>
  <c r="O16" i="2"/>
  <c r="O17" i="2"/>
  <c r="O18" i="2"/>
  <c r="O19" i="2"/>
  <c r="O20" i="2"/>
  <c r="O21" i="2"/>
  <c r="O22" i="2"/>
  <c r="O23" i="2"/>
  <c r="O24" i="2"/>
  <c r="O25" i="2"/>
  <c r="O26" i="2"/>
  <c r="O27" i="2"/>
  <c r="O10" i="2"/>
  <c r="N11" i="2"/>
  <c r="N12" i="2"/>
  <c r="N13" i="2"/>
  <c r="N14" i="2"/>
  <c r="N15" i="2"/>
  <c r="N16" i="2"/>
  <c r="N17" i="2"/>
  <c r="N18" i="2"/>
  <c r="N19" i="2"/>
  <c r="N20" i="2"/>
  <c r="N21" i="2"/>
  <c r="N22" i="2"/>
  <c r="N23" i="2"/>
  <c r="N24" i="2"/>
  <c r="N25" i="2"/>
  <c r="N26" i="2"/>
  <c r="N27" i="2"/>
  <c r="E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 i="1"/>
  <c r="Q2708" i="1"/>
  <c r="P2708" i="1"/>
  <c r="Q2707" i="1"/>
  <c r="P2707" i="1"/>
  <c r="Q2706" i="1"/>
  <c r="P2706" i="1"/>
  <c r="Q2705" i="1"/>
  <c r="P2705" i="1"/>
  <c r="R2705" i="1" s="1"/>
  <c r="S2705" i="1" s="1"/>
  <c r="Q2704" i="1"/>
  <c r="P2704" i="1"/>
  <c r="Q2703" i="1"/>
  <c r="P2703" i="1"/>
  <c r="Q2702" i="1"/>
  <c r="P2702" i="1"/>
  <c r="Q2701" i="1"/>
  <c r="P2701" i="1"/>
  <c r="Q2700" i="1"/>
  <c r="P2700" i="1"/>
  <c r="Q2699" i="1"/>
  <c r="P2699" i="1"/>
  <c r="Q2698" i="1"/>
  <c r="P2698" i="1"/>
  <c r="Q2697" i="1"/>
  <c r="P2697" i="1"/>
  <c r="Q2696" i="1"/>
  <c r="P2696" i="1"/>
  <c r="Q2695" i="1"/>
  <c r="P2695" i="1"/>
  <c r="Q2694" i="1"/>
  <c r="P2694" i="1"/>
  <c r="Q2693" i="1"/>
  <c r="P2693" i="1"/>
  <c r="R2693" i="1" s="1"/>
  <c r="S2693" i="1" s="1"/>
  <c r="Q2692" i="1"/>
  <c r="P2692" i="1"/>
  <c r="Q2691" i="1"/>
  <c r="P2691" i="1"/>
  <c r="Q2690" i="1"/>
  <c r="P2690" i="1"/>
  <c r="Q2689" i="1"/>
  <c r="P2689" i="1"/>
  <c r="Q2688" i="1"/>
  <c r="P2688" i="1"/>
  <c r="Q2687" i="1"/>
  <c r="P2687" i="1"/>
  <c r="R2687" i="1" s="1"/>
  <c r="S2687" i="1" s="1"/>
  <c r="Q2686" i="1"/>
  <c r="P2686" i="1"/>
  <c r="Q2685" i="1"/>
  <c r="P2685" i="1"/>
  <c r="Q2684" i="1"/>
  <c r="P2684" i="1"/>
  <c r="Q2683" i="1"/>
  <c r="P2683" i="1"/>
  <c r="Q2682" i="1"/>
  <c r="P2682" i="1"/>
  <c r="Q2681" i="1"/>
  <c r="P2681" i="1"/>
  <c r="R2681" i="1" s="1"/>
  <c r="S2681" i="1" s="1"/>
  <c r="Q2680" i="1"/>
  <c r="P2680" i="1"/>
  <c r="Q2679" i="1"/>
  <c r="P2679" i="1"/>
  <c r="Q2678" i="1"/>
  <c r="P2678" i="1"/>
  <c r="Q2677" i="1"/>
  <c r="P2677" i="1"/>
  <c r="Q2676" i="1"/>
  <c r="P2676" i="1"/>
  <c r="Q2675" i="1"/>
  <c r="P2675" i="1"/>
  <c r="R2675" i="1" s="1"/>
  <c r="S2675" i="1" s="1"/>
  <c r="Q2674" i="1"/>
  <c r="P2674" i="1"/>
  <c r="Q2673" i="1"/>
  <c r="P2673" i="1"/>
  <c r="Q2672" i="1"/>
  <c r="P2672" i="1"/>
  <c r="Q2671" i="1"/>
  <c r="P2671" i="1"/>
  <c r="Q2670" i="1"/>
  <c r="P2670" i="1"/>
  <c r="Q2669" i="1"/>
  <c r="P2669" i="1"/>
  <c r="R2669" i="1" s="1"/>
  <c r="S2669" i="1" s="1"/>
  <c r="Q2668" i="1"/>
  <c r="P2668" i="1"/>
  <c r="Q2667" i="1"/>
  <c r="P2667" i="1"/>
  <c r="Q2666" i="1"/>
  <c r="P2666" i="1"/>
  <c r="Q2665" i="1"/>
  <c r="P2665" i="1"/>
  <c r="Q2664" i="1"/>
  <c r="P2664" i="1"/>
  <c r="Q2663" i="1"/>
  <c r="P2663" i="1"/>
  <c r="R2663" i="1" s="1"/>
  <c r="S2663" i="1" s="1"/>
  <c r="Q2662" i="1"/>
  <c r="P2662" i="1"/>
  <c r="Q2661" i="1"/>
  <c r="P2661" i="1"/>
  <c r="Q2660" i="1"/>
  <c r="P2660" i="1"/>
  <c r="Q2659" i="1"/>
  <c r="P2659" i="1"/>
  <c r="Q2658" i="1"/>
  <c r="P2658" i="1"/>
  <c r="Q2657" i="1"/>
  <c r="P2657" i="1"/>
  <c r="R2657" i="1" s="1"/>
  <c r="S2657" i="1" s="1"/>
  <c r="Q2656" i="1"/>
  <c r="P2656" i="1"/>
  <c r="Q2655" i="1"/>
  <c r="P2655" i="1"/>
  <c r="Q2654" i="1"/>
  <c r="P2654" i="1"/>
  <c r="Q2653" i="1"/>
  <c r="P2653" i="1"/>
  <c r="Q2652" i="1"/>
  <c r="P2652" i="1"/>
  <c r="Q2651" i="1"/>
  <c r="P2651" i="1"/>
  <c r="R2651" i="1" s="1"/>
  <c r="S2651" i="1" s="1"/>
  <c r="Q2650" i="1"/>
  <c r="P2650" i="1"/>
  <c r="Q2649" i="1"/>
  <c r="P2649" i="1"/>
  <c r="Q2648" i="1"/>
  <c r="P2648" i="1"/>
  <c r="Q2647" i="1"/>
  <c r="P2647" i="1"/>
  <c r="Q2646" i="1"/>
  <c r="P2646" i="1"/>
  <c r="Q2645" i="1"/>
  <c r="P2645" i="1"/>
  <c r="R2645" i="1" s="1"/>
  <c r="S2645" i="1" s="1"/>
  <c r="Q2644" i="1"/>
  <c r="P2644" i="1"/>
  <c r="Q2643" i="1"/>
  <c r="P2643" i="1"/>
  <c r="Q2642" i="1"/>
  <c r="P2642" i="1"/>
  <c r="Q2641" i="1"/>
  <c r="P2641" i="1"/>
  <c r="Q2640" i="1"/>
  <c r="P2640" i="1"/>
  <c r="Q2639" i="1"/>
  <c r="P2639" i="1"/>
  <c r="R2639" i="1" s="1"/>
  <c r="S2639" i="1" s="1"/>
  <c r="Q2638" i="1"/>
  <c r="P2638" i="1"/>
  <c r="Q2637" i="1"/>
  <c r="P2637" i="1"/>
  <c r="Q2636" i="1"/>
  <c r="P2636" i="1"/>
  <c r="Q2635" i="1"/>
  <c r="P2635" i="1"/>
  <c r="Q2634" i="1"/>
  <c r="P2634" i="1"/>
  <c r="Q2633" i="1"/>
  <c r="P2633" i="1"/>
  <c r="R2633" i="1" s="1"/>
  <c r="S2633" i="1" s="1"/>
  <c r="Q2632" i="1"/>
  <c r="P2632" i="1"/>
  <c r="Q2631" i="1"/>
  <c r="P2631" i="1"/>
  <c r="Q2630" i="1"/>
  <c r="P2630" i="1"/>
  <c r="Q2629" i="1"/>
  <c r="P2629" i="1"/>
  <c r="Q2628" i="1"/>
  <c r="P2628" i="1"/>
  <c r="Q2627" i="1"/>
  <c r="P2627" i="1"/>
  <c r="R2627" i="1" s="1"/>
  <c r="S2627" i="1" s="1"/>
  <c r="Q2626" i="1"/>
  <c r="P2626" i="1"/>
  <c r="Q2625" i="1"/>
  <c r="P2625" i="1"/>
  <c r="Q2624" i="1"/>
  <c r="P2624" i="1"/>
  <c r="Q2623" i="1"/>
  <c r="P2623" i="1"/>
  <c r="Q2622" i="1"/>
  <c r="P2622" i="1"/>
  <c r="Q2621" i="1"/>
  <c r="P2621" i="1"/>
  <c r="R2621" i="1" s="1"/>
  <c r="S2621" i="1" s="1"/>
  <c r="Q2620" i="1"/>
  <c r="P2620" i="1"/>
  <c r="Q2619" i="1"/>
  <c r="P2619" i="1"/>
  <c r="Q2618" i="1"/>
  <c r="P2618" i="1"/>
  <c r="Q2617" i="1"/>
  <c r="P2617" i="1"/>
  <c r="Q2616" i="1"/>
  <c r="P2616" i="1"/>
  <c r="Q2615" i="1"/>
  <c r="P2615" i="1"/>
  <c r="R2615" i="1" s="1"/>
  <c r="S2615" i="1" s="1"/>
  <c r="Q2614" i="1"/>
  <c r="P2614" i="1"/>
  <c r="Q2613" i="1"/>
  <c r="P2613" i="1"/>
  <c r="Q2612" i="1"/>
  <c r="P2612" i="1"/>
  <c r="Q2611" i="1"/>
  <c r="P2611" i="1"/>
  <c r="Q2610" i="1"/>
  <c r="P2610" i="1"/>
  <c r="Q2609" i="1"/>
  <c r="P2609" i="1"/>
  <c r="R2609" i="1" s="1"/>
  <c r="S2609" i="1" s="1"/>
  <c r="Q2608" i="1"/>
  <c r="P2608" i="1"/>
  <c r="Q2607" i="1"/>
  <c r="P2607" i="1"/>
  <c r="Q2606" i="1"/>
  <c r="P2606" i="1"/>
  <c r="Q2605" i="1"/>
  <c r="P2605" i="1"/>
  <c r="Q2604" i="1"/>
  <c r="P2604" i="1"/>
  <c r="Q2603" i="1"/>
  <c r="P2603" i="1"/>
  <c r="Q2602" i="1"/>
  <c r="P2602" i="1"/>
  <c r="Q2601" i="1"/>
  <c r="P2601" i="1"/>
  <c r="Q2600" i="1"/>
  <c r="P2600" i="1"/>
  <c r="Q2599" i="1"/>
  <c r="P2599" i="1"/>
  <c r="Q2598" i="1"/>
  <c r="P2598" i="1"/>
  <c r="Q2597" i="1"/>
  <c r="P2597" i="1"/>
  <c r="R2597" i="1" s="1"/>
  <c r="S2597" i="1" s="1"/>
  <c r="Q2596" i="1"/>
  <c r="P2596" i="1"/>
  <c r="Q2595" i="1"/>
  <c r="P2595" i="1"/>
  <c r="Q2594" i="1"/>
  <c r="P2594" i="1"/>
  <c r="Q2593" i="1"/>
  <c r="P2593" i="1"/>
  <c r="Q2592" i="1"/>
  <c r="P2592" i="1"/>
  <c r="Q2591" i="1"/>
  <c r="P2591" i="1"/>
  <c r="R2591" i="1" s="1"/>
  <c r="S2591" i="1" s="1"/>
  <c r="Q2590" i="1"/>
  <c r="P2590" i="1"/>
  <c r="Q2589" i="1"/>
  <c r="P2589" i="1"/>
  <c r="Q2588" i="1"/>
  <c r="P2588" i="1"/>
  <c r="Q2587" i="1"/>
  <c r="P2587" i="1"/>
  <c r="Q2586" i="1"/>
  <c r="P2586" i="1"/>
  <c r="Q2585" i="1"/>
  <c r="P2585" i="1"/>
  <c r="R2585" i="1" s="1"/>
  <c r="S2585" i="1" s="1"/>
  <c r="Q2584" i="1"/>
  <c r="P2584" i="1"/>
  <c r="Q2583" i="1"/>
  <c r="P2583" i="1"/>
  <c r="Q2582" i="1"/>
  <c r="P2582" i="1"/>
  <c r="Q2581" i="1"/>
  <c r="P2581" i="1"/>
  <c r="Q2580" i="1"/>
  <c r="P2580" i="1"/>
  <c r="Q2579" i="1"/>
  <c r="P2579" i="1"/>
  <c r="R2579" i="1" s="1"/>
  <c r="S2579" i="1" s="1"/>
  <c r="Q2578" i="1"/>
  <c r="P2578" i="1"/>
  <c r="Q2577" i="1"/>
  <c r="P2577" i="1"/>
  <c r="Q2576" i="1"/>
  <c r="P2576" i="1"/>
  <c r="Q2575" i="1"/>
  <c r="P2575" i="1"/>
  <c r="Q2574" i="1"/>
  <c r="P2574" i="1"/>
  <c r="Q2573" i="1"/>
  <c r="P2573" i="1"/>
  <c r="R2573" i="1" s="1"/>
  <c r="S2573" i="1" s="1"/>
  <c r="Q2572" i="1"/>
  <c r="P2572" i="1"/>
  <c r="Q2571" i="1"/>
  <c r="P2571" i="1"/>
  <c r="Q2570" i="1"/>
  <c r="P2570" i="1"/>
  <c r="Q2569" i="1"/>
  <c r="P2569" i="1"/>
  <c r="Q2568" i="1"/>
  <c r="P2568" i="1"/>
  <c r="Q2567" i="1"/>
  <c r="P2567" i="1"/>
  <c r="R2567" i="1" s="1"/>
  <c r="S2567" i="1" s="1"/>
  <c r="Q2566" i="1"/>
  <c r="P2566" i="1"/>
  <c r="Q2565" i="1"/>
  <c r="P2565" i="1"/>
  <c r="Q2564" i="1"/>
  <c r="P2564" i="1"/>
  <c r="Q2563" i="1"/>
  <c r="P2563" i="1"/>
  <c r="Q2562" i="1"/>
  <c r="P2562" i="1"/>
  <c r="Q2561" i="1"/>
  <c r="P2561" i="1"/>
  <c r="R2561" i="1" s="1"/>
  <c r="S2561" i="1" s="1"/>
  <c r="Q2560" i="1"/>
  <c r="P2560" i="1"/>
  <c r="Q2559" i="1"/>
  <c r="P2559" i="1"/>
  <c r="Q2558" i="1"/>
  <c r="P2558" i="1"/>
  <c r="Q2557" i="1"/>
  <c r="P2557" i="1"/>
  <c r="Q2556" i="1"/>
  <c r="P2556" i="1"/>
  <c r="Q2555" i="1"/>
  <c r="P2555" i="1"/>
  <c r="R2555" i="1" s="1"/>
  <c r="S2555" i="1" s="1"/>
  <c r="Q2554" i="1"/>
  <c r="P2554" i="1"/>
  <c r="Q2553" i="1"/>
  <c r="P2553" i="1"/>
  <c r="Q2552" i="1"/>
  <c r="P2552" i="1"/>
  <c r="Q2551" i="1"/>
  <c r="P2551" i="1"/>
  <c r="Q2550" i="1"/>
  <c r="P2550" i="1"/>
  <c r="Q2549" i="1"/>
  <c r="P2549" i="1"/>
  <c r="Q2548" i="1"/>
  <c r="P2548" i="1"/>
  <c r="Q2547" i="1"/>
  <c r="P2547" i="1"/>
  <c r="Q2546" i="1"/>
  <c r="P2546" i="1"/>
  <c r="Q2545" i="1"/>
  <c r="P2545" i="1"/>
  <c r="Q2544" i="1"/>
  <c r="P2544" i="1"/>
  <c r="Q2543" i="1"/>
  <c r="P2543" i="1"/>
  <c r="R2543" i="1" s="1"/>
  <c r="S2543" i="1" s="1"/>
  <c r="Q2542" i="1"/>
  <c r="P2542" i="1"/>
  <c r="Q2541" i="1"/>
  <c r="P2541" i="1"/>
  <c r="Q2540" i="1"/>
  <c r="P2540" i="1"/>
  <c r="Q2539" i="1"/>
  <c r="P2539" i="1"/>
  <c r="Q2538" i="1"/>
  <c r="P2538" i="1"/>
  <c r="Q2537" i="1"/>
  <c r="P2537" i="1"/>
  <c r="R2537" i="1" s="1"/>
  <c r="S2537" i="1" s="1"/>
  <c r="Q2536" i="1"/>
  <c r="P2536" i="1"/>
  <c r="Q2535" i="1"/>
  <c r="P2535" i="1"/>
  <c r="Q2534" i="1"/>
  <c r="P2534" i="1"/>
  <c r="Q2533" i="1"/>
  <c r="P2533" i="1"/>
  <c r="Q2532" i="1"/>
  <c r="P2532" i="1"/>
  <c r="Q2531" i="1"/>
  <c r="P2531" i="1"/>
  <c r="R2531" i="1" s="1"/>
  <c r="S2531" i="1" s="1"/>
  <c r="Q2530" i="1"/>
  <c r="P2530" i="1"/>
  <c r="Q2529" i="1"/>
  <c r="P2529" i="1"/>
  <c r="Q2528" i="1"/>
  <c r="P2528" i="1"/>
  <c r="Q2527" i="1"/>
  <c r="P2527" i="1"/>
  <c r="Q2526" i="1"/>
  <c r="P2526" i="1"/>
  <c r="Q2525" i="1"/>
  <c r="P2525" i="1"/>
  <c r="R2525" i="1" s="1"/>
  <c r="S2525" i="1" s="1"/>
  <c r="Q2524" i="1"/>
  <c r="P2524" i="1"/>
  <c r="Q2523" i="1"/>
  <c r="P2523" i="1"/>
  <c r="Q2522" i="1"/>
  <c r="P2522" i="1"/>
  <c r="Q2521" i="1"/>
  <c r="P2521" i="1"/>
  <c r="Q2520" i="1"/>
  <c r="P2520" i="1"/>
  <c r="Q2519" i="1"/>
  <c r="P2519" i="1"/>
  <c r="Q2518" i="1"/>
  <c r="P2518" i="1"/>
  <c r="Q2517" i="1"/>
  <c r="P2517" i="1"/>
  <c r="Q2516" i="1"/>
  <c r="P2516" i="1"/>
  <c r="Q2515" i="1"/>
  <c r="P2515" i="1"/>
  <c r="Q2514" i="1"/>
  <c r="P2514" i="1"/>
  <c r="Q2513" i="1"/>
  <c r="P2513" i="1"/>
  <c r="R2513" i="1" s="1"/>
  <c r="S2513" i="1" s="1"/>
  <c r="Q2512" i="1"/>
  <c r="P2512" i="1"/>
  <c r="Q2511" i="1"/>
  <c r="P2511" i="1"/>
  <c r="Q2510" i="1"/>
  <c r="P2510" i="1"/>
  <c r="Q2509" i="1"/>
  <c r="P2509" i="1"/>
  <c r="Q2508" i="1"/>
  <c r="P2508" i="1"/>
  <c r="Q2507" i="1"/>
  <c r="P2507" i="1"/>
  <c r="R2507" i="1" s="1"/>
  <c r="S2507" i="1" s="1"/>
  <c r="Q2506" i="1"/>
  <c r="P2506" i="1"/>
  <c r="Q2505" i="1"/>
  <c r="P2505" i="1"/>
  <c r="Q2504" i="1"/>
  <c r="P2504" i="1"/>
  <c r="Q2503" i="1"/>
  <c r="P2503" i="1"/>
  <c r="Q2502" i="1"/>
  <c r="P2502" i="1"/>
  <c r="Q2501" i="1"/>
  <c r="P2501" i="1"/>
  <c r="R2501" i="1" s="1"/>
  <c r="S2501" i="1" s="1"/>
  <c r="Q2500" i="1"/>
  <c r="P2500" i="1"/>
  <c r="Q2499" i="1"/>
  <c r="P2499" i="1"/>
  <c r="Q2498" i="1"/>
  <c r="P2498" i="1"/>
  <c r="Q2497" i="1"/>
  <c r="P2497" i="1"/>
  <c r="Q2496" i="1"/>
  <c r="P2496" i="1"/>
  <c r="Q2495" i="1"/>
  <c r="P2495" i="1"/>
  <c r="R2495" i="1" s="1"/>
  <c r="S2495" i="1" s="1"/>
  <c r="Q2494" i="1"/>
  <c r="P2494" i="1"/>
  <c r="Q2493" i="1"/>
  <c r="P2493" i="1"/>
  <c r="Q2492" i="1"/>
  <c r="P2492" i="1"/>
  <c r="Q2491" i="1"/>
  <c r="P2491" i="1"/>
  <c r="Q2490" i="1"/>
  <c r="P2490" i="1"/>
  <c r="Q2489" i="1"/>
  <c r="P2489" i="1"/>
  <c r="Q2488" i="1"/>
  <c r="P2488" i="1"/>
  <c r="Q2487" i="1"/>
  <c r="P2487" i="1"/>
  <c r="Q2486" i="1"/>
  <c r="P2486" i="1"/>
  <c r="Q2485" i="1"/>
  <c r="P2485" i="1"/>
  <c r="Q2484" i="1"/>
  <c r="P2484" i="1"/>
  <c r="Q2483" i="1"/>
  <c r="P2483" i="1"/>
  <c r="Q2482" i="1"/>
  <c r="P2482" i="1"/>
  <c r="Q2481" i="1"/>
  <c r="P2481" i="1"/>
  <c r="Q2480" i="1"/>
  <c r="P2480" i="1"/>
  <c r="Q2479" i="1"/>
  <c r="P2479" i="1"/>
  <c r="Q2478" i="1"/>
  <c r="P2478" i="1"/>
  <c r="Q2477" i="1"/>
  <c r="P2477" i="1"/>
  <c r="R2477" i="1" s="1"/>
  <c r="S2477" i="1" s="1"/>
  <c r="Q2476" i="1"/>
  <c r="P2476" i="1"/>
  <c r="Q2475" i="1"/>
  <c r="P2475" i="1"/>
  <c r="Q2474" i="1"/>
  <c r="P2474" i="1"/>
  <c r="Q2473" i="1"/>
  <c r="P2473" i="1"/>
  <c r="Q2472" i="1"/>
  <c r="P2472" i="1"/>
  <c r="Q2471" i="1"/>
  <c r="P2471" i="1"/>
  <c r="R2471" i="1" s="1"/>
  <c r="S2471" i="1" s="1"/>
  <c r="Q2470" i="1"/>
  <c r="P2470" i="1"/>
  <c r="Q2469" i="1"/>
  <c r="P2469" i="1"/>
  <c r="Q2468" i="1"/>
  <c r="P2468" i="1"/>
  <c r="Q2467" i="1"/>
  <c r="P2467" i="1"/>
  <c r="Q2466" i="1"/>
  <c r="P2466" i="1"/>
  <c r="Q2465" i="1"/>
  <c r="P2465" i="1"/>
  <c r="R2465" i="1" s="1"/>
  <c r="S2465" i="1" s="1"/>
  <c r="Q2464" i="1"/>
  <c r="P2464" i="1"/>
  <c r="Q2463" i="1"/>
  <c r="P2463" i="1"/>
  <c r="Q2462" i="1"/>
  <c r="P2462" i="1"/>
  <c r="Q2461" i="1"/>
  <c r="P2461" i="1"/>
  <c r="Q2460" i="1"/>
  <c r="P2460" i="1"/>
  <c r="Q2459" i="1"/>
  <c r="P2459" i="1"/>
  <c r="R2459" i="1" s="1"/>
  <c r="S2459" i="1" s="1"/>
  <c r="Q2458" i="1"/>
  <c r="P2458" i="1"/>
  <c r="Q2457" i="1"/>
  <c r="P2457" i="1"/>
  <c r="Q2456" i="1"/>
  <c r="P2456" i="1"/>
  <c r="Q2455" i="1"/>
  <c r="P2455" i="1"/>
  <c r="Q2454" i="1"/>
  <c r="P2454" i="1"/>
  <c r="Q2453" i="1"/>
  <c r="P2453" i="1"/>
  <c r="R2453" i="1" s="1"/>
  <c r="S2453" i="1" s="1"/>
  <c r="Q2452" i="1"/>
  <c r="P2452" i="1"/>
  <c r="Q2451" i="1"/>
  <c r="P2451" i="1"/>
  <c r="Q2450" i="1"/>
  <c r="P2450" i="1"/>
  <c r="Q2449" i="1"/>
  <c r="P2449" i="1"/>
  <c r="Q2448" i="1"/>
  <c r="P2448" i="1"/>
  <c r="Q2447" i="1"/>
  <c r="P2447" i="1"/>
  <c r="R2447" i="1" s="1"/>
  <c r="S2447" i="1" s="1"/>
  <c r="Q2446" i="1"/>
  <c r="P2446" i="1"/>
  <c r="Q2445" i="1"/>
  <c r="P2445" i="1"/>
  <c r="Q2444" i="1"/>
  <c r="P2444" i="1"/>
  <c r="Q2443" i="1"/>
  <c r="P2443" i="1"/>
  <c r="Q2442" i="1"/>
  <c r="P2442" i="1"/>
  <c r="Q2441" i="1"/>
  <c r="P2441" i="1"/>
  <c r="Q2440" i="1"/>
  <c r="P2440" i="1"/>
  <c r="Q2439" i="1"/>
  <c r="P2439" i="1"/>
  <c r="Q2438" i="1"/>
  <c r="P2438" i="1"/>
  <c r="Q2437" i="1"/>
  <c r="P2437" i="1"/>
  <c r="Q2436" i="1"/>
  <c r="P2436" i="1"/>
  <c r="Q2435" i="1"/>
  <c r="P2435" i="1"/>
  <c r="R2435" i="1" s="1"/>
  <c r="S2435" i="1" s="1"/>
  <c r="Q2434" i="1"/>
  <c r="P2434" i="1"/>
  <c r="Q2433" i="1"/>
  <c r="P2433" i="1"/>
  <c r="Q2432" i="1"/>
  <c r="P2432" i="1"/>
  <c r="Q2431" i="1"/>
  <c r="P2431" i="1"/>
  <c r="Q2430" i="1"/>
  <c r="P2430" i="1"/>
  <c r="Q2429" i="1"/>
  <c r="P2429" i="1"/>
  <c r="R2429" i="1" s="1"/>
  <c r="S2429" i="1" s="1"/>
  <c r="Q2428" i="1"/>
  <c r="P2428" i="1"/>
  <c r="Q2427" i="1"/>
  <c r="P2427" i="1"/>
  <c r="Q2426" i="1"/>
  <c r="P2426" i="1"/>
  <c r="Q2425" i="1"/>
  <c r="P2425" i="1"/>
  <c r="Q2424" i="1"/>
  <c r="P2424" i="1"/>
  <c r="Q2423" i="1"/>
  <c r="P2423" i="1"/>
  <c r="Q2422" i="1"/>
  <c r="P2422" i="1"/>
  <c r="Q2421" i="1"/>
  <c r="P2421" i="1"/>
  <c r="Q2420" i="1"/>
  <c r="P2420" i="1"/>
  <c r="Q2419" i="1"/>
  <c r="P2419" i="1"/>
  <c r="Q2418" i="1"/>
  <c r="P2418" i="1"/>
  <c r="Q2417" i="1"/>
  <c r="P2417" i="1"/>
  <c r="R2417" i="1" s="1"/>
  <c r="S2417" i="1" s="1"/>
  <c r="Q2416" i="1"/>
  <c r="P2416" i="1"/>
  <c r="Q2415" i="1"/>
  <c r="P2415" i="1"/>
  <c r="Q2414" i="1"/>
  <c r="P2414" i="1"/>
  <c r="Q2413" i="1"/>
  <c r="P2413" i="1"/>
  <c r="Q2412" i="1"/>
  <c r="P2412" i="1"/>
  <c r="Q2411" i="1"/>
  <c r="P2411" i="1"/>
  <c r="R2411" i="1" s="1"/>
  <c r="S2411" i="1" s="1"/>
  <c r="Q2410" i="1"/>
  <c r="P2410" i="1"/>
  <c r="Q2409" i="1"/>
  <c r="P2409" i="1"/>
  <c r="Q2408" i="1"/>
  <c r="P2408" i="1"/>
  <c r="Q2407" i="1"/>
  <c r="P2407" i="1"/>
  <c r="Q2406" i="1"/>
  <c r="P2406" i="1"/>
  <c r="Q2405" i="1"/>
  <c r="P2405" i="1"/>
  <c r="R2405" i="1" s="1"/>
  <c r="S2405" i="1" s="1"/>
  <c r="Q2404" i="1"/>
  <c r="P2404" i="1"/>
  <c r="Q2403" i="1"/>
  <c r="P2403" i="1"/>
  <c r="Q2402" i="1"/>
  <c r="P2402" i="1"/>
  <c r="Q2401" i="1"/>
  <c r="P2401" i="1"/>
  <c r="Q2400" i="1"/>
  <c r="P2400" i="1"/>
  <c r="Q2399" i="1"/>
  <c r="P2399" i="1"/>
  <c r="R2399" i="1" s="1"/>
  <c r="S2399" i="1" s="1"/>
  <c r="Q2398" i="1"/>
  <c r="P2398" i="1"/>
  <c r="Q2397" i="1"/>
  <c r="P2397" i="1"/>
  <c r="Q2396" i="1"/>
  <c r="P2396" i="1"/>
  <c r="Q2395" i="1"/>
  <c r="P2395" i="1"/>
  <c r="Q2394" i="1"/>
  <c r="P2394" i="1"/>
  <c r="Q2393" i="1"/>
  <c r="P2393" i="1"/>
  <c r="R2393" i="1" s="1"/>
  <c r="S2393" i="1" s="1"/>
  <c r="Q2392" i="1"/>
  <c r="P2392" i="1"/>
  <c r="Q2391" i="1"/>
  <c r="P2391" i="1"/>
  <c r="Q2390" i="1"/>
  <c r="P2390" i="1"/>
  <c r="Q2389" i="1"/>
  <c r="P2389" i="1"/>
  <c r="Q2388" i="1"/>
  <c r="P2388" i="1"/>
  <c r="Q2387" i="1"/>
  <c r="P2387" i="1"/>
  <c r="R2387" i="1" s="1"/>
  <c r="S2387" i="1" s="1"/>
  <c r="Q2386" i="1"/>
  <c r="P2386" i="1"/>
  <c r="Q2385" i="1"/>
  <c r="P2385" i="1"/>
  <c r="Q2384" i="1"/>
  <c r="P2384" i="1"/>
  <c r="Q2383" i="1"/>
  <c r="P2383" i="1"/>
  <c r="Q2382" i="1"/>
  <c r="P2382" i="1"/>
  <c r="Q2381" i="1"/>
  <c r="P2381" i="1"/>
  <c r="R2381" i="1" s="1"/>
  <c r="S2381" i="1" s="1"/>
  <c r="Q2380" i="1"/>
  <c r="P2380" i="1"/>
  <c r="Q2379" i="1"/>
  <c r="P2379" i="1"/>
  <c r="Q2378" i="1"/>
  <c r="P2378" i="1"/>
  <c r="Q2377" i="1"/>
  <c r="P2377" i="1"/>
  <c r="Q2376" i="1"/>
  <c r="P2376" i="1"/>
  <c r="Q2375" i="1"/>
  <c r="P2375" i="1"/>
  <c r="R2375" i="1" s="1"/>
  <c r="S2375" i="1" s="1"/>
  <c r="Q2374" i="1"/>
  <c r="P2374" i="1"/>
  <c r="Q2373" i="1"/>
  <c r="P2373" i="1"/>
  <c r="Q2372" i="1"/>
  <c r="P2372" i="1"/>
  <c r="Q2371" i="1"/>
  <c r="P2371" i="1"/>
  <c r="Q2370" i="1"/>
  <c r="P2370" i="1"/>
  <c r="Q2369" i="1"/>
  <c r="P2369" i="1"/>
  <c r="R2369" i="1" s="1"/>
  <c r="S2369" i="1" s="1"/>
  <c r="Q2368" i="1"/>
  <c r="P2368" i="1"/>
  <c r="Q2367" i="1"/>
  <c r="P2367" i="1"/>
  <c r="Q2366" i="1"/>
  <c r="P2366" i="1"/>
  <c r="Q2365" i="1"/>
  <c r="P2365" i="1"/>
  <c r="Q2364" i="1"/>
  <c r="P2364" i="1"/>
  <c r="Q2363" i="1"/>
  <c r="P2363" i="1"/>
  <c r="R2363" i="1" s="1"/>
  <c r="S2363" i="1" s="1"/>
  <c r="Q2362" i="1"/>
  <c r="P2362" i="1"/>
  <c r="Q2361" i="1"/>
  <c r="P2361" i="1"/>
  <c r="Q2360" i="1"/>
  <c r="P2360" i="1"/>
  <c r="Q2359" i="1"/>
  <c r="P2359" i="1"/>
  <c r="Q2358" i="1"/>
  <c r="P2358" i="1"/>
  <c r="Q2357" i="1"/>
  <c r="P2357" i="1"/>
  <c r="R2357" i="1" s="1"/>
  <c r="S2357" i="1" s="1"/>
  <c r="Q2356" i="1"/>
  <c r="P2356" i="1"/>
  <c r="Q2355" i="1"/>
  <c r="P2355" i="1"/>
  <c r="Q2354" i="1"/>
  <c r="P2354" i="1"/>
  <c r="Q2353" i="1"/>
  <c r="P2353" i="1"/>
  <c r="Q2352" i="1"/>
  <c r="P2352" i="1"/>
  <c r="Q2351" i="1"/>
  <c r="P2351" i="1"/>
  <c r="R2351" i="1" s="1"/>
  <c r="S2351" i="1" s="1"/>
  <c r="Q2350" i="1"/>
  <c r="P2350" i="1"/>
  <c r="Q2349" i="1"/>
  <c r="P2349" i="1"/>
  <c r="Q2348" i="1"/>
  <c r="P2348" i="1"/>
  <c r="Q2347" i="1"/>
  <c r="P2347" i="1"/>
  <c r="Q2346" i="1"/>
  <c r="P2346" i="1"/>
  <c r="Q2345" i="1"/>
  <c r="P2345" i="1"/>
  <c r="R2345" i="1" s="1"/>
  <c r="S2345" i="1" s="1"/>
  <c r="Q2344" i="1"/>
  <c r="P2344" i="1"/>
  <c r="Q2343" i="1"/>
  <c r="P2343" i="1"/>
  <c r="Q2342" i="1"/>
  <c r="P2342" i="1"/>
  <c r="Q2341" i="1"/>
  <c r="P2341" i="1"/>
  <c r="Q2340" i="1"/>
  <c r="P2340" i="1"/>
  <c r="Q2339" i="1"/>
  <c r="P2339" i="1"/>
  <c r="R2339" i="1" s="1"/>
  <c r="S2339" i="1" s="1"/>
  <c r="Q2338" i="1"/>
  <c r="P2338" i="1"/>
  <c r="Q2337" i="1"/>
  <c r="P2337" i="1"/>
  <c r="Q2336" i="1"/>
  <c r="P2336" i="1"/>
  <c r="Q2335" i="1"/>
  <c r="P2335" i="1"/>
  <c r="Q2334" i="1"/>
  <c r="P2334" i="1"/>
  <c r="Q2333" i="1"/>
  <c r="P2333" i="1"/>
  <c r="R2333" i="1" s="1"/>
  <c r="S2333" i="1" s="1"/>
  <c r="Q2332" i="1"/>
  <c r="P2332" i="1"/>
  <c r="Q2331" i="1"/>
  <c r="P2331" i="1"/>
  <c r="Q2330" i="1"/>
  <c r="P2330" i="1"/>
  <c r="Q2329" i="1"/>
  <c r="P2329" i="1"/>
  <c r="Q2328" i="1"/>
  <c r="P2328" i="1"/>
  <c r="Q2327" i="1"/>
  <c r="P2327" i="1"/>
  <c r="R2327" i="1" s="1"/>
  <c r="S2327" i="1" s="1"/>
  <c r="Q2326" i="1"/>
  <c r="P2326" i="1"/>
  <c r="Q2325" i="1"/>
  <c r="P2325" i="1"/>
  <c r="Q2324" i="1"/>
  <c r="P2324" i="1"/>
  <c r="Q2323" i="1"/>
  <c r="P2323" i="1"/>
  <c r="Q2322" i="1"/>
  <c r="P2322" i="1"/>
  <c r="Q2321" i="1"/>
  <c r="P2321" i="1"/>
  <c r="R2321" i="1" s="1"/>
  <c r="S2321" i="1" s="1"/>
  <c r="Q2320" i="1"/>
  <c r="P2320" i="1"/>
  <c r="Q2319" i="1"/>
  <c r="P2319" i="1"/>
  <c r="Q2318" i="1"/>
  <c r="P2318" i="1"/>
  <c r="Q2317" i="1"/>
  <c r="P2317" i="1"/>
  <c r="Q2316" i="1"/>
  <c r="P2316" i="1"/>
  <c r="Q2315" i="1"/>
  <c r="P2315" i="1"/>
  <c r="R2315" i="1" s="1"/>
  <c r="S2315" i="1" s="1"/>
  <c r="Q2314" i="1"/>
  <c r="P2314" i="1"/>
  <c r="Q2313" i="1"/>
  <c r="P2313" i="1"/>
  <c r="Q2312" i="1"/>
  <c r="P2312" i="1"/>
  <c r="Q2311" i="1"/>
  <c r="P2311" i="1"/>
  <c r="Q2310" i="1"/>
  <c r="P2310" i="1"/>
  <c r="Q2309" i="1"/>
  <c r="P2309" i="1"/>
  <c r="R2309" i="1" s="1"/>
  <c r="S2309" i="1" s="1"/>
  <c r="Q2308" i="1"/>
  <c r="P2308" i="1"/>
  <c r="Q2307" i="1"/>
  <c r="P2307" i="1"/>
  <c r="Q2306" i="1"/>
  <c r="P2306" i="1"/>
  <c r="Q2305" i="1"/>
  <c r="P2305" i="1"/>
  <c r="Q2304" i="1"/>
  <c r="P2304" i="1"/>
  <c r="Q2303" i="1"/>
  <c r="P2303" i="1"/>
  <c r="R2303" i="1" s="1"/>
  <c r="S2303" i="1" s="1"/>
  <c r="Q2302" i="1"/>
  <c r="P2302" i="1"/>
  <c r="Q2301" i="1"/>
  <c r="P2301" i="1"/>
  <c r="Q2300" i="1"/>
  <c r="P2300" i="1"/>
  <c r="Q2299" i="1"/>
  <c r="P2299" i="1"/>
  <c r="Q2298" i="1"/>
  <c r="P2298" i="1"/>
  <c r="Q2297" i="1"/>
  <c r="P2297" i="1"/>
  <c r="R2297" i="1" s="1"/>
  <c r="S2297" i="1" s="1"/>
  <c r="Q2296" i="1"/>
  <c r="P2296" i="1"/>
  <c r="Q2295" i="1"/>
  <c r="P2295" i="1"/>
  <c r="Q2294" i="1"/>
  <c r="P2294" i="1"/>
  <c r="Q2293" i="1"/>
  <c r="P2293" i="1"/>
  <c r="Q2292" i="1"/>
  <c r="P2292" i="1"/>
  <c r="Q2291" i="1"/>
  <c r="P2291" i="1"/>
  <c r="Q2290" i="1"/>
  <c r="P2290" i="1"/>
  <c r="Q2289" i="1"/>
  <c r="P2289" i="1"/>
  <c r="Q2288" i="1"/>
  <c r="P2288" i="1"/>
  <c r="Q2287" i="1"/>
  <c r="P2287" i="1"/>
  <c r="Q2286" i="1"/>
  <c r="P2286" i="1"/>
  <c r="Q2285" i="1"/>
  <c r="P2285" i="1"/>
  <c r="R2285" i="1" s="1"/>
  <c r="S2285" i="1" s="1"/>
  <c r="Q2284" i="1"/>
  <c r="P2284" i="1"/>
  <c r="Q2283" i="1"/>
  <c r="P2283" i="1"/>
  <c r="Q2282" i="1"/>
  <c r="P2282" i="1"/>
  <c r="Q2281" i="1"/>
  <c r="P2281" i="1"/>
  <c r="Q2280" i="1"/>
  <c r="P2280" i="1"/>
  <c r="Q2279" i="1"/>
  <c r="P2279" i="1"/>
  <c r="R2279" i="1" s="1"/>
  <c r="S2279" i="1" s="1"/>
  <c r="Q2278" i="1"/>
  <c r="P2278" i="1"/>
  <c r="Q2277" i="1"/>
  <c r="P2277" i="1"/>
  <c r="Q2276" i="1"/>
  <c r="P2276" i="1"/>
  <c r="Q2275" i="1"/>
  <c r="P2275" i="1"/>
  <c r="Q2274" i="1"/>
  <c r="P2274" i="1"/>
  <c r="Q2273" i="1"/>
  <c r="P2273" i="1"/>
  <c r="R2273" i="1" s="1"/>
  <c r="S2273" i="1" s="1"/>
  <c r="Q2272" i="1"/>
  <c r="P2272" i="1"/>
  <c r="Q2271" i="1"/>
  <c r="P2271" i="1"/>
  <c r="Q2270" i="1"/>
  <c r="P2270" i="1"/>
  <c r="Q2269" i="1"/>
  <c r="P2269" i="1"/>
  <c r="Q2268" i="1"/>
  <c r="P2268" i="1"/>
  <c r="Q2267" i="1"/>
  <c r="P2267" i="1"/>
  <c r="R2267" i="1" s="1"/>
  <c r="S2267" i="1" s="1"/>
  <c r="Q2266" i="1"/>
  <c r="P2266" i="1"/>
  <c r="Q2265" i="1"/>
  <c r="P2265" i="1"/>
  <c r="Q2264" i="1"/>
  <c r="P2264" i="1"/>
  <c r="Q2263" i="1"/>
  <c r="P2263" i="1"/>
  <c r="Q2262" i="1"/>
  <c r="P2262" i="1"/>
  <c r="Q2261" i="1"/>
  <c r="P2261" i="1"/>
  <c r="R2261" i="1" s="1"/>
  <c r="S2261" i="1" s="1"/>
  <c r="Q2260" i="1"/>
  <c r="P2260" i="1"/>
  <c r="Q2259" i="1"/>
  <c r="P2259" i="1"/>
  <c r="Q2258" i="1"/>
  <c r="P2258" i="1"/>
  <c r="Q2257" i="1"/>
  <c r="P2257" i="1"/>
  <c r="Q2256" i="1"/>
  <c r="P2256" i="1"/>
  <c r="Q2255" i="1"/>
  <c r="P2255" i="1"/>
  <c r="R2255" i="1" s="1"/>
  <c r="S2255" i="1" s="1"/>
  <c r="Q2254" i="1"/>
  <c r="P2254" i="1"/>
  <c r="Q2253" i="1"/>
  <c r="P2253" i="1"/>
  <c r="Q2252" i="1"/>
  <c r="P2252" i="1"/>
  <c r="Q2251" i="1"/>
  <c r="P2251" i="1"/>
  <c r="Q2250" i="1"/>
  <c r="P2250" i="1"/>
  <c r="Q2249" i="1"/>
  <c r="P2249" i="1"/>
  <c r="R2249" i="1" s="1"/>
  <c r="S2249" i="1" s="1"/>
  <c r="Q2248" i="1"/>
  <c r="P2248" i="1"/>
  <c r="Q2247" i="1"/>
  <c r="P2247" i="1"/>
  <c r="Q2246" i="1"/>
  <c r="P2246" i="1"/>
  <c r="Q2245" i="1"/>
  <c r="P2245" i="1"/>
  <c r="Q2244" i="1"/>
  <c r="P2244" i="1"/>
  <c r="Q2243" i="1"/>
  <c r="P2243" i="1"/>
  <c r="Q2242" i="1"/>
  <c r="P2242" i="1"/>
  <c r="Q2241" i="1"/>
  <c r="P2241" i="1"/>
  <c r="Q2240" i="1"/>
  <c r="P2240" i="1"/>
  <c r="Q2239" i="1"/>
  <c r="P2239" i="1"/>
  <c r="Q2238" i="1"/>
  <c r="P2238" i="1"/>
  <c r="Q2237" i="1"/>
  <c r="P2237" i="1"/>
  <c r="R2237" i="1" s="1"/>
  <c r="S2237" i="1" s="1"/>
  <c r="Q2236" i="1"/>
  <c r="P2236" i="1"/>
  <c r="Q2235" i="1"/>
  <c r="P2235" i="1"/>
  <c r="Q2234" i="1"/>
  <c r="P2234" i="1"/>
  <c r="Q2233" i="1"/>
  <c r="P2233" i="1"/>
  <c r="Q2232" i="1"/>
  <c r="P2232" i="1"/>
  <c r="Q2231" i="1"/>
  <c r="P2231" i="1"/>
  <c r="Q2230" i="1"/>
  <c r="P2230" i="1"/>
  <c r="Q2229" i="1"/>
  <c r="P2229" i="1"/>
  <c r="Q2228" i="1"/>
  <c r="P2228" i="1"/>
  <c r="Q2227" i="1"/>
  <c r="P2227" i="1"/>
  <c r="Q2226" i="1"/>
  <c r="P2226" i="1"/>
  <c r="Q2225" i="1"/>
  <c r="P2225" i="1"/>
  <c r="Q2224" i="1"/>
  <c r="P2224" i="1"/>
  <c r="Q2223" i="1"/>
  <c r="P2223" i="1"/>
  <c r="Q2222" i="1"/>
  <c r="P2222" i="1"/>
  <c r="Q2221" i="1"/>
  <c r="P2221" i="1"/>
  <c r="Q2220" i="1"/>
  <c r="P2220" i="1"/>
  <c r="Q2219" i="1"/>
  <c r="P2219" i="1"/>
  <c r="R2219" i="1" s="1"/>
  <c r="S2219" i="1" s="1"/>
  <c r="Q2218" i="1"/>
  <c r="P2218" i="1"/>
  <c r="Q2217" i="1"/>
  <c r="P2217" i="1"/>
  <c r="Q2216" i="1"/>
  <c r="P2216" i="1"/>
  <c r="Q2215" i="1"/>
  <c r="P2215" i="1"/>
  <c r="Q2214" i="1"/>
  <c r="P2214" i="1"/>
  <c r="Q2213" i="1"/>
  <c r="P2213" i="1"/>
  <c r="R2213" i="1" s="1"/>
  <c r="S2213" i="1" s="1"/>
  <c r="Q2212" i="1"/>
  <c r="P2212" i="1"/>
  <c r="Q2211" i="1"/>
  <c r="P2211" i="1"/>
  <c r="Q2210" i="1"/>
  <c r="P2210" i="1"/>
  <c r="Q2209" i="1"/>
  <c r="P2209" i="1"/>
  <c r="Q2208" i="1"/>
  <c r="P2208" i="1"/>
  <c r="Q2207" i="1"/>
  <c r="P2207" i="1"/>
  <c r="R2207" i="1" s="1"/>
  <c r="S2207" i="1" s="1"/>
  <c r="Q2206" i="1"/>
  <c r="P2206" i="1"/>
  <c r="Q2205" i="1"/>
  <c r="P2205" i="1"/>
  <c r="Q2204" i="1"/>
  <c r="P2204" i="1"/>
  <c r="Q2203" i="1"/>
  <c r="P2203" i="1"/>
  <c r="Q2202" i="1"/>
  <c r="P2202" i="1"/>
  <c r="Q2201" i="1"/>
  <c r="P2201" i="1"/>
  <c r="R2201" i="1" s="1"/>
  <c r="S2201" i="1" s="1"/>
  <c r="Q2200" i="1"/>
  <c r="P2200" i="1"/>
  <c r="Q2199" i="1"/>
  <c r="P2199" i="1"/>
  <c r="Q2198" i="1"/>
  <c r="P2198" i="1"/>
  <c r="Q2197" i="1"/>
  <c r="P2197" i="1"/>
  <c r="Q2196" i="1"/>
  <c r="P2196" i="1"/>
  <c r="Q2195" i="1"/>
  <c r="P2195" i="1"/>
  <c r="R2195" i="1" s="1"/>
  <c r="S2195" i="1" s="1"/>
  <c r="Q2194" i="1"/>
  <c r="P2194" i="1"/>
  <c r="Q2193" i="1"/>
  <c r="P2193" i="1"/>
  <c r="Q2192" i="1"/>
  <c r="P2192" i="1"/>
  <c r="Q2191" i="1"/>
  <c r="P2191" i="1"/>
  <c r="Q2190" i="1"/>
  <c r="P2190" i="1"/>
  <c r="Q2189" i="1"/>
  <c r="P2189" i="1"/>
  <c r="Q2188" i="1"/>
  <c r="P2188" i="1"/>
  <c r="Q2187" i="1"/>
  <c r="P2187" i="1"/>
  <c r="Q2186" i="1"/>
  <c r="P2186" i="1"/>
  <c r="Q2185" i="1"/>
  <c r="P2185" i="1"/>
  <c r="Q2184" i="1"/>
  <c r="P2184" i="1"/>
  <c r="Q2183" i="1"/>
  <c r="P2183" i="1"/>
  <c r="R2183" i="1" s="1"/>
  <c r="S2183" i="1" s="1"/>
  <c r="Q2182" i="1"/>
  <c r="P2182" i="1"/>
  <c r="Q2181" i="1"/>
  <c r="P2181" i="1"/>
  <c r="Q2180" i="1"/>
  <c r="P2180" i="1"/>
  <c r="Q2179" i="1"/>
  <c r="P2179" i="1"/>
  <c r="Q2178" i="1"/>
  <c r="P2178" i="1"/>
  <c r="Q2177" i="1"/>
  <c r="P2177" i="1"/>
  <c r="R2177" i="1" s="1"/>
  <c r="S2177" i="1" s="1"/>
  <c r="Q2176" i="1"/>
  <c r="P2176" i="1"/>
  <c r="Q2175" i="1"/>
  <c r="P2175" i="1"/>
  <c r="Q2174" i="1"/>
  <c r="P2174" i="1"/>
  <c r="Q2173" i="1"/>
  <c r="P2173" i="1"/>
  <c r="Q2172" i="1"/>
  <c r="P2172" i="1"/>
  <c r="Q2171" i="1"/>
  <c r="P2171" i="1"/>
  <c r="R2171" i="1" s="1"/>
  <c r="S2171" i="1" s="1"/>
  <c r="Q2170" i="1"/>
  <c r="P2170" i="1"/>
  <c r="Q2169" i="1"/>
  <c r="P2169" i="1"/>
  <c r="Q2168" i="1"/>
  <c r="P2168" i="1"/>
  <c r="Q2167" i="1"/>
  <c r="P2167" i="1"/>
  <c r="Q2166" i="1"/>
  <c r="P2166" i="1"/>
  <c r="Q2165" i="1"/>
  <c r="P2165" i="1"/>
  <c r="R2165" i="1" s="1"/>
  <c r="S2165" i="1" s="1"/>
  <c r="Q2164" i="1"/>
  <c r="P2164" i="1"/>
  <c r="Q2163" i="1"/>
  <c r="P2163" i="1"/>
  <c r="Q2162" i="1"/>
  <c r="P2162" i="1"/>
  <c r="Q2161" i="1"/>
  <c r="P2161" i="1"/>
  <c r="Q2160" i="1"/>
  <c r="P2160" i="1"/>
  <c r="Q2159" i="1"/>
  <c r="P2159" i="1"/>
  <c r="R2159" i="1" s="1"/>
  <c r="S2159" i="1" s="1"/>
  <c r="Q2158" i="1"/>
  <c r="P2158" i="1"/>
  <c r="Q2157" i="1"/>
  <c r="P2157" i="1"/>
  <c r="Q2156" i="1"/>
  <c r="P2156" i="1"/>
  <c r="Q2155" i="1"/>
  <c r="P2155" i="1"/>
  <c r="Q2154" i="1"/>
  <c r="P2154" i="1"/>
  <c r="Q2153" i="1"/>
  <c r="P2153" i="1"/>
  <c r="R2153" i="1" s="1"/>
  <c r="S2153" i="1" s="1"/>
  <c r="Q2152" i="1"/>
  <c r="P2152" i="1"/>
  <c r="Q2151" i="1"/>
  <c r="P2151" i="1"/>
  <c r="Q2150" i="1"/>
  <c r="P2150" i="1"/>
  <c r="Q2149" i="1"/>
  <c r="P2149" i="1"/>
  <c r="Q2148" i="1"/>
  <c r="P2148" i="1"/>
  <c r="Q2147" i="1"/>
  <c r="P2147" i="1"/>
  <c r="R2147" i="1" s="1"/>
  <c r="S2147" i="1" s="1"/>
  <c r="Q2146" i="1"/>
  <c r="P2146" i="1"/>
  <c r="Q2145" i="1"/>
  <c r="P2145" i="1"/>
  <c r="R2145" i="1" s="1"/>
  <c r="S2145" i="1" s="1"/>
  <c r="Q2144" i="1"/>
  <c r="P2144" i="1"/>
  <c r="Q2143" i="1"/>
  <c r="P2143" i="1"/>
  <c r="Q2142" i="1"/>
  <c r="P2142" i="1"/>
  <c r="Q2141" i="1"/>
  <c r="P2141" i="1"/>
  <c r="R2141" i="1" s="1"/>
  <c r="S2141" i="1" s="1"/>
  <c r="Q2140" i="1"/>
  <c r="P2140" i="1"/>
  <c r="Q2139" i="1"/>
  <c r="P2139" i="1"/>
  <c r="R2139" i="1" s="1"/>
  <c r="S2139" i="1" s="1"/>
  <c r="Q2138" i="1"/>
  <c r="P2138" i="1"/>
  <c r="Q2137" i="1"/>
  <c r="P2137" i="1"/>
  <c r="Q2136" i="1"/>
  <c r="P2136" i="1"/>
  <c r="Q2135" i="1"/>
  <c r="P2135" i="1"/>
  <c r="Q2134" i="1"/>
  <c r="P2134" i="1"/>
  <c r="Q2133" i="1"/>
  <c r="P2133" i="1"/>
  <c r="R2133" i="1" s="1"/>
  <c r="S2133" i="1" s="1"/>
  <c r="Q2132" i="1"/>
  <c r="P2132" i="1"/>
  <c r="Q2131" i="1"/>
  <c r="P2131" i="1"/>
  <c r="Q2130" i="1"/>
  <c r="P2130" i="1"/>
  <c r="Q2129" i="1"/>
  <c r="P2129" i="1"/>
  <c r="R2129" i="1" s="1"/>
  <c r="S2129" i="1" s="1"/>
  <c r="Q2128" i="1"/>
  <c r="P2128" i="1"/>
  <c r="Q2127" i="1"/>
  <c r="P2127" i="1"/>
  <c r="Q2126" i="1"/>
  <c r="P2126" i="1"/>
  <c r="Q2125" i="1"/>
  <c r="P2125" i="1"/>
  <c r="Q2124" i="1"/>
  <c r="P2124" i="1"/>
  <c r="Q2123" i="1"/>
  <c r="P2123" i="1"/>
  <c r="R2123" i="1" s="1"/>
  <c r="S2123" i="1" s="1"/>
  <c r="Q2122" i="1"/>
  <c r="P2122" i="1"/>
  <c r="Q2121" i="1"/>
  <c r="P2121" i="1"/>
  <c r="R2121" i="1" s="1"/>
  <c r="S2121" i="1" s="1"/>
  <c r="Q2120" i="1"/>
  <c r="P2120" i="1"/>
  <c r="Q2119" i="1"/>
  <c r="P2119" i="1"/>
  <c r="Q2118" i="1"/>
  <c r="P2118" i="1"/>
  <c r="Q2117" i="1"/>
  <c r="P2117" i="1"/>
  <c r="R2117" i="1" s="1"/>
  <c r="S2117" i="1" s="1"/>
  <c r="Q2116" i="1"/>
  <c r="P2116" i="1"/>
  <c r="Q2115" i="1"/>
  <c r="P2115" i="1"/>
  <c r="Q2114" i="1"/>
  <c r="P2114" i="1"/>
  <c r="Q2113" i="1"/>
  <c r="P2113" i="1"/>
  <c r="Q2112" i="1"/>
  <c r="P2112" i="1"/>
  <c r="Q2111" i="1"/>
  <c r="P2111" i="1"/>
  <c r="Q2110" i="1"/>
  <c r="P2110" i="1"/>
  <c r="Q2109" i="1"/>
  <c r="P2109" i="1"/>
  <c r="R2109" i="1" s="1"/>
  <c r="S2109" i="1" s="1"/>
  <c r="Q2108" i="1"/>
  <c r="P2108" i="1"/>
  <c r="Q2107" i="1"/>
  <c r="P2107" i="1"/>
  <c r="Q2106" i="1"/>
  <c r="P2106" i="1"/>
  <c r="Q2105" i="1"/>
  <c r="P2105" i="1"/>
  <c r="R2105" i="1" s="1"/>
  <c r="S2105" i="1" s="1"/>
  <c r="Q2104" i="1"/>
  <c r="P2104" i="1"/>
  <c r="Q2103" i="1"/>
  <c r="P2103" i="1"/>
  <c r="R2103" i="1" s="1"/>
  <c r="S2103" i="1" s="1"/>
  <c r="Q2102" i="1"/>
  <c r="P2102" i="1"/>
  <c r="Q2101" i="1"/>
  <c r="P2101" i="1"/>
  <c r="Q2100" i="1"/>
  <c r="P2100" i="1"/>
  <c r="Q2099" i="1"/>
  <c r="P2099" i="1"/>
  <c r="Q2098" i="1"/>
  <c r="P2098" i="1"/>
  <c r="Q2097" i="1"/>
  <c r="P2097" i="1"/>
  <c r="R2097" i="1" s="1"/>
  <c r="S2097" i="1" s="1"/>
  <c r="Q2096" i="1"/>
  <c r="P2096" i="1"/>
  <c r="Q2095" i="1"/>
  <c r="P2095" i="1"/>
  <c r="Q2094" i="1"/>
  <c r="P2094" i="1"/>
  <c r="Q2093" i="1"/>
  <c r="P2093" i="1"/>
  <c r="R2093" i="1" s="1"/>
  <c r="S2093" i="1" s="1"/>
  <c r="Q2092" i="1"/>
  <c r="P2092" i="1"/>
  <c r="Q2091" i="1"/>
  <c r="P2091" i="1"/>
  <c r="R2091" i="1" s="1"/>
  <c r="S2091" i="1" s="1"/>
  <c r="Q2090" i="1"/>
  <c r="P2090" i="1"/>
  <c r="Q2089" i="1"/>
  <c r="P2089" i="1"/>
  <c r="Q2088" i="1"/>
  <c r="P2088" i="1"/>
  <c r="Q2087" i="1"/>
  <c r="P2087" i="1"/>
  <c r="Q2086" i="1"/>
  <c r="P2086" i="1"/>
  <c r="Q2085" i="1"/>
  <c r="P2085" i="1"/>
  <c r="R2085" i="1" s="1"/>
  <c r="S2085" i="1" s="1"/>
  <c r="Q2084" i="1"/>
  <c r="P2084" i="1"/>
  <c r="Q2083" i="1"/>
  <c r="P2083" i="1"/>
  <c r="Q2082" i="1"/>
  <c r="P2082" i="1"/>
  <c r="Q2081" i="1"/>
  <c r="P2081" i="1"/>
  <c r="R2081" i="1" s="1"/>
  <c r="S2081" i="1" s="1"/>
  <c r="Q2080" i="1"/>
  <c r="P2080" i="1"/>
  <c r="R2080" i="1" s="1"/>
  <c r="S2080" i="1" s="1"/>
  <c r="Q2079" i="1"/>
  <c r="P2079" i="1"/>
  <c r="R2079" i="1" s="1"/>
  <c r="S2079" i="1" s="1"/>
  <c r="Q2078" i="1"/>
  <c r="P2078" i="1"/>
  <c r="Q2077" i="1"/>
  <c r="P2077" i="1"/>
  <c r="Q2076" i="1"/>
  <c r="P2076" i="1"/>
  <c r="Q2075" i="1"/>
  <c r="P2075" i="1"/>
  <c r="R2075" i="1" s="1"/>
  <c r="S2075" i="1" s="1"/>
  <c r="Q2074" i="1"/>
  <c r="P2074" i="1"/>
  <c r="R2074" i="1" s="1"/>
  <c r="S2074" i="1" s="1"/>
  <c r="Q2073" i="1"/>
  <c r="P2073" i="1"/>
  <c r="Q2072" i="1"/>
  <c r="P2072" i="1"/>
  <c r="Q2071" i="1"/>
  <c r="P2071" i="1"/>
  <c r="Q2070" i="1"/>
  <c r="P2070" i="1"/>
  <c r="Q2069" i="1"/>
  <c r="P2069" i="1"/>
  <c r="Q2068" i="1"/>
  <c r="P2068" i="1"/>
  <c r="R2068" i="1" s="1"/>
  <c r="S2068" i="1" s="1"/>
  <c r="Q2067" i="1"/>
  <c r="P2067" i="1"/>
  <c r="R2067" i="1" s="1"/>
  <c r="S2067" i="1" s="1"/>
  <c r="Q2066" i="1"/>
  <c r="P2066" i="1"/>
  <c r="Q2065" i="1"/>
  <c r="P2065" i="1"/>
  <c r="Q2064" i="1"/>
  <c r="P2064" i="1"/>
  <c r="Q2063" i="1"/>
  <c r="P2063" i="1"/>
  <c r="R2063" i="1" s="1"/>
  <c r="S2063" i="1" s="1"/>
  <c r="Q2062" i="1"/>
  <c r="P2062" i="1"/>
  <c r="R2062" i="1" s="1"/>
  <c r="S2062" i="1" s="1"/>
  <c r="Q2061" i="1"/>
  <c r="P2061" i="1"/>
  <c r="R2061" i="1" s="1"/>
  <c r="S2061" i="1" s="1"/>
  <c r="Q2060" i="1"/>
  <c r="P2060" i="1"/>
  <c r="Q2059" i="1"/>
  <c r="P2059" i="1"/>
  <c r="Q2058" i="1"/>
  <c r="P2058" i="1"/>
  <c r="Q2057" i="1"/>
  <c r="P2057" i="1"/>
  <c r="Q2056" i="1"/>
  <c r="P2056" i="1"/>
  <c r="Q2055" i="1"/>
  <c r="P2055" i="1"/>
  <c r="R2055" i="1" s="1"/>
  <c r="S2055" i="1" s="1"/>
  <c r="Q2054" i="1"/>
  <c r="P2054" i="1"/>
  <c r="Q2053" i="1"/>
  <c r="P2053" i="1"/>
  <c r="Q2052" i="1"/>
  <c r="P2052" i="1"/>
  <c r="Q2051" i="1"/>
  <c r="P2051" i="1"/>
  <c r="R2051" i="1" s="1"/>
  <c r="S2051" i="1" s="1"/>
  <c r="Q2050" i="1"/>
  <c r="P2050" i="1"/>
  <c r="R2050" i="1" s="1"/>
  <c r="S2050" i="1" s="1"/>
  <c r="Q2049" i="1"/>
  <c r="P2049" i="1"/>
  <c r="R2049" i="1" s="1"/>
  <c r="S2049" i="1" s="1"/>
  <c r="Q2048" i="1"/>
  <c r="P2048" i="1"/>
  <c r="Q2047" i="1"/>
  <c r="P2047" i="1"/>
  <c r="Q2046" i="1"/>
  <c r="P2046" i="1"/>
  <c r="Q2045" i="1"/>
  <c r="P2045" i="1"/>
  <c r="R2045" i="1" s="1"/>
  <c r="S2045" i="1" s="1"/>
  <c r="Q2044" i="1"/>
  <c r="P2044" i="1"/>
  <c r="R2044" i="1" s="1"/>
  <c r="S2044" i="1" s="1"/>
  <c r="Q2043" i="1"/>
  <c r="P2043" i="1"/>
  <c r="R2043" i="1" s="1"/>
  <c r="S2043" i="1" s="1"/>
  <c r="Q2042" i="1"/>
  <c r="P2042" i="1"/>
  <c r="Q2041" i="1"/>
  <c r="P2041" i="1"/>
  <c r="Q2040" i="1"/>
  <c r="P2040" i="1"/>
  <c r="Q2039" i="1"/>
  <c r="P2039" i="1"/>
  <c r="R2039" i="1" s="1"/>
  <c r="S2039" i="1" s="1"/>
  <c r="Q2038" i="1"/>
  <c r="P2038" i="1"/>
  <c r="R2038" i="1" s="1"/>
  <c r="S2038" i="1" s="1"/>
  <c r="Q2037" i="1"/>
  <c r="P2037" i="1"/>
  <c r="R2037" i="1" s="1"/>
  <c r="S2037" i="1" s="1"/>
  <c r="Q2036" i="1"/>
  <c r="P2036" i="1"/>
  <c r="Q2035" i="1"/>
  <c r="P2035" i="1"/>
  <c r="Q2034" i="1"/>
  <c r="P2034" i="1"/>
  <c r="Q2033" i="1"/>
  <c r="P2033" i="1"/>
  <c r="R2033" i="1" s="1"/>
  <c r="S2033" i="1" s="1"/>
  <c r="Q2032" i="1"/>
  <c r="P2032" i="1"/>
  <c r="R2032" i="1" s="1"/>
  <c r="S2032" i="1" s="1"/>
  <c r="Q2031" i="1"/>
  <c r="P2031" i="1"/>
  <c r="R2031" i="1" s="1"/>
  <c r="S2031" i="1" s="1"/>
  <c r="Q2030" i="1"/>
  <c r="P2030" i="1"/>
  <c r="Q2029" i="1"/>
  <c r="P2029" i="1"/>
  <c r="Q2028" i="1"/>
  <c r="P2028" i="1"/>
  <c r="Q2027" i="1"/>
  <c r="P2027" i="1"/>
  <c r="R2027" i="1" s="1"/>
  <c r="S2027" i="1" s="1"/>
  <c r="Q2026" i="1"/>
  <c r="P2026" i="1"/>
  <c r="R2026" i="1" s="1"/>
  <c r="S2026" i="1" s="1"/>
  <c r="Q2025" i="1"/>
  <c r="P2025" i="1"/>
  <c r="R2025" i="1" s="1"/>
  <c r="S2025" i="1" s="1"/>
  <c r="Q2024" i="1"/>
  <c r="P2024" i="1"/>
  <c r="Q2023" i="1"/>
  <c r="P2023" i="1"/>
  <c r="Q2022" i="1"/>
  <c r="P2022" i="1"/>
  <c r="Q2021" i="1"/>
  <c r="P2021" i="1"/>
  <c r="R2021" i="1" s="1"/>
  <c r="S2021" i="1" s="1"/>
  <c r="Q2020" i="1"/>
  <c r="P2020" i="1"/>
  <c r="R2020" i="1" s="1"/>
  <c r="S2020" i="1" s="1"/>
  <c r="Q2019" i="1"/>
  <c r="P2019" i="1"/>
  <c r="Q2018" i="1"/>
  <c r="P2018" i="1"/>
  <c r="Q2017" i="1"/>
  <c r="P2017" i="1"/>
  <c r="Q2016" i="1"/>
  <c r="P2016" i="1"/>
  <c r="Q2015" i="1"/>
  <c r="P2015" i="1"/>
  <c r="Q2014" i="1"/>
  <c r="P2014" i="1"/>
  <c r="Q2013" i="1"/>
  <c r="P2013" i="1"/>
  <c r="R2013" i="1" s="1"/>
  <c r="S2013" i="1" s="1"/>
  <c r="Q2012" i="1"/>
  <c r="P2012" i="1"/>
  <c r="Q2011" i="1"/>
  <c r="P2011" i="1"/>
  <c r="Q2010" i="1"/>
  <c r="P2010" i="1"/>
  <c r="Q2009" i="1"/>
  <c r="P2009" i="1"/>
  <c r="R2009" i="1" s="1"/>
  <c r="S2009" i="1" s="1"/>
  <c r="Q2008" i="1"/>
  <c r="P2008" i="1"/>
  <c r="Q2007" i="1"/>
  <c r="P2007" i="1"/>
  <c r="R2007" i="1" s="1"/>
  <c r="S2007" i="1" s="1"/>
  <c r="Q2006" i="1"/>
  <c r="P2006" i="1"/>
  <c r="Q2005" i="1"/>
  <c r="P2005" i="1"/>
  <c r="Q2004" i="1"/>
  <c r="P2004" i="1"/>
  <c r="Q2003" i="1"/>
  <c r="P2003" i="1"/>
  <c r="R2003" i="1" s="1"/>
  <c r="S2003" i="1" s="1"/>
  <c r="Q2002" i="1"/>
  <c r="P2002" i="1"/>
  <c r="R2002" i="1" s="1"/>
  <c r="S2002" i="1" s="1"/>
  <c r="Q2001" i="1"/>
  <c r="P2001" i="1"/>
  <c r="R2001" i="1" s="1"/>
  <c r="S2001" i="1" s="1"/>
  <c r="Q2000" i="1"/>
  <c r="P2000" i="1"/>
  <c r="Q1999" i="1"/>
  <c r="P1999" i="1"/>
  <c r="Q1998" i="1"/>
  <c r="P1998" i="1"/>
  <c r="Q1997" i="1"/>
  <c r="P1997" i="1"/>
  <c r="R1997" i="1" s="1"/>
  <c r="S1997" i="1" s="1"/>
  <c r="Q1996" i="1"/>
  <c r="P1996" i="1"/>
  <c r="R1996" i="1" s="1"/>
  <c r="S1996" i="1" s="1"/>
  <c r="Q1995" i="1"/>
  <c r="P1995" i="1"/>
  <c r="R1995" i="1" s="1"/>
  <c r="S1995" i="1" s="1"/>
  <c r="Q1994" i="1"/>
  <c r="P1994" i="1"/>
  <c r="Q1993" i="1"/>
  <c r="P1993" i="1"/>
  <c r="Q1992" i="1"/>
  <c r="P1992" i="1"/>
  <c r="Q1991" i="1"/>
  <c r="P1991" i="1"/>
  <c r="R1991" i="1" s="1"/>
  <c r="S1991" i="1" s="1"/>
  <c r="Q1990" i="1"/>
  <c r="P1990" i="1"/>
  <c r="R1990" i="1" s="1"/>
  <c r="S1990" i="1" s="1"/>
  <c r="Q1989" i="1"/>
  <c r="P1989" i="1"/>
  <c r="R1989" i="1" s="1"/>
  <c r="S1989" i="1" s="1"/>
  <c r="Q1988" i="1"/>
  <c r="P1988" i="1"/>
  <c r="Q1987" i="1"/>
  <c r="P1987" i="1"/>
  <c r="Q1986" i="1"/>
  <c r="P1986" i="1"/>
  <c r="Q1985" i="1"/>
  <c r="P1985" i="1"/>
  <c r="R1985" i="1" s="1"/>
  <c r="S1985" i="1" s="1"/>
  <c r="Q1984" i="1"/>
  <c r="P1984" i="1"/>
  <c r="R1984" i="1" s="1"/>
  <c r="S1984" i="1" s="1"/>
  <c r="Q1983" i="1"/>
  <c r="P1983" i="1"/>
  <c r="R1983" i="1" s="1"/>
  <c r="S1983" i="1" s="1"/>
  <c r="Q1982" i="1"/>
  <c r="P1982" i="1"/>
  <c r="Q1981" i="1"/>
  <c r="P1981" i="1"/>
  <c r="Q1980" i="1"/>
  <c r="P1980" i="1"/>
  <c r="Q1979" i="1"/>
  <c r="P1979" i="1"/>
  <c r="R1979" i="1" s="1"/>
  <c r="S1979" i="1" s="1"/>
  <c r="Q1978" i="1"/>
  <c r="P1978" i="1"/>
  <c r="R1978" i="1" s="1"/>
  <c r="S1978" i="1" s="1"/>
  <c r="Q1977" i="1"/>
  <c r="P1977" i="1"/>
  <c r="R1977" i="1" s="1"/>
  <c r="S1977" i="1" s="1"/>
  <c r="Q1976" i="1"/>
  <c r="P1976" i="1"/>
  <c r="Q1975" i="1"/>
  <c r="P1975" i="1"/>
  <c r="Q1974" i="1"/>
  <c r="P1974" i="1"/>
  <c r="Q1973" i="1"/>
  <c r="P1973" i="1"/>
  <c r="R1973" i="1" s="1"/>
  <c r="S1973" i="1" s="1"/>
  <c r="Q1972" i="1"/>
  <c r="P1972" i="1"/>
  <c r="R1972" i="1" s="1"/>
  <c r="S1972" i="1" s="1"/>
  <c r="Q1971" i="1"/>
  <c r="P1971" i="1"/>
  <c r="R1971" i="1" s="1"/>
  <c r="S1971" i="1" s="1"/>
  <c r="Q1970" i="1"/>
  <c r="P1970" i="1"/>
  <c r="Q1969" i="1"/>
  <c r="P1969" i="1"/>
  <c r="Q1968" i="1"/>
  <c r="P1968" i="1"/>
  <c r="Q1967" i="1"/>
  <c r="P1967" i="1"/>
  <c r="R1967" i="1" s="1"/>
  <c r="S1967" i="1" s="1"/>
  <c r="Q1966" i="1"/>
  <c r="P1966" i="1"/>
  <c r="R1966" i="1" s="1"/>
  <c r="S1966" i="1" s="1"/>
  <c r="Q1965" i="1"/>
  <c r="P1965" i="1"/>
  <c r="R1965" i="1" s="1"/>
  <c r="S1965" i="1" s="1"/>
  <c r="Q1964" i="1"/>
  <c r="P1964" i="1"/>
  <c r="Q1963" i="1"/>
  <c r="P1963" i="1"/>
  <c r="Q1962" i="1"/>
  <c r="P1962" i="1"/>
  <c r="Q1961" i="1"/>
  <c r="P1961" i="1"/>
  <c r="R1961" i="1" s="1"/>
  <c r="S1961" i="1" s="1"/>
  <c r="Q1960" i="1"/>
  <c r="P1960" i="1"/>
  <c r="R1960" i="1" s="1"/>
  <c r="S1960" i="1" s="1"/>
  <c r="Q1959" i="1"/>
  <c r="P1959" i="1"/>
  <c r="R1959" i="1" s="1"/>
  <c r="S1959" i="1" s="1"/>
  <c r="Q1958" i="1"/>
  <c r="P1958" i="1"/>
  <c r="Q1957" i="1"/>
  <c r="P1957" i="1"/>
  <c r="Q1956" i="1"/>
  <c r="P1956" i="1"/>
  <c r="Q1955" i="1"/>
  <c r="P1955" i="1"/>
  <c r="Q1954" i="1"/>
  <c r="P1954" i="1"/>
  <c r="R1954" i="1" s="1"/>
  <c r="S1954" i="1" s="1"/>
  <c r="Q1953" i="1"/>
  <c r="P1953" i="1"/>
  <c r="R1953" i="1" s="1"/>
  <c r="S1953" i="1" s="1"/>
  <c r="Q1952" i="1"/>
  <c r="P1952" i="1"/>
  <c r="Q1951" i="1"/>
  <c r="P1951" i="1"/>
  <c r="Q1950" i="1"/>
  <c r="P1950" i="1"/>
  <c r="Q1949" i="1"/>
  <c r="P1949" i="1"/>
  <c r="R1949" i="1" s="1"/>
  <c r="S1949" i="1" s="1"/>
  <c r="Q1948" i="1"/>
  <c r="P1948" i="1"/>
  <c r="R1948" i="1" s="1"/>
  <c r="S1948" i="1" s="1"/>
  <c r="Q1947" i="1"/>
  <c r="P1947" i="1"/>
  <c r="R1947" i="1" s="1"/>
  <c r="S1947" i="1" s="1"/>
  <c r="Q1946" i="1"/>
  <c r="P1946" i="1"/>
  <c r="Q1945" i="1"/>
  <c r="P1945" i="1"/>
  <c r="Q1944" i="1"/>
  <c r="P1944" i="1"/>
  <c r="Q1943" i="1"/>
  <c r="P1943" i="1"/>
  <c r="R1943" i="1" s="1"/>
  <c r="S1943" i="1" s="1"/>
  <c r="Q1942" i="1"/>
  <c r="P1942" i="1"/>
  <c r="R1942" i="1" s="1"/>
  <c r="S1942" i="1" s="1"/>
  <c r="Q1941" i="1"/>
  <c r="P1941" i="1"/>
  <c r="R1941" i="1" s="1"/>
  <c r="S1941" i="1" s="1"/>
  <c r="Q1940" i="1"/>
  <c r="P1940" i="1"/>
  <c r="Q1939" i="1"/>
  <c r="P1939" i="1"/>
  <c r="Q1938" i="1"/>
  <c r="P1938" i="1"/>
  <c r="Q1937" i="1"/>
  <c r="P1937" i="1"/>
  <c r="R1937" i="1" s="1"/>
  <c r="S1937" i="1" s="1"/>
  <c r="Q1936" i="1"/>
  <c r="P1936" i="1"/>
  <c r="R1936" i="1" s="1"/>
  <c r="S1936" i="1" s="1"/>
  <c r="Q1935" i="1"/>
  <c r="P1935" i="1"/>
  <c r="R1935" i="1" s="1"/>
  <c r="S1935" i="1" s="1"/>
  <c r="Q1934" i="1"/>
  <c r="P1934" i="1"/>
  <c r="Q1933" i="1"/>
  <c r="P1933" i="1"/>
  <c r="Q1932" i="1"/>
  <c r="P1932" i="1"/>
  <c r="Q1931" i="1"/>
  <c r="P1931" i="1"/>
  <c r="R1931" i="1" s="1"/>
  <c r="S1931" i="1" s="1"/>
  <c r="Q1930" i="1"/>
  <c r="P1930" i="1"/>
  <c r="R1930" i="1" s="1"/>
  <c r="S1930" i="1" s="1"/>
  <c r="Q1929" i="1"/>
  <c r="P1929" i="1"/>
  <c r="Q1928" i="1"/>
  <c r="P1928" i="1"/>
  <c r="Q1927" i="1"/>
  <c r="P1927" i="1"/>
  <c r="Q1926" i="1"/>
  <c r="P1926" i="1"/>
  <c r="Q1925" i="1"/>
  <c r="P1925" i="1"/>
  <c r="R1925" i="1" s="1"/>
  <c r="S1925" i="1" s="1"/>
  <c r="Q1924" i="1"/>
  <c r="P1924" i="1"/>
  <c r="R1924" i="1" s="1"/>
  <c r="S1924" i="1" s="1"/>
  <c r="Q1923" i="1"/>
  <c r="P1923" i="1"/>
  <c r="R1923" i="1" s="1"/>
  <c r="S1923" i="1" s="1"/>
  <c r="Q1922" i="1"/>
  <c r="P1922" i="1"/>
  <c r="Q1921" i="1"/>
  <c r="P1921" i="1"/>
  <c r="Q1920" i="1"/>
  <c r="P1920" i="1"/>
  <c r="Q1919" i="1"/>
  <c r="P1919" i="1"/>
  <c r="R1919" i="1" s="1"/>
  <c r="S1919" i="1" s="1"/>
  <c r="Q1918" i="1"/>
  <c r="P1918" i="1"/>
  <c r="R1918" i="1" s="1"/>
  <c r="S1918" i="1" s="1"/>
  <c r="Q1917" i="1"/>
  <c r="P1917" i="1"/>
  <c r="Q1916" i="1"/>
  <c r="P1916" i="1"/>
  <c r="Q1915" i="1"/>
  <c r="P1915" i="1"/>
  <c r="Q1914" i="1"/>
  <c r="P1914" i="1"/>
  <c r="Q1913" i="1"/>
  <c r="P1913" i="1"/>
  <c r="R1913" i="1" s="1"/>
  <c r="S1913" i="1" s="1"/>
  <c r="Q1912" i="1"/>
  <c r="P1912" i="1"/>
  <c r="R1912" i="1" s="1"/>
  <c r="S1912" i="1" s="1"/>
  <c r="Q1911" i="1"/>
  <c r="P1911" i="1"/>
  <c r="R1911" i="1" s="1"/>
  <c r="S1911" i="1" s="1"/>
  <c r="Q1910" i="1"/>
  <c r="P1910" i="1"/>
  <c r="Q1909" i="1"/>
  <c r="P1909" i="1"/>
  <c r="Q1908" i="1"/>
  <c r="P1908" i="1"/>
  <c r="Q1907" i="1"/>
  <c r="P1907" i="1"/>
  <c r="R1907" i="1" s="1"/>
  <c r="S1907" i="1" s="1"/>
  <c r="Q1906" i="1"/>
  <c r="P1906" i="1"/>
  <c r="R1906" i="1" s="1"/>
  <c r="S1906" i="1" s="1"/>
  <c r="Q1905" i="1"/>
  <c r="P1905" i="1"/>
  <c r="R1905" i="1" s="1"/>
  <c r="S1905" i="1" s="1"/>
  <c r="Q1904" i="1"/>
  <c r="P1904" i="1"/>
  <c r="Q1903" i="1"/>
  <c r="P1903" i="1"/>
  <c r="Q1902" i="1"/>
  <c r="P1902" i="1"/>
  <c r="Q1901" i="1"/>
  <c r="P1901" i="1"/>
  <c r="R1901" i="1" s="1"/>
  <c r="S1901" i="1" s="1"/>
  <c r="Q1900" i="1"/>
  <c r="P1900" i="1"/>
  <c r="R1900" i="1" s="1"/>
  <c r="S1900" i="1" s="1"/>
  <c r="Q1899" i="1"/>
  <c r="P1899" i="1"/>
  <c r="R1899" i="1" s="1"/>
  <c r="S1899" i="1" s="1"/>
  <c r="Q1898" i="1"/>
  <c r="P1898" i="1"/>
  <c r="Q1897" i="1"/>
  <c r="P1897" i="1"/>
  <c r="Q1896" i="1"/>
  <c r="P1896" i="1"/>
  <c r="Q1895" i="1"/>
  <c r="P1895" i="1"/>
  <c r="R1895" i="1" s="1"/>
  <c r="S1895" i="1" s="1"/>
  <c r="Q1894" i="1"/>
  <c r="P1894" i="1"/>
  <c r="R1894" i="1" s="1"/>
  <c r="S1894" i="1" s="1"/>
  <c r="Q1893" i="1"/>
  <c r="P1893" i="1"/>
  <c r="R1893" i="1" s="1"/>
  <c r="S1893" i="1" s="1"/>
  <c r="Q1892" i="1"/>
  <c r="P1892" i="1"/>
  <c r="Q1891" i="1"/>
  <c r="P1891" i="1"/>
  <c r="Q1890" i="1"/>
  <c r="P1890" i="1"/>
  <c r="Q1889" i="1"/>
  <c r="P1889" i="1"/>
  <c r="R1889" i="1" s="1"/>
  <c r="S1889" i="1" s="1"/>
  <c r="Q1888" i="1"/>
  <c r="P1888" i="1"/>
  <c r="Q1887" i="1"/>
  <c r="P1887" i="1"/>
  <c r="R1887" i="1" s="1"/>
  <c r="S1887" i="1" s="1"/>
  <c r="Q1886" i="1"/>
  <c r="P1886" i="1"/>
  <c r="Q1885" i="1"/>
  <c r="P1885" i="1"/>
  <c r="Q1884" i="1"/>
  <c r="P1884" i="1"/>
  <c r="Q1883" i="1"/>
  <c r="P1883" i="1"/>
  <c r="R1883" i="1" s="1"/>
  <c r="S1883" i="1" s="1"/>
  <c r="Q1882" i="1"/>
  <c r="P1882" i="1"/>
  <c r="R1882" i="1" s="1"/>
  <c r="S1882" i="1" s="1"/>
  <c r="Q1881" i="1"/>
  <c r="P1881" i="1"/>
  <c r="Q1880" i="1"/>
  <c r="P1880" i="1"/>
  <c r="Q1879" i="1"/>
  <c r="P1879" i="1"/>
  <c r="Q1878" i="1"/>
  <c r="P1878" i="1"/>
  <c r="Q1877" i="1"/>
  <c r="P1877" i="1"/>
  <c r="R1877" i="1" s="1"/>
  <c r="S1877" i="1" s="1"/>
  <c r="Q1876" i="1"/>
  <c r="P1876" i="1"/>
  <c r="R1876" i="1" s="1"/>
  <c r="S1876" i="1" s="1"/>
  <c r="Q1875" i="1"/>
  <c r="P1875" i="1"/>
  <c r="R1875" i="1" s="1"/>
  <c r="S1875" i="1" s="1"/>
  <c r="Q1874" i="1"/>
  <c r="P1874" i="1"/>
  <c r="Q1873" i="1"/>
  <c r="P1873" i="1"/>
  <c r="Q1872" i="1"/>
  <c r="P1872" i="1"/>
  <c r="Q1871" i="1"/>
  <c r="P1871" i="1"/>
  <c r="R1871" i="1" s="1"/>
  <c r="S1871" i="1" s="1"/>
  <c r="Q1870" i="1"/>
  <c r="P1870" i="1"/>
  <c r="R1870" i="1" s="1"/>
  <c r="S1870" i="1" s="1"/>
  <c r="Q1869" i="1"/>
  <c r="P1869" i="1"/>
  <c r="Q1868" i="1"/>
  <c r="P1868" i="1"/>
  <c r="Q1867" i="1"/>
  <c r="P1867" i="1"/>
  <c r="Q1866" i="1"/>
  <c r="P1866" i="1"/>
  <c r="Q1865" i="1"/>
  <c r="P1865" i="1"/>
  <c r="Q1864" i="1"/>
  <c r="P1864" i="1"/>
  <c r="R1864" i="1" s="1"/>
  <c r="S1864" i="1" s="1"/>
  <c r="Q1863" i="1"/>
  <c r="P1863" i="1"/>
  <c r="R1863" i="1" s="1"/>
  <c r="S1863" i="1" s="1"/>
  <c r="Q1862" i="1"/>
  <c r="P1862" i="1"/>
  <c r="Q1861" i="1"/>
  <c r="P1861" i="1"/>
  <c r="Q1860" i="1"/>
  <c r="P1860" i="1"/>
  <c r="Q1859" i="1"/>
  <c r="P1859" i="1"/>
  <c r="R1859" i="1" s="1"/>
  <c r="S1859" i="1" s="1"/>
  <c r="Q1858" i="1"/>
  <c r="P1858" i="1"/>
  <c r="R1858" i="1" s="1"/>
  <c r="S1858" i="1" s="1"/>
  <c r="Q1857" i="1"/>
  <c r="P1857" i="1"/>
  <c r="R1857" i="1" s="1"/>
  <c r="S1857" i="1" s="1"/>
  <c r="Q1856" i="1"/>
  <c r="P1856" i="1"/>
  <c r="Q1855" i="1"/>
  <c r="P1855" i="1"/>
  <c r="Q1854" i="1"/>
  <c r="P1854" i="1"/>
  <c r="Q1853" i="1"/>
  <c r="P1853" i="1"/>
  <c r="R1853" i="1" s="1"/>
  <c r="S1853" i="1" s="1"/>
  <c r="Q1852" i="1"/>
  <c r="P1852" i="1"/>
  <c r="R1852" i="1" s="1"/>
  <c r="S1852" i="1" s="1"/>
  <c r="Q1851" i="1"/>
  <c r="P1851" i="1"/>
  <c r="Q1850" i="1"/>
  <c r="P1850" i="1"/>
  <c r="Q1849" i="1"/>
  <c r="P1849" i="1"/>
  <c r="Q1848" i="1"/>
  <c r="P1848" i="1"/>
  <c r="Q1847" i="1"/>
  <c r="P1847" i="1"/>
  <c r="R1847" i="1" s="1"/>
  <c r="S1847" i="1" s="1"/>
  <c r="Q1846" i="1"/>
  <c r="P1846" i="1"/>
  <c r="R1846" i="1" s="1"/>
  <c r="S1846" i="1" s="1"/>
  <c r="Q1845" i="1"/>
  <c r="P1845" i="1"/>
  <c r="R1845" i="1" s="1"/>
  <c r="S1845" i="1" s="1"/>
  <c r="Q1844" i="1"/>
  <c r="P1844" i="1"/>
  <c r="Q1843" i="1"/>
  <c r="P1843" i="1"/>
  <c r="Q1842" i="1"/>
  <c r="P1842" i="1"/>
  <c r="Q1841" i="1"/>
  <c r="P1841" i="1"/>
  <c r="R1841" i="1" s="1"/>
  <c r="S1841" i="1" s="1"/>
  <c r="Q1840" i="1"/>
  <c r="P1840" i="1"/>
  <c r="R1840" i="1" s="1"/>
  <c r="S1840" i="1" s="1"/>
  <c r="Q1839" i="1"/>
  <c r="P1839" i="1"/>
  <c r="R1839" i="1" s="1"/>
  <c r="S1839" i="1" s="1"/>
  <c r="Q1838" i="1"/>
  <c r="P1838" i="1"/>
  <c r="Q1837" i="1"/>
  <c r="P1837" i="1"/>
  <c r="Q1836" i="1"/>
  <c r="P1836" i="1"/>
  <c r="Q1835" i="1"/>
  <c r="P1835" i="1"/>
  <c r="R1835" i="1" s="1"/>
  <c r="S1835" i="1" s="1"/>
  <c r="Q1834" i="1"/>
  <c r="P1834" i="1"/>
  <c r="R1834" i="1" s="1"/>
  <c r="S1834" i="1" s="1"/>
  <c r="Q1833" i="1"/>
  <c r="P1833" i="1"/>
  <c r="R1833" i="1" s="1"/>
  <c r="S1833" i="1" s="1"/>
  <c r="Q1832" i="1"/>
  <c r="P1832" i="1"/>
  <c r="Q1831" i="1"/>
  <c r="P1831" i="1"/>
  <c r="Q1830" i="1"/>
  <c r="P1830" i="1"/>
  <c r="Q1829" i="1"/>
  <c r="P1829" i="1"/>
  <c r="R1829" i="1" s="1"/>
  <c r="S1829" i="1" s="1"/>
  <c r="Q1828" i="1"/>
  <c r="P1828" i="1"/>
  <c r="R1828" i="1" s="1"/>
  <c r="S1828" i="1" s="1"/>
  <c r="Q1827" i="1"/>
  <c r="P1827" i="1"/>
  <c r="R1827" i="1" s="1"/>
  <c r="S1827" i="1" s="1"/>
  <c r="Q1826" i="1"/>
  <c r="P1826" i="1"/>
  <c r="Q1825" i="1"/>
  <c r="P1825" i="1"/>
  <c r="Q1824" i="1"/>
  <c r="P1824" i="1"/>
  <c r="Q1823" i="1"/>
  <c r="P1823" i="1"/>
  <c r="R1823" i="1" s="1"/>
  <c r="S1823" i="1" s="1"/>
  <c r="Q1822" i="1"/>
  <c r="P1822" i="1"/>
  <c r="R1822" i="1" s="1"/>
  <c r="S1822" i="1" s="1"/>
  <c r="Q1821" i="1"/>
  <c r="P1821" i="1"/>
  <c r="R1821" i="1" s="1"/>
  <c r="S1821" i="1" s="1"/>
  <c r="Q1820" i="1"/>
  <c r="P1820" i="1"/>
  <c r="Q1819" i="1"/>
  <c r="P1819" i="1"/>
  <c r="Q1818" i="1"/>
  <c r="P1818" i="1"/>
  <c r="Q1817" i="1"/>
  <c r="P1817" i="1"/>
  <c r="R1817" i="1" s="1"/>
  <c r="S1817" i="1" s="1"/>
  <c r="Q1816" i="1"/>
  <c r="P1816" i="1"/>
  <c r="R1816" i="1" s="1"/>
  <c r="S1816" i="1" s="1"/>
  <c r="Q1815" i="1"/>
  <c r="P1815" i="1"/>
  <c r="R1815" i="1" s="1"/>
  <c r="S1815" i="1" s="1"/>
  <c r="Q1814" i="1"/>
  <c r="P1814" i="1"/>
  <c r="Q1813" i="1"/>
  <c r="P1813" i="1"/>
  <c r="Q1812" i="1"/>
  <c r="P1812" i="1"/>
  <c r="Q1811" i="1"/>
  <c r="P1811" i="1"/>
  <c r="Q1810" i="1"/>
  <c r="P1810" i="1"/>
  <c r="Q1809" i="1"/>
  <c r="P1809" i="1"/>
  <c r="R1809" i="1" s="1"/>
  <c r="S1809" i="1" s="1"/>
  <c r="Q1808" i="1"/>
  <c r="P1808" i="1"/>
  <c r="Q1807" i="1"/>
  <c r="P1807" i="1"/>
  <c r="Q1806" i="1"/>
  <c r="P1806" i="1"/>
  <c r="Q1805" i="1"/>
  <c r="P1805" i="1"/>
  <c r="R1805" i="1" s="1"/>
  <c r="S1805" i="1" s="1"/>
  <c r="Q1804" i="1"/>
  <c r="P1804" i="1"/>
  <c r="Q1803" i="1"/>
  <c r="P1803" i="1"/>
  <c r="R1803" i="1" s="1"/>
  <c r="S1803" i="1" s="1"/>
  <c r="Q1802" i="1"/>
  <c r="P1802" i="1"/>
  <c r="Q1801" i="1"/>
  <c r="P1801" i="1"/>
  <c r="Q1800" i="1"/>
  <c r="P1800" i="1"/>
  <c r="Q1799" i="1"/>
  <c r="P1799" i="1"/>
  <c r="R1799" i="1" s="1"/>
  <c r="S1799" i="1" s="1"/>
  <c r="Q1798" i="1"/>
  <c r="P1798" i="1"/>
  <c r="R1798" i="1" s="1"/>
  <c r="S1798" i="1" s="1"/>
  <c r="Q1797" i="1"/>
  <c r="P1797" i="1"/>
  <c r="R1797" i="1" s="1"/>
  <c r="S1797" i="1" s="1"/>
  <c r="Q1796" i="1"/>
  <c r="P1796" i="1"/>
  <c r="Q1795" i="1"/>
  <c r="P1795" i="1"/>
  <c r="Q1794" i="1"/>
  <c r="P1794" i="1"/>
  <c r="Q1793" i="1"/>
  <c r="P1793" i="1"/>
  <c r="R1793" i="1" s="1"/>
  <c r="S1793" i="1" s="1"/>
  <c r="Q1792" i="1"/>
  <c r="P1792" i="1"/>
  <c r="R1792" i="1" s="1"/>
  <c r="S1792" i="1" s="1"/>
  <c r="Q1791" i="1"/>
  <c r="P1791" i="1"/>
  <c r="R1791" i="1" s="1"/>
  <c r="S1791" i="1" s="1"/>
  <c r="Q1790" i="1"/>
  <c r="P1790" i="1"/>
  <c r="Q1789" i="1"/>
  <c r="P1789" i="1"/>
  <c r="Q1788" i="1"/>
  <c r="P1788" i="1"/>
  <c r="Q1787" i="1"/>
  <c r="P1787" i="1"/>
  <c r="R1787" i="1" s="1"/>
  <c r="S1787" i="1" s="1"/>
  <c r="Q1786" i="1"/>
  <c r="P1786" i="1"/>
  <c r="R1786" i="1" s="1"/>
  <c r="S1786" i="1" s="1"/>
  <c r="Q1785" i="1"/>
  <c r="P1785" i="1"/>
  <c r="Q1784" i="1"/>
  <c r="P1784" i="1"/>
  <c r="Q1783" i="1"/>
  <c r="P1783" i="1"/>
  <c r="Q1782" i="1"/>
  <c r="P1782" i="1"/>
  <c r="Q1781" i="1"/>
  <c r="P1781" i="1"/>
  <c r="R1781" i="1" s="1"/>
  <c r="S1781" i="1" s="1"/>
  <c r="Q1780" i="1"/>
  <c r="P1780" i="1"/>
  <c r="Q1779" i="1"/>
  <c r="P1779" i="1"/>
  <c r="R1779" i="1" s="1"/>
  <c r="S1779" i="1" s="1"/>
  <c r="Q1778" i="1"/>
  <c r="P1778" i="1"/>
  <c r="Q1777" i="1"/>
  <c r="P1777" i="1"/>
  <c r="Q1776" i="1"/>
  <c r="P1776" i="1"/>
  <c r="Q1775" i="1"/>
  <c r="P1775" i="1"/>
  <c r="R1775" i="1" s="1"/>
  <c r="S1775" i="1" s="1"/>
  <c r="Q1774" i="1"/>
  <c r="P1774" i="1"/>
  <c r="R1774" i="1" s="1"/>
  <c r="S1774" i="1" s="1"/>
  <c r="Q1773" i="1"/>
  <c r="P1773" i="1"/>
  <c r="R1773" i="1" s="1"/>
  <c r="S1773" i="1" s="1"/>
  <c r="Q1772" i="1"/>
  <c r="P1772" i="1"/>
  <c r="Q1771" i="1"/>
  <c r="P1771" i="1"/>
  <c r="Q1770" i="1"/>
  <c r="P1770" i="1"/>
  <c r="Q1769" i="1"/>
  <c r="P1769" i="1"/>
  <c r="Q1768" i="1"/>
  <c r="P1768" i="1"/>
  <c r="R1768" i="1" s="1"/>
  <c r="S1768" i="1" s="1"/>
  <c r="Q1767" i="1"/>
  <c r="P1767" i="1"/>
  <c r="R1767" i="1" s="1"/>
  <c r="S1767" i="1" s="1"/>
  <c r="Q1766" i="1"/>
  <c r="P1766" i="1"/>
  <c r="Q1765" i="1"/>
  <c r="P1765" i="1"/>
  <c r="Q1764" i="1"/>
  <c r="P1764" i="1"/>
  <c r="Q1763" i="1"/>
  <c r="P1763" i="1"/>
  <c r="R1763" i="1" s="1"/>
  <c r="S1763" i="1" s="1"/>
  <c r="Q1762" i="1"/>
  <c r="P1762" i="1"/>
  <c r="R1762" i="1" s="1"/>
  <c r="S1762" i="1" s="1"/>
  <c r="Q1761" i="1"/>
  <c r="P1761" i="1"/>
  <c r="R1761" i="1" s="1"/>
  <c r="S1761" i="1" s="1"/>
  <c r="Q1760" i="1"/>
  <c r="P1760" i="1"/>
  <c r="Q1759" i="1"/>
  <c r="P1759" i="1"/>
  <c r="Q1758" i="1"/>
  <c r="P1758" i="1"/>
  <c r="Q1757" i="1"/>
  <c r="P1757" i="1"/>
  <c r="R1757" i="1" s="1"/>
  <c r="S1757" i="1" s="1"/>
  <c r="Q1756" i="1"/>
  <c r="P1756" i="1"/>
  <c r="Q1755" i="1"/>
  <c r="P1755" i="1"/>
  <c r="Q1754" i="1"/>
  <c r="P1754" i="1"/>
  <c r="Q1753" i="1"/>
  <c r="P1753" i="1"/>
  <c r="Q1752" i="1"/>
  <c r="P1752" i="1"/>
  <c r="Q1751" i="1"/>
  <c r="P1751" i="1"/>
  <c r="Q1750" i="1"/>
  <c r="P1750" i="1"/>
  <c r="R1750" i="1" s="1"/>
  <c r="S1750" i="1" s="1"/>
  <c r="Q1749" i="1"/>
  <c r="P1749" i="1"/>
  <c r="R1749" i="1" s="1"/>
  <c r="S1749" i="1" s="1"/>
  <c r="Q1748" i="1"/>
  <c r="P1748" i="1"/>
  <c r="Q1747" i="1"/>
  <c r="P1747" i="1"/>
  <c r="Q1746" i="1"/>
  <c r="P1746" i="1"/>
  <c r="Q1745" i="1"/>
  <c r="P1745" i="1"/>
  <c r="Q1744" i="1"/>
  <c r="P1744" i="1"/>
  <c r="R1744" i="1" s="1"/>
  <c r="S1744" i="1" s="1"/>
  <c r="Q1743" i="1"/>
  <c r="P1743" i="1"/>
  <c r="R1743" i="1" s="1"/>
  <c r="S1743" i="1" s="1"/>
  <c r="Q1742" i="1"/>
  <c r="P1742" i="1"/>
  <c r="Q1741" i="1"/>
  <c r="P1741" i="1"/>
  <c r="Q1740" i="1"/>
  <c r="P1740" i="1"/>
  <c r="Q1739" i="1"/>
  <c r="P1739" i="1"/>
  <c r="R1739" i="1" s="1"/>
  <c r="S1739" i="1" s="1"/>
  <c r="Q1738" i="1"/>
  <c r="P1738" i="1"/>
  <c r="R1738" i="1" s="1"/>
  <c r="S1738" i="1" s="1"/>
  <c r="Q1737" i="1"/>
  <c r="P1737" i="1"/>
  <c r="R1737" i="1" s="1"/>
  <c r="S1737" i="1" s="1"/>
  <c r="Q1736" i="1"/>
  <c r="P1736" i="1"/>
  <c r="Q1735" i="1"/>
  <c r="P1735" i="1"/>
  <c r="Q1734" i="1"/>
  <c r="P1734" i="1"/>
  <c r="Q1733" i="1"/>
  <c r="P1733" i="1"/>
  <c r="R1733" i="1" s="1"/>
  <c r="S1733" i="1" s="1"/>
  <c r="Q1732" i="1"/>
  <c r="P1732" i="1"/>
  <c r="R1732" i="1" s="1"/>
  <c r="S1732" i="1" s="1"/>
  <c r="Q1731" i="1"/>
  <c r="P1731" i="1"/>
  <c r="R1731" i="1" s="1"/>
  <c r="S1731" i="1" s="1"/>
  <c r="Q1730" i="1"/>
  <c r="P1730" i="1"/>
  <c r="Q1729" i="1"/>
  <c r="P1729" i="1"/>
  <c r="Q1728" i="1"/>
  <c r="P1728" i="1"/>
  <c r="Q1727" i="1"/>
  <c r="P1727" i="1"/>
  <c r="R1727" i="1" s="1"/>
  <c r="S1727" i="1" s="1"/>
  <c r="Q1726" i="1"/>
  <c r="P1726" i="1"/>
  <c r="R1726" i="1" s="1"/>
  <c r="S1726" i="1" s="1"/>
  <c r="Q1725" i="1"/>
  <c r="P1725" i="1"/>
  <c r="R1725" i="1" s="1"/>
  <c r="S1725" i="1" s="1"/>
  <c r="Q1724" i="1"/>
  <c r="P1724" i="1"/>
  <c r="Q1723" i="1"/>
  <c r="P1723" i="1"/>
  <c r="Q1722" i="1"/>
  <c r="P1722" i="1"/>
  <c r="Q1721" i="1"/>
  <c r="P1721" i="1"/>
  <c r="R1721" i="1" s="1"/>
  <c r="S1721" i="1" s="1"/>
  <c r="Q1720" i="1"/>
  <c r="P1720" i="1"/>
  <c r="R1720" i="1" s="1"/>
  <c r="S1720" i="1" s="1"/>
  <c r="Q1719" i="1"/>
  <c r="P1719" i="1"/>
  <c r="R1719" i="1" s="1"/>
  <c r="S1719" i="1" s="1"/>
  <c r="Q1718" i="1"/>
  <c r="P1718" i="1"/>
  <c r="Q1717" i="1"/>
  <c r="P1717" i="1"/>
  <c r="Q1716" i="1"/>
  <c r="P1716" i="1"/>
  <c r="Q1715" i="1"/>
  <c r="P1715" i="1"/>
  <c r="R1715" i="1" s="1"/>
  <c r="S1715" i="1" s="1"/>
  <c r="Q1714" i="1"/>
  <c r="P1714" i="1"/>
  <c r="R1714" i="1" s="1"/>
  <c r="S1714" i="1" s="1"/>
  <c r="Q1713" i="1"/>
  <c r="P1713" i="1"/>
  <c r="R1713" i="1" s="1"/>
  <c r="S1713" i="1" s="1"/>
  <c r="Q1712" i="1"/>
  <c r="P1712" i="1"/>
  <c r="Q1711" i="1"/>
  <c r="P1711" i="1"/>
  <c r="Q1710" i="1"/>
  <c r="P1710" i="1"/>
  <c r="Q1709" i="1"/>
  <c r="P1709" i="1"/>
  <c r="R1709" i="1" s="1"/>
  <c r="S1709" i="1" s="1"/>
  <c r="Q1708" i="1"/>
  <c r="P1708" i="1"/>
  <c r="Q1707" i="1"/>
  <c r="P1707" i="1"/>
  <c r="Q1706" i="1"/>
  <c r="P1706" i="1"/>
  <c r="Q1705" i="1"/>
  <c r="P1705" i="1"/>
  <c r="Q1704" i="1"/>
  <c r="P1704" i="1"/>
  <c r="Q1703" i="1"/>
  <c r="P1703" i="1"/>
  <c r="R1703" i="1" s="1"/>
  <c r="S1703" i="1" s="1"/>
  <c r="Q1702" i="1"/>
  <c r="P1702" i="1"/>
  <c r="R1702" i="1" s="1"/>
  <c r="S1702" i="1" s="1"/>
  <c r="Q1701" i="1"/>
  <c r="P1701" i="1"/>
  <c r="R1701" i="1" s="1"/>
  <c r="S1701" i="1" s="1"/>
  <c r="Q1700" i="1"/>
  <c r="P1700" i="1"/>
  <c r="Q1699" i="1"/>
  <c r="P1699" i="1"/>
  <c r="Q1698" i="1"/>
  <c r="P1698" i="1"/>
  <c r="Q1697" i="1"/>
  <c r="P1697" i="1"/>
  <c r="R1697" i="1" s="1"/>
  <c r="S1697" i="1" s="1"/>
  <c r="Q1696" i="1"/>
  <c r="P1696" i="1"/>
  <c r="R1696" i="1" s="1"/>
  <c r="S1696" i="1" s="1"/>
  <c r="Q1695" i="1"/>
  <c r="P1695" i="1"/>
  <c r="Q1694" i="1"/>
  <c r="P1694" i="1"/>
  <c r="Q1693" i="1"/>
  <c r="P1693" i="1"/>
  <c r="Q1692" i="1"/>
  <c r="P1692" i="1"/>
  <c r="Q1691" i="1"/>
  <c r="P1691" i="1"/>
  <c r="R1691" i="1" s="1"/>
  <c r="S1691" i="1" s="1"/>
  <c r="Q1690" i="1"/>
  <c r="P1690" i="1"/>
  <c r="R1690" i="1" s="1"/>
  <c r="S1690" i="1" s="1"/>
  <c r="Q1689" i="1"/>
  <c r="P1689" i="1"/>
  <c r="R1689" i="1" s="1"/>
  <c r="S1689" i="1" s="1"/>
  <c r="Q1688" i="1"/>
  <c r="P1688" i="1"/>
  <c r="Q1687" i="1"/>
  <c r="P1687" i="1"/>
  <c r="Q1686" i="1"/>
  <c r="P1686" i="1"/>
  <c r="Q1685" i="1"/>
  <c r="P1685" i="1"/>
  <c r="R1685" i="1" s="1"/>
  <c r="S1685" i="1" s="1"/>
  <c r="Q1684" i="1"/>
  <c r="P1684" i="1"/>
  <c r="R1684" i="1" s="1"/>
  <c r="S1684" i="1" s="1"/>
  <c r="Q1683" i="1"/>
  <c r="P1683" i="1"/>
  <c r="R1683" i="1" s="1"/>
  <c r="S1683" i="1" s="1"/>
  <c r="Q1682" i="1"/>
  <c r="P1682" i="1"/>
  <c r="Q1681" i="1"/>
  <c r="P1681" i="1"/>
  <c r="Q1680" i="1"/>
  <c r="P1680" i="1"/>
  <c r="Q1679" i="1"/>
  <c r="P1679" i="1"/>
  <c r="R1679" i="1" s="1"/>
  <c r="S1679" i="1" s="1"/>
  <c r="Q1678" i="1"/>
  <c r="P1678" i="1"/>
  <c r="R1678" i="1" s="1"/>
  <c r="S1678" i="1" s="1"/>
  <c r="Q1677" i="1"/>
  <c r="P1677" i="1"/>
  <c r="R1677" i="1" s="1"/>
  <c r="S1677" i="1" s="1"/>
  <c r="Q1676" i="1"/>
  <c r="P1676" i="1"/>
  <c r="Q1675" i="1"/>
  <c r="P1675" i="1"/>
  <c r="Q1674" i="1"/>
  <c r="P1674" i="1"/>
  <c r="Q1673" i="1"/>
  <c r="P1673" i="1"/>
  <c r="R1673" i="1" s="1"/>
  <c r="S1673" i="1" s="1"/>
  <c r="Q1672" i="1"/>
  <c r="P1672" i="1"/>
  <c r="Q1671" i="1"/>
  <c r="P1671" i="1"/>
  <c r="R1671" i="1" s="1"/>
  <c r="S1671" i="1" s="1"/>
  <c r="Q1670" i="1"/>
  <c r="P1670" i="1"/>
  <c r="Q1669" i="1"/>
  <c r="P1669" i="1"/>
  <c r="Q1668" i="1"/>
  <c r="P1668" i="1"/>
  <c r="Q1667" i="1"/>
  <c r="P1667" i="1"/>
  <c r="R1667" i="1" s="1"/>
  <c r="S1667" i="1" s="1"/>
  <c r="Q1666" i="1"/>
  <c r="P1666" i="1"/>
  <c r="R1666" i="1" s="1"/>
  <c r="S1666" i="1" s="1"/>
  <c r="Q1665" i="1"/>
  <c r="P1665" i="1"/>
  <c r="R1665" i="1" s="1"/>
  <c r="S1665" i="1" s="1"/>
  <c r="Q1664" i="1"/>
  <c r="P1664" i="1"/>
  <c r="Q1663" i="1"/>
  <c r="P1663" i="1"/>
  <c r="Q1662" i="1"/>
  <c r="P1662" i="1"/>
  <c r="Q1661" i="1"/>
  <c r="P1661" i="1"/>
  <c r="R1661" i="1" s="1"/>
  <c r="S1661" i="1" s="1"/>
  <c r="Q1660" i="1"/>
  <c r="P1660" i="1"/>
  <c r="R1660" i="1" s="1"/>
  <c r="S1660" i="1" s="1"/>
  <c r="Q1659" i="1"/>
  <c r="P1659" i="1"/>
  <c r="R1659" i="1" s="1"/>
  <c r="S1659" i="1" s="1"/>
  <c r="Q1658" i="1"/>
  <c r="P1658" i="1"/>
  <c r="Q1657" i="1"/>
  <c r="P1657" i="1"/>
  <c r="Q1656" i="1"/>
  <c r="P1656" i="1"/>
  <c r="Q1655" i="1"/>
  <c r="P1655" i="1"/>
  <c r="R1655" i="1" s="1"/>
  <c r="S1655" i="1" s="1"/>
  <c r="Q1654" i="1"/>
  <c r="P1654" i="1"/>
  <c r="R1654" i="1" s="1"/>
  <c r="S1654" i="1" s="1"/>
  <c r="Q1653" i="1"/>
  <c r="P1653" i="1"/>
  <c r="R1653" i="1" s="1"/>
  <c r="S1653" i="1" s="1"/>
  <c r="Q1652" i="1"/>
  <c r="P1652" i="1"/>
  <c r="Q1651" i="1"/>
  <c r="P1651" i="1"/>
  <c r="Q1650" i="1"/>
  <c r="P1650" i="1"/>
  <c r="Q1649" i="1"/>
  <c r="P1649" i="1"/>
  <c r="R1649" i="1" s="1"/>
  <c r="S1649" i="1" s="1"/>
  <c r="Q1648" i="1"/>
  <c r="P1648" i="1"/>
  <c r="R1648" i="1" s="1"/>
  <c r="S1648" i="1" s="1"/>
  <c r="Q1647" i="1"/>
  <c r="P1647" i="1"/>
  <c r="R1647" i="1" s="1"/>
  <c r="S1647" i="1" s="1"/>
  <c r="Q1646" i="1"/>
  <c r="P1646" i="1"/>
  <c r="Q1645" i="1"/>
  <c r="P1645" i="1"/>
  <c r="Q1644" i="1"/>
  <c r="P1644" i="1"/>
  <c r="Q1643" i="1"/>
  <c r="P1643" i="1"/>
  <c r="R1643" i="1" s="1"/>
  <c r="S1643" i="1" s="1"/>
  <c r="Q1642" i="1"/>
  <c r="P1642" i="1"/>
  <c r="R1642" i="1" s="1"/>
  <c r="S1642" i="1" s="1"/>
  <c r="Q1641" i="1"/>
  <c r="P1641" i="1"/>
  <c r="R1641" i="1" s="1"/>
  <c r="S1641" i="1" s="1"/>
  <c r="Q1640" i="1"/>
  <c r="P1640" i="1"/>
  <c r="Q1639" i="1"/>
  <c r="P1639" i="1"/>
  <c r="Q1638" i="1"/>
  <c r="P1638" i="1"/>
  <c r="Q1637" i="1"/>
  <c r="P1637" i="1"/>
  <c r="R1637" i="1" s="1"/>
  <c r="S1637" i="1" s="1"/>
  <c r="Q1636" i="1"/>
  <c r="P1636" i="1"/>
  <c r="R1636" i="1" s="1"/>
  <c r="S1636" i="1" s="1"/>
  <c r="Q1635" i="1"/>
  <c r="P1635" i="1"/>
  <c r="R1635" i="1" s="1"/>
  <c r="S1635" i="1" s="1"/>
  <c r="Q1634" i="1"/>
  <c r="P1634" i="1"/>
  <c r="Q1633" i="1"/>
  <c r="P1633" i="1"/>
  <c r="Q1632" i="1"/>
  <c r="P1632" i="1"/>
  <c r="Q1631" i="1"/>
  <c r="P1631" i="1"/>
  <c r="R1631" i="1" s="1"/>
  <c r="S1631" i="1" s="1"/>
  <c r="Q1630" i="1"/>
  <c r="P1630" i="1"/>
  <c r="R1630" i="1" s="1"/>
  <c r="S1630" i="1" s="1"/>
  <c r="Q1629" i="1"/>
  <c r="P1629" i="1"/>
  <c r="R1629" i="1" s="1"/>
  <c r="S1629" i="1" s="1"/>
  <c r="Q1628" i="1"/>
  <c r="P1628" i="1"/>
  <c r="Q1627" i="1"/>
  <c r="P1627" i="1"/>
  <c r="Q1626" i="1"/>
  <c r="P1626" i="1"/>
  <c r="Q1625" i="1"/>
  <c r="P1625" i="1"/>
  <c r="R1625" i="1" s="1"/>
  <c r="S1625" i="1" s="1"/>
  <c r="Q1624" i="1"/>
  <c r="P1624" i="1"/>
  <c r="R1624" i="1" s="1"/>
  <c r="S1624" i="1" s="1"/>
  <c r="Q1623" i="1"/>
  <c r="P1623" i="1"/>
  <c r="R1623" i="1" s="1"/>
  <c r="S1623" i="1" s="1"/>
  <c r="Q1622" i="1"/>
  <c r="P1622" i="1"/>
  <c r="Q1621" i="1"/>
  <c r="P1621" i="1"/>
  <c r="Q1620" i="1"/>
  <c r="P1620" i="1"/>
  <c r="Q1619" i="1"/>
  <c r="P1619" i="1"/>
  <c r="Q1618" i="1"/>
  <c r="P1618" i="1"/>
  <c r="R1618" i="1" s="1"/>
  <c r="S1618" i="1" s="1"/>
  <c r="Q1617" i="1"/>
  <c r="P1617" i="1"/>
  <c r="R1617" i="1" s="1"/>
  <c r="S1617" i="1" s="1"/>
  <c r="Q1616" i="1"/>
  <c r="P1616" i="1"/>
  <c r="Q1615" i="1"/>
  <c r="P1615" i="1"/>
  <c r="Q1614" i="1"/>
  <c r="P1614" i="1"/>
  <c r="Q1613" i="1"/>
  <c r="P1613" i="1"/>
  <c r="R1613" i="1" s="1"/>
  <c r="S1613" i="1" s="1"/>
  <c r="Q1612" i="1"/>
  <c r="P1612" i="1"/>
  <c r="Q1611" i="1"/>
  <c r="P1611" i="1"/>
  <c r="R1611" i="1" s="1"/>
  <c r="S1611" i="1" s="1"/>
  <c r="Q1610" i="1"/>
  <c r="P1610" i="1"/>
  <c r="Q1609" i="1"/>
  <c r="P1609" i="1"/>
  <c r="Q1608" i="1"/>
  <c r="P1608" i="1"/>
  <c r="Q1607" i="1"/>
  <c r="P1607" i="1"/>
  <c r="R1607" i="1" s="1"/>
  <c r="S1607" i="1" s="1"/>
  <c r="Q1606" i="1"/>
  <c r="P1606" i="1"/>
  <c r="R1606" i="1" s="1"/>
  <c r="S1606" i="1" s="1"/>
  <c r="Q1605" i="1"/>
  <c r="P1605" i="1"/>
  <c r="R1605" i="1" s="1"/>
  <c r="S1605" i="1" s="1"/>
  <c r="Q1604" i="1"/>
  <c r="P1604" i="1"/>
  <c r="Q1603" i="1"/>
  <c r="P1603" i="1"/>
  <c r="Q1602" i="1"/>
  <c r="P1602" i="1"/>
  <c r="Q1601" i="1"/>
  <c r="P1601" i="1"/>
  <c r="R1601" i="1" s="1"/>
  <c r="S1601" i="1" s="1"/>
  <c r="Q1600" i="1"/>
  <c r="P1600" i="1"/>
  <c r="R1600" i="1" s="1"/>
  <c r="S1600" i="1" s="1"/>
  <c r="Q1599" i="1"/>
  <c r="P1599" i="1"/>
  <c r="R1599" i="1" s="1"/>
  <c r="S1599" i="1" s="1"/>
  <c r="Q1598" i="1"/>
  <c r="P1598" i="1"/>
  <c r="Q1597" i="1"/>
  <c r="P1597" i="1"/>
  <c r="Q1596" i="1"/>
  <c r="P1596" i="1"/>
  <c r="Q1595" i="1"/>
  <c r="P1595" i="1"/>
  <c r="R1595" i="1" s="1"/>
  <c r="S1595" i="1" s="1"/>
  <c r="Q1594" i="1"/>
  <c r="P1594" i="1"/>
  <c r="R1594" i="1" s="1"/>
  <c r="S1594" i="1" s="1"/>
  <c r="Q1593" i="1"/>
  <c r="P1593" i="1"/>
  <c r="R1593" i="1" s="1"/>
  <c r="S1593" i="1" s="1"/>
  <c r="Q1592" i="1"/>
  <c r="P1592" i="1"/>
  <c r="Q1591" i="1"/>
  <c r="P1591" i="1"/>
  <c r="Q1590" i="1"/>
  <c r="P1590" i="1"/>
  <c r="Q1589" i="1"/>
  <c r="P1589" i="1"/>
  <c r="R1589" i="1" s="1"/>
  <c r="S1589" i="1" s="1"/>
  <c r="Q1588" i="1"/>
  <c r="P1588" i="1"/>
  <c r="R1588" i="1" s="1"/>
  <c r="S1588" i="1" s="1"/>
  <c r="Q1587" i="1"/>
  <c r="P1587" i="1"/>
  <c r="Q1586" i="1"/>
  <c r="P1586" i="1"/>
  <c r="Q1585" i="1"/>
  <c r="P1585" i="1"/>
  <c r="Q1584" i="1"/>
  <c r="P1584" i="1"/>
  <c r="Q1583" i="1"/>
  <c r="P1583" i="1"/>
  <c r="R1583" i="1" s="1"/>
  <c r="S1583" i="1" s="1"/>
  <c r="Q1582" i="1"/>
  <c r="P1582" i="1"/>
  <c r="R1582" i="1" s="1"/>
  <c r="S1582" i="1" s="1"/>
  <c r="Q1581" i="1"/>
  <c r="P1581" i="1"/>
  <c r="R1581" i="1" s="1"/>
  <c r="S1581" i="1" s="1"/>
  <c r="Q1580" i="1"/>
  <c r="P1580" i="1"/>
  <c r="Q1579" i="1"/>
  <c r="P1579" i="1"/>
  <c r="Q1578" i="1"/>
  <c r="P1578" i="1"/>
  <c r="Q1577" i="1"/>
  <c r="P1577" i="1"/>
  <c r="R1577" i="1" s="1"/>
  <c r="S1577" i="1" s="1"/>
  <c r="Q1576" i="1"/>
  <c r="P1576" i="1"/>
  <c r="R1576" i="1" s="1"/>
  <c r="S1576" i="1" s="1"/>
  <c r="Q1575" i="1"/>
  <c r="P1575" i="1"/>
  <c r="R1575" i="1" s="1"/>
  <c r="S1575" i="1" s="1"/>
  <c r="Q1574" i="1"/>
  <c r="P1574" i="1"/>
  <c r="Q1573" i="1"/>
  <c r="P1573" i="1"/>
  <c r="Q1572" i="1"/>
  <c r="P1572" i="1"/>
  <c r="Q1571" i="1"/>
  <c r="P1571" i="1"/>
  <c r="R1571" i="1" s="1"/>
  <c r="S1571" i="1" s="1"/>
  <c r="Q1570" i="1"/>
  <c r="P1570" i="1"/>
  <c r="Q1569" i="1"/>
  <c r="P1569" i="1"/>
  <c r="R1569" i="1" s="1"/>
  <c r="S1569" i="1" s="1"/>
  <c r="Q1568" i="1"/>
  <c r="P1568" i="1"/>
  <c r="Q1567" i="1"/>
  <c r="P1567" i="1"/>
  <c r="Q1566" i="1"/>
  <c r="P1566" i="1"/>
  <c r="Q1565" i="1"/>
  <c r="P1565" i="1"/>
  <c r="R1565" i="1" s="1"/>
  <c r="S1565" i="1" s="1"/>
  <c r="Q1564" i="1"/>
  <c r="P1564" i="1"/>
  <c r="R1564" i="1" s="1"/>
  <c r="S1564" i="1" s="1"/>
  <c r="Q1563" i="1"/>
  <c r="P1563" i="1"/>
  <c r="R1563" i="1" s="1"/>
  <c r="S1563" i="1" s="1"/>
  <c r="Q1562" i="1"/>
  <c r="P1562" i="1"/>
  <c r="Q1561" i="1"/>
  <c r="P1561" i="1"/>
  <c r="Q1560" i="1"/>
  <c r="P1560" i="1"/>
  <c r="Q1559" i="1"/>
  <c r="P1559" i="1"/>
  <c r="R1559" i="1" s="1"/>
  <c r="S1559" i="1" s="1"/>
  <c r="Q1558" i="1"/>
  <c r="P1558" i="1"/>
  <c r="R1558" i="1" s="1"/>
  <c r="S1558" i="1" s="1"/>
  <c r="Q1557" i="1"/>
  <c r="P1557" i="1"/>
  <c r="R1557" i="1" s="1"/>
  <c r="S1557" i="1" s="1"/>
  <c r="Q1556" i="1"/>
  <c r="P1556" i="1"/>
  <c r="Q1555" i="1"/>
  <c r="P1555" i="1"/>
  <c r="Q1554" i="1"/>
  <c r="P1554" i="1"/>
  <c r="Q1553" i="1"/>
  <c r="P1553" i="1"/>
  <c r="R1553" i="1" s="1"/>
  <c r="S1553" i="1" s="1"/>
  <c r="Q1552" i="1"/>
  <c r="P1552" i="1"/>
  <c r="R1552" i="1" s="1"/>
  <c r="S1552" i="1" s="1"/>
  <c r="Q1551" i="1"/>
  <c r="P1551" i="1"/>
  <c r="R1551" i="1" s="1"/>
  <c r="S1551" i="1" s="1"/>
  <c r="Q1550" i="1"/>
  <c r="P1550" i="1"/>
  <c r="Q1549" i="1"/>
  <c r="P1549" i="1"/>
  <c r="Q1548" i="1"/>
  <c r="P1548" i="1"/>
  <c r="Q1547" i="1"/>
  <c r="P1547" i="1"/>
  <c r="R1547" i="1" s="1"/>
  <c r="S1547" i="1" s="1"/>
  <c r="Q1546" i="1"/>
  <c r="P1546" i="1"/>
  <c r="R1546" i="1" s="1"/>
  <c r="S1546" i="1" s="1"/>
  <c r="Q1545" i="1"/>
  <c r="P1545" i="1"/>
  <c r="R1545" i="1" s="1"/>
  <c r="S1545" i="1" s="1"/>
  <c r="Q1544" i="1"/>
  <c r="P1544" i="1"/>
  <c r="Q1543" i="1"/>
  <c r="P1543" i="1"/>
  <c r="Q1542" i="1"/>
  <c r="P1542" i="1"/>
  <c r="Q1541" i="1"/>
  <c r="P1541" i="1"/>
  <c r="R1541" i="1" s="1"/>
  <c r="S1541" i="1" s="1"/>
  <c r="Q1540" i="1"/>
  <c r="P1540" i="1"/>
  <c r="R1540" i="1" s="1"/>
  <c r="S1540" i="1" s="1"/>
  <c r="Q1539" i="1"/>
  <c r="P1539" i="1"/>
  <c r="R1539" i="1" s="1"/>
  <c r="S1539" i="1" s="1"/>
  <c r="Q1538" i="1"/>
  <c r="P1538" i="1"/>
  <c r="Q1537" i="1"/>
  <c r="P1537" i="1"/>
  <c r="Q1536" i="1"/>
  <c r="P1536" i="1"/>
  <c r="Q1535" i="1"/>
  <c r="P1535" i="1"/>
  <c r="R1535" i="1" s="1"/>
  <c r="S1535" i="1" s="1"/>
  <c r="Q1534" i="1"/>
  <c r="P1534" i="1"/>
  <c r="Q1533" i="1"/>
  <c r="P1533" i="1"/>
  <c r="R1533" i="1" s="1"/>
  <c r="S1533" i="1" s="1"/>
  <c r="Q1532" i="1"/>
  <c r="P1532" i="1"/>
  <c r="Q1531" i="1"/>
  <c r="P1531" i="1"/>
  <c r="Q1530" i="1"/>
  <c r="P1530" i="1"/>
  <c r="Q1529" i="1"/>
  <c r="P1529" i="1"/>
  <c r="Q1528" i="1"/>
  <c r="P1528" i="1"/>
  <c r="Q1527" i="1"/>
  <c r="P1527" i="1"/>
  <c r="R1527" i="1" s="1"/>
  <c r="S1527" i="1" s="1"/>
  <c r="Q1526" i="1"/>
  <c r="P1526" i="1"/>
  <c r="Q1525" i="1"/>
  <c r="P1525" i="1"/>
  <c r="Q1524" i="1"/>
  <c r="P1524" i="1"/>
  <c r="Q1523" i="1"/>
  <c r="P1523" i="1"/>
  <c r="R1523" i="1" s="1"/>
  <c r="S1523" i="1" s="1"/>
  <c r="Q1522" i="1"/>
  <c r="P1522" i="1"/>
  <c r="R1522" i="1" s="1"/>
  <c r="S1522" i="1" s="1"/>
  <c r="Q1521" i="1"/>
  <c r="P1521" i="1"/>
  <c r="Q1520" i="1"/>
  <c r="P1520" i="1"/>
  <c r="Q1519" i="1"/>
  <c r="P1519" i="1"/>
  <c r="Q1518" i="1"/>
  <c r="P1518" i="1"/>
  <c r="Q1517" i="1"/>
  <c r="P1517" i="1"/>
  <c r="Q1516" i="1"/>
  <c r="P1516" i="1"/>
  <c r="R1516" i="1" s="1"/>
  <c r="S1516" i="1" s="1"/>
  <c r="Q1515" i="1"/>
  <c r="P1515" i="1"/>
  <c r="Q1514" i="1"/>
  <c r="P1514" i="1"/>
  <c r="Q1513" i="1"/>
  <c r="P1513" i="1"/>
  <c r="Q1512" i="1"/>
  <c r="P1512" i="1"/>
  <c r="Q1511" i="1"/>
  <c r="P1511" i="1"/>
  <c r="R1511" i="1" s="1"/>
  <c r="S1511" i="1" s="1"/>
  <c r="Q1510" i="1"/>
  <c r="P1510" i="1"/>
  <c r="R1510" i="1" s="1"/>
  <c r="S1510" i="1" s="1"/>
  <c r="Q1509" i="1"/>
  <c r="P1509" i="1"/>
  <c r="R1509" i="1" s="1"/>
  <c r="S1509" i="1" s="1"/>
  <c r="Q1508" i="1"/>
  <c r="P1508" i="1"/>
  <c r="Q1507" i="1"/>
  <c r="P1507" i="1"/>
  <c r="Q1506" i="1"/>
  <c r="P1506" i="1"/>
  <c r="Q1505" i="1"/>
  <c r="P1505" i="1"/>
  <c r="R1505" i="1" s="1"/>
  <c r="S1505" i="1" s="1"/>
  <c r="Q1504" i="1"/>
  <c r="P1504" i="1"/>
  <c r="R1504" i="1" s="1"/>
  <c r="S1504" i="1" s="1"/>
  <c r="Q1503" i="1"/>
  <c r="P1503" i="1"/>
  <c r="R1503" i="1" s="1"/>
  <c r="S1503" i="1" s="1"/>
  <c r="Q1502" i="1"/>
  <c r="P1502" i="1"/>
  <c r="Q1501" i="1"/>
  <c r="P1501" i="1"/>
  <c r="Q1500" i="1"/>
  <c r="P1500" i="1"/>
  <c r="Q1499" i="1"/>
  <c r="P1499" i="1"/>
  <c r="R1499" i="1" s="1"/>
  <c r="S1499" i="1" s="1"/>
  <c r="Q1498" i="1"/>
  <c r="P1498" i="1"/>
  <c r="R1498" i="1" s="1"/>
  <c r="S1498" i="1" s="1"/>
  <c r="Q1497" i="1"/>
  <c r="P1497" i="1"/>
  <c r="R1497" i="1" s="1"/>
  <c r="S1497" i="1" s="1"/>
  <c r="Q1496" i="1"/>
  <c r="P1496" i="1"/>
  <c r="Q1495" i="1"/>
  <c r="P1495" i="1"/>
  <c r="Q1494" i="1"/>
  <c r="P1494" i="1"/>
  <c r="Q1493" i="1"/>
  <c r="P1493" i="1"/>
  <c r="R1493" i="1" s="1"/>
  <c r="S1493" i="1" s="1"/>
  <c r="Q1492" i="1"/>
  <c r="P1492" i="1"/>
  <c r="R1492" i="1" s="1"/>
  <c r="S1492" i="1" s="1"/>
  <c r="Q1491" i="1"/>
  <c r="P1491" i="1"/>
  <c r="R1491" i="1" s="1"/>
  <c r="S1491" i="1" s="1"/>
  <c r="Q1490" i="1"/>
  <c r="P1490" i="1"/>
  <c r="Q1489" i="1"/>
  <c r="P1489" i="1"/>
  <c r="Q1488" i="1"/>
  <c r="P1488" i="1"/>
  <c r="Q1487" i="1"/>
  <c r="P1487" i="1"/>
  <c r="R1487" i="1" s="1"/>
  <c r="S1487" i="1" s="1"/>
  <c r="Q1486" i="1"/>
  <c r="P1486" i="1"/>
  <c r="R1486" i="1" s="1"/>
  <c r="S1486" i="1" s="1"/>
  <c r="Q1485" i="1"/>
  <c r="P1485" i="1"/>
  <c r="R1485" i="1" s="1"/>
  <c r="S1485" i="1" s="1"/>
  <c r="Q1484" i="1"/>
  <c r="P1484" i="1"/>
  <c r="Q1483" i="1"/>
  <c r="P1483" i="1"/>
  <c r="Q1482" i="1"/>
  <c r="P1482" i="1"/>
  <c r="Q1481" i="1"/>
  <c r="P1481" i="1"/>
  <c r="R1481" i="1" s="1"/>
  <c r="S1481" i="1" s="1"/>
  <c r="Q1480" i="1"/>
  <c r="P1480" i="1"/>
  <c r="R1480" i="1" s="1"/>
  <c r="S1480" i="1" s="1"/>
  <c r="Q1479" i="1"/>
  <c r="P1479" i="1"/>
  <c r="Q1478" i="1"/>
  <c r="P1478" i="1"/>
  <c r="Q1477" i="1"/>
  <c r="P1477" i="1"/>
  <c r="Q1476" i="1"/>
  <c r="P1476" i="1"/>
  <c r="Q1475" i="1"/>
  <c r="P1475" i="1"/>
  <c r="R1475" i="1" s="1"/>
  <c r="S1475" i="1" s="1"/>
  <c r="Q1474" i="1"/>
  <c r="P1474" i="1"/>
  <c r="R1474" i="1" s="1"/>
  <c r="S1474" i="1" s="1"/>
  <c r="Q1473" i="1"/>
  <c r="P1473" i="1"/>
  <c r="R1473" i="1" s="1"/>
  <c r="S1473" i="1" s="1"/>
  <c r="Q1472" i="1"/>
  <c r="P1472" i="1"/>
  <c r="Q1471" i="1"/>
  <c r="P1471" i="1"/>
  <c r="Q1470" i="1"/>
  <c r="P1470" i="1"/>
  <c r="Q1469" i="1"/>
  <c r="P1469" i="1"/>
  <c r="R1469" i="1" s="1"/>
  <c r="S1469" i="1" s="1"/>
  <c r="Q1468" i="1"/>
  <c r="P1468" i="1"/>
  <c r="R1468" i="1" s="1"/>
  <c r="S1468" i="1" s="1"/>
  <c r="Q1467" i="1"/>
  <c r="P1467" i="1"/>
  <c r="R1467" i="1" s="1"/>
  <c r="S1467" i="1" s="1"/>
  <c r="Q1466" i="1"/>
  <c r="P1466" i="1"/>
  <c r="Q1465" i="1"/>
  <c r="P1465" i="1"/>
  <c r="Q1464" i="1"/>
  <c r="P1464" i="1"/>
  <c r="Q1463" i="1"/>
  <c r="P1463" i="1"/>
  <c r="R1463" i="1" s="1"/>
  <c r="S1463" i="1" s="1"/>
  <c r="Q1462" i="1"/>
  <c r="P1462" i="1"/>
  <c r="R1462" i="1" s="1"/>
  <c r="S1462" i="1" s="1"/>
  <c r="Q1461" i="1"/>
  <c r="P1461" i="1"/>
  <c r="Q1460" i="1"/>
  <c r="P1460" i="1"/>
  <c r="Q1459" i="1"/>
  <c r="P1459" i="1"/>
  <c r="Q1458" i="1"/>
  <c r="P1458" i="1"/>
  <c r="Q1457" i="1"/>
  <c r="P1457" i="1"/>
  <c r="R1457" i="1" s="1"/>
  <c r="S1457" i="1" s="1"/>
  <c r="Q1456" i="1"/>
  <c r="P1456" i="1"/>
  <c r="Q1455" i="1"/>
  <c r="P1455" i="1"/>
  <c r="R1455" i="1" s="1"/>
  <c r="S1455" i="1" s="1"/>
  <c r="Q1454" i="1"/>
  <c r="P1454" i="1"/>
  <c r="Q1453" i="1"/>
  <c r="P1453" i="1"/>
  <c r="Q1452" i="1"/>
  <c r="P1452" i="1"/>
  <c r="Q1451" i="1"/>
  <c r="P1451" i="1"/>
  <c r="R1451" i="1" s="1"/>
  <c r="S1451" i="1" s="1"/>
  <c r="Q1450" i="1"/>
  <c r="P1450" i="1"/>
  <c r="R1450" i="1" s="1"/>
  <c r="S1450" i="1" s="1"/>
  <c r="Q1449" i="1"/>
  <c r="P1449" i="1"/>
  <c r="R1449" i="1" s="1"/>
  <c r="S1449" i="1" s="1"/>
  <c r="Q1448" i="1"/>
  <c r="P1448" i="1"/>
  <c r="Q1447" i="1"/>
  <c r="P1447" i="1"/>
  <c r="Q1446" i="1"/>
  <c r="P1446" i="1"/>
  <c r="Q1445" i="1"/>
  <c r="P1445" i="1"/>
  <c r="R1445" i="1" s="1"/>
  <c r="S1445" i="1" s="1"/>
  <c r="Q1444" i="1"/>
  <c r="P1444" i="1"/>
  <c r="R1444" i="1" s="1"/>
  <c r="S1444" i="1" s="1"/>
  <c r="Q1443" i="1"/>
  <c r="P1443" i="1"/>
  <c r="R1443" i="1" s="1"/>
  <c r="S1443" i="1" s="1"/>
  <c r="Q1442" i="1"/>
  <c r="P1442" i="1"/>
  <c r="Q1441" i="1"/>
  <c r="P1441" i="1"/>
  <c r="Q1440" i="1"/>
  <c r="P1440" i="1"/>
  <c r="Q1439" i="1"/>
  <c r="P1439" i="1"/>
  <c r="R1439" i="1" s="1"/>
  <c r="S1439" i="1" s="1"/>
  <c r="Q1438" i="1"/>
  <c r="P1438" i="1"/>
  <c r="R1438" i="1" s="1"/>
  <c r="S1438" i="1" s="1"/>
  <c r="Q1437" i="1"/>
  <c r="P1437" i="1"/>
  <c r="R1437" i="1" s="1"/>
  <c r="S1437" i="1" s="1"/>
  <c r="Q1436" i="1"/>
  <c r="P1436" i="1"/>
  <c r="Q1435" i="1"/>
  <c r="P1435" i="1"/>
  <c r="Q1434" i="1"/>
  <c r="P1434" i="1"/>
  <c r="Q1433" i="1"/>
  <c r="P1433" i="1"/>
  <c r="R1433" i="1" s="1"/>
  <c r="S1433" i="1" s="1"/>
  <c r="Q1432" i="1"/>
  <c r="P1432" i="1"/>
  <c r="R1432" i="1" s="1"/>
  <c r="S1432" i="1" s="1"/>
  <c r="Q1431" i="1"/>
  <c r="P1431" i="1"/>
  <c r="R1431" i="1" s="1"/>
  <c r="S1431" i="1" s="1"/>
  <c r="Q1430" i="1"/>
  <c r="P1430" i="1"/>
  <c r="Q1429" i="1"/>
  <c r="P1429" i="1"/>
  <c r="Q1428" i="1"/>
  <c r="P1428" i="1"/>
  <c r="Q1427" i="1"/>
  <c r="P1427" i="1"/>
  <c r="R1427" i="1" s="1"/>
  <c r="S1427" i="1" s="1"/>
  <c r="Q1426" i="1"/>
  <c r="P1426" i="1"/>
  <c r="R1426" i="1" s="1"/>
  <c r="S1426" i="1" s="1"/>
  <c r="Q1425" i="1"/>
  <c r="P1425" i="1"/>
  <c r="Q1424" i="1"/>
  <c r="P1424" i="1"/>
  <c r="Q1423" i="1"/>
  <c r="P1423" i="1"/>
  <c r="Q1422" i="1"/>
  <c r="P1422" i="1"/>
  <c r="Q1421" i="1"/>
  <c r="P1421" i="1"/>
  <c r="R1421" i="1" s="1"/>
  <c r="S1421" i="1" s="1"/>
  <c r="Q1420" i="1"/>
  <c r="P1420" i="1"/>
  <c r="R1420" i="1" s="1"/>
  <c r="S1420" i="1" s="1"/>
  <c r="Q1419" i="1"/>
  <c r="P1419" i="1"/>
  <c r="R1419" i="1" s="1"/>
  <c r="S1419" i="1" s="1"/>
  <c r="Q1418" i="1"/>
  <c r="P1418" i="1"/>
  <c r="Q1417" i="1"/>
  <c r="P1417" i="1"/>
  <c r="Q1416" i="1"/>
  <c r="P1416" i="1"/>
  <c r="Q1415" i="1"/>
  <c r="P1415" i="1"/>
  <c r="Q1414" i="1"/>
  <c r="P1414" i="1"/>
  <c r="R1414" i="1" s="1"/>
  <c r="S1414" i="1" s="1"/>
  <c r="Q1413" i="1"/>
  <c r="P1413" i="1"/>
  <c r="R1413" i="1" s="1"/>
  <c r="S1413" i="1" s="1"/>
  <c r="Q1412" i="1"/>
  <c r="P1412" i="1"/>
  <c r="Q1411" i="1"/>
  <c r="P1411" i="1"/>
  <c r="Q1410" i="1"/>
  <c r="P1410" i="1"/>
  <c r="Q1409" i="1"/>
  <c r="P1409" i="1"/>
  <c r="R1409" i="1" s="1"/>
  <c r="S1409" i="1" s="1"/>
  <c r="Q1408" i="1"/>
  <c r="P1408" i="1"/>
  <c r="R1408" i="1" s="1"/>
  <c r="S1408" i="1" s="1"/>
  <c r="Q1407" i="1"/>
  <c r="P1407" i="1"/>
  <c r="R1407" i="1" s="1"/>
  <c r="S1407" i="1" s="1"/>
  <c r="Q1406" i="1"/>
  <c r="P1406" i="1"/>
  <c r="Q1405" i="1"/>
  <c r="P1405" i="1"/>
  <c r="Q1404" i="1"/>
  <c r="P1404" i="1"/>
  <c r="Q1403" i="1"/>
  <c r="P1403" i="1"/>
  <c r="Q1402" i="1"/>
  <c r="P1402" i="1"/>
  <c r="R1402" i="1" s="1"/>
  <c r="S1402" i="1" s="1"/>
  <c r="Q1401" i="1"/>
  <c r="P1401" i="1"/>
  <c r="Q1400" i="1"/>
  <c r="P1400" i="1"/>
  <c r="Q1399" i="1"/>
  <c r="P1399" i="1"/>
  <c r="Q1398" i="1"/>
  <c r="P1398" i="1"/>
  <c r="Q1397" i="1"/>
  <c r="P1397" i="1"/>
  <c r="Q1396" i="1"/>
  <c r="P1396" i="1"/>
  <c r="Q1395" i="1"/>
  <c r="P1395" i="1"/>
  <c r="R1395" i="1" s="1"/>
  <c r="S1395" i="1" s="1"/>
  <c r="Q1394" i="1"/>
  <c r="P1394" i="1"/>
  <c r="Q1393" i="1"/>
  <c r="P1393" i="1"/>
  <c r="Q1392" i="1"/>
  <c r="P1392" i="1"/>
  <c r="Q1391" i="1"/>
  <c r="P1391" i="1"/>
  <c r="Q1390" i="1"/>
  <c r="P1390" i="1"/>
  <c r="R1390" i="1" s="1"/>
  <c r="S1390" i="1" s="1"/>
  <c r="Q1389" i="1"/>
  <c r="P1389" i="1"/>
  <c r="R1389" i="1" s="1"/>
  <c r="S1389" i="1" s="1"/>
  <c r="Q1388" i="1"/>
  <c r="P1388" i="1"/>
  <c r="Q1387" i="1"/>
  <c r="P1387" i="1"/>
  <c r="Q1386" i="1"/>
  <c r="P1386" i="1"/>
  <c r="Q1385" i="1"/>
  <c r="P1385" i="1"/>
  <c r="Q1384" i="1"/>
  <c r="P1384" i="1"/>
  <c r="R1384" i="1" s="1"/>
  <c r="S1384" i="1" s="1"/>
  <c r="Q1383" i="1"/>
  <c r="P1383" i="1"/>
  <c r="R1383" i="1" s="1"/>
  <c r="S1383" i="1" s="1"/>
  <c r="Q1382" i="1"/>
  <c r="P1382" i="1"/>
  <c r="Q1381" i="1"/>
  <c r="P1381" i="1"/>
  <c r="Q1380" i="1"/>
  <c r="P1380" i="1"/>
  <c r="Q1379" i="1"/>
  <c r="P1379" i="1"/>
  <c r="R1379" i="1" s="1"/>
  <c r="S1379" i="1" s="1"/>
  <c r="Q1378" i="1"/>
  <c r="P1378" i="1"/>
  <c r="R1378" i="1" s="1"/>
  <c r="S1378" i="1" s="1"/>
  <c r="Q1377" i="1"/>
  <c r="P1377" i="1"/>
  <c r="R1377" i="1" s="1"/>
  <c r="S1377" i="1" s="1"/>
  <c r="Q1376" i="1"/>
  <c r="P1376" i="1"/>
  <c r="Q1375" i="1"/>
  <c r="P1375" i="1"/>
  <c r="Q1374" i="1"/>
  <c r="P1374" i="1"/>
  <c r="Q1373" i="1"/>
  <c r="P1373" i="1"/>
  <c r="R1373" i="1" s="1"/>
  <c r="S1373" i="1" s="1"/>
  <c r="Q1372" i="1"/>
  <c r="P1372" i="1"/>
  <c r="R1372" i="1" s="1"/>
  <c r="S1372" i="1" s="1"/>
  <c r="Q1371" i="1"/>
  <c r="P1371" i="1"/>
  <c r="R1371" i="1" s="1"/>
  <c r="S1371" i="1" s="1"/>
  <c r="Q1370" i="1"/>
  <c r="P1370" i="1"/>
  <c r="Q1369" i="1"/>
  <c r="P1369" i="1"/>
  <c r="Q1368" i="1"/>
  <c r="P1368" i="1"/>
  <c r="Q1367" i="1"/>
  <c r="P1367" i="1"/>
  <c r="R1367" i="1" s="1"/>
  <c r="S1367" i="1" s="1"/>
  <c r="Q1366" i="1"/>
  <c r="P1366" i="1"/>
  <c r="R1366" i="1" s="1"/>
  <c r="S1366" i="1" s="1"/>
  <c r="Q1365" i="1"/>
  <c r="P1365" i="1"/>
  <c r="R1365" i="1" s="1"/>
  <c r="S1365" i="1" s="1"/>
  <c r="Q1364" i="1"/>
  <c r="P1364" i="1"/>
  <c r="Q1363" i="1"/>
  <c r="P1363" i="1"/>
  <c r="Q1362" i="1"/>
  <c r="P1362" i="1"/>
  <c r="Q1361" i="1"/>
  <c r="P1361" i="1"/>
  <c r="R1361" i="1" s="1"/>
  <c r="S1361" i="1" s="1"/>
  <c r="Q1360" i="1"/>
  <c r="P1360" i="1"/>
  <c r="R1360" i="1" s="1"/>
  <c r="S1360" i="1" s="1"/>
  <c r="Q1359" i="1"/>
  <c r="P1359" i="1"/>
  <c r="R1359" i="1" s="1"/>
  <c r="S1359" i="1" s="1"/>
  <c r="Q1358" i="1"/>
  <c r="P1358" i="1"/>
  <c r="Q1357" i="1"/>
  <c r="P1357" i="1"/>
  <c r="Q1356" i="1"/>
  <c r="P1356" i="1"/>
  <c r="Q1355" i="1"/>
  <c r="P1355" i="1"/>
  <c r="R1355" i="1" s="1"/>
  <c r="S1355" i="1" s="1"/>
  <c r="Q1354" i="1"/>
  <c r="P1354" i="1"/>
  <c r="R1354" i="1" s="1"/>
  <c r="S1354" i="1" s="1"/>
  <c r="Q1353" i="1"/>
  <c r="P1353" i="1"/>
  <c r="Q1352" i="1"/>
  <c r="P1352" i="1"/>
  <c r="Q1351" i="1"/>
  <c r="P1351" i="1"/>
  <c r="Q1350" i="1"/>
  <c r="P1350" i="1"/>
  <c r="Q1349" i="1"/>
  <c r="P1349" i="1"/>
  <c r="R1349" i="1" s="1"/>
  <c r="S1349" i="1" s="1"/>
  <c r="Q1348" i="1"/>
  <c r="P1348" i="1"/>
  <c r="R1348" i="1" s="1"/>
  <c r="S1348" i="1" s="1"/>
  <c r="Q1347" i="1"/>
  <c r="P1347" i="1"/>
  <c r="R1347" i="1" s="1"/>
  <c r="S1347" i="1" s="1"/>
  <c r="Q1346" i="1"/>
  <c r="P1346" i="1"/>
  <c r="Q1345" i="1"/>
  <c r="P1345" i="1"/>
  <c r="Q1344" i="1"/>
  <c r="P1344" i="1"/>
  <c r="Q1343" i="1"/>
  <c r="P1343" i="1"/>
  <c r="Q1342" i="1"/>
  <c r="P1342" i="1"/>
  <c r="Q1341" i="1"/>
  <c r="P1341" i="1"/>
  <c r="R1341" i="1" s="1"/>
  <c r="S1341" i="1" s="1"/>
  <c r="Q1340" i="1"/>
  <c r="P1340" i="1"/>
  <c r="Q1339" i="1"/>
  <c r="P1339" i="1"/>
  <c r="Q1338" i="1"/>
  <c r="P1338" i="1"/>
  <c r="Q1337" i="1"/>
  <c r="P1337" i="1"/>
  <c r="R1337" i="1" s="1"/>
  <c r="S1337" i="1" s="1"/>
  <c r="Q1336" i="1"/>
  <c r="P1336" i="1"/>
  <c r="R1336" i="1" s="1"/>
  <c r="S1336" i="1" s="1"/>
  <c r="Q1335" i="1"/>
  <c r="P1335" i="1"/>
  <c r="R1335" i="1" s="1"/>
  <c r="S1335" i="1" s="1"/>
  <c r="Q1334" i="1"/>
  <c r="P1334" i="1"/>
  <c r="Q1333" i="1"/>
  <c r="P1333" i="1"/>
  <c r="Q1332" i="1"/>
  <c r="P1332" i="1"/>
  <c r="Q1331" i="1"/>
  <c r="P1331" i="1"/>
  <c r="Q1330" i="1"/>
  <c r="P1330" i="1"/>
  <c r="R1330" i="1" s="1"/>
  <c r="S1330" i="1" s="1"/>
  <c r="Q1329" i="1"/>
  <c r="P1329" i="1"/>
  <c r="R1329" i="1" s="1"/>
  <c r="S1329" i="1" s="1"/>
  <c r="Q1328" i="1"/>
  <c r="P1328" i="1"/>
  <c r="Q1327" i="1"/>
  <c r="P1327" i="1"/>
  <c r="Q1326" i="1"/>
  <c r="P1326" i="1"/>
  <c r="Q1325" i="1"/>
  <c r="P1325" i="1"/>
  <c r="R1325" i="1" s="1"/>
  <c r="S1325" i="1" s="1"/>
  <c r="Q1324" i="1"/>
  <c r="P1324" i="1"/>
  <c r="R1324" i="1" s="1"/>
  <c r="S1324" i="1" s="1"/>
  <c r="Q1323" i="1"/>
  <c r="P1323" i="1"/>
  <c r="R1323" i="1" s="1"/>
  <c r="S1323" i="1" s="1"/>
  <c r="Q1322" i="1"/>
  <c r="P1322" i="1"/>
  <c r="Q1321" i="1"/>
  <c r="P1321" i="1"/>
  <c r="Q1320" i="1"/>
  <c r="P1320" i="1"/>
  <c r="Q1319" i="1"/>
  <c r="P1319" i="1"/>
  <c r="R1319" i="1" s="1"/>
  <c r="S1319" i="1" s="1"/>
  <c r="Q1318" i="1"/>
  <c r="P1318" i="1"/>
  <c r="R1318" i="1" s="1"/>
  <c r="S1318" i="1" s="1"/>
  <c r="Q1317" i="1"/>
  <c r="P1317" i="1"/>
  <c r="R1317" i="1" s="1"/>
  <c r="S1317" i="1" s="1"/>
  <c r="Q1316" i="1"/>
  <c r="P1316" i="1"/>
  <c r="Q1315" i="1"/>
  <c r="P1315" i="1"/>
  <c r="Q1314" i="1"/>
  <c r="P1314" i="1"/>
  <c r="Q1313" i="1"/>
  <c r="P1313" i="1"/>
  <c r="R1313" i="1" s="1"/>
  <c r="S1313" i="1" s="1"/>
  <c r="Q1312" i="1"/>
  <c r="P1312" i="1"/>
  <c r="R1312" i="1" s="1"/>
  <c r="S1312" i="1" s="1"/>
  <c r="Q1311" i="1"/>
  <c r="P1311" i="1"/>
  <c r="Q1310" i="1"/>
  <c r="P1310" i="1"/>
  <c r="Q1309" i="1"/>
  <c r="P1309" i="1"/>
  <c r="Q1308" i="1"/>
  <c r="P1308" i="1"/>
  <c r="Q1307" i="1"/>
  <c r="P1307" i="1"/>
  <c r="R1307" i="1" s="1"/>
  <c r="S1307" i="1" s="1"/>
  <c r="Q1306" i="1"/>
  <c r="P1306" i="1"/>
  <c r="R1306" i="1" s="1"/>
  <c r="S1306" i="1" s="1"/>
  <c r="Q1305" i="1"/>
  <c r="P1305" i="1"/>
  <c r="R1305" i="1" s="1"/>
  <c r="S1305" i="1" s="1"/>
  <c r="Q1304" i="1"/>
  <c r="P1304" i="1"/>
  <c r="Q1303" i="1"/>
  <c r="P1303" i="1"/>
  <c r="Q1302" i="1"/>
  <c r="P1302" i="1"/>
  <c r="Q1301" i="1"/>
  <c r="P1301" i="1"/>
  <c r="R1301" i="1" s="1"/>
  <c r="S1301" i="1" s="1"/>
  <c r="Q1300" i="1"/>
  <c r="P1300" i="1"/>
  <c r="R1300" i="1" s="1"/>
  <c r="S1300" i="1" s="1"/>
  <c r="Q1299" i="1"/>
  <c r="P1299" i="1"/>
  <c r="R1299" i="1" s="1"/>
  <c r="S1299" i="1" s="1"/>
  <c r="Q1298" i="1"/>
  <c r="P1298" i="1"/>
  <c r="Q1297" i="1"/>
  <c r="P1297" i="1"/>
  <c r="Q1296" i="1"/>
  <c r="P1296" i="1"/>
  <c r="Q1295" i="1"/>
  <c r="P1295" i="1"/>
  <c r="R1295" i="1" s="1"/>
  <c r="S1295" i="1" s="1"/>
  <c r="Q1294" i="1"/>
  <c r="P1294" i="1"/>
  <c r="R1294" i="1" s="1"/>
  <c r="S1294" i="1" s="1"/>
  <c r="Q1293" i="1"/>
  <c r="P1293" i="1"/>
  <c r="R1293" i="1" s="1"/>
  <c r="S1293" i="1" s="1"/>
  <c r="Q1292" i="1"/>
  <c r="P1292" i="1"/>
  <c r="Q1291" i="1"/>
  <c r="P1291" i="1"/>
  <c r="Q1290" i="1"/>
  <c r="P1290" i="1"/>
  <c r="Q1289" i="1"/>
  <c r="P1289" i="1"/>
  <c r="R1289" i="1" s="1"/>
  <c r="S1289" i="1" s="1"/>
  <c r="Q1288" i="1"/>
  <c r="P1288" i="1"/>
  <c r="Q1287" i="1"/>
  <c r="P1287" i="1"/>
  <c r="Q1286" i="1"/>
  <c r="P1286" i="1"/>
  <c r="Q1285" i="1"/>
  <c r="P1285" i="1"/>
  <c r="Q1284" i="1"/>
  <c r="P1284" i="1"/>
  <c r="Q1283" i="1"/>
  <c r="P1283" i="1"/>
  <c r="Q1282" i="1"/>
  <c r="P1282" i="1"/>
  <c r="R1282" i="1" s="1"/>
  <c r="S1282" i="1" s="1"/>
  <c r="Q1281" i="1"/>
  <c r="P1281" i="1"/>
  <c r="Q1280" i="1"/>
  <c r="P1280" i="1"/>
  <c r="Q1279" i="1"/>
  <c r="P1279" i="1"/>
  <c r="Q1278" i="1"/>
  <c r="P1278" i="1"/>
  <c r="Q1277" i="1"/>
  <c r="P1277" i="1"/>
  <c r="R1277" i="1" s="1"/>
  <c r="S1277" i="1" s="1"/>
  <c r="Q1276" i="1"/>
  <c r="P1276" i="1"/>
  <c r="Q1275" i="1"/>
  <c r="P1275" i="1"/>
  <c r="R1275" i="1" s="1"/>
  <c r="S1275" i="1" s="1"/>
  <c r="Q1274" i="1"/>
  <c r="P1274" i="1"/>
  <c r="Q1273" i="1"/>
  <c r="P1273" i="1"/>
  <c r="Q1272" i="1"/>
  <c r="P1272" i="1"/>
  <c r="Q1271" i="1"/>
  <c r="P1271" i="1"/>
  <c r="R1271" i="1" s="1"/>
  <c r="S1271" i="1" s="1"/>
  <c r="Q1270" i="1"/>
  <c r="P1270" i="1"/>
  <c r="R1270" i="1" s="1"/>
  <c r="S1270" i="1" s="1"/>
  <c r="Q1269" i="1"/>
  <c r="P1269" i="1"/>
  <c r="R1269" i="1" s="1"/>
  <c r="S1269" i="1" s="1"/>
  <c r="Q1268" i="1"/>
  <c r="P1268" i="1"/>
  <c r="Q1267" i="1"/>
  <c r="P1267" i="1"/>
  <c r="Q1266" i="1"/>
  <c r="P1266" i="1"/>
  <c r="Q1265" i="1"/>
  <c r="P1265" i="1"/>
  <c r="R1265" i="1" s="1"/>
  <c r="S1265" i="1" s="1"/>
  <c r="Q1264" i="1"/>
  <c r="P1264" i="1"/>
  <c r="R1264" i="1" s="1"/>
  <c r="S1264" i="1" s="1"/>
  <c r="Q1263" i="1"/>
  <c r="P1263" i="1"/>
  <c r="R1263" i="1" s="1"/>
  <c r="S1263" i="1" s="1"/>
  <c r="Q1262" i="1"/>
  <c r="P1262" i="1"/>
  <c r="Q1261" i="1"/>
  <c r="P1261" i="1"/>
  <c r="Q1260" i="1"/>
  <c r="P1260" i="1"/>
  <c r="Q1259" i="1"/>
  <c r="P1259" i="1"/>
  <c r="R1259" i="1" s="1"/>
  <c r="S1259" i="1" s="1"/>
  <c r="Q1258" i="1"/>
  <c r="P1258" i="1"/>
  <c r="R1258" i="1" s="1"/>
  <c r="S1258" i="1" s="1"/>
  <c r="Q1257" i="1"/>
  <c r="P1257" i="1"/>
  <c r="R1257" i="1" s="1"/>
  <c r="S1257" i="1" s="1"/>
  <c r="Q1256" i="1"/>
  <c r="P1256" i="1"/>
  <c r="Q1255" i="1"/>
  <c r="P1255" i="1"/>
  <c r="Q1254" i="1"/>
  <c r="P1254" i="1"/>
  <c r="Q1253" i="1"/>
  <c r="P1253" i="1"/>
  <c r="Q1252" i="1"/>
  <c r="P1252" i="1"/>
  <c r="R1252" i="1" s="1"/>
  <c r="S1252" i="1" s="1"/>
  <c r="Q1251" i="1"/>
  <c r="P1251" i="1"/>
  <c r="R1251" i="1" s="1"/>
  <c r="S1251" i="1" s="1"/>
  <c r="Q1250" i="1"/>
  <c r="P1250" i="1"/>
  <c r="Q1249" i="1"/>
  <c r="P1249" i="1"/>
  <c r="Q1248" i="1"/>
  <c r="P1248" i="1"/>
  <c r="Q1247" i="1"/>
  <c r="P1247" i="1"/>
  <c r="R1247" i="1" s="1"/>
  <c r="S1247" i="1" s="1"/>
  <c r="Q1246" i="1"/>
  <c r="P1246" i="1"/>
  <c r="R1246" i="1" s="1"/>
  <c r="S1246" i="1" s="1"/>
  <c r="Q1245" i="1"/>
  <c r="P1245" i="1"/>
  <c r="R1245" i="1" s="1"/>
  <c r="S1245" i="1" s="1"/>
  <c r="Q1244" i="1"/>
  <c r="P1244" i="1"/>
  <c r="Q1243" i="1"/>
  <c r="P1243" i="1"/>
  <c r="Q1242" i="1"/>
  <c r="P1242" i="1"/>
  <c r="Q1241" i="1"/>
  <c r="P1241" i="1"/>
  <c r="R1241" i="1" s="1"/>
  <c r="S1241" i="1" s="1"/>
  <c r="Q1240" i="1"/>
  <c r="P1240" i="1"/>
  <c r="R1240" i="1" s="1"/>
  <c r="S1240" i="1" s="1"/>
  <c r="Q1239" i="1"/>
  <c r="P1239" i="1"/>
  <c r="R1239" i="1" s="1"/>
  <c r="S1239" i="1" s="1"/>
  <c r="Q1238" i="1"/>
  <c r="P1238" i="1"/>
  <c r="Q1237" i="1"/>
  <c r="P1237" i="1"/>
  <c r="Q1236" i="1"/>
  <c r="P1236" i="1"/>
  <c r="Q1235" i="1"/>
  <c r="P1235" i="1"/>
  <c r="R1235" i="1" s="1"/>
  <c r="S1235" i="1" s="1"/>
  <c r="Q1234" i="1"/>
  <c r="P1234" i="1"/>
  <c r="R1234" i="1" s="1"/>
  <c r="S1234" i="1" s="1"/>
  <c r="Q1233" i="1"/>
  <c r="P1233" i="1"/>
  <c r="R1233" i="1" s="1"/>
  <c r="S1233" i="1" s="1"/>
  <c r="Q1232" i="1"/>
  <c r="P1232" i="1"/>
  <c r="Q1231" i="1"/>
  <c r="P1231" i="1"/>
  <c r="Q1230" i="1"/>
  <c r="P1230" i="1"/>
  <c r="Q1229" i="1"/>
  <c r="P1229" i="1"/>
  <c r="R1229" i="1" s="1"/>
  <c r="S1229" i="1" s="1"/>
  <c r="Q1228" i="1"/>
  <c r="P1228" i="1"/>
  <c r="R1228" i="1" s="1"/>
  <c r="S1228" i="1" s="1"/>
  <c r="Q1227" i="1"/>
  <c r="P1227" i="1"/>
  <c r="R1227" i="1" s="1"/>
  <c r="S1227" i="1" s="1"/>
  <c r="Q1226" i="1"/>
  <c r="P1226" i="1"/>
  <c r="Q1225" i="1"/>
  <c r="P1225" i="1"/>
  <c r="Q1224" i="1"/>
  <c r="P1224" i="1"/>
  <c r="Q1223" i="1"/>
  <c r="P1223" i="1"/>
  <c r="R1223" i="1" s="1"/>
  <c r="S1223" i="1" s="1"/>
  <c r="Q1222" i="1"/>
  <c r="P1222" i="1"/>
  <c r="R1222" i="1" s="1"/>
  <c r="S1222" i="1" s="1"/>
  <c r="Q1221" i="1"/>
  <c r="P1221" i="1"/>
  <c r="R1221" i="1" s="1"/>
  <c r="S1221" i="1" s="1"/>
  <c r="Q1220" i="1"/>
  <c r="P1220" i="1"/>
  <c r="Q1219" i="1"/>
  <c r="P1219" i="1"/>
  <c r="Q1218" i="1"/>
  <c r="P1218" i="1"/>
  <c r="Q1217" i="1"/>
  <c r="P1217" i="1"/>
  <c r="R1217" i="1" s="1"/>
  <c r="S1217" i="1" s="1"/>
  <c r="Q1216" i="1"/>
  <c r="P1216" i="1"/>
  <c r="R1216" i="1" s="1"/>
  <c r="S1216" i="1" s="1"/>
  <c r="Q1215" i="1"/>
  <c r="P1215" i="1"/>
  <c r="R1215" i="1" s="1"/>
  <c r="S1215" i="1" s="1"/>
  <c r="Q1214" i="1"/>
  <c r="P1214" i="1"/>
  <c r="Q1213" i="1"/>
  <c r="P1213" i="1"/>
  <c r="Q1212" i="1"/>
  <c r="P1212" i="1"/>
  <c r="Q1211" i="1"/>
  <c r="P1211" i="1"/>
  <c r="R1211" i="1" s="1"/>
  <c r="S1211" i="1" s="1"/>
  <c r="Q1210" i="1"/>
  <c r="P1210" i="1"/>
  <c r="R1210" i="1" s="1"/>
  <c r="S1210" i="1" s="1"/>
  <c r="Q1209" i="1"/>
  <c r="P1209" i="1"/>
  <c r="R1209" i="1" s="1"/>
  <c r="S1209" i="1" s="1"/>
  <c r="Q1208" i="1"/>
  <c r="P1208" i="1"/>
  <c r="Q1207" i="1"/>
  <c r="P1207" i="1"/>
  <c r="Q1206" i="1"/>
  <c r="P1206" i="1"/>
  <c r="Q1205" i="1"/>
  <c r="P1205" i="1"/>
  <c r="Q1204" i="1"/>
  <c r="P1204" i="1"/>
  <c r="R1204" i="1" s="1"/>
  <c r="S1204" i="1" s="1"/>
  <c r="Q1203" i="1"/>
  <c r="P1203" i="1"/>
  <c r="Q1202" i="1"/>
  <c r="P1202" i="1"/>
  <c r="Q1201" i="1"/>
  <c r="P1201" i="1"/>
  <c r="Q1200" i="1"/>
  <c r="P1200" i="1"/>
  <c r="Q1199" i="1"/>
  <c r="P1199" i="1"/>
  <c r="R1199" i="1" s="1"/>
  <c r="S1199" i="1" s="1"/>
  <c r="Q1198" i="1"/>
  <c r="P1198" i="1"/>
  <c r="Q1197" i="1"/>
  <c r="P1197" i="1"/>
  <c r="R1197" i="1" s="1"/>
  <c r="S1197" i="1" s="1"/>
  <c r="Q1196" i="1"/>
  <c r="P1196" i="1"/>
  <c r="Q1195" i="1"/>
  <c r="P1195" i="1"/>
  <c r="Q1194" i="1"/>
  <c r="P1194" i="1"/>
  <c r="Q1193" i="1"/>
  <c r="P1193" i="1"/>
  <c r="R1193" i="1" s="1"/>
  <c r="S1193" i="1" s="1"/>
  <c r="Q1192" i="1"/>
  <c r="P1192" i="1"/>
  <c r="Q1191" i="1"/>
  <c r="P1191" i="1"/>
  <c r="Q1190" i="1"/>
  <c r="P1190" i="1"/>
  <c r="Q1189" i="1"/>
  <c r="P1189" i="1"/>
  <c r="Q1188" i="1"/>
  <c r="P1188" i="1"/>
  <c r="Q1187" i="1"/>
  <c r="P1187" i="1"/>
  <c r="R1187" i="1" s="1"/>
  <c r="S1187" i="1" s="1"/>
  <c r="Q1186" i="1"/>
  <c r="P1186" i="1"/>
  <c r="R1186" i="1" s="1"/>
  <c r="S1186" i="1" s="1"/>
  <c r="Q1185" i="1"/>
  <c r="P1185" i="1"/>
  <c r="Q1184" i="1"/>
  <c r="P1184" i="1"/>
  <c r="Q1183" i="1"/>
  <c r="P1183" i="1"/>
  <c r="Q1182" i="1"/>
  <c r="P1182" i="1"/>
  <c r="Q1181" i="1"/>
  <c r="P1181" i="1"/>
  <c r="Q1180" i="1"/>
  <c r="P1180" i="1"/>
  <c r="R1180" i="1" s="1"/>
  <c r="S1180" i="1" s="1"/>
  <c r="Q1179" i="1"/>
  <c r="P1179" i="1"/>
  <c r="R1179" i="1" s="1"/>
  <c r="S1179" i="1" s="1"/>
  <c r="Q1178" i="1"/>
  <c r="P1178" i="1"/>
  <c r="Q1177" i="1"/>
  <c r="P1177" i="1"/>
  <c r="Q1176" i="1"/>
  <c r="P1176" i="1"/>
  <c r="Q1175" i="1"/>
  <c r="P1175" i="1"/>
  <c r="R1175" i="1" s="1"/>
  <c r="S1175" i="1" s="1"/>
  <c r="Q1174" i="1"/>
  <c r="P1174" i="1"/>
  <c r="Q1173" i="1"/>
  <c r="P1173" i="1"/>
  <c r="Q1172" i="1"/>
  <c r="P1172" i="1"/>
  <c r="Q1171" i="1"/>
  <c r="P1171" i="1"/>
  <c r="Q1170" i="1"/>
  <c r="P1170" i="1"/>
  <c r="Q1169" i="1"/>
  <c r="P1169" i="1"/>
  <c r="Q1168" i="1"/>
  <c r="P1168" i="1"/>
  <c r="R1168" i="1" s="1"/>
  <c r="S1168" i="1" s="1"/>
  <c r="Q1167" i="1"/>
  <c r="P1167" i="1"/>
  <c r="R1167" i="1" s="1"/>
  <c r="S1167" i="1" s="1"/>
  <c r="Q1166" i="1"/>
  <c r="P1166" i="1"/>
  <c r="Q1165" i="1"/>
  <c r="P1165" i="1"/>
  <c r="Q1164" i="1"/>
  <c r="P1164" i="1"/>
  <c r="Q1163" i="1"/>
  <c r="P1163" i="1"/>
  <c r="R1163" i="1" s="1"/>
  <c r="S1163" i="1" s="1"/>
  <c r="Q1162" i="1"/>
  <c r="P1162" i="1"/>
  <c r="R1162" i="1" s="1"/>
  <c r="S1162" i="1" s="1"/>
  <c r="Q1161" i="1"/>
  <c r="P1161" i="1"/>
  <c r="R1161" i="1" s="1"/>
  <c r="S1161" i="1" s="1"/>
  <c r="Q1160" i="1"/>
  <c r="P1160" i="1"/>
  <c r="Q1159" i="1"/>
  <c r="P1159" i="1"/>
  <c r="Q1158" i="1"/>
  <c r="P1158" i="1"/>
  <c r="Q1157" i="1"/>
  <c r="P1157" i="1"/>
  <c r="R1157" i="1" s="1"/>
  <c r="S1157" i="1" s="1"/>
  <c r="Q1156" i="1"/>
  <c r="P1156" i="1"/>
  <c r="R1156" i="1" s="1"/>
  <c r="S1156" i="1" s="1"/>
  <c r="Q1155" i="1"/>
  <c r="P1155" i="1"/>
  <c r="R1155" i="1" s="1"/>
  <c r="S1155" i="1" s="1"/>
  <c r="Q1154" i="1"/>
  <c r="P1154" i="1"/>
  <c r="Q1153" i="1"/>
  <c r="P1153" i="1"/>
  <c r="Q1152" i="1"/>
  <c r="P1152" i="1"/>
  <c r="Q1151" i="1"/>
  <c r="P1151" i="1"/>
  <c r="R1151" i="1" s="1"/>
  <c r="S1151" i="1" s="1"/>
  <c r="Q1150" i="1"/>
  <c r="P1150" i="1"/>
  <c r="R1150" i="1" s="1"/>
  <c r="S1150" i="1" s="1"/>
  <c r="Q1149" i="1"/>
  <c r="P1149" i="1"/>
  <c r="R1149" i="1" s="1"/>
  <c r="S1149" i="1" s="1"/>
  <c r="Q1148" i="1"/>
  <c r="P1148" i="1"/>
  <c r="Q1147" i="1"/>
  <c r="P1147" i="1"/>
  <c r="Q1146" i="1"/>
  <c r="P1146" i="1"/>
  <c r="Q1145" i="1"/>
  <c r="P1145" i="1"/>
  <c r="R1145" i="1" s="1"/>
  <c r="S1145" i="1" s="1"/>
  <c r="Q1144" i="1"/>
  <c r="P1144" i="1"/>
  <c r="R1144" i="1" s="1"/>
  <c r="S1144" i="1" s="1"/>
  <c r="Q1143" i="1"/>
  <c r="P1143" i="1"/>
  <c r="Q1142" i="1"/>
  <c r="P1142" i="1"/>
  <c r="Q1141" i="1"/>
  <c r="P1141" i="1"/>
  <c r="Q1140" i="1"/>
  <c r="P1140" i="1"/>
  <c r="Q1139" i="1"/>
  <c r="P1139" i="1"/>
  <c r="R1139" i="1" s="1"/>
  <c r="S1139" i="1" s="1"/>
  <c r="Q1138" i="1"/>
  <c r="P1138" i="1"/>
  <c r="R1138" i="1" s="1"/>
  <c r="S1138" i="1" s="1"/>
  <c r="Q1137" i="1"/>
  <c r="P1137" i="1"/>
  <c r="R1137" i="1" s="1"/>
  <c r="S1137" i="1" s="1"/>
  <c r="Q1136" i="1"/>
  <c r="P1136" i="1"/>
  <c r="Q1135" i="1"/>
  <c r="P1135" i="1"/>
  <c r="Q1134" i="1"/>
  <c r="P1134" i="1"/>
  <c r="Q1133" i="1"/>
  <c r="P1133" i="1"/>
  <c r="R1133" i="1" s="1"/>
  <c r="S1133" i="1" s="1"/>
  <c r="Q1132" i="1"/>
  <c r="P1132" i="1"/>
  <c r="R1132" i="1" s="1"/>
  <c r="S1132" i="1" s="1"/>
  <c r="Q1131" i="1"/>
  <c r="P1131" i="1"/>
  <c r="R1131" i="1" s="1"/>
  <c r="S1131" i="1" s="1"/>
  <c r="Q1130" i="1"/>
  <c r="P1130" i="1"/>
  <c r="Q1129" i="1"/>
  <c r="P1129" i="1"/>
  <c r="Q1128" i="1"/>
  <c r="P1128" i="1"/>
  <c r="Q1127" i="1"/>
  <c r="P1127" i="1"/>
  <c r="Q1126" i="1"/>
  <c r="P1126" i="1"/>
  <c r="R1126" i="1" s="1"/>
  <c r="S1126" i="1" s="1"/>
  <c r="Q1125" i="1"/>
  <c r="P1125" i="1"/>
  <c r="R1125" i="1" s="1"/>
  <c r="S1125" i="1" s="1"/>
  <c r="Q1124" i="1"/>
  <c r="P1124" i="1"/>
  <c r="Q1123" i="1"/>
  <c r="P1123" i="1"/>
  <c r="Q1122" i="1"/>
  <c r="P1122" i="1"/>
  <c r="Q1121" i="1"/>
  <c r="P1121" i="1"/>
  <c r="R1121" i="1" s="1"/>
  <c r="S1121" i="1" s="1"/>
  <c r="Q1120" i="1"/>
  <c r="P1120" i="1"/>
  <c r="R1120" i="1" s="1"/>
  <c r="S1120" i="1" s="1"/>
  <c r="Q1119" i="1"/>
  <c r="P1119" i="1"/>
  <c r="Q1118" i="1"/>
  <c r="P1118" i="1"/>
  <c r="Q1117" i="1"/>
  <c r="P1117" i="1"/>
  <c r="Q1116" i="1"/>
  <c r="P1116" i="1"/>
  <c r="Q1115" i="1"/>
  <c r="P1115" i="1"/>
  <c r="R1115" i="1" s="1"/>
  <c r="S1115" i="1" s="1"/>
  <c r="Q1114" i="1"/>
  <c r="P1114" i="1"/>
  <c r="R1114" i="1" s="1"/>
  <c r="S1114" i="1" s="1"/>
  <c r="Q1113" i="1"/>
  <c r="P1113" i="1"/>
  <c r="R1113" i="1" s="1"/>
  <c r="S1113" i="1" s="1"/>
  <c r="Q1112" i="1"/>
  <c r="P1112" i="1"/>
  <c r="Q1111" i="1"/>
  <c r="P1111" i="1"/>
  <c r="Q1110" i="1"/>
  <c r="P1110" i="1"/>
  <c r="Q1109" i="1"/>
  <c r="P1109" i="1"/>
  <c r="Q1108" i="1"/>
  <c r="P1108" i="1"/>
  <c r="R1108" i="1" s="1"/>
  <c r="S1108" i="1" s="1"/>
  <c r="Q1107" i="1"/>
  <c r="P1107" i="1"/>
  <c r="R1107" i="1" s="1"/>
  <c r="S1107" i="1" s="1"/>
  <c r="Q1106" i="1"/>
  <c r="P1106" i="1"/>
  <c r="Q1105" i="1"/>
  <c r="P1105" i="1"/>
  <c r="Q1104" i="1"/>
  <c r="P1104" i="1"/>
  <c r="Q1103" i="1"/>
  <c r="P1103" i="1"/>
  <c r="R1103" i="1" s="1"/>
  <c r="S1103" i="1" s="1"/>
  <c r="Q1102" i="1"/>
  <c r="P1102" i="1"/>
  <c r="R1102" i="1" s="1"/>
  <c r="S1102" i="1" s="1"/>
  <c r="Q1101" i="1"/>
  <c r="P1101" i="1"/>
  <c r="R1101" i="1" s="1"/>
  <c r="S1101" i="1" s="1"/>
  <c r="Q1100" i="1"/>
  <c r="P1100" i="1"/>
  <c r="Q1099" i="1"/>
  <c r="P1099" i="1"/>
  <c r="Q1098" i="1"/>
  <c r="P1098" i="1"/>
  <c r="Q1097" i="1"/>
  <c r="P1097" i="1"/>
  <c r="R1097" i="1" s="1"/>
  <c r="S1097" i="1" s="1"/>
  <c r="Q1096" i="1"/>
  <c r="P1096" i="1"/>
  <c r="R1096" i="1" s="1"/>
  <c r="S1096" i="1" s="1"/>
  <c r="Q1095" i="1"/>
  <c r="P1095" i="1"/>
  <c r="R1095" i="1" s="1"/>
  <c r="S1095" i="1" s="1"/>
  <c r="Q1094" i="1"/>
  <c r="P1094" i="1"/>
  <c r="Q1093" i="1"/>
  <c r="P1093" i="1"/>
  <c r="Q1092" i="1"/>
  <c r="P1092" i="1"/>
  <c r="Q1091" i="1"/>
  <c r="P1091" i="1"/>
  <c r="R1091" i="1" s="1"/>
  <c r="S1091" i="1" s="1"/>
  <c r="Q1090" i="1"/>
  <c r="P1090" i="1"/>
  <c r="R1090" i="1" s="1"/>
  <c r="S1090" i="1" s="1"/>
  <c r="Q1089" i="1"/>
  <c r="P1089" i="1"/>
  <c r="Q1088" i="1"/>
  <c r="P1088" i="1"/>
  <c r="Q1087" i="1"/>
  <c r="P1087" i="1"/>
  <c r="Q1086" i="1"/>
  <c r="P1086" i="1"/>
  <c r="Q1085" i="1"/>
  <c r="P1085" i="1"/>
  <c r="Q1084" i="1"/>
  <c r="P1084" i="1"/>
  <c r="R1084" i="1" s="1"/>
  <c r="S1084" i="1" s="1"/>
  <c r="Q1083" i="1"/>
  <c r="P1083" i="1"/>
  <c r="R1083" i="1" s="1"/>
  <c r="S1083" i="1" s="1"/>
  <c r="Q1082" i="1"/>
  <c r="P1082" i="1"/>
  <c r="Q1081" i="1"/>
  <c r="P1081" i="1"/>
  <c r="Q1080" i="1"/>
  <c r="P1080" i="1"/>
  <c r="Q1079" i="1"/>
  <c r="P1079" i="1"/>
  <c r="R1079" i="1" s="1"/>
  <c r="S1079" i="1" s="1"/>
  <c r="Q1078" i="1"/>
  <c r="P1078" i="1"/>
  <c r="R1078" i="1" s="1"/>
  <c r="S1078" i="1" s="1"/>
  <c r="Q1077" i="1"/>
  <c r="P1077" i="1"/>
  <c r="Q1076" i="1"/>
  <c r="P1076" i="1"/>
  <c r="Q1075" i="1"/>
  <c r="P1075" i="1"/>
  <c r="Q1074" i="1"/>
  <c r="P1074" i="1"/>
  <c r="Q1073" i="1"/>
  <c r="P1073" i="1"/>
  <c r="R1073" i="1" s="1"/>
  <c r="S1073" i="1" s="1"/>
  <c r="Q1072" i="1"/>
  <c r="P1072" i="1"/>
  <c r="R1072" i="1" s="1"/>
  <c r="S1072" i="1" s="1"/>
  <c r="Q1071" i="1"/>
  <c r="P1071" i="1"/>
  <c r="R1071" i="1" s="1"/>
  <c r="S1071" i="1" s="1"/>
  <c r="Q1070" i="1"/>
  <c r="P1070" i="1"/>
  <c r="Q1069" i="1"/>
  <c r="P1069" i="1"/>
  <c r="Q1068" i="1"/>
  <c r="P1068" i="1"/>
  <c r="Q1067" i="1"/>
  <c r="P1067" i="1"/>
  <c r="R1067" i="1" s="1"/>
  <c r="S1067" i="1" s="1"/>
  <c r="Q1066" i="1"/>
  <c r="P1066" i="1"/>
  <c r="R1066" i="1" s="1"/>
  <c r="S1066" i="1" s="1"/>
  <c r="Q1065" i="1"/>
  <c r="P1065" i="1"/>
  <c r="R1065" i="1" s="1"/>
  <c r="S1065" i="1" s="1"/>
  <c r="Q1064" i="1"/>
  <c r="P1064" i="1"/>
  <c r="Q1063" i="1"/>
  <c r="P1063" i="1"/>
  <c r="Q1062" i="1"/>
  <c r="P1062" i="1"/>
  <c r="Q1061" i="1"/>
  <c r="P1061" i="1"/>
  <c r="Q1060" i="1"/>
  <c r="P1060" i="1"/>
  <c r="R1060" i="1" s="1"/>
  <c r="S1060" i="1" s="1"/>
  <c r="Q1059" i="1"/>
  <c r="P1059" i="1"/>
  <c r="R1059" i="1" s="1"/>
  <c r="S1059" i="1" s="1"/>
  <c r="Q1058" i="1"/>
  <c r="P1058" i="1"/>
  <c r="Q1057" i="1"/>
  <c r="P1057" i="1"/>
  <c r="Q1056" i="1"/>
  <c r="P1056" i="1"/>
  <c r="Q1055" i="1"/>
  <c r="P1055" i="1"/>
  <c r="R1055" i="1" s="1"/>
  <c r="S1055" i="1" s="1"/>
  <c r="Q1054" i="1"/>
  <c r="P1054" i="1"/>
  <c r="R1054" i="1" s="1"/>
  <c r="S1054" i="1" s="1"/>
  <c r="Q1053" i="1"/>
  <c r="P1053" i="1"/>
  <c r="R1053" i="1" s="1"/>
  <c r="S1053" i="1" s="1"/>
  <c r="Q1052" i="1"/>
  <c r="P1052" i="1"/>
  <c r="Q1051" i="1"/>
  <c r="P1051" i="1"/>
  <c r="Q1050" i="1"/>
  <c r="P1050" i="1"/>
  <c r="Q1049" i="1"/>
  <c r="P1049" i="1"/>
  <c r="Q1048" i="1"/>
  <c r="P1048" i="1"/>
  <c r="R1048" i="1" s="1"/>
  <c r="S1048" i="1" s="1"/>
  <c r="Q1047" i="1"/>
  <c r="P1047" i="1"/>
  <c r="R1047" i="1" s="1"/>
  <c r="S1047" i="1" s="1"/>
  <c r="Q1046" i="1"/>
  <c r="P1046" i="1"/>
  <c r="Q1045" i="1"/>
  <c r="P1045" i="1"/>
  <c r="Q1044" i="1"/>
  <c r="P1044" i="1"/>
  <c r="Q1043" i="1"/>
  <c r="P1043" i="1"/>
  <c r="R1043" i="1" s="1"/>
  <c r="S1043" i="1" s="1"/>
  <c r="Q1042" i="1"/>
  <c r="P1042" i="1"/>
  <c r="Q1041" i="1"/>
  <c r="P1041" i="1"/>
  <c r="R1041" i="1" s="1"/>
  <c r="S1041" i="1" s="1"/>
  <c r="Q1040" i="1"/>
  <c r="P1040" i="1"/>
  <c r="Q1039" i="1"/>
  <c r="P1039" i="1"/>
  <c r="Q1038" i="1"/>
  <c r="P1038" i="1"/>
  <c r="Q1037" i="1"/>
  <c r="P1037" i="1"/>
  <c r="R1037" i="1" s="1"/>
  <c r="S1037" i="1" s="1"/>
  <c r="Q1036" i="1"/>
  <c r="P1036" i="1"/>
  <c r="R1036" i="1" s="1"/>
  <c r="S1036" i="1" s="1"/>
  <c r="Q1035" i="1"/>
  <c r="P1035" i="1"/>
  <c r="R1035" i="1" s="1"/>
  <c r="S1035" i="1" s="1"/>
  <c r="Q1034" i="1"/>
  <c r="P1034" i="1"/>
  <c r="Q1033" i="1"/>
  <c r="P1033" i="1"/>
  <c r="Q1032" i="1"/>
  <c r="P1032" i="1"/>
  <c r="Q1031" i="1"/>
  <c r="P1031" i="1"/>
  <c r="R1031" i="1" s="1"/>
  <c r="S1031" i="1" s="1"/>
  <c r="Q1030" i="1"/>
  <c r="P1030" i="1"/>
  <c r="Q1029" i="1"/>
  <c r="P1029" i="1"/>
  <c r="R1029" i="1" s="1"/>
  <c r="S1029" i="1" s="1"/>
  <c r="Q1028" i="1"/>
  <c r="P1028" i="1"/>
  <c r="Q1027" i="1"/>
  <c r="P1027" i="1"/>
  <c r="Q1026" i="1"/>
  <c r="P1026" i="1"/>
  <c r="Q1025" i="1"/>
  <c r="P1025" i="1"/>
  <c r="R1025" i="1" s="1"/>
  <c r="S1025" i="1" s="1"/>
  <c r="Q1024" i="1"/>
  <c r="P1024" i="1"/>
  <c r="R1024" i="1" s="1"/>
  <c r="S1024" i="1" s="1"/>
  <c r="Q1023" i="1"/>
  <c r="P1023" i="1"/>
  <c r="R1023" i="1" s="1"/>
  <c r="S1023" i="1" s="1"/>
  <c r="Q1022" i="1"/>
  <c r="P1022" i="1"/>
  <c r="Q1021" i="1"/>
  <c r="P1021" i="1"/>
  <c r="Q1020" i="1"/>
  <c r="P1020" i="1"/>
  <c r="Q1019" i="1"/>
  <c r="P1019" i="1"/>
  <c r="R1019" i="1" s="1"/>
  <c r="S1019" i="1" s="1"/>
  <c r="Q1018" i="1"/>
  <c r="P1018" i="1"/>
  <c r="R1018" i="1" s="1"/>
  <c r="S1018" i="1" s="1"/>
  <c r="Q1017" i="1"/>
  <c r="P1017" i="1"/>
  <c r="R1017" i="1" s="1"/>
  <c r="S1017" i="1" s="1"/>
  <c r="Q1016" i="1"/>
  <c r="P1016" i="1"/>
  <c r="Q1015" i="1"/>
  <c r="P1015" i="1"/>
  <c r="Q1014" i="1"/>
  <c r="P1014" i="1"/>
  <c r="Q1013" i="1"/>
  <c r="P1013" i="1"/>
  <c r="R1013" i="1" s="1"/>
  <c r="S1013" i="1" s="1"/>
  <c r="Q1012" i="1"/>
  <c r="P1012" i="1"/>
  <c r="Q1011" i="1"/>
  <c r="P1011" i="1"/>
  <c r="Q1010" i="1"/>
  <c r="P1010" i="1"/>
  <c r="Q1009" i="1"/>
  <c r="P1009" i="1"/>
  <c r="Q1008" i="1"/>
  <c r="P1008" i="1"/>
  <c r="Q1007" i="1"/>
  <c r="P1007" i="1"/>
  <c r="Q1006" i="1"/>
  <c r="P1006" i="1"/>
  <c r="R1006" i="1" s="1"/>
  <c r="S1006" i="1" s="1"/>
  <c r="Q1005" i="1"/>
  <c r="P1005" i="1"/>
  <c r="R1005" i="1" s="1"/>
  <c r="S1005" i="1" s="1"/>
  <c r="Q1004" i="1"/>
  <c r="P1004" i="1"/>
  <c r="Q1003" i="1"/>
  <c r="P1003" i="1"/>
  <c r="Q1002" i="1"/>
  <c r="P1002" i="1"/>
  <c r="Q1001" i="1"/>
  <c r="P1001" i="1"/>
  <c r="R1001" i="1" s="1"/>
  <c r="S1001" i="1" s="1"/>
  <c r="Q1000" i="1"/>
  <c r="P1000" i="1"/>
  <c r="R1000" i="1" s="1"/>
  <c r="S1000" i="1" s="1"/>
  <c r="Q999" i="1"/>
  <c r="P999" i="1"/>
  <c r="Q998" i="1"/>
  <c r="P998" i="1"/>
  <c r="Q997" i="1"/>
  <c r="P997" i="1"/>
  <c r="Q996" i="1"/>
  <c r="P996" i="1"/>
  <c r="Q995" i="1"/>
  <c r="P995" i="1"/>
  <c r="R995" i="1" s="1"/>
  <c r="S995" i="1" s="1"/>
  <c r="Q994" i="1"/>
  <c r="P994" i="1"/>
  <c r="R994" i="1" s="1"/>
  <c r="S994" i="1" s="1"/>
  <c r="Q993" i="1"/>
  <c r="P993" i="1"/>
  <c r="R993" i="1" s="1"/>
  <c r="S993" i="1" s="1"/>
  <c r="Q992" i="1"/>
  <c r="P992" i="1"/>
  <c r="Q991" i="1"/>
  <c r="P991" i="1"/>
  <c r="Q990" i="1"/>
  <c r="P990" i="1"/>
  <c r="Q989" i="1"/>
  <c r="P989" i="1"/>
  <c r="Q988" i="1"/>
  <c r="P988" i="1"/>
  <c r="R988" i="1" s="1"/>
  <c r="S988" i="1" s="1"/>
  <c r="Q987" i="1"/>
  <c r="P987" i="1"/>
  <c r="R987" i="1" s="1"/>
  <c r="S987" i="1" s="1"/>
  <c r="Q986" i="1"/>
  <c r="P986" i="1"/>
  <c r="Q985" i="1"/>
  <c r="P985" i="1"/>
  <c r="Q984" i="1"/>
  <c r="P984" i="1"/>
  <c r="Q983" i="1"/>
  <c r="P983" i="1"/>
  <c r="Q982" i="1"/>
  <c r="P982" i="1"/>
  <c r="Q981" i="1"/>
  <c r="P981" i="1"/>
  <c r="R981" i="1" s="1"/>
  <c r="S981" i="1" s="1"/>
  <c r="Q980" i="1"/>
  <c r="P980" i="1"/>
  <c r="Q979" i="1"/>
  <c r="P979" i="1"/>
  <c r="Q978" i="1"/>
  <c r="P978" i="1"/>
  <c r="Q977" i="1"/>
  <c r="P977" i="1"/>
  <c r="R977" i="1" s="1"/>
  <c r="S977" i="1" s="1"/>
  <c r="Q976" i="1"/>
  <c r="P976" i="1"/>
  <c r="R976" i="1" s="1"/>
  <c r="S976" i="1" s="1"/>
  <c r="Q975" i="1"/>
  <c r="P975" i="1"/>
  <c r="R975" i="1" s="1"/>
  <c r="S975" i="1" s="1"/>
  <c r="Q974" i="1"/>
  <c r="P974" i="1"/>
  <c r="Q973" i="1"/>
  <c r="P973" i="1"/>
  <c r="Q972" i="1"/>
  <c r="P972" i="1"/>
  <c r="Q971" i="1"/>
  <c r="P971" i="1"/>
  <c r="R971" i="1" s="1"/>
  <c r="S971" i="1" s="1"/>
  <c r="Q970" i="1"/>
  <c r="P970" i="1"/>
  <c r="R970" i="1" s="1"/>
  <c r="S970" i="1" s="1"/>
  <c r="Q969" i="1"/>
  <c r="P969" i="1"/>
  <c r="R969" i="1" s="1"/>
  <c r="S969" i="1" s="1"/>
  <c r="Q968" i="1"/>
  <c r="P968" i="1"/>
  <c r="Q967" i="1"/>
  <c r="P967" i="1"/>
  <c r="Q966" i="1"/>
  <c r="P966" i="1"/>
  <c r="Q965" i="1"/>
  <c r="P965" i="1"/>
  <c r="R965" i="1" s="1"/>
  <c r="S965" i="1" s="1"/>
  <c r="Q964" i="1"/>
  <c r="P964" i="1"/>
  <c r="R964" i="1" s="1"/>
  <c r="S964" i="1" s="1"/>
  <c r="Q963" i="1"/>
  <c r="P963" i="1"/>
  <c r="R963" i="1" s="1"/>
  <c r="S963" i="1" s="1"/>
  <c r="Q962" i="1"/>
  <c r="P962" i="1"/>
  <c r="Q961" i="1"/>
  <c r="P961" i="1"/>
  <c r="Q960" i="1"/>
  <c r="P960" i="1"/>
  <c r="Q959" i="1"/>
  <c r="P959" i="1"/>
  <c r="R959" i="1" s="1"/>
  <c r="S959" i="1" s="1"/>
  <c r="Q958" i="1"/>
  <c r="P958" i="1"/>
  <c r="R958" i="1" s="1"/>
  <c r="S958" i="1" s="1"/>
  <c r="Q957" i="1"/>
  <c r="P957" i="1"/>
  <c r="R957" i="1" s="1"/>
  <c r="S957" i="1" s="1"/>
  <c r="Q956" i="1"/>
  <c r="P956" i="1"/>
  <c r="Q955" i="1"/>
  <c r="P955" i="1"/>
  <c r="Q954" i="1"/>
  <c r="P954" i="1"/>
  <c r="Q953" i="1"/>
  <c r="P953" i="1"/>
  <c r="R953" i="1" s="1"/>
  <c r="S953" i="1" s="1"/>
  <c r="Q952" i="1"/>
  <c r="P952" i="1"/>
  <c r="R952" i="1" s="1"/>
  <c r="S952" i="1" s="1"/>
  <c r="Q951" i="1"/>
  <c r="P951" i="1"/>
  <c r="Q950" i="1"/>
  <c r="P950" i="1"/>
  <c r="Q949" i="1"/>
  <c r="P949" i="1"/>
  <c r="Q948" i="1"/>
  <c r="P948" i="1"/>
  <c r="Q947" i="1"/>
  <c r="P947" i="1"/>
  <c r="R947" i="1" s="1"/>
  <c r="S947" i="1" s="1"/>
  <c r="Q946" i="1"/>
  <c r="P946" i="1"/>
  <c r="Q945" i="1"/>
  <c r="P945" i="1"/>
  <c r="R945" i="1" s="1"/>
  <c r="S945" i="1" s="1"/>
  <c r="Q944" i="1"/>
  <c r="P944" i="1"/>
  <c r="Q943" i="1"/>
  <c r="P943" i="1"/>
  <c r="Q942" i="1"/>
  <c r="P942" i="1"/>
  <c r="Q941" i="1"/>
  <c r="P941" i="1"/>
  <c r="R941" i="1" s="1"/>
  <c r="S941" i="1" s="1"/>
  <c r="Q940" i="1"/>
  <c r="P940" i="1"/>
  <c r="R940" i="1" s="1"/>
  <c r="S940" i="1" s="1"/>
  <c r="Q939" i="1"/>
  <c r="P939" i="1"/>
  <c r="R939" i="1" s="1"/>
  <c r="S939" i="1" s="1"/>
  <c r="Q938" i="1"/>
  <c r="P938" i="1"/>
  <c r="Q937" i="1"/>
  <c r="P937" i="1"/>
  <c r="Q936" i="1"/>
  <c r="P936" i="1"/>
  <c r="Q935" i="1"/>
  <c r="P935" i="1"/>
  <c r="R935" i="1" s="1"/>
  <c r="S935" i="1" s="1"/>
  <c r="Q934" i="1"/>
  <c r="P934" i="1"/>
  <c r="R934" i="1" s="1"/>
  <c r="S934" i="1" s="1"/>
  <c r="Q933" i="1"/>
  <c r="P933" i="1"/>
  <c r="R933" i="1" s="1"/>
  <c r="S933" i="1" s="1"/>
  <c r="Q932" i="1"/>
  <c r="P932" i="1"/>
  <c r="Q931" i="1"/>
  <c r="P931" i="1"/>
  <c r="Q930" i="1"/>
  <c r="P930" i="1"/>
  <c r="Q929" i="1"/>
  <c r="P929" i="1"/>
  <c r="R929" i="1" s="1"/>
  <c r="S929" i="1" s="1"/>
  <c r="Q928" i="1"/>
  <c r="P928" i="1"/>
  <c r="R928" i="1" s="1"/>
  <c r="S928" i="1" s="1"/>
  <c r="Q927" i="1"/>
  <c r="P927" i="1"/>
  <c r="R927" i="1" s="1"/>
  <c r="S927" i="1" s="1"/>
  <c r="Q926" i="1"/>
  <c r="P926" i="1"/>
  <c r="Q925" i="1"/>
  <c r="P925" i="1"/>
  <c r="Q924" i="1"/>
  <c r="P924" i="1"/>
  <c r="Q923" i="1"/>
  <c r="P923" i="1"/>
  <c r="R923" i="1" s="1"/>
  <c r="S923" i="1" s="1"/>
  <c r="Q922" i="1"/>
  <c r="P922" i="1"/>
  <c r="R922" i="1" s="1"/>
  <c r="S922" i="1" s="1"/>
  <c r="Q921" i="1"/>
  <c r="P921" i="1"/>
  <c r="Q920" i="1"/>
  <c r="P920" i="1"/>
  <c r="Q919" i="1"/>
  <c r="P919" i="1"/>
  <c r="Q918" i="1"/>
  <c r="P918" i="1"/>
  <c r="Q917" i="1"/>
  <c r="P917" i="1"/>
  <c r="R917" i="1" s="1"/>
  <c r="S917" i="1" s="1"/>
  <c r="Q916" i="1"/>
  <c r="P916" i="1"/>
  <c r="R916" i="1" s="1"/>
  <c r="S916" i="1" s="1"/>
  <c r="Q915" i="1"/>
  <c r="P915" i="1"/>
  <c r="Q914" i="1"/>
  <c r="P914" i="1"/>
  <c r="Q913" i="1"/>
  <c r="P913" i="1"/>
  <c r="Q912" i="1"/>
  <c r="P912" i="1"/>
  <c r="Q911" i="1"/>
  <c r="P911" i="1"/>
  <c r="R911" i="1" s="1"/>
  <c r="S911" i="1" s="1"/>
  <c r="Q910" i="1"/>
  <c r="P910" i="1"/>
  <c r="R910" i="1" s="1"/>
  <c r="S910" i="1" s="1"/>
  <c r="Q909" i="1"/>
  <c r="P909" i="1"/>
  <c r="Q908" i="1"/>
  <c r="P908" i="1"/>
  <c r="Q907" i="1"/>
  <c r="P907" i="1"/>
  <c r="Q906" i="1"/>
  <c r="P906" i="1"/>
  <c r="Q905" i="1"/>
  <c r="P905" i="1"/>
  <c r="R905" i="1" s="1"/>
  <c r="S905" i="1" s="1"/>
  <c r="Q904" i="1"/>
  <c r="P904" i="1"/>
  <c r="R904" i="1" s="1"/>
  <c r="S904" i="1" s="1"/>
  <c r="Q903" i="1"/>
  <c r="P903" i="1"/>
  <c r="R903" i="1" s="1"/>
  <c r="S903" i="1" s="1"/>
  <c r="Q902" i="1"/>
  <c r="P902" i="1"/>
  <c r="Q901" i="1"/>
  <c r="P901" i="1"/>
  <c r="Q900" i="1"/>
  <c r="P900" i="1"/>
  <c r="Q899" i="1"/>
  <c r="P899" i="1"/>
  <c r="R899" i="1" s="1"/>
  <c r="S899" i="1" s="1"/>
  <c r="Q898" i="1"/>
  <c r="P898" i="1"/>
  <c r="Q897" i="1"/>
  <c r="P897" i="1"/>
  <c r="R897" i="1" s="1"/>
  <c r="S897" i="1" s="1"/>
  <c r="Q896" i="1"/>
  <c r="P896" i="1"/>
  <c r="Q895" i="1"/>
  <c r="P895" i="1"/>
  <c r="Q894" i="1"/>
  <c r="P894" i="1"/>
  <c r="Q893" i="1"/>
  <c r="P893" i="1"/>
  <c r="R893" i="1" s="1"/>
  <c r="S893" i="1" s="1"/>
  <c r="Q892" i="1"/>
  <c r="P892" i="1"/>
  <c r="R892" i="1" s="1"/>
  <c r="S892" i="1" s="1"/>
  <c r="Q891" i="1"/>
  <c r="P891" i="1"/>
  <c r="R891" i="1" s="1"/>
  <c r="S891" i="1" s="1"/>
  <c r="Q890" i="1"/>
  <c r="P890" i="1"/>
  <c r="Q889" i="1"/>
  <c r="P889" i="1"/>
  <c r="Q888" i="1"/>
  <c r="P888" i="1"/>
  <c r="Q887" i="1"/>
  <c r="P887" i="1"/>
  <c r="R887" i="1" s="1"/>
  <c r="S887" i="1" s="1"/>
  <c r="Q886" i="1"/>
  <c r="P886" i="1"/>
  <c r="R886" i="1" s="1"/>
  <c r="S886" i="1" s="1"/>
  <c r="Q885" i="1"/>
  <c r="P885" i="1"/>
  <c r="Q884" i="1"/>
  <c r="P884" i="1"/>
  <c r="Q883" i="1"/>
  <c r="P883" i="1"/>
  <c r="Q882" i="1"/>
  <c r="P882" i="1"/>
  <c r="Q881" i="1"/>
  <c r="P881" i="1"/>
  <c r="R881" i="1" s="1"/>
  <c r="S881" i="1" s="1"/>
  <c r="Q880" i="1"/>
  <c r="P880" i="1"/>
  <c r="R880" i="1" s="1"/>
  <c r="S880" i="1" s="1"/>
  <c r="Q879" i="1"/>
  <c r="P879" i="1"/>
  <c r="R879" i="1" s="1"/>
  <c r="S879" i="1" s="1"/>
  <c r="Q878" i="1"/>
  <c r="P878" i="1"/>
  <c r="Q877" i="1"/>
  <c r="P877" i="1"/>
  <c r="Q876" i="1"/>
  <c r="P876" i="1"/>
  <c r="Q875" i="1"/>
  <c r="P875" i="1"/>
  <c r="R875" i="1" s="1"/>
  <c r="S875" i="1" s="1"/>
  <c r="Q874" i="1"/>
  <c r="P874" i="1"/>
  <c r="R874" i="1" s="1"/>
  <c r="S874" i="1" s="1"/>
  <c r="Q873" i="1"/>
  <c r="P873" i="1"/>
  <c r="R873" i="1" s="1"/>
  <c r="S873" i="1" s="1"/>
  <c r="Q872" i="1"/>
  <c r="P872" i="1"/>
  <c r="Q871" i="1"/>
  <c r="P871" i="1"/>
  <c r="Q870" i="1"/>
  <c r="P870" i="1"/>
  <c r="Q869" i="1"/>
  <c r="P869" i="1"/>
  <c r="Q868" i="1"/>
  <c r="P868" i="1"/>
  <c r="R868" i="1" s="1"/>
  <c r="S868" i="1" s="1"/>
  <c r="Q867" i="1"/>
  <c r="P867" i="1"/>
  <c r="R867" i="1" s="1"/>
  <c r="S867" i="1" s="1"/>
  <c r="Q866" i="1"/>
  <c r="P866" i="1"/>
  <c r="Q865" i="1"/>
  <c r="P865" i="1"/>
  <c r="Q864" i="1"/>
  <c r="P864" i="1"/>
  <c r="Q863" i="1"/>
  <c r="P863" i="1"/>
  <c r="Q862" i="1"/>
  <c r="P862" i="1"/>
  <c r="R862" i="1" s="1"/>
  <c r="S862" i="1" s="1"/>
  <c r="Q861" i="1"/>
  <c r="P861" i="1"/>
  <c r="R861" i="1" s="1"/>
  <c r="S861" i="1" s="1"/>
  <c r="Q860" i="1"/>
  <c r="P860" i="1"/>
  <c r="Q859" i="1"/>
  <c r="P859" i="1"/>
  <c r="Q858" i="1"/>
  <c r="P858" i="1"/>
  <c r="Q857" i="1"/>
  <c r="P857" i="1"/>
  <c r="R857" i="1" s="1"/>
  <c r="S857" i="1" s="1"/>
  <c r="Q856" i="1"/>
  <c r="P856" i="1"/>
  <c r="Q855" i="1"/>
  <c r="P855" i="1"/>
  <c r="Q854" i="1"/>
  <c r="P854" i="1"/>
  <c r="Q853" i="1"/>
  <c r="P853" i="1"/>
  <c r="Q852" i="1"/>
  <c r="P852" i="1"/>
  <c r="Q851" i="1"/>
  <c r="P851" i="1"/>
  <c r="Q850" i="1"/>
  <c r="P850" i="1"/>
  <c r="R850" i="1" s="1"/>
  <c r="S850" i="1" s="1"/>
  <c r="Q849" i="1"/>
  <c r="P849" i="1"/>
  <c r="R849" i="1" s="1"/>
  <c r="S849" i="1" s="1"/>
  <c r="Q848" i="1"/>
  <c r="P848" i="1"/>
  <c r="Q847" i="1"/>
  <c r="P847" i="1"/>
  <c r="Q846" i="1"/>
  <c r="P846" i="1"/>
  <c r="Q845" i="1"/>
  <c r="P845" i="1"/>
  <c r="R845" i="1" s="1"/>
  <c r="S845" i="1" s="1"/>
  <c r="Q844" i="1"/>
  <c r="P844" i="1"/>
  <c r="Q843" i="1"/>
  <c r="P843" i="1"/>
  <c r="R843" i="1" s="1"/>
  <c r="S843" i="1" s="1"/>
  <c r="Q842" i="1"/>
  <c r="P842" i="1"/>
  <c r="Q841" i="1"/>
  <c r="P841" i="1"/>
  <c r="Q840" i="1"/>
  <c r="P840" i="1"/>
  <c r="Q839" i="1"/>
  <c r="P839" i="1"/>
  <c r="R839" i="1" s="1"/>
  <c r="S839" i="1" s="1"/>
  <c r="Q838" i="1"/>
  <c r="P838" i="1"/>
  <c r="R838" i="1" s="1"/>
  <c r="S838" i="1" s="1"/>
  <c r="Q837" i="1"/>
  <c r="P837" i="1"/>
  <c r="R837" i="1" s="1"/>
  <c r="S837" i="1" s="1"/>
  <c r="Q836" i="1"/>
  <c r="P836" i="1"/>
  <c r="Q835" i="1"/>
  <c r="P835" i="1"/>
  <c r="Q834" i="1"/>
  <c r="P834" i="1"/>
  <c r="Q833" i="1"/>
  <c r="P833" i="1"/>
  <c r="R833" i="1" s="1"/>
  <c r="S833" i="1" s="1"/>
  <c r="Q832" i="1"/>
  <c r="P832" i="1"/>
  <c r="Q831" i="1"/>
  <c r="P831" i="1"/>
  <c r="R831" i="1" s="1"/>
  <c r="S831" i="1" s="1"/>
  <c r="Q830" i="1"/>
  <c r="P830" i="1"/>
  <c r="Q829" i="1"/>
  <c r="P829" i="1"/>
  <c r="Q828" i="1"/>
  <c r="P828" i="1"/>
  <c r="Q827" i="1"/>
  <c r="P827" i="1"/>
  <c r="R827" i="1" s="1"/>
  <c r="S827" i="1" s="1"/>
  <c r="Q826" i="1"/>
  <c r="P826" i="1"/>
  <c r="R826" i="1" s="1"/>
  <c r="S826" i="1" s="1"/>
  <c r="Q825" i="1"/>
  <c r="P825" i="1"/>
  <c r="R825" i="1" s="1"/>
  <c r="S825" i="1" s="1"/>
  <c r="Q824" i="1"/>
  <c r="P824" i="1"/>
  <c r="Q823" i="1"/>
  <c r="P823" i="1"/>
  <c r="Q822" i="1"/>
  <c r="P822" i="1"/>
  <c r="Q821" i="1"/>
  <c r="P821" i="1"/>
  <c r="Q820" i="1"/>
  <c r="P820" i="1"/>
  <c r="Q819" i="1"/>
  <c r="P819" i="1"/>
  <c r="R819" i="1" s="1"/>
  <c r="S819" i="1" s="1"/>
  <c r="Q818" i="1"/>
  <c r="P818" i="1"/>
  <c r="Q817" i="1"/>
  <c r="P817" i="1"/>
  <c r="Q816" i="1"/>
  <c r="P816" i="1"/>
  <c r="Q815" i="1"/>
  <c r="P815" i="1"/>
  <c r="Q814" i="1"/>
  <c r="P814" i="1"/>
  <c r="Q813" i="1"/>
  <c r="P813" i="1"/>
  <c r="Q812" i="1"/>
  <c r="P812" i="1"/>
  <c r="Q811" i="1"/>
  <c r="P811" i="1"/>
  <c r="Q810" i="1"/>
  <c r="P810" i="1"/>
  <c r="Q809" i="1"/>
  <c r="P809" i="1"/>
  <c r="Q808" i="1"/>
  <c r="P808" i="1"/>
  <c r="R808" i="1" s="1"/>
  <c r="S808" i="1" s="1"/>
  <c r="Q807" i="1"/>
  <c r="P807" i="1"/>
  <c r="R807" i="1" s="1"/>
  <c r="S807" i="1" s="1"/>
  <c r="Q806" i="1"/>
  <c r="P806" i="1"/>
  <c r="Q805" i="1"/>
  <c r="P805" i="1"/>
  <c r="Q804" i="1"/>
  <c r="P804" i="1"/>
  <c r="Q803" i="1"/>
  <c r="P803" i="1"/>
  <c r="R803" i="1" s="1"/>
  <c r="S803" i="1" s="1"/>
  <c r="Q802" i="1"/>
  <c r="P802" i="1"/>
  <c r="R802" i="1" s="1"/>
  <c r="S802" i="1" s="1"/>
  <c r="Q801" i="1"/>
  <c r="P801" i="1"/>
  <c r="Q800" i="1"/>
  <c r="P800" i="1"/>
  <c r="Q799" i="1"/>
  <c r="P799" i="1"/>
  <c r="Q798" i="1"/>
  <c r="P798" i="1"/>
  <c r="Q797" i="1"/>
  <c r="P797" i="1"/>
  <c r="R797" i="1" s="1"/>
  <c r="S797" i="1" s="1"/>
  <c r="Q796" i="1"/>
  <c r="P796" i="1"/>
  <c r="R796" i="1" s="1"/>
  <c r="S796" i="1" s="1"/>
  <c r="Q795" i="1"/>
  <c r="P795" i="1"/>
  <c r="Q794" i="1"/>
  <c r="P794" i="1"/>
  <c r="Q793" i="1"/>
  <c r="P793" i="1"/>
  <c r="Q792" i="1"/>
  <c r="P792" i="1"/>
  <c r="Q791" i="1"/>
  <c r="P791" i="1"/>
  <c r="R791" i="1" s="1"/>
  <c r="S791" i="1" s="1"/>
  <c r="Q790" i="1"/>
  <c r="P790" i="1"/>
  <c r="Q789" i="1"/>
  <c r="P789" i="1"/>
  <c r="Q788" i="1"/>
  <c r="P788" i="1"/>
  <c r="Q787" i="1"/>
  <c r="P787" i="1"/>
  <c r="Q786" i="1"/>
  <c r="P786" i="1"/>
  <c r="Q785" i="1"/>
  <c r="P785" i="1"/>
  <c r="R785" i="1" s="1"/>
  <c r="S785" i="1" s="1"/>
  <c r="Q784" i="1"/>
  <c r="P784" i="1"/>
  <c r="R784" i="1" s="1"/>
  <c r="S784" i="1" s="1"/>
  <c r="Q783" i="1"/>
  <c r="P783" i="1"/>
  <c r="R783" i="1" s="1"/>
  <c r="S783" i="1" s="1"/>
  <c r="Q782" i="1"/>
  <c r="P782" i="1"/>
  <c r="Q781" i="1"/>
  <c r="P781" i="1"/>
  <c r="Q780" i="1"/>
  <c r="P780" i="1"/>
  <c r="Q779" i="1"/>
  <c r="P779" i="1"/>
  <c r="R779" i="1" s="1"/>
  <c r="S779" i="1" s="1"/>
  <c r="Q778" i="1"/>
  <c r="P778" i="1"/>
  <c r="Q777" i="1"/>
  <c r="P777" i="1"/>
  <c r="R777" i="1" s="1"/>
  <c r="S777" i="1" s="1"/>
  <c r="Q776" i="1"/>
  <c r="P776" i="1"/>
  <c r="Q775" i="1"/>
  <c r="P775" i="1"/>
  <c r="Q774" i="1"/>
  <c r="P774" i="1"/>
  <c r="Q773" i="1"/>
  <c r="P773" i="1"/>
  <c r="R773" i="1" s="1"/>
  <c r="S773" i="1" s="1"/>
  <c r="Q772" i="1"/>
  <c r="P772" i="1"/>
  <c r="R772" i="1" s="1"/>
  <c r="S772" i="1" s="1"/>
  <c r="Q771" i="1"/>
  <c r="P771" i="1"/>
  <c r="R771" i="1" s="1"/>
  <c r="S771" i="1" s="1"/>
  <c r="Q770" i="1"/>
  <c r="P770" i="1"/>
  <c r="Q769" i="1"/>
  <c r="P769" i="1"/>
  <c r="Q768" i="1"/>
  <c r="P768" i="1"/>
  <c r="Q767" i="1"/>
  <c r="P767" i="1"/>
  <c r="R767" i="1" s="1"/>
  <c r="S767" i="1" s="1"/>
  <c r="Q766" i="1"/>
  <c r="P766" i="1"/>
  <c r="R766" i="1" s="1"/>
  <c r="S766" i="1" s="1"/>
  <c r="Q765" i="1"/>
  <c r="P765" i="1"/>
  <c r="R765" i="1" s="1"/>
  <c r="S765" i="1" s="1"/>
  <c r="Q764" i="1"/>
  <c r="P764" i="1"/>
  <c r="Q763" i="1"/>
  <c r="P763" i="1"/>
  <c r="Q762" i="1"/>
  <c r="P762" i="1"/>
  <c r="Q761" i="1"/>
  <c r="P761" i="1"/>
  <c r="Q760" i="1"/>
  <c r="P760" i="1"/>
  <c r="Q759" i="1"/>
  <c r="P759" i="1"/>
  <c r="R759" i="1" s="1"/>
  <c r="S759" i="1" s="1"/>
  <c r="Q758" i="1"/>
  <c r="P758" i="1"/>
  <c r="Q757" i="1"/>
  <c r="P757" i="1"/>
  <c r="Q756" i="1"/>
  <c r="P756" i="1"/>
  <c r="Q755" i="1"/>
  <c r="P755" i="1"/>
  <c r="Q754" i="1"/>
  <c r="P754" i="1"/>
  <c r="R754" i="1" s="1"/>
  <c r="S754" i="1" s="1"/>
  <c r="Q753" i="1"/>
  <c r="P753" i="1"/>
  <c r="R753" i="1" s="1"/>
  <c r="S753" i="1" s="1"/>
  <c r="Q752" i="1"/>
  <c r="P752" i="1"/>
  <c r="Q751" i="1"/>
  <c r="P751" i="1"/>
  <c r="Q750" i="1"/>
  <c r="P750" i="1"/>
  <c r="Q749" i="1"/>
  <c r="P749" i="1"/>
  <c r="R749" i="1" s="1"/>
  <c r="S749" i="1" s="1"/>
  <c r="Q748" i="1"/>
  <c r="P748" i="1"/>
  <c r="R748" i="1" s="1"/>
  <c r="S748" i="1" s="1"/>
  <c r="Q747" i="1"/>
  <c r="P747" i="1"/>
  <c r="R747" i="1" s="1"/>
  <c r="S747" i="1" s="1"/>
  <c r="Q746" i="1"/>
  <c r="P746" i="1"/>
  <c r="Q745" i="1"/>
  <c r="P745" i="1"/>
  <c r="Q744" i="1"/>
  <c r="P744" i="1"/>
  <c r="Q743" i="1"/>
  <c r="P743" i="1"/>
  <c r="R743" i="1" s="1"/>
  <c r="S743" i="1" s="1"/>
  <c r="Q742" i="1"/>
  <c r="P742" i="1"/>
  <c r="R742" i="1" s="1"/>
  <c r="S742" i="1" s="1"/>
  <c r="Q741" i="1"/>
  <c r="P741" i="1"/>
  <c r="R741" i="1" s="1"/>
  <c r="S741" i="1" s="1"/>
  <c r="Q740" i="1"/>
  <c r="P740" i="1"/>
  <c r="Q739" i="1"/>
  <c r="P739" i="1"/>
  <c r="Q738" i="1"/>
  <c r="P738" i="1"/>
  <c r="Q737" i="1"/>
  <c r="P737" i="1"/>
  <c r="R737" i="1" s="1"/>
  <c r="S737" i="1" s="1"/>
  <c r="Q736" i="1"/>
  <c r="P736" i="1"/>
  <c r="R736" i="1" s="1"/>
  <c r="S736" i="1" s="1"/>
  <c r="Q735" i="1"/>
  <c r="P735" i="1"/>
  <c r="R735" i="1" s="1"/>
  <c r="S735" i="1" s="1"/>
  <c r="Q734" i="1"/>
  <c r="P734" i="1"/>
  <c r="Q733" i="1"/>
  <c r="P733" i="1"/>
  <c r="Q732" i="1"/>
  <c r="P732" i="1"/>
  <c r="Q731" i="1"/>
  <c r="P731" i="1"/>
  <c r="R731" i="1" s="1"/>
  <c r="S731" i="1" s="1"/>
  <c r="Q730" i="1"/>
  <c r="P730" i="1"/>
  <c r="R730" i="1" s="1"/>
  <c r="S730" i="1" s="1"/>
  <c r="Q729" i="1"/>
  <c r="P729" i="1"/>
  <c r="R729" i="1" s="1"/>
  <c r="S729" i="1" s="1"/>
  <c r="Q728" i="1"/>
  <c r="P728" i="1"/>
  <c r="Q727" i="1"/>
  <c r="P727" i="1"/>
  <c r="Q726" i="1"/>
  <c r="P726" i="1"/>
  <c r="Q725" i="1"/>
  <c r="P725" i="1"/>
  <c r="Q724" i="1"/>
  <c r="P724" i="1"/>
  <c r="R724" i="1" s="1"/>
  <c r="S724" i="1" s="1"/>
  <c r="Q723" i="1"/>
  <c r="P723" i="1"/>
  <c r="R723" i="1" s="1"/>
  <c r="S723" i="1" s="1"/>
  <c r="Q722" i="1"/>
  <c r="P722" i="1"/>
  <c r="Q721" i="1"/>
  <c r="P721" i="1"/>
  <c r="Q720" i="1"/>
  <c r="P720" i="1"/>
  <c r="Q719" i="1"/>
  <c r="P719" i="1"/>
  <c r="R719" i="1" s="1"/>
  <c r="S719" i="1" s="1"/>
  <c r="Q718" i="1"/>
  <c r="P718" i="1"/>
  <c r="Q717" i="1"/>
  <c r="P717" i="1"/>
  <c r="Q716" i="1"/>
  <c r="P716" i="1"/>
  <c r="Q715" i="1"/>
  <c r="P715" i="1"/>
  <c r="Q714" i="1"/>
  <c r="P714" i="1"/>
  <c r="Q713" i="1"/>
  <c r="P713" i="1"/>
  <c r="R713" i="1" s="1"/>
  <c r="S713" i="1" s="1"/>
  <c r="Q712" i="1"/>
  <c r="P712" i="1"/>
  <c r="R712" i="1" s="1"/>
  <c r="S712" i="1" s="1"/>
  <c r="Q711" i="1"/>
  <c r="P711" i="1"/>
  <c r="R711" i="1" s="1"/>
  <c r="S711" i="1" s="1"/>
  <c r="Q710" i="1"/>
  <c r="P710" i="1"/>
  <c r="Q709" i="1"/>
  <c r="P709" i="1"/>
  <c r="Q708" i="1"/>
  <c r="P708" i="1"/>
  <c r="Q707" i="1"/>
  <c r="P707" i="1"/>
  <c r="R707" i="1" s="1"/>
  <c r="S707" i="1" s="1"/>
  <c r="Q706" i="1"/>
  <c r="P706" i="1"/>
  <c r="R706" i="1" s="1"/>
  <c r="S706" i="1" s="1"/>
  <c r="Q705" i="1"/>
  <c r="P705" i="1"/>
  <c r="R705" i="1" s="1"/>
  <c r="S705" i="1" s="1"/>
  <c r="Q704" i="1"/>
  <c r="P704" i="1"/>
  <c r="Q703" i="1"/>
  <c r="P703" i="1"/>
  <c r="Q702" i="1"/>
  <c r="P702" i="1"/>
  <c r="Q701" i="1"/>
  <c r="P701" i="1"/>
  <c r="R701" i="1" s="1"/>
  <c r="S701" i="1" s="1"/>
  <c r="Q700" i="1"/>
  <c r="P700" i="1"/>
  <c r="R700" i="1" s="1"/>
  <c r="S700" i="1" s="1"/>
  <c r="Q699" i="1"/>
  <c r="P699" i="1"/>
  <c r="R699" i="1" s="1"/>
  <c r="S699" i="1" s="1"/>
  <c r="Q698" i="1"/>
  <c r="P698" i="1"/>
  <c r="Q697" i="1"/>
  <c r="P697" i="1"/>
  <c r="Q696" i="1"/>
  <c r="P696" i="1"/>
  <c r="Q695" i="1"/>
  <c r="P695" i="1"/>
  <c r="R695" i="1" s="1"/>
  <c r="S695" i="1" s="1"/>
  <c r="Q694" i="1"/>
  <c r="P694" i="1"/>
  <c r="R694" i="1" s="1"/>
  <c r="S694" i="1" s="1"/>
  <c r="Q693" i="1"/>
  <c r="P693" i="1"/>
  <c r="R693" i="1" s="1"/>
  <c r="S693" i="1" s="1"/>
  <c r="Q692" i="1"/>
  <c r="P692" i="1"/>
  <c r="Q691" i="1"/>
  <c r="P691" i="1"/>
  <c r="Q690" i="1"/>
  <c r="P690" i="1"/>
  <c r="Q689" i="1"/>
  <c r="P689" i="1"/>
  <c r="R689" i="1" s="1"/>
  <c r="S689" i="1" s="1"/>
  <c r="Q688" i="1"/>
  <c r="P688" i="1"/>
  <c r="R688" i="1" s="1"/>
  <c r="S688" i="1" s="1"/>
  <c r="Q687" i="1"/>
  <c r="P687" i="1"/>
  <c r="R687" i="1" s="1"/>
  <c r="S687" i="1" s="1"/>
  <c r="Q686" i="1"/>
  <c r="P686" i="1"/>
  <c r="Q685" i="1"/>
  <c r="P685" i="1"/>
  <c r="Q684" i="1"/>
  <c r="P684" i="1"/>
  <c r="Q683" i="1"/>
  <c r="P683" i="1"/>
  <c r="R683" i="1" s="1"/>
  <c r="S683" i="1" s="1"/>
  <c r="Q682" i="1"/>
  <c r="P682" i="1"/>
  <c r="R682" i="1" s="1"/>
  <c r="S682" i="1" s="1"/>
  <c r="Q681" i="1"/>
  <c r="P681" i="1"/>
  <c r="Q680" i="1"/>
  <c r="P680" i="1"/>
  <c r="Q679" i="1"/>
  <c r="P679" i="1"/>
  <c r="Q678" i="1"/>
  <c r="P678" i="1"/>
  <c r="Q677" i="1"/>
  <c r="P677" i="1"/>
  <c r="R677" i="1" s="1"/>
  <c r="S677" i="1" s="1"/>
  <c r="Q676" i="1"/>
  <c r="P676" i="1"/>
  <c r="R676" i="1" s="1"/>
  <c r="S676" i="1" s="1"/>
  <c r="Q675" i="1"/>
  <c r="P675" i="1"/>
  <c r="Q674" i="1"/>
  <c r="P674" i="1"/>
  <c r="Q673" i="1"/>
  <c r="P673" i="1"/>
  <c r="Q672" i="1"/>
  <c r="P672" i="1"/>
  <c r="Q671" i="1"/>
  <c r="P671" i="1"/>
  <c r="R671" i="1" s="1"/>
  <c r="S671" i="1" s="1"/>
  <c r="Q670" i="1"/>
  <c r="P670" i="1"/>
  <c r="R670" i="1" s="1"/>
  <c r="S670" i="1" s="1"/>
  <c r="Q669" i="1"/>
  <c r="P669" i="1"/>
  <c r="R669" i="1" s="1"/>
  <c r="S669" i="1" s="1"/>
  <c r="Q668" i="1"/>
  <c r="P668" i="1"/>
  <c r="Q667" i="1"/>
  <c r="P667" i="1"/>
  <c r="Q666" i="1"/>
  <c r="P666" i="1"/>
  <c r="Q665" i="1"/>
  <c r="P665" i="1"/>
  <c r="R665" i="1" s="1"/>
  <c r="S665" i="1" s="1"/>
  <c r="Q664" i="1"/>
  <c r="P664" i="1"/>
  <c r="R664" i="1" s="1"/>
  <c r="S664" i="1" s="1"/>
  <c r="Q663" i="1"/>
  <c r="P663" i="1"/>
  <c r="R663" i="1" s="1"/>
  <c r="S663" i="1" s="1"/>
  <c r="Q662" i="1"/>
  <c r="P662" i="1"/>
  <c r="Q661" i="1"/>
  <c r="P661" i="1"/>
  <c r="Q660" i="1"/>
  <c r="P660" i="1"/>
  <c r="Q659" i="1"/>
  <c r="P659" i="1"/>
  <c r="Q658" i="1"/>
  <c r="P658" i="1"/>
  <c r="R658" i="1" s="1"/>
  <c r="S658" i="1" s="1"/>
  <c r="Q657" i="1"/>
  <c r="P657" i="1"/>
  <c r="R657" i="1" s="1"/>
  <c r="S657" i="1" s="1"/>
  <c r="Q656" i="1"/>
  <c r="P656" i="1"/>
  <c r="Q655" i="1"/>
  <c r="P655" i="1"/>
  <c r="Q654" i="1"/>
  <c r="P654" i="1"/>
  <c r="Q653" i="1"/>
  <c r="P653" i="1"/>
  <c r="R653" i="1" s="1"/>
  <c r="S653" i="1" s="1"/>
  <c r="Q652" i="1"/>
  <c r="P652" i="1"/>
  <c r="R652" i="1" s="1"/>
  <c r="S652" i="1" s="1"/>
  <c r="Q651" i="1"/>
  <c r="P651" i="1"/>
  <c r="R651" i="1" s="1"/>
  <c r="S651" i="1" s="1"/>
  <c r="Q650" i="1"/>
  <c r="P650" i="1"/>
  <c r="Q649" i="1"/>
  <c r="P649" i="1"/>
  <c r="Q648" i="1"/>
  <c r="P648" i="1"/>
  <c r="Q647" i="1"/>
  <c r="P647" i="1"/>
  <c r="R647" i="1" s="1"/>
  <c r="S647" i="1" s="1"/>
  <c r="Q646" i="1"/>
  <c r="P646" i="1"/>
  <c r="Q645" i="1"/>
  <c r="P645" i="1"/>
  <c r="R645" i="1" s="1"/>
  <c r="S645" i="1" s="1"/>
  <c r="Q644" i="1"/>
  <c r="P644" i="1"/>
  <c r="Q643" i="1"/>
  <c r="P643" i="1"/>
  <c r="Q642" i="1"/>
  <c r="P642" i="1"/>
  <c r="Q641" i="1"/>
  <c r="P641" i="1"/>
  <c r="R641" i="1" s="1"/>
  <c r="S641" i="1" s="1"/>
  <c r="Q640" i="1"/>
  <c r="P640" i="1"/>
  <c r="Q639" i="1"/>
  <c r="P639" i="1"/>
  <c r="R639" i="1" s="1"/>
  <c r="S639" i="1" s="1"/>
  <c r="Q638" i="1"/>
  <c r="P638" i="1"/>
  <c r="Q637" i="1"/>
  <c r="P637" i="1"/>
  <c r="Q636" i="1"/>
  <c r="P636" i="1"/>
  <c r="Q635" i="1"/>
  <c r="P635" i="1"/>
  <c r="R635" i="1" s="1"/>
  <c r="S635" i="1" s="1"/>
  <c r="Q634" i="1"/>
  <c r="P634" i="1"/>
  <c r="R634" i="1" s="1"/>
  <c r="S634" i="1" s="1"/>
  <c r="Q633" i="1"/>
  <c r="P633" i="1"/>
  <c r="R633" i="1" s="1"/>
  <c r="S633" i="1" s="1"/>
  <c r="Q632" i="1"/>
  <c r="P632" i="1"/>
  <c r="Q631" i="1"/>
  <c r="P631" i="1"/>
  <c r="Q630" i="1"/>
  <c r="P630" i="1"/>
  <c r="Q629" i="1"/>
  <c r="P629" i="1"/>
  <c r="R629" i="1" s="1"/>
  <c r="S629" i="1" s="1"/>
  <c r="Q628" i="1"/>
  <c r="P628" i="1"/>
  <c r="R628" i="1" s="1"/>
  <c r="S628" i="1" s="1"/>
  <c r="Q627" i="1"/>
  <c r="P627" i="1"/>
  <c r="R627" i="1" s="1"/>
  <c r="S627" i="1" s="1"/>
  <c r="Q626" i="1"/>
  <c r="P626" i="1"/>
  <c r="Q625" i="1"/>
  <c r="P625" i="1"/>
  <c r="Q624" i="1"/>
  <c r="P624" i="1"/>
  <c r="Q623" i="1"/>
  <c r="P623" i="1"/>
  <c r="R623" i="1" s="1"/>
  <c r="S623" i="1" s="1"/>
  <c r="Q622" i="1"/>
  <c r="P622" i="1"/>
  <c r="R622" i="1" s="1"/>
  <c r="S622" i="1" s="1"/>
  <c r="Q621" i="1"/>
  <c r="P621" i="1"/>
  <c r="R621" i="1" s="1"/>
  <c r="S621" i="1" s="1"/>
  <c r="Q620" i="1"/>
  <c r="P620" i="1"/>
  <c r="Q619" i="1"/>
  <c r="P619" i="1"/>
  <c r="Q618" i="1"/>
  <c r="P618" i="1"/>
  <c r="Q617" i="1"/>
  <c r="P617" i="1"/>
  <c r="R617" i="1" s="1"/>
  <c r="S617" i="1" s="1"/>
  <c r="Q616" i="1"/>
  <c r="P616" i="1"/>
  <c r="R616" i="1" s="1"/>
  <c r="S616" i="1" s="1"/>
  <c r="Q615" i="1"/>
  <c r="P615" i="1"/>
  <c r="R615" i="1" s="1"/>
  <c r="S615" i="1" s="1"/>
  <c r="Q614" i="1"/>
  <c r="P614" i="1"/>
  <c r="Q613" i="1"/>
  <c r="P613" i="1"/>
  <c r="Q612" i="1"/>
  <c r="P612" i="1"/>
  <c r="Q611" i="1"/>
  <c r="P611" i="1"/>
  <c r="R611" i="1" s="1"/>
  <c r="S611" i="1" s="1"/>
  <c r="Q610" i="1"/>
  <c r="P610" i="1"/>
  <c r="R610" i="1" s="1"/>
  <c r="S610" i="1" s="1"/>
  <c r="Q609" i="1"/>
  <c r="P609" i="1"/>
  <c r="R609" i="1" s="1"/>
  <c r="S609" i="1" s="1"/>
  <c r="Q608" i="1"/>
  <c r="P608" i="1"/>
  <c r="Q607" i="1"/>
  <c r="P607" i="1"/>
  <c r="Q606" i="1"/>
  <c r="P606" i="1"/>
  <c r="Q605" i="1"/>
  <c r="P605" i="1"/>
  <c r="R605" i="1" s="1"/>
  <c r="S605" i="1" s="1"/>
  <c r="Q604" i="1"/>
  <c r="P604" i="1"/>
  <c r="R604" i="1" s="1"/>
  <c r="S604" i="1" s="1"/>
  <c r="Q603" i="1"/>
  <c r="P603" i="1"/>
  <c r="R603" i="1" s="1"/>
  <c r="S603" i="1" s="1"/>
  <c r="Q602" i="1"/>
  <c r="P602" i="1"/>
  <c r="Q601" i="1"/>
  <c r="P601" i="1"/>
  <c r="Q600" i="1"/>
  <c r="P600" i="1"/>
  <c r="Q599" i="1"/>
  <c r="P599" i="1"/>
  <c r="R599" i="1" s="1"/>
  <c r="S599" i="1" s="1"/>
  <c r="Q598" i="1"/>
  <c r="P598" i="1"/>
  <c r="R598" i="1" s="1"/>
  <c r="S598" i="1" s="1"/>
  <c r="Q597" i="1"/>
  <c r="P597" i="1"/>
  <c r="R597" i="1" s="1"/>
  <c r="S597" i="1" s="1"/>
  <c r="Q596" i="1"/>
  <c r="P596" i="1"/>
  <c r="Q595" i="1"/>
  <c r="P595" i="1"/>
  <c r="Q594" i="1"/>
  <c r="P594" i="1"/>
  <c r="Q593" i="1"/>
  <c r="P593" i="1"/>
  <c r="R593" i="1" s="1"/>
  <c r="S593" i="1" s="1"/>
  <c r="Q592" i="1"/>
  <c r="P592" i="1"/>
  <c r="R592" i="1" s="1"/>
  <c r="S592" i="1" s="1"/>
  <c r="Q591" i="1"/>
  <c r="P591" i="1"/>
  <c r="R591" i="1" s="1"/>
  <c r="S591" i="1" s="1"/>
  <c r="Q590" i="1"/>
  <c r="P590" i="1"/>
  <c r="Q589" i="1"/>
  <c r="P589" i="1"/>
  <c r="Q588" i="1"/>
  <c r="P588" i="1"/>
  <c r="Q587" i="1"/>
  <c r="P587" i="1"/>
  <c r="Q586" i="1"/>
  <c r="P586" i="1"/>
  <c r="R586" i="1" s="1"/>
  <c r="S586" i="1" s="1"/>
  <c r="Q585" i="1"/>
  <c r="P585" i="1"/>
  <c r="R585" i="1" s="1"/>
  <c r="S585" i="1" s="1"/>
  <c r="Q584" i="1"/>
  <c r="P584" i="1"/>
  <c r="Q583" i="1"/>
  <c r="P583" i="1"/>
  <c r="Q582" i="1"/>
  <c r="P582" i="1"/>
  <c r="Q581" i="1"/>
  <c r="P581" i="1"/>
  <c r="R581" i="1" s="1"/>
  <c r="S581" i="1" s="1"/>
  <c r="Q580" i="1"/>
  <c r="P580" i="1"/>
  <c r="R580" i="1" s="1"/>
  <c r="S580" i="1" s="1"/>
  <c r="Q579" i="1"/>
  <c r="P579" i="1"/>
  <c r="R579" i="1" s="1"/>
  <c r="S579" i="1" s="1"/>
  <c r="Q578" i="1"/>
  <c r="P578" i="1"/>
  <c r="Q577" i="1"/>
  <c r="P577" i="1"/>
  <c r="Q576" i="1"/>
  <c r="P576" i="1"/>
  <c r="Q575" i="1"/>
  <c r="P575" i="1"/>
  <c r="R575" i="1" s="1"/>
  <c r="S575" i="1" s="1"/>
  <c r="Q574" i="1"/>
  <c r="P574" i="1"/>
  <c r="Q573" i="1"/>
  <c r="P573" i="1"/>
  <c r="R573" i="1" s="1"/>
  <c r="S573" i="1" s="1"/>
  <c r="Q572" i="1"/>
  <c r="P572" i="1"/>
  <c r="Q571" i="1"/>
  <c r="P571" i="1"/>
  <c r="Q570" i="1"/>
  <c r="P570" i="1"/>
  <c r="Q569" i="1"/>
  <c r="P569" i="1"/>
  <c r="R569" i="1" s="1"/>
  <c r="S569" i="1" s="1"/>
  <c r="Q568" i="1"/>
  <c r="P568" i="1"/>
  <c r="R568" i="1" s="1"/>
  <c r="S568" i="1" s="1"/>
  <c r="Q567" i="1"/>
  <c r="P567" i="1"/>
  <c r="R567" i="1" s="1"/>
  <c r="S567" i="1" s="1"/>
  <c r="Q566" i="1"/>
  <c r="P566" i="1"/>
  <c r="Q565" i="1"/>
  <c r="P565" i="1"/>
  <c r="Q564" i="1"/>
  <c r="P564" i="1"/>
  <c r="Q563" i="1"/>
  <c r="P563" i="1"/>
  <c r="R563" i="1" s="1"/>
  <c r="S563" i="1" s="1"/>
  <c r="Q562" i="1"/>
  <c r="P562" i="1"/>
  <c r="R562" i="1" s="1"/>
  <c r="S562" i="1" s="1"/>
  <c r="Q561" i="1"/>
  <c r="P561" i="1"/>
  <c r="R561" i="1" s="1"/>
  <c r="S561" i="1" s="1"/>
  <c r="Q560" i="1"/>
  <c r="P560" i="1"/>
  <c r="Q559" i="1"/>
  <c r="P559" i="1"/>
  <c r="Q558" i="1"/>
  <c r="P558" i="1"/>
  <c r="Q557" i="1"/>
  <c r="P557" i="1"/>
  <c r="R557" i="1" s="1"/>
  <c r="S557" i="1" s="1"/>
  <c r="Q556" i="1"/>
  <c r="P556" i="1"/>
  <c r="R556" i="1" s="1"/>
  <c r="S556" i="1" s="1"/>
  <c r="Q555" i="1"/>
  <c r="P555" i="1"/>
  <c r="R555" i="1" s="1"/>
  <c r="S555" i="1" s="1"/>
  <c r="Q554" i="1"/>
  <c r="P554" i="1"/>
  <c r="Q553" i="1"/>
  <c r="P553" i="1"/>
  <c r="Q552" i="1"/>
  <c r="P552" i="1"/>
  <c r="Q551" i="1"/>
  <c r="P551" i="1"/>
  <c r="R551" i="1" s="1"/>
  <c r="S551" i="1" s="1"/>
  <c r="Q550" i="1"/>
  <c r="P550" i="1"/>
  <c r="R550" i="1" s="1"/>
  <c r="S550" i="1" s="1"/>
  <c r="Q549" i="1"/>
  <c r="P549" i="1"/>
  <c r="R549" i="1" s="1"/>
  <c r="S549" i="1" s="1"/>
  <c r="Q548" i="1"/>
  <c r="P548" i="1"/>
  <c r="Q547" i="1"/>
  <c r="P547" i="1"/>
  <c r="Q546" i="1"/>
  <c r="P546" i="1"/>
  <c r="Q545" i="1"/>
  <c r="P545" i="1"/>
  <c r="R545" i="1" s="1"/>
  <c r="S545" i="1" s="1"/>
  <c r="Q544" i="1"/>
  <c r="P544" i="1"/>
  <c r="R544" i="1" s="1"/>
  <c r="S544" i="1" s="1"/>
  <c r="Q543" i="1"/>
  <c r="P543" i="1"/>
  <c r="R543" i="1" s="1"/>
  <c r="S543" i="1" s="1"/>
  <c r="Q542" i="1"/>
  <c r="P542" i="1"/>
  <c r="Q541" i="1"/>
  <c r="P541" i="1"/>
  <c r="Q540" i="1"/>
  <c r="P540" i="1"/>
  <c r="Q539" i="1"/>
  <c r="P539" i="1"/>
  <c r="R539" i="1" s="1"/>
  <c r="S539" i="1" s="1"/>
  <c r="Q538" i="1"/>
  <c r="P538" i="1"/>
  <c r="Q537" i="1"/>
  <c r="P537" i="1"/>
  <c r="R537" i="1" s="1"/>
  <c r="S537" i="1" s="1"/>
  <c r="Q536" i="1"/>
  <c r="P536" i="1"/>
  <c r="Q535" i="1"/>
  <c r="P535" i="1"/>
  <c r="Q534" i="1"/>
  <c r="P534" i="1"/>
  <c r="Q533" i="1"/>
  <c r="P533" i="1"/>
  <c r="R533" i="1" s="1"/>
  <c r="S533" i="1" s="1"/>
  <c r="Q532" i="1"/>
  <c r="P532" i="1"/>
  <c r="R532" i="1" s="1"/>
  <c r="S532" i="1" s="1"/>
  <c r="Q531" i="1"/>
  <c r="P531" i="1"/>
  <c r="R531" i="1" s="1"/>
  <c r="S531" i="1" s="1"/>
  <c r="Q530" i="1"/>
  <c r="P530" i="1"/>
  <c r="Q529" i="1"/>
  <c r="P529" i="1"/>
  <c r="Q528" i="1"/>
  <c r="P528" i="1"/>
  <c r="Q527" i="1"/>
  <c r="P527" i="1"/>
  <c r="R527" i="1" s="1"/>
  <c r="S527" i="1" s="1"/>
  <c r="Q526" i="1"/>
  <c r="P526" i="1"/>
  <c r="R526" i="1" s="1"/>
  <c r="S526" i="1" s="1"/>
  <c r="Q525" i="1"/>
  <c r="P525" i="1"/>
  <c r="R525" i="1" s="1"/>
  <c r="S525" i="1" s="1"/>
  <c r="Q524" i="1"/>
  <c r="P524" i="1"/>
  <c r="Q523" i="1"/>
  <c r="P523" i="1"/>
  <c r="Q522" i="1"/>
  <c r="P522" i="1"/>
  <c r="Q521" i="1"/>
  <c r="P521" i="1"/>
  <c r="R521" i="1" s="1"/>
  <c r="S521" i="1" s="1"/>
  <c r="Q520" i="1"/>
  <c r="P520" i="1"/>
  <c r="R520" i="1" s="1"/>
  <c r="S520" i="1" s="1"/>
  <c r="Q519" i="1"/>
  <c r="P519" i="1"/>
  <c r="R519" i="1" s="1"/>
  <c r="S519" i="1" s="1"/>
  <c r="Q518" i="1"/>
  <c r="P518" i="1"/>
  <c r="Q517" i="1"/>
  <c r="P517" i="1"/>
  <c r="Q516" i="1"/>
  <c r="P516" i="1"/>
  <c r="Q515" i="1"/>
  <c r="P515" i="1"/>
  <c r="R515" i="1" s="1"/>
  <c r="S515" i="1" s="1"/>
  <c r="Q514" i="1"/>
  <c r="P514" i="1"/>
  <c r="R514" i="1" s="1"/>
  <c r="S514" i="1" s="1"/>
  <c r="Q513" i="1"/>
  <c r="P513" i="1"/>
  <c r="R513" i="1" s="1"/>
  <c r="S513" i="1" s="1"/>
  <c r="Q512" i="1"/>
  <c r="P512" i="1"/>
  <c r="Q511" i="1"/>
  <c r="P511" i="1"/>
  <c r="Q510" i="1"/>
  <c r="P510" i="1"/>
  <c r="Q509" i="1"/>
  <c r="P509" i="1"/>
  <c r="Q508" i="1"/>
  <c r="P508" i="1"/>
  <c r="R508" i="1" s="1"/>
  <c r="S508" i="1" s="1"/>
  <c r="Q507" i="1"/>
  <c r="P507" i="1"/>
  <c r="R507" i="1" s="1"/>
  <c r="S507" i="1" s="1"/>
  <c r="Q506" i="1"/>
  <c r="P506" i="1"/>
  <c r="Q505" i="1"/>
  <c r="P505" i="1"/>
  <c r="Q504" i="1"/>
  <c r="P504" i="1"/>
  <c r="Q503" i="1"/>
  <c r="P503" i="1"/>
  <c r="R503" i="1" s="1"/>
  <c r="S503" i="1" s="1"/>
  <c r="Q502" i="1"/>
  <c r="P502" i="1"/>
  <c r="R502" i="1" s="1"/>
  <c r="S502" i="1" s="1"/>
  <c r="Q501" i="1"/>
  <c r="P501" i="1"/>
  <c r="R501" i="1" s="1"/>
  <c r="S501" i="1" s="1"/>
  <c r="Q500" i="1"/>
  <c r="P500" i="1"/>
  <c r="Q499" i="1"/>
  <c r="P499" i="1"/>
  <c r="Q498" i="1"/>
  <c r="P498" i="1"/>
  <c r="Q497" i="1"/>
  <c r="P497" i="1"/>
  <c r="R497" i="1" s="1"/>
  <c r="S497" i="1" s="1"/>
  <c r="Q496" i="1"/>
  <c r="P496" i="1"/>
  <c r="R496" i="1" s="1"/>
  <c r="S496" i="1" s="1"/>
  <c r="Q495" i="1"/>
  <c r="P495" i="1"/>
  <c r="R495" i="1" s="1"/>
  <c r="S495" i="1" s="1"/>
  <c r="Q494" i="1"/>
  <c r="P494" i="1"/>
  <c r="Q493" i="1"/>
  <c r="P493" i="1"/>
  <c r="Q492" i="1"/>
  <c r="P492" i="1"/>
  <c r="Q491" i="1"/>
  <c r="P491" i="1"/>
  <c r="R491" i="1" s="1"/>
  <c r="S491" i="1" s="1"/>
  <c r="Q490" i="1"/>
  <c r="P490" i="1"/>
  <c r="R490" i="1" s="1"/>
  <c r="S490" i="1" s="1"/>
  <c r="Q489" i="1"/>
  <c r="P489" i="1"/>
  <c r="R489" i="1" s="1"/>
  <c r="S489" i="1" s="1"/>
  <c r="Q488" i="1"/>
  <c r="P488" i="1"/>
  <c r="Q487" i="1"/>
  <c r="P487" i="1"/>
  <c r="Q486" i="1"/>
  <c r="P486" i="1"/>
  <c r="Q485" i="1"/>
  <c r="P485" i="1"/>
  <c r="R485" i="1" s="1"/>
  <c r="S485" i="1" s="1"/>
  <c r="Q484" i="1"/>
  <c r="P484" i="1"/>
  <c r="R484" i="1" s="1"/>
  <c r="S484" i="1" s="1"/>
  <c r="Q483" i="1"/>
  <c r="P483" i="1"/>
  <c r="R483" i="1" s="1"/>
  <c r="S483" i="1" s="1"/>
  <c r="Q482" i="1"/>
  <c r="P482" i="1"/>
  <c r="Q481" i="1"/>
  <c r="P481" i="1"/>
  <c r="Q480" i="1"/>
  <c r="P480" i="1"/>
  <c r="Q479" i="1"/>
  <c r="P479" i="1"/>
  <c r="R479" i="1" s="1"/>
  <c r="S479" i="1" s="1"/>
  <c r="Q478" i="1"/>
  <c r="P478" i="1"/>
  <c r="R478" i="1" s="1"/>
  <c r="S478" i="1" s="1"/>
  <c r="Q477" i="1"/>
  <c r="P477" i="1"/>
  <c r="R477" i="1" s="1"/>
  <c r="S477" i="1" s="1"/>
  <c r="Q476" i="1"/>
  <c r="P476" i="1"/>
  <c r="Q475" i="1"/>
  <c r="P475" i="1"/>
  <c r="Q474" i="1"/>
  <c r="P474" i="1"/>
  <c r="Q473" i="1"/>
  <c r="P473" i="1"/>
  <c r="R473" i="1" s="1"/>
  <c r="S473" i="1" s="1"/>
  <c r="Q472" i="1"/>
  <c r="P472" i="1"/>
  <c r="R472" i="1" s="1"/>
  <c r="S472" i="1" s="1"/>
  <c r="Q471" i="1"/>
  <c r="P471" i="1"/>
  <c r="R471" i="1" s="1"/>
  <c r="S471" i="1" s="1"/>
  <c r="Q470" i="1"/>
  <c r="P470" i="1"/>
  <c r="Q469" i="1"/>
  <c r="P469" i="1"/>
  <c r="Q468" i="1"/>
  <c r="P468" i="1"/>
  <c r="Q467" i="1"/>
  <c r="P467" i="1"/>
  <c r="R467" i="1" s="1"/>
  <c r="S467" i="1" s="1"/>
  <c r="Q466" i="1"/>
  <c r="P466" i="1"/>
  <c r="R466" i="1" s="1"/>
  <c r="S466" i="1" s="1"/>
  <c r="Q465" i="1"/>
  <c r="P465" i="1"/>
  <c r="R465" i="1" s="1"/>
  <c r="S465" i="1" s="1"/>
  <c r="Q464" i="1"/>
  <c r="P464" i="1"/>
  <c r="Q463" i="1"/>
  <c r="P463" i="1"/>
  <c r="Q462" i="1"/>
  <c r="P462" i="1"/>
  <c r="Q461" i="1"/>
  <c r="P461" i="1"/>
  <c r="R461" i="1" s="1"/>
  <c r="S461" i="1" s="1"/>
  <c r="Q460" i="1"/>
  <c r="P460" i="1"/>
  <c r="R460" i="1" s="1"/>
  <c r="S460" i="1" s="1"/>
  <c r="Q459" i="1"/>
  <c r="P459" i="1"/>
  <c r="R459" i="1" s="1"/>
  <c r="S459" i="1" s="1"/>
  <c r="Q458" i="1"/>
  <c r="P458" i="1"/>
  <c r="Q457" i="1"/>
  <c r="P457" i="1"/>
  <c r="Q456" i="1"/>
  <c r="P456" i="1"/>
  <c r="Q455" i="1"/>
  <c r="P455" i="1"/>
  <c r="R455" i="1" s="1"/>
  <c r="S455" i="1" s="1"/>
  <c r="Q454" i="1"/>
  <c r="P454" i="1"/>
  <c r="R454" i="1" s="1"/>
  <c r="S454" i="1" s="1"/>
  <c r="Q453" i="1"/>
  <c r="P453" i="1"/>
  <c r="R453" i="1" s="1"/>
  <c r="S453" i="1" s="1"/>
  <c r="Q452" i="1"/>
  <c r="P452" i="1"/>
  <c r="Q451" i="1"/>
  <c r="P451" i="1"/>
  <c r="Q450" i="1"/>
  <c r="P450" i="1"/>
  <c r="Q449" i="1"/>
  <c r="P449" i="1"/>
  <c r="R449" i="1" s="1"/>
  <c r="S449" i="1" s="1"/>
  <c r="Q448" i="1"/>
  <c r="P448" i="1"/>
  <c r="R448" i="1" s="1"/>
  <c r="S448" i="1" s="1"/>
  <c r="Q447" i="1"/>
  <c r="P447" i="1"/>
  <c r="R447" i="1" s="1"/>
  <c r="S447" i="1" s="1"/>
  <c r="Q446" i="1"/>
  <c r="P446" i="1"/>
  <c r="Q445" i="1"/>
  <c r="P445" i="1"/>
  <c r="Q444" i="1"/>
  <c r="P444" i="1"/>
  <c r="Q443" i="1"/>
  <c r="P443" i="1"/>
  <c r="R443" i="1" s="1"/>
  <c r="S443" i="1" s="1"/>
  <c r="Q442" i="1"/>
  <c r="P442" i="1"/>
  <c r="R442" i="1" s="1"/>
  <c r="S442" i="1" s="1"/>
  <c r="Q441" i="1"/>
  <c r="P441" i="1"/>
  <c r="R441" i="1" s="1"/>
  <c r="S441" i="1" s="1"/>
  <c r="Q440" i="1"/>
  <c r="P440" i="1"/>
  <c r="Q439" i="1"/>
  <c r="P439" i="1"/>
  <c r="Q438" i="1"/>
  <c r="P438" i="1"/>
  <c r="Q437" i="1"/>
  <c r="P437" i="1"/>
  <c r="R437" i="1" s="1"/>
  <c r="S437" i="1" s="1"/>
  <c r="Q436" i="1"/>
  <c r="P436" i="1"/>
  <c r="R436" i="1" s="1"/>
  <c r="S436" i="1" s="1"/>
  <c r="Q435" i="1"/>
  <c r="P435" i="1"/>
  <c r="Q434" i="1"/>
  <c r="P434" i="1"/>
  <c r="Q433" i="1"/>
  <c r="P433" i="1"/>
  <c r="Q432" i="1"/>
  <c r="P432" i="1"/>
  <c r="Q431" i="1"/>
  <c r="P431" i="1"/>
  <c r="R431" i="1" s="1"/>
  <c r="S431" i="1" s="1"/>
  <c r="Q430" i="1"/>
  <c r="P430" i="1"/>
  <c r="R430" i="1" s="1"/>
  <c r="S430" i="1" s="1"/>
  <c r="Q429" i="1"/>
  <c r="P429" i="1"/>
  <c r="R429" i="1" s="1"/>
  <c r="S429" i="1" s="1"/>
  <c r="Q428" i="1"/>
  <c r="P428" i="1"/>
  <c r="Q427" i="1"/>
  <c r="P427" i="1"/>
  <c r="Q426" i="1"/>
  <c r="P426" i="1"/>
  <c r="Q425" i="1"/>
  <c r="P425" i="1"/>
  <c r="R425" i="1" s="1"/>
  <c r="S425" i="1" s="1"/>
  <c r="Q424" i="1"/>
  <c r="P424" i="1"/>
  <c r="R424" i="1" s="1"/>
  <c r="S424" i="1" s="1"/>
  <c r="Q423" i="1"/>
  <c r="P423" i="1"/>
  <c r="R423" i="1" s="1"/>
  <c r="S423" i="1" s="1"/>
  <c r="Q422" i="1"/>
  <c r="P422" i="1"/>
  <c r="Q421" i="1"/>
  <c r="P421" i="1"/>
  <c r="Q420" i="1"/>
  <c r="P420" i="1"/>
  <c r="Q419" i="1"/>
  <c r="P419" i="1"/>
  <c r="R419" i="1" s="1"/>
  <c r="S419" i="1" s="1"/>
  <c r="Q418" i="1"/>
  <c r="P418" i="1"/>
  <c r="R418" i="1" s="1"/>
  <c r="S418" i="1" s="1"/>
  <c r="Q417" i="1"/>
  <c r="P417" i="1"/>
  <c r="R417" i="1" s="1"/>
  <c r="S417" i="1" s="1"/>
  <c r="Q416" i="1"/>
  <c r="P416" i="1"/>
  <c r="Q415" i="1"/>
  <c r="P415" i="1"/>
  <c r="Q414" i="1"/>
  <c r="P414" i="1"/>
  <c r="Q413" i="1"/>
  <c r="P413" i="1"/>
  <c r="R413" i="1" s="1"/>
  <c r="S413" i="1" s="1"/>
  <c r="Q412" i="1"/>
  <c r="P412" i="1"/>
  <c r="R412" i="1" s="1"/>
  <c r="S412" i="1" s="1"/>
  <c r="Q411" i="1"/>
  <c r="P411" i="1"/>
  <c r="R411" i="1" s="1"/>
  <c r="S411" i="1" s="1"/>
  <c r="Q410" i="1"/>
  <c r="P410" i="1"/>
  <c r="Q409" i="1"/>
  <c r="P409" i="1"/>
  <c r="Q408" i="1"/>
  <c r="P408" i="1"/>
  <c r="Q407" i="1"/>
  <c r="P407" i="1"/>
  <c r="R407" i="1" s="1"/>
  <c r="S407" i="1" s="1"/>
  <c r="Q406" i="1"/>
  <c r="P406" i="1"/>
  <c r="Q405" i="1"/>
  <c r="P405" i="1"/>
  <c r="R405" i="1" s="1"/>
  <c r="S405" i="1" s="1"/>
  <c r="Q404" i="1"/>
  <c r="P404" i="1"/>
  <c r="Q403" i="1"/>
  <c r="P403" i="1"/>
  <c r="Q402" i="1"/>
  <c r="P402" i="1"/>
  <c r="Q401" i="1"/>
  <c r="P401" i="1"/>
  <c r="R401" i="1" s="1"/>
  <c r="S401" i="1" s="1"/>
  <c r="Q400" i="1"/>
  <c r="P400" i="1"/>
  <c r="R400" i="1" s="1"/>
  <c r="S400" i="1" s="1"/>
  <c r="Q399" i="1"/>
  <c r="P399" i="1"/>
  <c r="R399" i="1" s="1"/>
  <c r="S399" i="1" s="1"/>
  <c r="Q398" i="1"/>
  <c r="P398" i="1"/>
  <c r="Q397" i="1"/>
  <c r="P397" i="1"/>
  <c r="Q396" i="1"/>
  <c r="P396" i="1"/>
  <c r="Q395" i="1"/>
  <c r="P395" i="1"/>
  <c r="Q394" i="1"/>
  <c r="P394" i="1"/>
  <c r="Q393" i="1"/>
  <c r="P393" i="1"/>
  <c r="R393" i="1" s="1"/>
  <c r="S393" i="1" s="1"/>
  <c r="Q392" i="1"/>
  <c r="P392" i="1"/>
  <c r="Q391" i="1"/>
  <c r="P391" i="1"/>
  <c r="Q390" i="1"/>
  <c r="P390" i="1"/>
  <c r="Q389" i="1"/>
  <c r="P389" i="1"/>
  <c r="R389" i="1" s="1"/>
  <c r="S389" i="1" s="1"/>
  <c r="Q388" i="1"/>
  <c r="P388" i="1"/>
  <c r="R388" i="1" s="1"/>
  <c r="S388" i="1" s="1"/>
  <c r="Q387" i="1"/>
  <c r="P387" i="1"/>
  <c r="R387" i="1" s="1"/>
  <c r="S387" i="1" s="1"/>
  <c r="Q386" i="1"/>
  <c r="P386" i="1"/>
  <c r="Q385" i="1"/>
  <c r="P385" i="1"/>
  <c r="Q384" i="1"/>
  <c r="P384" i="1"/>
  <c r="Q383" i="1"/>
  <c r="P383" i="1"/>
  <c r="R383" i="1" s="1"/>
  <c r="S383" i="1" s="1"/>
  <c r="Q382" i="1"/>
  <c r="P382" i="1"/>
  <c r="R382" i="1" s="1"/>
  <c r="S382" i="1" s="1"/>
  <c r="Q381" i="1"/>
  <c r="P381" i="1"/>
  <c r="R381" i="1" s="1"/>
  <c r="S381" i="1" s="1"/>
  <c r="Q380" i="1"/>
  <c r="P380" i="1"/>
  <c r="Q379" i="1"/>
  <c r="P379" i="1"/>
  <c r="Q378" i="1"/>
  <c r="P378" i="1"/>
  <c r="Q377" i="1"/>
  <c r="P377" i="1"/>
  <c r="Q376" i="1"/>
  <c r="P376" i="1"/>
  <c r="R376" i="1" s="1"/>
  <c r="S376" i="1" s="1"/>
  <c r="Q375" i="1"/>
  <c r="P375" i="1"/>
  <c r="R375" i="1" s="1"/>
  <c r="S375" i="1" s="1"/>
  <c r="Q374" i="1"/>
  <c r="P374" i="1"/>
  <c r="Q373" i="1"/>
  <c r="P373" i="1"/>
  <c r="Q372" i="1"/>
  <c r="P372" i="1"/>
  <c r="Q371" i="1"/>
  <c r="P371" i="1"/>
  <c r="R371" i="1" s="1"/>
  <c r="S371" i="1" s="1"/>
  <c r="Q370" i="1"/>
  <c r="P370" i="1"/>
  <c r="R370" i="1" s="1"/>
  <c r="S370" i="1" s="1"/>
  <c r="Q369" i="1"/>
  <c r="P369" i="1"/>
  <c r="R369" i="1" s="1"/>
  <c r="S369" i="1" s="1"/>
  <c r="Q368" i="1"/>
  <c r="P368" i="1"/>
  <c r="Q367" i="1"/>
  <c r="P367" i="1"/>
  <c r="Q366" i="1"/>
  <c r="P366" i="1"/>
  <c r="Q365" i="1"/>
  <c r="P365" i="1"/>
  <c r="R365" i="1" s="1"/>
  <c r="S365" i="1" s="1"/>
  <c r="Q364" i="1"/>
  <c r="P364" i="1"/>
  <c r="Q363" i="1"/>
  <c r="P363" i="1"/>
  <c r="R363" i="1" s="1"/>
  <c r="S363" i="1" s="1"/>
  <c r="Q362" i="1"/>
  <c r="P362" i="1"/>
  <c r="Q361" i="1"/>
  <c r="P361" i="1"/>
  <c r="Q360" i="1"/>
  <c r="P360" i="1"/>
  <c r="Q359" i="1"/>
  <c r="P359" i="1"/>
  <c r="R359" i="1" s="1"/>
  <c r="S359" i="1" s="1"/>
  <c r="Q358" i="1"/>
  <c r="P358" i="1"/>
  <c r="R358" i="1" s="1"/>
  <c r="S358" i="1" s="1"/>
  <c r="Q357" i="1"/>
  <c r="P357" i="1"/>
  <c r="R357" i="1" s="1"/>
  <c r="S357" i="1" s="1"/>
  <c r="Q356" i="1"/>
  <c r="P356" i="1"/>
  <c r="Q355" i="1"/>
  <c r="P355" i="1"/>
  <c r="Q354" i="1"/>
  <c r="P354" i="1"/>
  <c r="Q353" i="1"/>
  <c r="P353" i="1"/>
  <c r="R353" i="1" s="1"/>
  <c r="S353" i="1" s="1"/>
  <c r="Q352" i="1"/>
  <c r="P352" i="1"/>
  <c r="R352" i="1" s="1"/>
  <c r="S352" i="1" s="1"/>
  <c r="Q351" i="1"/>
  <c r="P351" i="1"/>
  <c r="R351" i="1" s="1"/>
  <c r="S351" i="1" s="1"/>
  <c r="Q350" i="1"/>
  <c r="P350" i="1"/>
  <c r="Q349" i="1"/>
  <c r="P349" i="1"/>
  <c r="Q348" i="1"/>
  <c r="P348" i="1"/>
  <c r="Q347" i="1"/>
  <c r="P347" i="1"/>
  <c r="R347" i="1" s="1"/>
  <c r="S347" i="1" s="1"/>
  <c r="Q346" i="1"/>
  <c r="P346" i="1"/>
  <c r="R346" i="1" s="1"/>
  <c r="S346" i="1" s="1"/>
  <c r="Q345" i="1"/>
  <c r="P345" i="1"/>
  <c r="Q344" i="1"/>
  <c r="P344" i="1"/>
  <c r="Q343" i="1"/>
  <c r="P343" i="1"/>
  <c r="Q342" i="1"/>
  <c r="P342" i="1"/>
  <c r="Q341" i="1"/>
  <c r="P341" i="1"/>
  <c r="R341" i="1" s="1"/>
  <c r="S341" i="1" s="1"/>
  <c r="Q340" i="1"/>
  <c r="P340" i="1"/>
  <c r="R340" i="1" s="1"/>
  <c r="S340" i="1" s="1"/>
  <c r="Q339" i="1"/>
  <c r="P339" i="1"/>
  <c r="R339" i="1" s="1"/>
  <c r="S339" i="1" s="1"/>
  <c r="Q338" i="1"/>
  <c r="P338" i="1"/>
  <c r="Q337" i="1"/>
  <c r="P337" i="1"/>
  <c r="Q336" i="1"/>
  <c r="P336" i="1"/>
  <c r="Q335" i="1"/>
  <c r="P335" i="1"/>
  <c r="R335" i="1" s="1"/>
  <c r="S335" i="1" s="1"/>
  <c r="Q334" i="1"/>
  <c r="P334" i="1"/>
  <c r="Q333" i="1"/>
  <c r="P333" i="1"/>
  <c r="Q332" i="1"/>
  <c r="P332" i="1"/>
  <c r="Q331" i="1"/>
  <c r="P331" i="1"/>
  <c r="Q330" i="1"/>
  <c r="P330" i="1"/>
  <c r="Q329" i="1"/>
  <c r="P329" i="1"/>
  <c r="Q328" i="1"/>
  <c r="P328" i="1"/>
  <c r="R328" i="1" s="1"/>
  <c r="S328" i="1" s="1"/>
  <c r="Q327" i="1"/>
  <c r="P327" i="1"/>
  <c r="R327" i="1" s="1"/>
  <c r="S327" i="1" s="1"/>
  <c r="Q326" i="1"/>
  <c r="P326" i="1"/>
  <c r="Q325" i="1"/>
  <c r="P325" i="1"/>
  <c r="Q324" i="1"/>
  <c r="P324" i="1"/>
  <c r="Q323" i="1"/>
  <c r="P323" i="1"/>
  <c r="R323" i="1" s="1"/>
  <c r="S323" i="1" s="1"/>
  <c r="Q322" i="1"/>
  <c r="P322" i="1"/>
  <c r="R322" i="1" s="1"/>
  <c r="S322" i="1" s="1"/>
  <c r="Q321" i="1"/>
  <c r="P321" i="1"/>
  <c r="R321" i="1" s="1"/>
  <c r="S321" i="1" s="1"/>
  <c r="Q320" i="1"/>
  <c r="P320" i="1"/>
  <c r="Q319" i="1"/>
  <c r="P319" i="1"/>
  <c r="Q318" i="1"/>
  <c r="P318" i="1"/>
  <c r="Q317" i="1"/>
  <c r="P317" i="1"/>
  <c r="R317" i="1" s="1"/>
  <c r="S317" i="1" s="1"/>
  <c r="Q316" i="1"/>
  <c r="P316" i="1"/>
  <c r="R316" i="1" s="1"/>
  <c r="S316" i="1" s="1"/>
  <c r="Q315" i="1"/>
  <c r="P315" i="1"/>
  <c r="R315" i="1" s="1"/>
  <c r="S315" i="1" s="1"/>
  <c r="Q314" i="1"/>
  <c r="P314" i="1"/>
  <c r="Q313" i="1"/>
  <c r="P313" i="1"/>
  <c r="Q312" i="1"/>
  <c r="P312" i="1"/>
  <c r="Q311" i="1"/>
  <c r="P311" i="1"/>
  <c r="R311" i="1" s="1"/>
  <c r="S311" i="1" s="1"/>
  <c r="Q310" i="1"/>
  <c r="P310" i="1"/>
  <c r="R310" i="1" s="1"/>
  <c r="S310" i="1" s="1"/>
  <c r="Q309" i="1"/>
  <c r="P309" i="1"/>
  <c r="R309" i="1" s="1"/>
  <c r="S309" i="1" s="1"/>
  <c r="Q308" i="1"/>
  <c r="P308" i="1"/>
  <c r="Q307" i="1"/>
  <c r="P307" i="1"/>
  <c r="Q306" i="1"/>
  <c r="P306" i="1"/>
  <c r="Q305" i="1"/>
  <c r="P305" i="1"/>
  <c r="R305" i="1" s="1"/>
  <c r="S305" i="1" s="1"/>
  <c r="Q304" i="1"/>
  <c r="P304" i="1"/>
  <c r="R304" i="1" s="1"/>
  <c r="S304" i="1" s="1"/>
  <c r="Q303" i="1"/>
  <c r="P303" i="1"/>
  <c r="R303" i="1" s="1"/>
  <c r="S303" i="1" s="1"/>
  <c r="Q302" i="1"/>
  <c r="P302" i="1"/>
  <c r="Q301" i="1"/>
  <c r="P301" i="1"/>
  <c r="Q300" i="1"/>
  <c r="P300" i="1"/>
  <c r="Q299" i="1"/>
  <c r="P299" i="1"/>
  <c r="Q298" i="1"/>
  <c r="P298" i="1"/>
  <c r="Q297" i="1"/>
  <c r="P297" i="1"/>
  <c r="Q296" i="1"/>
  <c r="P296" i="1"/>
  <c r="Q295" i="1"/>
  <c r="P295" i="1"/>
  <c r="Q294" i="1"/>
  <c r="P294" i="1"/>
  <c r="Q293" i="1"/>
  <c r="P293" i="1"/>
  <c r="R293" i="1" s="1"/>
  <c r="S293" i="1" s="1"/>
  <c r="Q292" i="1"/>
  <c r="P292" i="1"/>
  <c r="R292" i="1" s="1"/>
  <c r="S292" i="1" s="1"/>
  <c r="Q291" i="1"/>
  <c r="P291" i="1"/>
  <c r="R291" i="1" s="1"/>
  <c r="S291" i="1" s="1"/>
  <c r="Q290" i="1"/>
  <c r="P290" i="1"/>
  <c r="Q289" i="1"/>
  <c r="P289" i="1"/>
  <c r="Q288" i="1"/>
  <c r="P288" i="1"/>
  <c r="Q287" i="1"/>
  <c r="P287" i="1"/>
  <c r="R287" i="1" s="1"/>
  <c r="S287" i="1" s="1"/>
  <c r="Q286" i="1"/>
  <c r="P286" i="1"/>
  <c r="R286" i="1" s="1"/>
  <c r="S286" i="1" s="1"/>
  <c r="Q285" i="1"/>
  <c r="P285" i="1"/>
  <c r="R285" i="1" s="1"/>
  <c r="S285" i="1" s="1"/>
  <c r="Q284" i="1"/>
  <c r="P284" i="1"/>
  <c r="Q283" i="1"/>
  <c r="P283" i="1"/>
  <c r="Q282" i="1"/>
  <c r="P282" i="1"/>
  <c r="Q281" i="1"/>
  <c r="P281" i="1"/>
  <c r="R281" i="1" s="1"/>
  <c r="S281" i="1" s="1"/>
  <c r="Q280" i="1"/>
  <c r="P280" i="1"/>
  <c r="R280" i="1" s="1"/>
  <c r="S280" i="1" s="1"/>
  <c r="Q279" i="1"/>
  <c r="P279" i="1"/>
  <c r="R279" i="1" s="1"/>
  <c r="S279" i="1" s="1"/>
  <c r="Q278" i="1"/>
  <c r="P278" i="1"/>
  <c r="Q277" i="1"/>
  <c r="P277" i="1"/>
  <c r="Q276" i="1"/>
  <c r="P276" i="1"/>
  <c r="Q275" i="1"/>
  <c r="P275" i="1"/>
  <c r="R275" i="1" s="1"/>
  <c r="S275" i="1" s="1"/>
  <c r="Q274" i="1"/>
  <c r="P274" i="1"/>
  <c r="R274" i="1" s="1"/>
  <c r="S274" i="1" s="1"/>
  <c r="Q273" i="1"/>
  <c r="P273" i="1"/>
  <c r="R273" i="1" s="1"/>
  <c r="S273" i="1" s="1"/>
  <c r="Q272" i="1"/>
  <c r="P272" i="1"/>
  <c r="Q271" i="1"/>
  <c r="P271" i="1"/>
  <c r="Q270" i="1"/>
  <c r="P270" i="1"/>
  <c r="Q269" i="1"/>
  <c r="P269" i="1"/>
  <c r="R269" i="1" s="1"/>
  <c r="S269" i="1" s="1"/>
  <c r="Q268" i="1"/>
  <c r="P268" i="1"/>
  <c r="Q267" i="1"/>
  <c r="P267" i="1"/>
  <c r="R267" i="1" s="1"/>
  <c r="S267" i="1" s="1"/>
  <c r="Q266" i="1"/>
  <c r="P266" i="1"/>
  <c r="Q265" i="1"/>
  <c r="P265" i="1"/>
  <c r="Q264" i="1"/>
  <c r="P264" i="1"/>
  <c r="Q263" i="1"/>
  <c r="P263" i="1"/>
  <c r="Q262" i="1"/>
  <c r="P262" i="1"/>
  <c r="R262" i="1" s="1"/>
  <c r="S262" i="1" s="1"/>
  <c r="Q261" i="1"/>
  <c r="P261" i="1"/>
  <c r="Q260" i="1"/>
  <c r="P260" i="1"/>
  <c r="Q259" i="1"/>
  <c r="P259" i="1"/>
  <c r="Q258" i="1"/>
  <c r="P258" i="1"/>
  <c r="Q257" i="1"/>
  <c r="P257" i="1"/>
  <c r="R257" i="1" s="1"/>
  <c r="S257" i="1" s="1"/>
  <c r="Q256" i="1"/>
  <c r="P256" i="1"/>
  <c r="R256" i="1" s="1"/>
  <c r="S256" i="1" s="1"/>
  <c r="Q255" i="1"/>
  <c r="P255" i="1"/>
  <c r="R255" i="1" s="1"/>
  <c r="S255" i="1" s="1"/>
  <c r="Q254" i="1"/>
  <c r="P254" i="1"/>
  <c r="Q253" i="1"/>
  <c r="P253" i="1"/>
  <c r="Q252" i="1"/>
  <c r="P252" i="1"/>
  <c r="Q251" i="1"/>
  <c r="P251" i="1"/>
  <c r="Q250" i="1"/>
  <c r="P250" i="1"/>
  <c r="R250" i="1" s="1"/>
  <c r="S250" i="1" s="1"/>
  <c r="Q249" i="1"/>
  <c r="P249" i="1"/>
  <c r="R249" i="1" s="1"/>
  <c r="S249" i="1" s="1"/>
  <c r="Q248" i="1"/>
  <c r="P248" i="1"/>
  <c r="Q247" i="1"/>
  <c r="P247" i="1"/>
  <c r="Q246" i="1"/>
  <c r="P246" i="1"/>
  <c r="Q245" i="1"/>
  <c r="P245" i="1"/>
  <c r="R245" i="1" s="1"/>
  <c r="S245" i="1" s="1"/>
  <c r="Q244" i="1"/>
  <c r="P244" i="1"/>
  <c r="R244" i="1" s="1"/>
  <c r="S244" i="1" s="1"/>
  <c r="Q243" i="1"/>
  <c r="P243" i="1"/>
  <c r="R243" i="1" s="1"/>
  <c r="S243" i="1" s="1"/>
  <c r="Q242" i="1"/>
  <c r="P242" i="1"/>
  <c r="Q241" i="1"/>
  <c r="P241" i="1"/>
  <c r="Q240" i="1"/>
  <c r="P240" i="1"/>
  <c r="Q239" i="1"/>
  <c r="P239" i="1"/>
  <c r="R239" i="1" s="1"/>
  <c r="S239" i="1" s="1"/>
  <c r="Q238" i="1"/>
  <c r="P238" i="1"/>
  <c r="R238" i="1" s="1"/>
  <c r="S238" i="1" s="1"/>
  <c r="Q237" i="1"/>
  <c r="P237" i="1"/>
  <c r="R237" i="1" s="1"/>
  <c r="S237" i="1" s="1"/>
  <c r="Q236" i="1"/>
  <c r="P236" i="1"/>
  <c r="Q235" i="1"/>
  <c r="P235" i="1"/>
  <c r="Q234" i="1"/>
  <c r="P234" i="1"/>
  <c r="Q233" i="1"/>
  <c r="P233" i="1"/>
  <c r="R233" i="1" s="1"/>
  <c r="S233" i="1" s="1"/>
  <c r="Q232" i="1"/>
  <c r="P232" i="1"/>
  <c r="R232" i="1" s="1"/>
  <c r="S232" i="1" s="1"/>
  <c r="Q231" i="1"/>
  <c r="P231" i="1"/>
  <c r="R231" i="1" s="1"/>
  <c r="S231" i="1" s="1"/>
  <c r="Q230" i="1"/>
  <c r="P230" i="1"/>
  <c r="Q229" i="1"/>
  <c r="P229" i="1"/>
  <c r="Q228" i="1"/>
  <c r="P228" i="1"/>
  <c r="Q227" i="1"/>
  <c r="P227" i="1"/>
  <c r="R227" i="1" s="1"/>
  <c r="S227" i="1" s="1"/>
  <c r="Q226" i="1"/>
  <c r="P226" i="1"/>
  <c r="R226" i="1" s="1"/>
  <c r="S226" i="1" s="1"/>
  <c r="Q225" i="1"/>
  <c r="P225" i="1"/>
  <c r="Q224" i="1"/>
  <c r="P224" i="1"/>
  <c r="Q223" i="1"/>
  <c r="P223" i="1"/>
  <c r="Q222" i="1"/>
  <c r="P222" i="1"/>
  <c r="Q221" i="1"/>
  <c r="P221" i="1"/>
  <c r="R221" i="1" s="1"/>
  <c r="S221" i="1" s="1"/>
  <c r="Q220" i="1"/>
  <c r="P220" i="1"/>
  <c r="R220" i="1" s="1"/>
  <c r="S220" i="1" s="1"/>
  <c r="Q219" i="1"/>
  <c r="P219" i="1"/>
  <c r="R219" i="1" s="1"/>
  <c r="S219" i="1" s="1"/>
  <c r="Q218" i="1"/>
  <c r="P218" i="1"/>
  <c r="Q217" i="1"/>
  <c r="P217" i="1"/>
  <c r="Q216" i="1"/>
  <c r="P216" i="1"/>
  <c r="Q215" i="1"/>
  <c r="P215" i="1"/>
  <c r="R215" i="1" s="1"/>
  <c r="S215" i="1" s="1"/>
  <c r="Q214" i="1"/>
  <c r="P214" i="1"/>
  <c r="R214" i="1" s="1"/>
  <c r="S214" i="1" s="1"/>
  <c r="Q213" i="1"/>
  <c r="P213" i="1"/>
  <c r="R213" i="1" s="1"/>
  <c r="S213" i="1" s="1"/>
  <c r="Q212" i="1"/>
  <c r="P212" i="1"/>
  <c r="Q211" i="1"/>
  <c r="P211" i="1"/>
  <c r="Q210" i="1"/>
  <c r="P210" i="1"/>
  <c r="Q209" i="1"/>
  <c r="P209" i="1"/>
  <c r="R209" i="1" s="1"/>
  <c r="S209" i="1" s="1"/>
  <c r="Q208" i="1"/>
  <c r="P208" i="1"/>
  <c r="R208" i="1" s="1"/>
  <c r="S208" i="1" s="1"/>
  <c r="Q207" i="1"/>
  <c r="P207" i="1"/>
  <c r="R207" i="1" s="1"/>
  <c r="S207" i="1" s="1"/>
  <c r="Q206" i="1"/>
  <c r="P206" i="1"/>
  <c r="Q205" i="1"/>
  <c r="P205" i="1"/>
  <c r="Q204" i="1"/>
  <c r="P204" i="1"/>
  <c r="Q203" i="1"/>
  <c r="P203" i="1"/>
  <c r="Q202" i="1"/>
  <c r="P202" i="1"/>
  <c r="R202" i="1" s="1"/>
  <c r="S202" i="1" s="1"/>
  <c r="Q201" i="1"/>
  <c r="P201" i="1"/>
  <c r="R201" i="1" s="1"/>
  <c r="S201" i="1" s="1"/>
  <c r="Q200" i="1"/>
  <c r="P200" i="1"/>
  <c r="Q199" i="1"/>
  <c r="P199" i="1"/>
  <c r="Q198" i="1"/>
  <c r="P198" i="1"/>
  <c r="Q197" i="1"/>
  <c r="P197" i="1"/>
  <c r="R197" i="1" s="1"/>
  <c r="S197" i="1" s="1"/>
  <c r="Q196" i="1"/>
  <c r="P196" i="1"/>
  <c r="R196" i="1" s="1"/>
  <c r="S196" i="1" s="1"/>
  <c r="Q195" i="1"/>
  <c r="P195" i="1"/>
  <c r="R195" i="1" s="1"/>
  <c r="S195" i="1" s="1"/>
  <c r="Q194" i="1"/>
  <c r="P194" i="1"/>
  <c r="Q193" i="1"/>
  <c r="P193" i="1"/>
  <c r="Q192" i="1"/>
  <c r="P192" i="1"/>
  <c r="Q191" i="1"/>
  <c r="P191" i="1"/>
  <c r="R191" i="1" s="1"/>
  <c r="S191" i="1" s="1"/>
  <c r="Q190" i="1"/>
  <c r="P190" i="1"/>
  <c r="R190" i="1" s="1"/>
  <c r="S190" i="1" s="1"/>
  <c r="Q189" i="1"/>
  <c r="P189" i="1"/>
  <c r="R189" i="1" s="1"/>
  <c r="S189" i="1" s="1"/>
  <c r="Q188" i="1"/>
  <c r="P188" i="1"/>
  <c r="Q187" i="1"/>
  <c r="P187" i="1"/>
  <c r="Q186" i="1"/>
  <c r="P186" i="1"/>
  <c r="Q185" i="1"/>
  <c r="P185" i="1"/>
  <c r="Q184" i="1"/>
  <c r="P184" i="1"/>
  <c r="R184" i="1" s="1"/>
  <c r="S184" i="1" s="1"/>
  <c r="Q183" i="1"/>
  <c r="P183" i="1"/>
  <c r="R183" i="1" s="1"/>
  <c r="S183" i="1" s="1"/>
  <c r="Q182" i="1"/>
  <c r="P182" i="1"/>
  <c r="Q181" i="1"/>
  <c r="P181" i="1"/>
  <c r="Q180" i="1"/>
  <c r="P180" i="1"/>
  <c r="Q179" i="1"/>
  <c r="P179" i="1"/>
  <c r="R179" i="1" s="1"/>
  <c r="S179" i="1" s="1"/>
  <c r="Q178" i="1"/>
  <c r="P178" i="1"/>
  <c r="Q177" i="1"/>
  <c r="P177" i="1"/>
  <c r="R177" i="1" s="1"/>
  <c r="S177" i="1" s="1"/>
  <c r="Q176" i="1"/>
  <c r="P176" i="1"/>
  <c r="Q175" i="1"/>
  <c r="P175" i="1"/>
  <c r="Q174" i="1"/>
  <c r="P174" i="1"/>
  <c r="Q173" i="1"/>
  <c r="P173" i="1"/>
  <c r="R173" i="1" s="1"/>
  <c r="S173" i="1" s="1"/>
  <c r="Q172" i="1"/>
  <c r="P172" i="1"/>
  <c r="R172" i="1" s="1"/>
  <c r="S172" i="1" s="1"/>
  <c r="Q171" i="1"/>
  <c r="P171" i="1"/>
  <c r="Q170" i="1"/>
  <c r="P170" i="1"/>
  <c r="Q169" i="1"/>
  <c r="P169" i="1"/>
  <c r="Q168" i="1"/>
  <c r="P168" i="1"/>
  <c r="Q167" i="1"/>
  <c r="P167" i="1"/>
  <c r="R167" i="1" s="1"/>
  <c r="S167" i="1" s="1"/>
  <c r="Q166" i="1"/>
  <c r="P166" i="1"/>
  <c r="Q165" i="1"/>
  <c r="P165" i="1"/>
  <c r="Q164" i="1"/>
  <c r="P164" i="1"/>
  <c r="Q163" i="1"/>
  <c r="P163" i="1"/>
  <c r="Q162" i="1"/>
  <c r="P162" i="1"/>
  <c r="Q161" i="1"/>
  <c r="P161" i="1"/>
  <c r="Q160" i="1"/>
  <c r="P160" i="1"/>
  <c r="R160" i="1" s="1"/>
  <c r="S160" i="1" s="1"/>
  <c r="Q159" i="1"/>
  <c r="P159" i="1"/>
  <c r="R159" i="1" s="1"/>
  <c r="S159" i="1" s="1"/>
  <c r="Q158" i="1"/>
  <c r="P158" i="1"/>
  <c r="Q157" i="1"/>
  <c r="P157" i="1"/>
  <c r="Q156" i="1"/>
  <c r="P156" i="1"/>
  <c r="Q155" i="1"/>
  <c r="P155" i="1"/>
  <c r="R155" i="1" s="1"/>
  <c r="S155" i="1" s="1"/>
  <c r="Q154" i="1"/>
  <c r="P154" i="1"/>
  <c r="R154" i="1" s="1"/>
  <c r="S154" i="1" s="1"/>
  <c r="Q153" i="1"/>
  <c r="P153" i="1"/>
  <c r="R153" i="1" s="1"/>
  <c r="S153" i="1" s="1"/>
  <c r="Q152" i="1"/>
  <c r="P152" i="1"/>
  <c r="Q151" i="1"/>
  <c r="P151" i="1"/>
  <c r="Q150" i="1"/>
  <c r="P150" i="1"/>
  <c r="Q149" i="1"/>
  <c r="P149" i="1"/>
  <c r="R149" i="1" s="1"/>
  <c r="S149" i="1" s="1"/>
  <c r="Q148" i="1"/>
  <c r="P148" i="1"/>
  <c r="R148" i="1" s="1"/>
  <c r="S148" i="1" s="1"/>
  <c r="Q147" i="1"/>
  <c r="P147" i="1"/>
  <c r="R147" i="1" s="1"/>
  <c r="S147" i="1" s="1"/>
  <c r="Q146" i="1"/>
  <c r="P146" i="1"/>
  <c r="Q145" i="1"/>
  <c r="P145" i="1"/>
  <c r="Q144" i="1"/>
  <c r="P144" i="1"/>
  <c r="Q143" i="1"/>
  <c r="P143" i="1"/>
  <c r="R143" i="1" s="1"/>
  <c r="S143" i="1" s="1"/>
  <c r="Q142" i="1"/>
  <c r="P142" i="1"/>
  <c r="R142" i="1" s="1"/>
  <c r="S142" i="1" s="1"/>
  <c r="Q141" i="1"/>
  <c r="P141" i="1"/>
  <c r="R141" i="1" s="1"/>
  <c r="S141" i="1" s="1"/>
  <c r="Q140" i="1"/>
  <c r="P140" i="1"/>
  <c r="Q139" i="1"/>
  <c r="P139" i="1"/>
  <c r="Q138" i="1"/>
  <c r="P138" i="1"/>
  <c r="Q137" i="1"/>
  <c r="P137" i="1"/>
  <c r="R137" i="1" s="1"/>
  <c r="S137" i="1" s="1"/>
  <c r="Q136" i="1"/>
  <c r="P136" i="1"/>
  <c r="R136" i="1" s="1"/>
  <c r="S136" i="1" s="1"/>
  <c r="Q135" i="1"/>
  <c r="P135" i="1"/>
  <c r="R135" i="1" s="1"/>
  <c r="S135" i="1" s="1"/>
  <c r="Q134" i="1"/>
  <c r="P134" i="1"/>
  <c r="Q133" i="1"/>
  <c r="P133" i="1"/>
  <c r="Q132" i="1"/>
  <c r="P132" i="1"/>
  <c r="Q131" i="1"/>
  <c r="P131" i="1"/>
  <c r="R131" i="1" s="1"/>
  <c r="S131" i="1" s="1"/>
  <c r="Q130" i="1"/>
  <c r="P130" i="1"/>
  <c r="R130" i="1" s="1"/>
  <c r="S130" i="1" s="1"/>
  <c r="Q129" i="1"/>
  <c r="P129" i="1"/>
  <c r="R129" i="1" s="1"/>
  <c r="S129" i="1" s="1"/>
  <c r="Q128" i="1"/>
  <c r="P128" i="1"/>
  <c r="Q127" i="1"/>
  <c r="P127" i="1"/>
  <c r="Q126" i="1"/>
  <c r="P126" i="1"/>
  <c r="Q125" i="1"/>
  <c r="P125" i="1"/>
  <c r="R125" i="1" s="1"/>
  <c r="S125" i="1" s="1"/>
  <c r="Q124" i="1"/>
  <c r="P124" i="1"/>
  <c r="R124" i="1" s="1"/>
  <c r="S124" i="1" s="1"/>
  <c r="Q123" i="1"/>
  <c r="P123" i="1"/>
  <c r="R123" i="1" s="1"/>
  <c r="S123" i="1" s="1"/>
  <c r="Q122" i="1"/>
  <c r="P122" i="1"/>
  <c r="Q121" i="1"/>
  <c r="P121" i="1"/>
  <c r="Q120" i="1"/>
  <c r="P120" i="1"/>
  <c r="Q119" i="1"/>
  <c r="P119" i="1"/>
  <c r="R119" i="1" s="1"/>
  <c r="S119" i="1" s="1"/>
  <c r="Q118" i="1"/>
  <c r="P118" i="1"/>
  <c r="R118" i="1" s="1"/>
  <c r="S118" i="1" s="1"/>
  <c r="Q117" i="1"/>
  <c r="P117" i="1"/>
  <c r="R117" i="1" s="1"/>
  <c r="S117" i="1" s="1"/>
  <c r="Q116" i="1"/>
  <c r="P116" i="1"/>
  <c r="Q115" i="1"/>
  <c r="P115" i="1"/>
  <c r="Q114" i="1"/>
  <c r="P114" i="1"/>
  <c r="Q113" i="1"/>
  <c r="P113" i="1"/>
  <c r="R113" i="1" s="1"/>
  <c r="S113" i="1" s="1"/>
  <c r="Q112" i="1"/>
  <c r="P112" i="1"/>
  <c r="R112" i="1" s="1"/>
  <c r="S112" i="1" s="1"/>
  <c r="Q111" i="1"/>
  <c r="P111" i="1"/>
  <c r="R111" i="1" s="1"/>
  <c r="S111" i="1" s="1"/>
  <c r="Q110" i="1"/>
  <c r="P110" i="1"/>
  <c r="Q109" i="1"/>
  <c r="P109" i="1"/>
  <c r="Q108" i="1"/>
  <c r="P108" i="1"/>
  <c r="Q107" i="1"/>
  <c r="P107" i="1"/>
  <c r="R107" i="1" s="1"/>
  <c r="S107" i="1" s="1"/>
  <c r="Q106" i="1"/>
  <c r="P106" i="1"/>
  <c r="R106" i="1" s="1"/>
  <c r="S106" i="1" s="1"/>
  <c r="Q105" i="1"/>
  <c r="P105" i="1"/>
  <c r="R105" i="1" s="1"/>
  <c r="S105" i="1" s="1"/>
  <c r="Q104" i="1"/>
  <c r="P104" i="1"/>
  <c r="Q103" i="1"/>
  <c r="P103" i="1"/>
  <c r="Q102" i="1"/>
  <c r="P102" i="1"/>
  <c r="Q101" i="1"/>
  <c r="P101" i="1"/>
  <c r="Q100" i="1"/>
  <c r="P100" i="1"/>
  <c r="R100" i="1" s="1"/>
  <c r="S100" i="1" s="1"/>
  <c r="Q99" i="1"/>
  <c r="P99" i="1"/>
  <c r="R99" i="1" s="1"/>
  <c r="S99" i="1" s="1"/>
  <c r="Q98" i="1"/>
  <c r="P98" i="1"/>
  <c r="Q97" i="1"/>
  <c r="P97" i="1"/>
  <c r="Q96" i="1"/>
  <c r="P96" i="1"/>
  <c r="Q95" i="1"/>
  <c r="P95" i="1"/>
  <c r="R95" i="1" s="1"/>
  <c r="S95" i="1" s="1"/>
  <c r="Q94" i="1"/>
  <c r="P94" i="1"/>
  <c r="R94" i="1" s="1"/>
  <c r="S94" i="1" s="1"/>
  <c r="Q93" i="1"/>
  <c r="P93" i="1"/>
  <c r="R93" i="1" s="1"/>
  <c r="S93" i="1" s="1"/>
  <c r="Q92" i="1"/>
  <c r="P92" i="1"/>
  <c r="Q91" i="1"/>
  <c r="P91" i="1"/>
  <c r="Q90" i="1"/>
  <c r="P90" i="1"/>
  <c r="Q89" i="1"/>
  <c r="P89" i="1"/>
  <c r="R89" i="1" s="1"/>
  <c r="S89" i="1" s="1"/>
  <c r="Q88" i="1"/>
  <c r="P88" i="1"/>
  <c r="R88" i="1" s="1"/>
  <c r="S88" i="1" s="1"/>
  <c r="Q87" i="1"/>
  <c r="P87" i="1"/>
  <c r="R87" i="1" s="1"/>
  <c r="S87" i="1" s="1"/>
  <c r="Q86" i="1"/>
  <c r="P86" i="1"/>
  <c r="Q85" i="1"/>
  <c r="P85" i="1"/>
  <c r="Q84" i="1"/>
  <c r="P84" i="1"/>
  <c r="Q83" i="1"/>
  <c r="P83" i="1"/>
  <c r="R83" i="1" s="1"/>
  <c r="S83" i="1" s="1"/>
  <c r="Q82" i="1"/>
  <c r="P82" i="1"/>
  <c r="R82" i="1" s="1"/>
  <c r="S82" i="1" s="1"/>
  <c r="Q81" i="1"/>
  <c r="P81" i="1"/>
  <c r="Q80" i="1"/>
  <c r="P80" i="1"/>
  <c r="Q79" i="1"/>
  <c r="P79" i="1"/>
  <c r="Q78" i="1"/>
  <c r="P78" i="1"/>
  <c r="Q77" i="1"/>
  <c r="P77" i="1"/>
  <c r="R77" i="1" s="1"/>
  <c r="S77" i="1" s="1"/>
  <c r="Q76" i="1"/>
  <c r="P76" i="1"/>
  <c r="R76" i="1" s="1"/>
  <c r="S76" i="1" s="1"/>
  <c r="Q75" i="1"/>
  <c r="P75" i="1"/>
  <c r="R75" i="1" s="1"/>
  <c r="S75" i="1" s="1"/>
  <c r="Q74" i="1"/>
  <c r="P74" i="1"/>
  <c r="Q73" i="1"/>
  <c r="P73" i="1"/>
  <c r="Q72" i="1"/>
  <c r="P72" i="1"/>
  <c r="Q71" i="1"/>
  <c r="P71" i="1"/>
  <c r="R71" i="1" s="1"/>
  <c r="S71" i="1" s="1"/>
  <c r="Q70" i="1"/>
  <c r="P70" i="1"/>
  <c r="R70" i="1" s="1"/>
  <c r="S70" i="1" s="1"/>
  <c r="Q69" i="1"/>
  <c r="P69" i="1"/>
  <c r="R69" i="1" s="1"/>
  <c r="S69" i="1" s="1"/>
  <c r="Q68" i="1"/>
  <c r="P68" i="1"/>
  <c r="Q67" i="1"/>
  <c r="P67" i="1"/>
  <c r="Q66" i="1"/>
  <c r="P66" i="1"/>
  <c r="Q65" i="1"/>
  <c r="P65" i="1"/>
  <c r="R65" i="1" s="1"/>
  <c r="S65" i="1" s="1"/>
  <c r="Q64" i="1"/>
  <c r="P64" i="1"/>
  <c r="R64" i="1" s="1"/>
  <c r="S64" i="1" s="1"/>
  <c r="Q63" i="1"/>
  <c r="P63" i="1"/>
  <c r="R63" i="1" s="1"/>
  <c r="S63" i="1" s="1"/>
  <c r="Q62" i="1"/>
  <c r="P62" i="1"/>
  <c r="Q61" i="1"/>
  <c r="P61" i="1"/>
  <c r="Q60" i="1"/>
  <c r="P60" i="1"/>
  <c r="Q59" i="1"/>
  <c r="P59" i="1"/>
  <c r="R59" i="1" s="1"/>
  <c r="S59" i="1" s="1"/>
  <c r="Q58" i="1"/>
  <c r="P58" i="1"/>
  <c r="R58" i="1" s="1"/>
  <c r="S58" i="1" s="1"/>
  <c r="Q57" i="1"/>
  <c r="P57" i="1"/>
  <c r="R57" i="1" s="1"/>
  <c r="S57" i="1" s="1"/>
  <c r="Q56" i="1"/>
  <c r="P56" i="1"/>
  <c r="Q55" i="1"/>
  <c r="P55" i="1"/>
  <c r="Q54" i="1"/>
  <c r="P54" i="1"/>
  <c r="Q53" i="1"/>
  <c r="P53" i="1"/>
  <c r="R53" i="1" s="1"/>
  <c r="S53" i="1" s="1"/>
  <c r="Q52" i="1"/>
  <c r="P52" i="1"/>
  <c r="Q51" i="1"/>
  <c r="P51" i="1"/>
  <c r="R51" i="1" s="1"/>
  <c r="S51" i="1" s="1"/>
  <c r="Q50" i="1"/>
  <c r="P50" i="1"/>
  <c r="Q49" i="1"/>
  <c r="P49" i="1"/>
  <c r="Q48" i="1"/>
  <c r="P48" i="1"/>
  <c r="Q47" i="1"/>
  <c r="P47" i="1"/>
  <c r="R47" i="1" s="1"/>
  <c r="S47" i="1" s="1"/>
  <c r="Q46" i="1"/>
  <c r="P46" i="1"/>
  <c r="R46" i="1" s="1"/>
  <c r="S46" i="1" s="1"/>
  <c r="Q45" i="1"/>
  <c r="P45" i="1"/>
  <c r="R45" i="1" s="1"/>
  <c r="S45" i="1" s="1"/>
  <c r="Q44" i="1"/>
  <c r="P44" i="1"/>
  <c r="Q43" i="1"/>
  <c r="P43" i="1"/>
  <c r="Q42" i="1"/>
  <c r="P42" i="1"/>
  <c r="Q41" i="1"/>
  <c r="P41" i="1"/>
  <c r="R41" i="1" s="1"/>
  <c r="S41" i="1" s="1"/>
  <c r="Q40" i="1"/>
  <c r="P40" i="1"/>
  <c r="R40" i="1" s="1"/>
  <c r="S40" i="1" s="1"/>
  <c r="Q39" i="1"/>
  <c r="P39" i="1"/>
  <c r="R39" i="1" s="1"/>
  <c r="S39" i="1" s="1"/>
  <c r="Q38" i="1"/>
  <c r="P38" i="1"/>
  <c r="Q37" i="1"/>
  <c r="P37" i="1"/>
  <c r="Q36" i="1"/>
  <c r="P36" i="1"/>
  <c r="Q35" i="1"/>
  <c r="P35" i="1"/>
  <c r="Q34" i="1"/>
  <c r="P34" i="1"/>
  <c r="R34" i="1" s="1"/>
  <c r="S34" i="1" s="1"/>
  <c r="Q33" i="1"/>
  <c r="P33" i="1"/>
  <c r="R33" i="1" s="1"/>
  <c r="S33" i="1" s="1"/>
  <c r="Q32" i="1"/>
  <c r="P32" i="1"/>
  <c r="Q31" i="1"/>
  <c r="P31" i="1"/>
  <c r="Q30" i="1"/>
  <c r="P30" i="1"/>
  <c r="Q29" i="1"/>
  <c r="P29" i="1"/>
  <c r="R29" i="1" s="1"/>
  <c r="S29" i="1" s="1"/>
  <c r="Q28" i="1"/>
  <c r="P28" i="1"/>
  <c r="R28" i="1" s="1"/>
  <c r="S28" i="1" s="1"/>
  <c r="Q27" i="1"/>
  <c r="P27" i="1"/>
  <c r="R27" i="1" s="1"/>
  <c r="S27" i="1" s="1"/>
  <c r="Q26" i="1"/>
  <c r="P26" i="1"/>
  <c r="Q25" i="1"/>
  <c r="P25" i="1"/>
  <c r="Q24" i="1"/>
  <c r="P24" i="1"/>
  <c r="Q23" i="1"/>
  <c r="P23" i="1"/>
  <c r="R23" i="1" s="1"/>
  <c r="S23" i="1" s="1"/>
  <c r="Q22" i="1"/>
  <c r="P22" i="1"/>
  <c r="R22" i="1" s="1"/>
  <c r="S22" i="1" s="1"/>
  <c r="Q21" i="1"/>
  <c r="P21" i="1"/>
  <c r="R21" i="1" s="1"/>
  <c r="S21" i="1" s="1"/>
  <c r="Q20" i="1"/>
  <c r="P20" i="1"/>
  <c r="Q19" i="1"/>
  <c r="P19" i="1"/>
  <c r="Q18" i="1"/>
  <c r="P18" i="1"/>
  <c r="Q17" i="1"/>
  <c r="P17" i="1"/>
  <c r="R17" i="1" s="1"/>
  <c r="S17" i="1" s="1"/>
  <c r="Q16" i="1"/>
  <c r="P16" i="1"/>
  <c r="R16" i="1" s="1"/>
  <c r="S16" i="1" s="1"/>
  <c r="Q15" i="1"/>
  <c r="P15" i="1"/>
  <c r="R15" i="1" s="1"/>
  <c r="S15" i="1" s="1"/>
  <c r="Q14" i="1"/>
  <c r="P14" i="1"/>
  <c r="Q13" i="1"/>
  <c r="P13" i="1"/>
  <c r="Q12" i="1"/>
  <c r="P12" i="1"/>
  <c r="Q11" i="1"/>
  <c r="P11" i="1"/>
  <c r="R11" i="1" s="1"/>
  <c r="S11" i="1" s="1"/>
  <c r="Q10" i="1"/>
  <c r="P10" i="1"/>
  <c r="R10" i="1" s="1"/>
  <c r="S10" i="1" s="1"/>
  <c r="Q9" i="1"/>
  <c r="P9" i="1"/>
  <c r="R9" i="1" s="1"/>
  <c r="S9" i="1" s="1"/>
  <c r="Q8" i="1"/>
  <c r="P8" i="1"/>
  <c r="Q7" i="1"/>
  <c r="P7" i="1"/>
  <c r="Q6" i="1"/>
  <c r="P6" i="1"/>
  <c r="Q5" i="1"/>
  <c r="P5" i="1"/>
  <c r="R5" i="1" s="1"/>
  <c r="S5" i="1" s="1"/>
  <c r="Q4" i="1"/>
  <c r="P4" i="1"/>
  <c r="R4" i="1" s="1"/>
  <c r="S4" i="1" s="1"/>
  <c r="Q3" i="1"/>
  <c r="P3" i="1"/>
  <c r="R3" i="1" s="1"/>
  <c r="S3" i="1" s="1"/>
  <c r="Q2" i="1"/>
  <c r="P2" i="1"/>
  <c r="R7" i="1" l="1"/>
  <c r="S7" i="1" s="1"/>
  <c r="R13" i="1"/>
  <c r="S13" i="1" s="1"/>
  <c r="R19" i="1"/>
  <c r="S19" i="1" s="1"/>
  <c r="R25" i="1"/>
  <c r="S25" i="1" s="1"/>
  <c r="R31" i="1"/>
  <c r="S31" i="1" s="1"/>
  <c r="R43" i="1"/>
  <c r="S43" i="1" s="1"/>
  <c r="R49" i="1"/>
  <c r="S49" i="1" s="1"/>
  <c r="R55" i="1"/>
  <c r="S55" i="1" s="1"/>
  <c r="R61" i="1"/>
  <c r="S61" i="1" s="1"/>
  <c r="R67" i="1"/>
  <c r="S67" i="1" s="1"/>
  <c r="R73" i="1"/>
  <c r="S73" i="1" s="1"/>
  <c r="R79" i="1"/>
  <c r="S79" i="1" s="1"/>
  <c r="R85" i="1"/>
  <c r="S85" i="1" s="1"/>
  <c r="R91" i="1"/>
  <c r="S91" i="1" s="1"/>
  <c r="R97" i="1"/>
  <c r="S97" i="1" s="1"/>
  <c r="R103" i="1"/>
  <c r="S103" i="1" s="1"/>
  <c r="R109" i="1"/>
  <c r="S109" i="1" s="1"/>
  <c r="R115" i="1"/>
  <c r="S115" i="1" s="1"/>
  <c r="R121" i="1"/>
  <c r="S121" i="1" s="1"/>
  <c r="R127" i="1"/>
  <c r="S127" i="1" s="1"/>
  <c r="R133" i="1"/>
  <c r="S133" i="1" s="1"/>
  <c r="R139" i="1"/>
  <c r="S139" i="1" s="1"/>
  <c r="R145" i="1"/>
  <c r="S145" i="1" s="1"/>
  <c r="R157" i="1"/>
  <c r="S157" i="1" s="1"/>
  <c r="R163" i="1"/>
  <c r="S163" i="1" s="1"/>
  <c r="R169" i="1"/>
  <c r="S169" i="1" s="1"/>
  <c r="R175" i="1"/>
  <c r="S175" i="1" s="1"/>
  <c r="R181" i="1"/>
  <c r="S181" i="1" s="1"/>
  <c r="R187" i="1"/>
  <c r="S187" i="1" s="1"/>
  <c r="R199" i="1"/>
  <c r="S199" i="1" s="1"/>
  <c r="R205" i="1"/>
  <c r="S205" i="1" s="1"/>
  <c r="R211" i="1"/>
  <c r="S211" i="1" s="1"/>
  <c r="R217" i="1"/>
  <c r="S217" i="1" s="1"/>
  <c r="R223" i="1"/>
  <c r="S223" i="1" s="1"/>
  <c r="R229" i="1"/>
  <c r="S229" i="1" s="1"/>
  <c r="R235" i="1"/>
  <c r="S235" i="1" s="1"/>
  <c r="R241" i="1"/>
  <c r="S241" i="1" s="1"/>
  <c r="R247" i="1"/>
  <c r="S247" i="1" s="1"/>
  <c r="R253" i="1"/>
  <c r="S253" i="1" s="1"/>
  <c r="R259" i="1"/>
  <c r="S259" i="1" s="1"/>
  <c r="R265" i="1"/>
  <c r="S265" i="1" s="1"/>
  <c r="R277" i="1"/>
  <c r="S277" i="1" s="1"/>
  <c r="R283" i="1"/>
  <c r="S283" i="1" s="1"/>
  <c r="R289" i="1"/>
  <c r="S289" i="1" s="1"/>
  <c r="R301" i="1"/>
  <c r="S301" i="1" s="1"/>
  <c r="R307" i="1"/>
  <c r="S307" i="1" s="1"/>
  <c r="R313" i="1"/>
  <c r="S313" i="1" s="1"/>
  <c r="R319" i="1"/>
  <c r="S319" i="1" s="1"/>
  <c r="R325" i="1"/>
  <c r="S325" i="1" s="1"/>
  <c r="R331" i="1"/>
  <c r="S331" i="1" s="1"/>
  <c r="R343" i="1"/>
  <c r="S343" i="1" s="1"/>
  <c r="R349" i="1"/>
  <c r="S349" i="1" s="1"/>
  <c r="R355" i="1"/>
  <c r="S355" i="1" s="1"/>
  <c r="R361" i="1"/>
  <c r="S361" i="1" s="1"/>
  <c r="R367" i="1"/>
  <c r="S367" i="1" s="1"/>
  <c r="R373" i="1"/>
  <c r="S373" i="1" s="1"/>
  <c r="R391" i="1"/>
  <c r="S391" i="1" s="1"/>
  <c r="R397" i="1"/>
  <c r="S397" i="1" s="1"/>
  <c r="R403" i="1"/>
  <c r="S403" i="1" s="1"/>
  <c r="R409" i="1"/>
  <c r="S409" i="1" s="1"/>
  <c r="R415" i="1"/>
  <c r="S415" i="1" s="1"/>
  <c r="R421" i="1"/>
  <c r="S421" i="1" s="1"/>
  <c r="R427" i="1"/>
  <c r="S427" i="1" s="1"/>
  <c r="R433" i="1"/>
  <c r="S433" i="1" s="1"/>
  <c r="R439" i="1"/>
  <c r="S439" i="1" s="1"/>
  <c r="R445" i="1"/>
  <c r="S445" i="1" s="1"/>
  <c r="R451" i="1"/>
  <c r="S451" i="1" s="1"/>
  <c r="R457" i="1"/>
  <c r="S457" i="1" s="1"/>
  <c r="R469" i="1"/>
  <c r="S469" i="1" s="1"/>
  <c r="R475" i="1"/>
  <c r="S475" i="1" s="1"/>
  <c r="R487" i="1"/>
  <c r="S487" i="1" s="1"/>
  <c r="R493" i="1"/>
  <c r="S493" i="1" s="1"/>
  <c r="R499" i="1"/>
  <c r="S499" i="1" s="1"/>
  <c r="R505" i="1"/>
  <c r="S505" i="1" s="1"/>
  <c r="R511" i="1"/>
  <c r="S511" i="1" s="1"/>
  <c r="R517" i="1"/>
  <c r="S517" i="1" s="1"/>
  <c r="R523" i="1"/>
  <c r="S523" i="1" s="1"/>
  <c r="R529" i="1"/>
  <c r="S529" i="1" s="1"/>
  <c r="R535" i="1"/>
  <c r="S535" i="1" s="1"/>
  <c r="R541" i="1"/>
  <c r="S541" i="1" s="1"/>
  <c r="R547" i="1"/>
  <c r="S547" i="1" s="1"/>
  <c r="R553" i="1"/>
  <c r="S553" i="1" s="1"/>
  <c r="R559" i="1"/>
  <c r="S559" i="1" s="1"/>
  <c r="R565" i="1"/>
  <c r="S565" i="1" s="1"/>
  <c r="R571" i="1"/>
  <c r="S571" i="1" s="1"/>
  <c r="R577" i="1"/>
  <c r="S577" i="1" s="1"/>
  <c r="R589" i="1"/>
  <c r="S589" i="1" s="1"/>
  <c r="R595" i="1"/>
  <c r="S595" i="1" s="1"/>
  <c r="R601" i="1"/>
  <c r="S601" i="1" s="1"/>
  <c r="R607" i="1"/>
  <c r="S607" i="1" s="1"/>
  <c r="R613" i="1"/>
  <c r="S613" i="1" s="1"/>
  <c r="R619" i="1"/>
  <c r="S619" i="1" s="1"/>
  <c r="R625" i="1"/>
  <c r="S625" i="1" s="1"/>
  <c r="R631" i="1"/>
  <c r="S631" i="1" s="1"/>
  <c r="R637" i="1"/>
  <c r="S637" i="1" s="1"/>
  <c r="R643" i="1"/>
  <c r="S643" i="1" s="1"/>
  <c r="R649" i="1"/>
  <c r="S649" i="1" s="1"/>
  <c r="R655" i="1"/>
  <c r="S655" i="1" s="1"/>
  <c r="R661" i="1"/>
  <c r="S661" i="1" s="1"/>
  <c r="R667" i="1"/>
  <c r="S667" i="1" s="1"/>
  <c r="R673" i="1"/>
  <c r="S673" i="1" s="1"/>
  <c r="R691" i="1"/>
  <c r="S691" i="1" s="1"/>
  <c r="R703" i="1"/>
  <c r="S703" i="1" s="1"/>
  <c r="R709" i="1"/>
  <c r="S709" i="1" s="1"/>
  <c r="R715" i="1"/>
  <c r="S715" i="1" s="1"/>
  <c r="R721" i="1"/>
  <c r="S721" i="1" s="1"/>
  <c r="R727" i="1"/>
  <c r="S727" i="1" s="1"/>
  <c r="R733" i="1"/>
  <c r="S733" i="1" s="1"/>
  <c r="R739" i="1"/>
  <c r="S739" i="1" s="1"/>
  <c r="R745" i="1"/>
  <c r="S745" i="1" s="1"/>
  <c r="R751" i="1"/>
  <c r="S751" i="1" s="1"/>
  <c r="R757" i="1"/>
  <c r="S757" i="1" s="1"/>
  <c r="R769" i="1"/>
  <c r="S769" i="1" s="1"/>
  <c r="R775" i="1"/>
  <c r="S775" i="1" s="1"/>
  <c r="R781" i="1"/>
  <c r="S781" i="1" s="1"/>
  <c r="R787" i="1"/>
  <c r="S787" i="1" s="1"/>
  <c r="R793" i="1"/>
  <c r="S793" i="1" s="1"/>
  <c r="R799" i="1"/>
  <c r="S799" i="1" s="1"/>
  <c r="R805" i="1"/>
  <c r="S805" i="1" s="1"/>
  <c r="R811" i="1"/>
  <c r="S811" i="1" s="1"/>
  <c r="R823" i="1"/>
  <c r="S823" i="1" s="1"/>
  <c r="R829" i="1"/>
  <c r="S829" i="1" s="1"/>
  <c r="R841" i="1"/>
  <c r="S841" i="1" s="1"/>
  <c r="R847" i="1"/>
  <c r="S847" i="1" s="1"/>
  <c r="R853" i="1"/>
  <c r="S853" i="1" s="1"/>
  <c r="R859" i="1"/>
  <c r="S859" i="1" s="1"/>
  <c r="R871" i="1"/>
  <c r="S871" i="1" s="1"/>
  <c r="R877" i="1"/>
  <c r="S877" i="1" s="1"/>
  <c r="R883" i="1"/>
  <c r="S883" i="1" s="1"/>
  <c r="R889" i="1"/>
  <c r="S889" i="1" s="1"/>
  <c r="R895" i="1"/>
  <c r="S895" i="1" s="1"/>
  <c r="R901" i="1"/>
  <c r="S901" i="1" s="1"/>
  <c r="R913" i="1"/>
  <c r="S913" i="1" s="1"/>
  <c r="R919" i="1"/>
  <c r="S919" i="1" s="1"/>
  <c r="R925" i="1"/>
  <c r="S925" i="1" s="1"/>
  <c r="R931" i="1"/>
  <c r="S931" i="1" s="1"/>
  <c r="R943" i="1"/>
  <c r="S943" i="1" s="1"/>
  <c r="R949" i="1"/>
  <c r="S949" i="1" s="1"/>
  <c r="R955" i="1"/>
  <c r="S955" i="1" s="1"/>
  <c r="R961" i="1"/>
  <c r="S961" i="1" s="1"/>
  <c r="R973" i="1"/>
  <c r="S973" i="1" s="1"/>
  <c r="R979" i="1"/>
  <c r="S979" i="1" s="1"/>
  <c r="R985" i="1"/>
  <c r="S985" i="1" s="1"/>
  <c r="R991" i="1"/>
  <c r="S991" i="1" s="1"/>
  <c r="R997" i="1"/>
  <c r="S997" i="1" s="1"/>
  <c r="R1003" i="1"/>
  <c r="S1003" i="1" s="1"/>
  <c r="R1009" i="1"/>
  <c r="S1009" i="1" s="1"/>
  <c r="R1015" i="1"/>
  <c r="S1015" i="1" s="1"/>
  <c r="R1027" i="1"/>
  <c r="S1027" i="1" s="1"/>
  <c r="R1039" i="1"/>
  <c r="S1039" i="1" s="1"/>
  <c r="R1051" i="1"/>
  <c r="S1051" i="1" s="1"/>
  <c r="R1063" i="1"/>
  <c r="S1063" i="1" s="1"/>
  <c r="R1069" i="1"/>
  <c r="S1069" i="1" s="1"/>
  <c r="R1075" i="1"/>
  <c r="S1075" i="1" s="1"/>
  <c r="R1081" i="1"/>
  <c r="S1081" i="1" s="1"/>
  <c r="R1087" i="1"/>
  <c r="S1087" i="1" s="1"/>
  <c r="R1099" i="1"/>
  <c r="S1099" i="1" s="1"/>
  <c r="R1105" i="1"/>
  <c r="S1105" i="1" s="1"/>
  <c r="R1111" i="1"/>
  <c r="S1111" i="1" s="1"/>
  <c r="R1117" i="1"/>
  <c r="S1117" i="1" s="1"/>
  <c r="R1123" i="1"/>
  <c r="S1123" i="1" s="1"/>
  <c r="R1129" i="1"/>
  <c r="S1129" i="1" s="1"/>
  <c r="R1135" i="1"/>
  <c r="S1135" i="1" s="1"/>
  <c r="R1141" i="1"/>
  <c r="S1141" i="1" s="1"/>
  <c r="R1153" i="1"/>
  <c r="S1153" i="1" s="1"/>
  <c r="R1159" i="1"/>
  <c r="S1159" i="1" s="1"/>
  <c r="R1165" i="1"/>
  <c r="S1165" i="1" s="1"/>
  <c r="R1171" i="1"/>
  <c r="S1171" i="1" s="1"/>
  <c r="R1177" i="1"/>
  <c r="S1177" i="1" s="1"/>
  <c r="R1183" i="1"/>
  <c r="S1183" i="1" s="1"/>
  <c r="R1189" i="1"/>
  <c r="S1189" i="1" s="1"/>
  <c r="R1195" i="1"/>
  <c r="S1195" i="1" s="1"/>
  <c r="R1201" i="1"/>
  <c r="S1201" i="1" s="1"/>
  <c r="R1207" i="1"/>
  <c r="S1207" i="1" s="1"/>
  <c r="R1213" i="1"/>
  <c r="S1213" i="1" s="1"/>
  <c r="R1219" i="1"/>
  <c r="S1219" i="1" s="1"/>
  <c r="R1225" i="1"/>
  <c r="S1225" i="1" s="1"/>
  <c r="R1231" i="1"/>
  <c r="S1231" i="1" s="1"/>
  <c r="R1237" i="1"/>
  <c r="S1237" i="1" s="1"/>
  <c r="R1243" i="1"/>
  <c r="S1243" i="1" s="1"/>
  <c r="R1249" i="1"/>
  <c r="S1249" i="1" s="1"/>
  <c r="R1255" i="1"/>
  <c r="S1255" i="1" s="1"/>
  <c r="R1261" i="1"/>
  <c r="S1261" i="1" s="1"/>
  <c r="R1267" i="1"/>
  <c r="S1267" i="1" s="1"/>
  <c r="R1273" i="1"/>
  <c r="S1273" i="1" s="1"/>
  <c r="R1279" i="1"/>
  <c r="S1279" i="1" s="1"/>
  <c r="R1285" i="1"/>
  <c r="S1285" i="1" s="1"/>
  <c r="R1291" i="1"/>
  <c r="S1291" i="1" s="1"/>
  <c r="R1297" i="1"/>
  <c r="S1297" i="1" s="1"/>
  <c r="R1303" i="1"/>
  <c r="S1303" i="1" s="1"/>
  <c r="R1309" i="1"/>
  <c r="S1309" i="1" s="1"/>
  <c r="R1315" i="1"/>
  <c r="S1315" i="1" s="1"/>
  <c r="R1321" i="1"/>
  <c r="S1321" i="1" s="1"/>
  <c r="R1327" i="1"/>
  <c r="S1327" i="1" s="1"/>
  <c r="R1333" i="1"/>
  <c r="S1333" i="1" s="1"/>
  <c r="R1339" i="1"/>
  <c r="S1339" i="1" s="1"/>
  <c r="R1345" i="1"/>
  <c r="S1345" i="1" s="1"/>
  <c r="R1351" i="1"/>
  <c r="S1351" i="1" s="1"/>
  <c r="R1357" i="1"/>
  <c r="S1357" i="1" s="1"/>
  <c r="R1363" i="1"/>
  <c r="S1363" i="1" s="1"/>
  <c r="R1369" i="1"/>
  <c r="S1369" i="1" s="1"/>
  <c r="R1375" i="1"/>
  <c r="S1375" i="1" s="1"/>
  <c r="R1381" i="1"/>
  <c r="S1381" i="1" s="1"/>
  <c r="R1387" i="1"/>
  <c r="S1387" i="1" s="1"/>
  <c r="R1393" i="1"/>
  <c r="S1393" i="1" s="1"/>
  <c r="R1411" i="1"/>
  <c r="S1411" i="1" s="1"/>
  <c r="R1417" i="1"/>
  <c r="S1417" i="1" s="1"/>
  <c r="R1423" i="1"/>
  <c r="S1423" i="1" s="1"/>
  <c r="R1429" i="1"/>
  <c r="S1429" i="1" s="1"/>
  <c r="R1435" i="1"/>
  <c r="S1435" i="1" s="1"/>
  <c r="R1441" i="1"/>
  <c r="S1441" i="1" s="1"/>
  <c r="R1447" i="1"/>
  <c r="S1447" i="1" s="1"/>
  <c r="R1453" i="1"/>
  <c r="S1453" i="1" s="1"/>
  <c r="R1465" i="1"/>
  <c r="S1465" i="1" s="1"/>
  <c r="R1471" i="1"/>
  <c r="S1471" i="1" s="1"/>
  <c r="R1477" i="1"/>
  <c r="S1477" i="1" s="1"/>
  <c r="R1483" i="1"/>
  <c r="S1483" i="1" s="1"/>
  <c r="R1489" i="1"/>
  <c r="S1489" i="1" s="1"/>
  <c r="R1507" i="1"/>
  <c r="S1507" i="1" s="1"/>
  <c r="R1531" i="1"/>
  <c r="S1531" i="1" s="1"/>
  <c r="R1537" i="1"/>
  <c r="S1537" i="1" s="1"/>
  <c r="R1543" i="1"/>
  <c r="S1543" i="1" s="1"/>
  <c r="R1555" i="1"/>
  <c r="S1555" i="1" s="1"/>
  <c r="R1561" i="1"/>
  <c r="S1561" i="1" s="1"/>
  <c r="R1573" i="1"/>
  <c r="S1573" i="1" s="1"/>
  <c r="R1579" i="1"/>
  <c r="S1579" i="1" s="1"/>
  <c r="R1597" i="1"/>
  <c r="S1597" i="1" s="1"/>
  <c r="R1603" i="1"/>
  <c r="S1603" i="1" s="1"/>
  <c r="R1609" i="1"/>
  <c r="S1609" i="1" s="1"/>
  <c r="R1615" i="1"/>
  <c r="S1615" i="1" s="1"/>
  <c r="R1621" i="1"/>
  <c r="S1621" i="1" s="1"/>
  <c r="R1627" i="1"/>
  <c r="S1627" i="1" s="1"/>
  <c r="R1633" i="1"/>
  <c r="S1633" i="1" s="1"/>
  <c r="R1639" i="1"/>
  <c r="S1639" i="1" s="1"/>
  <c r="R1645" i="1"/>
  <c r="S1645" i="1" s="1"/>
  <c r="R1651" i="1"/>
  <c r="S1651" i="1" s="1"/>
  <c r="R1657" i="1"/>
  <c r="S1657" i="1" s="1"/>
  <c r="R1663" i="1"/>
  <c r="S1663" i="1" s="1"/>
  <c r="R1669" i="1"/>
  <c r="S1669" i="1" s="1"/>
  <c r="R1675" i="1"/>
  <c r="S1675" i="1" s="1"/>
  <c r="R1681" i="1"/>
  <c r="S1681" i="1" s="1"/>
  <c r="R1687" i="1"/>
  <c r="S1687" i="1" s="1"/>
  <c r="R1693" i="1"/>
  <c r="S1693" i="1" s="1"/>
  <c r="R1705" i="1"/>
  <c r="S1705" i="1" s="1"/>
  <c r="R1711" i="1"/>
  <c r="S1711" i="1" s="1"/>
  <c r="R1729" i="1"/>
  <c r="S1729" i="1" s="1"/>
  <c r="R1735" i="1"/>
  <c r="S1735" i="1" s="1"/>
  <c r="R1747" i="1"/>
  <c r="S1747" i="1" s="1"/>
  <c r="R1753" i="1"/>
  <c r="S1753" i="1" s="1"/>
  <c r="R1759" i="1"/>
  <c r="S1759" i="1" s="1"/>
  <c r="R1765" i="1"/>
  <c r="S1765" i="1" s="1"/>
  <c r="R1771" i="1"/>
  <c r="S1771" i="1" s="1"/>
  <c r="R1777" i="1"/>
  <c r="S1777" i="1" s="1"/>
  <c r="R1783" i="1"/>
  <c r="S1783" i="1" s="1"/>
  <c r="R1789" i="1"/>
  <c r="S1789" i="1" s="1"/>
  <c r="R1795" i="1"/>
  <c r="S1795" i="1" s="1"/>
  <c r="R1801" i="1"/>
  <c r="S1801" i="1" s="1"/>
  <c r="R1807" i="1"/>
  <c r="S1807" i="1" s="1"/>
  <c r="R1813" i="1"/>
  <c r="S1813" i="1" s="1"/>
  <c r="R1819" i="1"/>
  <c r="S1819" i="1" s="1"/>
  <c r="R1837" i="1"/>
  <c r="S1837" i="1" s="1"/>
  <c r="R1843" i="1"/>
  <c r="S1843" i="1" s="1"/>
  <c r="R1855" i="1"/>
  <c r="S1855" i="1" s="1"/>
  <c r="R1861" i="1"/>
  <c r="S1861" i="1" s="1"/>
  <c r="R1867" i="1"/>
  <c r="S1867" i="1" s="1"/>
  <c r="R1873" i="1"/>
  <c r="S1873" i="1" s="1"/>
  <c r="R1885" i="1"/>
  <c r="S1885" i="1" s="1"/>
  <c r="R1891" i="1"/>
  <c r="S1891" i="1" s="1"/>
  <c r="R1897" i="1"/>
  <c r="S1897" i="1" s="1"/>
  <c r="R2" i="1"/>
  <c r="S2" i="1" s="1"/>
  <c r="R8" i="1"/>
  <c r="S8" i="1" s="1"/>
  <c r="R14" i="1"/>
  <c r="S14" i="1" s="1"/>
  <c r="R20" i="1"/>
  <c r="S20" i="1" s="1"/>
  <c r="R26" i="1"/>
  <c r="S26" i="1" s="1"/>
  <c r="R32" i="1"/>
  <c r="S32" i="1" s="1"/>
  <c r="R38" i="1"/>
  <c r="S38" i="1" s="1"/>
  <c r="R44" i="1"/>
  <c r="S44" i="1" s="1"/>
  <c r="R50" i="1"/>
  <c r="S50" i="1" s="1"/>
  <c r="R56" i="1"/>
  <c r="S56" i="1" s="1"/>
  <c r="R68" i="1"/>
  <c r="S68" i="1" s="1"/>
  <c r="R74" i="1"/>
  <c r="S74" i="1" s="1"/>
  <c r="R80" i="1"/>
  <c r="S80" i="1" s="1"/>
  <c r="R86" i="1"/>
  <c r="S86" i="1" s="1"/>
  <c r="R92" i="1"/>
  <c r="S92" i="1" s="1"/>
  <c r="R98" i="1"/>
  <c r="S98" i="1" s="1"/>
  <c r="R104" i="1"/>
  <c r="S104" i="1" s="1"/>
  <c r="R110" i="1"/>
  <c r="S110" i="1" s="1"/>
  <c r="R116" i="1"/>
  <c r="S116" i="1" s="1"/>
  <c r="R122" i="1"/>
  <c r="S122" i="1" s="1"/>
  <c r="R128" i="1"/>
  <c r="S128" i="1" s="1"/>
  <c r="R134" i="1"/>
  <c r="S134" i="1" s="1"/>
  <c r="R140" i="1"/>
  <c r="S140" i="1" s="1"/>
  <c r="R146" i="1"/>
  <c r="S146" i="1" s="1"/>
  <c r="R152" i="1"/>
  <c r="S152" i="1" s="1"/>
  <c r="R164" i="1"/>
  <c r="S164" i="1" s="1"/>
  <c r="R170" i="1"/>
  <c r="S170" i="1" s="1"/>
  <c r="R182" i="1"/>
  <c r="S182" i="1" s="1"/>
  <c r="R188" i="1"/>
  <c r="S188" i="1" s="1"/>
  <c r="R194" i="1"/>
  <c r="S194" i="1" s="1"/>
  <c r="R200" i="1"/>
  <c r="S200" i="1" s="1"/>
  <c r="R212" i="1"/>
  <c r="S212" i="1" s="1"/>
  <c r="R224" i="1"/>
  <c r="S224" i="1" s="1"/>
  <c r="R230" i="1"/>
  <c r="S230" i="1" s="1"/>
  <c r="R236" i="1"/>
  <c r="S236" i="1" s="1"/>
  <c r="R242" i="1"/>
  <c r="S242" i="1" s="1"/>
  <c r="R248" i="1"/>
  <c r="S248" i="1" s="1"/>
  <c r="R254" i="1"/>
  <c r="S254" i="1" s="1"/>
  <c r="R260" i="1"/>
  <c r="S260" i="1" s="1"/>
  <c r="R266" i="1"/>
  <c r="S266" i="1" s="1"/>
  <c r="R272" i="1"/>
  <c r="S272" i="1" s="1"/>
  <c r="R278" i="1"/>
  <c r="S278" i="1" s="1"/>
  <c r="R284" i="1"/>
  <c r="S284" i="1" s="1"/>
  <c r="R290" i="1"/>
  <c r="S290" i="1" s="1"/>
  <c r="R296" i="1"/>
  <c r="S296" i="1" s="1"/>
  <c r="R302" i="1"/>
  <c r="S302" i="1" s="1"/>
  <c r="R314" i="1"/>
  <c r="S314" i="1" s="1"/>
  <c r="R320" i="1"/>
  <c r="S320" i="1" s="1"/>
  <c r="R326" i="1"/>
  <c r="S326" i="1" s="1"/>
  <c r="R332" i="1"/>
  <c r="S332" i="1" s="1"/>
  <c r="R338" i="1"/>
  <c r="S338" i="1" s="1"/>
  <c r="R344" i="1"/>
  <c r="S344" i="1" s="1"/>
  <c r="R350" i="1"/>
  <c r="S350" i="1" s="1"/>
  <c r="R356" i="1"/>
  <c r="S356" i="1" s="1"/>
  <c r="R362" i="1"/>
  <c r="S362" i="1" s="1"/>
  <c r="R368" i="1"/>
  <c r="S368" i="1" s="1"/>
  <c r="R374" i="1"/>
  <c r="S374" i="1" s="1"/>
  <c r="R380" i="1"/>
  <c r="S380" i="1" s="1"/>
  <c r="R386" i="1"/>
  <c r="S386" i="1" s="1"/>
  <c r="R392" i="1"/>
  <c r="S392" i="1" s="1"/>
  <c r="R398" i="1"/>
  <c r="S398" i="1" s="1"/>
  <c r="R404" i="1"/>
  <c r="S404" i="1" s="1"/>
  <c r="R410" i="1"/>
  <c r="S410" i="1" s="1"/>
  <c r="R416" i="1"/>
  <c r="S416" i="1" s="1"/>
  <c r="R422" i="1"/>
  <c r="S422" i="1" s="1"/>
  <c r="R428" i="1"/>
  <c r="S428" i="1" s="1"/>
  <c r="R434" i="1"/>
  <c r="S434" i="1" s="1"/>
  <c r="R440" i="1"/>
  <c r="S440" i="1" s="1"/>
  <c r="R446" i="1"/>
  <c r="S446" i="1" s="1"/>
  <c r="R452" i="1"/>
  <c r="S452" i="1" s="1"/>
  <c r="R458" i="1"/>
  <c r="S458" i="1" s="1"/>
  <c r="R464" i="1"/>
  <c r="S464" i="1" s="1"/>
  <c r="R470" i="1"/>
  <c r="S470" i="1" s="1"/>
  <c r="R476" i="1"/>
  <c r="S476" i="1" s="1"/>
  <c r="R482" i="1"/>
  <c r="S482" i="1" s="1"/>
  <c r="R488" i="1"/>
  <c r="S488" i="1" s="1"/>
  <c r="R494" i="1"/>
  <c r="S494" i="1" s="1"/>
  <c r="R500" i="1"/>
  <c r="S500" i="1" s="1"/>
  <c r="R506" i="1"/>
  <c r="S506" i="1" s="1"/>
  <c r="R512" i="1"/>
  <c r="S512" i="1" s="1"/>
  <c r="R518" i="1"/>
  <c r="S518" i="1" s="1"/>
  <c r="R524" i="1"/>
  <c r="S524" i="1" s="1"/>
  <c r="R530" i="1"/>
  <c r="S530" i="1" s="1"/>
  <c r="R536" i="1"/>
  <c r="S536" i="1" s="1"/>
  <c r="R542" i="1"/>
  <c r="S542" i="1" s="1"/>
  <c r="R554" i="1"/>
  <c r="S554" i="1" s="1"/>
  <c r="R560" i="1"/>
  <c r="S560" i="1" s="1"/>
  <c r="R566" i="1"/>
  <c r="S566" i="1" s="1"/>
  <c r="R572" i="1"/>
  <c r="S572" i="1" s="1"/>
  <c r="R578" i="1"/>
  <c r="S578" i="1" s="1"/>
  <c r="R584" i="1"/>
  <c r="S584" i="1" s="1"/>
  <c r="R590" i="1"/>
  <c r="S590" i="1" s="1"/>
  <c r="R596" i="1"/>
  <c r="S596" i="1" s="1"/>
  <c r="R602" i="1"/>
  <c r="S602" i="1" s="1"/>
  <c r="R608" i="1"/>
  <c r="S608" i="1" s="1"/>
  <c r="R614" i="1"/>
  <c r="S614" i="1" s="1"/>
  <c r="R620" i="1"/>
  <c r="S620" i="1" s="1"/>
  <c r="R626" i="1"/>
  <c r="S626" i="1" s="1"/>
  <c r="R632" i="1"/>
  <c r="S632" i="1" s="1"/>
  <c r="R638" i="1"/>
  <c r="S638" i="1" s="1"/>
  <c r="R644" i="1"/>
  <c r="S644" i="1" s="1"/>
  <c r="R656" i="1"/>
  <c r="S656" i="1" s="1"/>
  <c r="R662" i="1"/>
  <c r="S662" i="1" s="1"/>
  <c r="R674" i="1"/>
  <c r="S674" i="1" s="1"/>
  <c r="R680" i="1"/>
  <c r="S680" i="1" s="1"/>
  <c r="R686" i="1"/>
  <c r="S686" i="1" s="1"/>
  <c r="R692" i="1"/>
  <c r="S692" i="1" s="1"/>
  <c r="R698" i="1"/>
  <c r="S698" i="1" s="1"/>
  <c r="R704" i="1"/>
  <c r="S704" i="1" s="1"/>
  <c r="R710" i="1"/>
  <c r="S710" i="1" s="1"/>
  <c r="R716" i="1"/>
  <c r="S716" i="1" s="1"/>
  <c r="R722" i="1"/>
  <c r="S722" i="1" s="1"/>
  <c r="R728" i="1"/>
  <c r="S728" i="1" s="1"/>
  <c r="R734" i="1"/>
  <c r="S734" i="1" s="1"/>
  <c r="R740" i="1"/>
  <c r="S740" i="1" s="1"/>
  <c r="R746" i="1"/>
  <c r="S746" i="1" s="1"/>
  <c r="R758" i="1"/>
  <c r="S758" i="1" s="1"/>
  <c r="R764" i="1"/>
  <c r="S764" i="1" s="1"/>
  <c r="R770" i="1"/>
  <c r="S770" i="1" s="1"/>
  <c r="R782" i="1"/>
  <c r="S782" i="1" s="1"/>
  <c r="R788" i="1"/>
  <c r="S788" i="1" s="1"/>
  <c r="R794" i="1"/>
  <c r="S794" i="1" s="1"/>
  <c r="R800" i="1"/>
  <c r="S800" i="1" s="1"/>
  <c r="R806" i="1"/>
  <c r="S806" i="1" s="1"/>
  <c r="R812" i="1"/>
  <c r="S812" i="1" s="1"/>
  <c r="R824" i="1"/>
  <c r="S824" i="1" s="1"/>
  <c r="R836" i="1"/>
  <c r="S836" i="1" s="1"/>
  <c r="R842" i="1"/>
  <c r="S842" i="1" s="1"/>
  <c r="R854" i="1"/>
  <c r="S854" i="1" s="1"/>
  <c r="R866" i="1"/>
  <c r="S866" i="1" s="1"/>
  <c r="R884" i="1"/>
  <c r="S884" i="1" s="1"/>
  <c r="R890" i="1"/>
  <c r="S890" i="1" s="1"/>
  <c r="R896" i="1"/>
  <c r="S896" i="1" s="1"/>
  <c r="R902" i="1"/>
  <c r="S902" i="1" s="1"/>
  <c r="R908" i="1"/>
  <c r="S908" i="1" s="1"/>
  <c r="R920" i="1"/>
  <c r="S920" i="1" s="1"/>
  <c r="R926" i="1"/>
  <c r="S926" i="1" s="1"/>
  <c r="R950" i="1"/>
  <c r="S950" i="1" s="1"/>
  <c r="R956" i="1"/>
  <c r="S956" i="1" s="1"/>
  <c r="R962" i="1"/>
  <c r="S962" i="1" s="1"/>
  <c r="R968" i="1"/>
  <c r="S968" i="1" s="1"/>
  <c r="R980" i="1"/>
  <c r="S980" i="1" s="1"/>
  <c r="R986" i="1"/>
  <c r="S986" i="1" s="1"/>
  <c r="R998" i="1"/>
  <c r="S998" i="1" s="1"/>
  <c r="R1010" i="1"/>
  <c r="S1010" i="1" s="1"/>
  <c r="R1022" i="1"/>
  <c r="S1022" i="1" s="1"/>
  <c r="R1028" i="1"/>
  <c r="S1028" i="1" s="1"/>
  <c r="R1040" i="1"/>
  <c r="S1040" i="1" s="1"/>
  <c r="R1046" i="1"/>
  <c r="S1046" i="1" s="1"/>
  <c r="R1052" i="1"/>
  <c r="S1052" i="1" s="1"/>
  <c r="R1058" i="1"/>
  <c r="S1058" i="1" s="1"/>
  <c r="R1064" i="1"/>
  <c r="S1064" i="1" s="1"/>
  <c r="R1070" i="1"/>
  <c r="S1070" i="1" s="1"/>
  <c r="R1082" i="1"/>
  <c r="S1082" i="1" s="1"/>
  <c r="R1094" i="1"/>
  <c r="S1094" i="1" s="1"/>
  <c r="R1112" i="1"/>
  <c r="S1112" i="1" s="1"/>
  <c r="R1118" i="1"/>
  <c r="S1118" i="1" s="1"/>
  <c r="R1124" i="1"/>
  <c r="S1124" i="1" s="1"/>
  <c r="R1130" i="1"/>
  <c r="S1130" i="1" s="1"/>
  <c r="R1136" i="1"/>
  <c r="S1136" i="1" s="1"/>
  <c r="R1142" i="1"/>
  <c r="S1142" i="1" s="1"/>
  <c r="R1148" i="1"/>
  <c r="S1148" i="1" s="1"/>
  <c r="R1154" i="1"/>
  <c r="S1154" i="1" s="1"/>
  <c r="R1166" i="1"/>
  <c r="S1166" i="1" s="1"/>
  <c r="R1178" i="1"/>
  <c r="S1178" i="1" s="1"/>
  <c r="R1184" i="1"/>
  <c r="S1184" i="1" s="1"/>
  <c r="R1190" i="1"/>
  <c r="S1190" i="1" s="1"/>
  <c r="R1196" i="1"/>
  <c r="S1196" i="1" s="1"/>
  <c r="R1208" i="1"/>
  <c r="S1208" i="1" s="1"/>
  <c r="R1214" i="1"/>
  <c r="S1214" i="1" s="1"/>
  <c r="R1220" i="1"/>
  <c r="S1220" i="1" s="1"/>
  <c r="R1226" i="1"/>
  <c r="S1226" i="1" s="1"/>
  <c r="R1232" i="1"/>
  <c r="S1232" i="1" s="1"/>
  <c r="R1238" i="1"/>
  <c r="S1238" i="1" s="1"/>
  <c r="R1244" i="1"/>
  <c r="S1244" i="1" s="1"/>
  <c r="R1250" i="1"/>
  <c r="S1250" i="1" s="1"/>
  <c r="R1256" i="1"/>
  <c r="S1256" i="1" s="1"/>
  <c r="R1262" i="1"/>
  <c r="S1262" i="1" s="1"/>
  <c r="R1268" i="1"/>
  <c r="S1268" i="1" s="1"/>
  <c r="R1274" i="1"/>
  <c r="S1274" i="1" s="1"/>
  <c r="R1286" i="1"/>
  <c r="S1286" i="1" s="1"/>
  <c r="R1292" i="1"/>
  <c r="S1292" i="1" s="1"/>
  <c r="R1304" i="1"/>
  <c r="S1304" i="1" s="1"/>
  <c r="R1310" i="1"/>
  <c r="S1310" i="1" s="1"/>
  <c r="R1316" i="1"/>
  <c r="S1316" i="1" s="1"/>
  <c r="R1322" i="1"/>
  <c r="S1322" i="1" s="1"/>
  <c r="R1328" i="1"/>
  <c r="S1328" i="1" s="1"/>
  <c r="R1340" i="1"/>
  <c r="S1340" i="1" s="1"/>
  <c r="R1346" i="1"/>
  <c r="S1346" i="1" s="1"/>
  <c r="R1352" i="1"/>
  <c r="S1352" i="1" s="1"/>
  <c r="R1358" i="1"/>
  <c r="S1358" i="1" s="1"/>
  <c r="R1364" i="1"/>
  <c r="S1364" i="1" s="1"/>
  <c r="R1370" i="1"/>
  <c r="S1370" i="1" s="1"/>
  <c r="R1376" i="1"/>
  <c r="S1376" i="1" s="1"/>
  <c r="R1382" i="1"/>
  <c r="S1382" i="1" s="1"/>
  <c r="R1406" i="1"/>
  <c r="S1406" i="1" s="1"/>
  <c r="R1412" i="1"/>
  <c r="S1412" i="1" s="1"/>
  <c r="R1418" i="1"/>
  <c r="S1418" i="1" s="1"/>
  <c r="R1424" i="1"/>
  <c r="S1424" i="1" s="1"/>
  <c r="R1430" i="1"/>
  <c r="S1430" i="1" s="1"/>
  <c r="R1436" i="1"/>
  <c r="S1436" i="1" s="1"/>
  <c r="R1442" i="1"/>
  <c r="S1442" i="1" s="1"/>
  <c r="R1448" i="1"/>
  <c r="S1448" i="1" s="1"/>
  <c r="R1454" i="1"/>
  <c r="S1454" i="1" s="1"/>
  <c r="R1460" i="1"/>
  <c r="S1460" i="1" s="1"/>
  <c r="R1466" i="1"/>
  <c r="S1466" i="1" s="1"/>
  <c r="R1472" i="1"/>
  <c r="S1472" i="1" s="1"/>
  <c r="R1478" i="1"/>
  <c r="S1478" i="1" s="1"/>
  <c r="R1484" i="1"/>
  <c r="S1484" i="1" s="1"/>
  <c r="R1490" i="1"/>
  <c r="S1490" i="1" s="1"/>
  <c r="R1496" i="1"/>
  <c r="S1496" i="1" s="1"/>
  <c r="R1508" i="1"/>
  <c r="S1508" i="1" s="1"/>
  <c r="R1514" i="1"/>
  <c r="S1514" i="1" s="1"/>
  <c r="R1520" i="1"/>
  <c r="S1520" i="1" s="1"/>
  <c r="R1526" i="1"/>
  <c r="S1526" i="1" s="1"/>
  <c r="R1532" i="1"/>
  <c r="S1532" i="1" s="1"/>
  <c r="R1538" i="1"/>
  <c r="S1538" i="1" s="1"/>
  <c r="R1550" i="1"/>
  <c r="S1550" i="1" s="1"/>
  <c r="R1556" i="1"/>
  <c r="S1556" i="1" s="1"/>
  <c r="R1568" i="1"/>
  <c r="S1568" i="1" s="1"/>
  <c r="R1574" i="1"/>
  <c r="S1574" i="1" s="1"/>
  <c r="R1580" i="1"/>
  <c r="S1580" i="1" s="1"/>
  <c r="R1586" i="1"/>
  <c r="S1586" i="1" s="1"/>
  <c r="R1592" i="1"/>
  <c r="S1592" i="1" s="1"/>
  <c r="R1610" i="1"/>
  <c r="S1610" i="1" s="1"/>
  <c r="R1622" i="1"/>
  <c r="S1622" i="1" s="1"/>
  <c r="R1634" i="1"/>
  <c r="S1634" i="1" s="1"/>
  <c r="R1640" i="1"/>
  <c r="S1640" i="1" s="1"/>
  <c r="R1646" i="1"/>
  <c r="S1646" i="1" s="1"/>
  <c r="R1652" i="1"/>
  <c r="S1652" i="1" s="1"/>
  <c r="R1658" i="1"/>
  <c r="S1658" i="1" s="1"/>
  <c r="R1664" i="1"/>
  <c r="S1664" i="1" s="1"/>
  <c r="R1670" i="1"/>
  <c r="S1670" i="1" s="1"/>
  <c r="R1676" i="1"/>
  <c r="S1676" i="1" s="1"/>
  <c r="R1688" i="1"/>
  <c r="S1688" i="1" s="1"/>
  <c r="R1694" i="1"/>
  <c r="S1694" i="1" s="1"/>
  <c r="R1700" i="1"/>
  <c r="S1700" i="1" s="1"/>
  <c r="R1706" i="1"/>
  <c r="S1706" i="1" s="1"/>
  <c r="R1712" i="1"/>
  <c r="S1712" i="1" s="1"/>
  <c r="R1718" i="1"/>
  <c r="S1718" i="1" s="1"/>
  <c r="R1730" i="1"/>
  <c r="S1730" i="1" s="1"/>
  <c r="R1748" i="1"/>
  <c r="S1748" i="1" s="1"/>
  <c r="R1754" i="1"/>
  <c r="S1754" i="1" s="1"/>
  <c r="R1760" i="1"/>
  <c r="S1760" i="1" s="1"/>
  <c r="R1766" i="1"/>
  <c r="S1766" i="1" s="1"/>
  <c r="R1772" i="1"/>
  <c r="S1772" i="1" s="1"/>
  <c r="R1784" i="1"/>
  <c r="S1784" i="1" s="1"/>
  <c r="R1790" i="1"/>
  <c r="S1790" i="1" s="1"/>
  <c r="R1796" i="1"/>
  <c r="S1796" i="1" s="1"/>
  <c r="R1802" i="1"/>
  <c r="S1802" i="1" s="1"/>
  <c r="R1808" i="1"/>
  <c r="S1808" i="1" s="1"/>
  <c r="R1814" i="1"/>
  <c r="S1814" i="1" s="1"/>
  <c r="R1826" i="1"/>
  <c r="S1826" i="1" s="1"/>
  <c r="R1832" i="1"/>
  <c r="S1832" i="1" s="1"/>
  <c r="R1838" i="1"/>
  <c r="S1838" i="1" s="1"/>
  <c r="R1844" i="1"/>
  <c r="S1844" i="1" s="1"/>
  <c r="R1856" i="1"/>
  <c r="S1856" i="1" s="1"/>
  <c r="R1862" i="1"/>
  <c r="S1862" i="1" s="1"/>
  <c r="R1868" i="1"/>
  <c r="S1868" i="1" s="1"/>
  <c r="R1874" i="1"/>
  <c r="S1874" i="1" s="1"/>
  <c r="R1886" i="1"/>
  <c r="S1886" i="1" s="1"/>
  <c r="R1892" i="1"/>
  <c r="S1892" i="1" s="1"/>
  <c r="R1898" i="1"/>
  <c r="S1898" i="1" s="1"/>
  <c r="R1904" i="1"/>
  <c r="S1904" i="1" s="1"/>
  <c r="R1910" i="1"/>
  <c r="S1910" i="1" s="1"/>
  <c r="R1916" i="1"/>
  <c r="S1916" i="1" s="1"/>
  <c r="R1922" i="1"/>
  <c r="S1922" i="1" s="1"/>
  <c r="R1928" i="1"/>
  <c r="S1928" i="1" s="1"/>
  <c r="R1940" i="1"/>
  <c r="S1940" i="1" s="1"/>
  <c r="R1946" i="1"/>
  <c r="S1946" i="1" s="1"/>
  <c r="R1958" i="1"/>
  <c r="S1958" i="1" s="1"/>
  <c r="R1970" i="1"/>
  <c r="S1970" i="1" s="1"/>
  <c r="R1976" i="1"/>
  <c r="S1976" i="1" s="1"/>
  <c r="R1982" i="1"/>
  <c r="S1982" i="1" s="1"/>
  <c r="R1988" i="1"/>
  <c r="S1988" i="1" s="1"/>
  <c r="R1994" i="1"/>
  <c r="S1994" i="1" s="1"/>
  <c r="R2000" i="1"/>
  <c r="S2000" i="1" s="1"/>
  <c r="R2006" i="1"/>
  <c r="S2006" i="1" s="1"/>
  <c r="R2012" i="1"/>
  <c r="S2012" i="1" s="1"/>
  <c r="R2018" i="1"/>
  <c r="S2018" i="1" s="1"/>
  <c r="R2024" i="1"/>
  <c r="S2024" i="1" s="1"/>
  <c r="R2030" i="1"/>
  <c r="S2030" i="1" s="1"/>
  <c r="R2036" i="1"/>
  <c r="S2036" i="1" s="1"/>
  <c r="R2042" i="1"/>
  <c r="S2042" i="1" s="1"/>
  <c r="R2048" i="1"/>
  <c r="S2048" i="1" s="1"/>
  <c r="R2060" i="1"/>
  <c r="S2060" i="1" s="1"/>
  <c r="R2066" i="1"/>
  <c r="S2066" i="1" s="1"/>
  <c r="R2078" i="1"/>
  <c r="S2078" i="1" s="1"/>
  <c r="R2084" i="1"/>
  <c r="S2084" i="1" s="1"/>
  <c r="R2090" i="1"/>
  <c r="S2090" i="1" s="1"/>
  <c r="R2096" i="1"/>
  <c r="S2096" i="1" s="1"/>
  <c r="R2102" i="1"/>
  <c r="S2102" i="1" s="1"/>
  <c r="R2108" i="1"/>
  <c r="S2108" i="1" s="1"/>
  <c r="R2114" i="1"/>
  <c r="S2114" i="1" s="1"/>
  <c r="R2120" i="1"/>
  <c r="S2120" i="1" s="1"/>
  <c r="R2126" i="1"/>
  <c r="S2126" i="1" s="1"/>
  <c r="R2132" i="1"/>
  <c r="S2132" i="1" s="1"/>
  <c r="R2138" i="1"/>
  <c r="S2138" i="1" s="1"/>
  <c r="R2144" i="1"/>
  <c r="S2144" i="1" s="1"/>
  <c r="R2156" i="1"/>
  <c r="S2156" i="1" s="1"/>
  <c r="R2162" i="1"/>
  <c r="S2162" i="1" s="1"/>
  <c r="R2174" i="1"/>
  <c r="S2174" i="1" s="1"/>
  <c r="R2180" i="1"/>
  <c r="S2180" i="1" s="1"/>
  <c r="R2186" i="1"/>
  <c r="S2186" i="1" s="1"/>
  <c r="R2192" i="1"/>
  <c r="S2192" i="1" s="1"/>
  <c r="R2198" i="1"/>
  <c r="S2198" i="1" s="1"/>
  <c r="R2204" i="1"/>
  <c r="S2204" i="1" s="1"/>
  <c r="R2210" i="1"/>
  <c r="S2210" i="1" s="1"/>
  <c r="R2222" i="1"/>
  <c r="S2222" i="1" s="1"/>
  <c r="R2234" i="1"/>
  <c r="S2234" i="1" s="1"/>
  <c r="R2240" i="1"/>
  <c r="S2240" i="1" s="1"/>
  <c r="R2246" i="1"/>
  <c r="S2246" i="1" s="1"/>
  <c r="R2252" i="1"/>
  <c r="S2252" i="1" s="1"/>
  <c r="R2264" i="1"/>
  <c r="S2264" i="1" s="1"/>
  <c r="R2270" i="1"/>
  <c r="S2270" i="1" s="1"/>
  <c r="R2276" i="1"/>
  <c r="S2276" i="1" s="1"/>
  <c r="R2282" i="1"/>
  <c r="S2282" i="1" s="1"/>
  <c r="R2288" i="1"/>
  <c r="S2288" i="1" s="1"/>
  <c r="R2294" i="1"/>
  <c r="S2294" i="1" s="1"/>
  <c r="R2300" i="1"/>
  <c r="S2300" i="1" s="1"/>
  <c r="R2306" i="1"/>
  <c r="S2306" i="1" s="1"/>
  <c r="R2312" i="1"/>
  <c r="S2312" i="1" s="1"/>
  <c r="R2324" i="1"/>
  <c r="S2324" i="1" s="1"/>
  <c r="R2330" i="1"/>
  <c r="S2330" i="1" s="1"/>
  <c r="R2336" i="1"/>
  <c r="S2336" i="1" s="1"/>
  <c r="R2342" i="1"/>
  <c r="S2342" i="1" s="1"/>
  <c r="R2348" i="1"/>
  <c r="S2348" i="1" s="1"/>
  <c r="R2354" i="1"/>
  <c r="S2354" i="1" s="1"/>
  <c r="R2360" i="1"/>
  <c r="S2360" i="1" s="1"/>
  <c r="R2366" i="1"/>
  <c r="S2366" i="1" s="1"/>
  <c r="R2372" i="1"/>
  <c r="S2372" i="1" s="1"/>
  <c r="R2378" i="1"/>
  <c r="S2378" i="1" s="1"/>
  <c r="R2384" i="1"/>
  <c r="S2384" i="1" s="1"/>
  <c r="R2390" i="1"/>
  <c r="S2390" i="1" s="1"/>
  <c r="R2396" i="1"/>
  <c r="S2396" i="1" s="1"/>
  <c r="R2402" i="1"/>
  <c r="S2402" i="1" s="1"/>
  <c r="R2408" i="1"/>
  <c r="S2408" i="1" s="1"/>
  <c r="R2414" i="1"/>
  <c r="S2414" i="1" s="1"/>
  <c r="R2420" i="1"/>
  <c r="S2420" i="1" s="1"/>
  <c r="R2432" i="1"/>
  <c r="S2432" i="1" s="1"/>
  <c r="R2438" i="1"/>
  <c r="S2438" i="1" s="1"/>
  <c r="R2444" i="1"/>
  <c r="S2444" i="1" s="1"/>
  <c r="R2456" i="1"/>
  <c r="S2456" i="1" s="1"/>
  <c r="R2462" i="1"/>
  <c r="S2462" i="1" s="1"/>
  <c r="R2474" i="1"/>
  <c r="S2474" i="1" s="1"/>
  <c r="R2480" i="1"/>
  <c r="S2480" i="1" s="1"/>
  <c r="R2486" i="1"/>
  <c r="S2486" i="1" s="1"/>
  <c r="R2492" i="1"/>
  <c r="S2492" i="1" s="1"/>
  <c r="R2498" i="1"/>
  <c r="S2498" i="1" s="1"/>
  <c r="R2504" i="1"/>
  <c r="S2504" i="1" s="1"/>
  <c r="R2510" i="1"/>
  <c r="S2510" i="1" s="1"/>
  <c r="R2516" i="1"/>
  <c r="S2516" i="1" s="1"/>
  <c r="R2522" i="1"/>
  <c r="S2522" i="1" s="1"/>
  <c r="R2528" i="1"/>
  <c r="S2528" i="1" s="1"/>
  <c r="R2534" i="1"/>
  <c r="S2534" i="1" s="1"/>
  <c r="R2540" i="1"/>
  <c r="S2540" i="1" s="1"/>
  <c r="R2546" i="1"/>
  <c r="S2546" i="1" s="1"/>
  <c r="R2552" i="1"/>
  <c r="S2552" i="1" s="1"/>
  <c r="R2558" i="1"/>
  <c r="S2558" i="1" s="1"/>
  <c r="R2564" i="1"/>
  <c r="S2564" i="1" s="1"/>
  <c r="R2570" i="1"/>
  <c r="S2570" i="1" s="1"/>
  <c r="R2576" i="1"/>
  <c r="S2576" i="1" s="1"/>
  <c r="R2582" i="1"/>
  <c r="S2582" i="1" s="1"/>
  <c r="R2588" i="1"/>
  <c r="S2588" i="1" s="1"/>
  <c r="R2594" i="1"/>
  <c r="S2594" i="1" s="1"/>
  <c r="R2600" i="1"/>
  <c r="S2600" i="1" s="1"/>
  <c r="R2606" i="1"/>
  <c r="S2606" i="1" s="1"/>
  <c r="R2612" i="1"/>
  <c r="S2612" i="1" s="1"/>
  <c r="R2618" i="1"/>
  <c r="S2618" i="1" s="1"/>
  <c r="R2630" i="1"/>
  <c r="S2630" i="1" s="1"/>
  <c r="R2636" i="1"/>
  <c r="S2636" i="1" s="1"/>
  <c r="R2648" i="1"/>
  <c r="S2648" i="1" s="1"/>
  <c r="R2660" i="1"/>
  <c r="S2660" i="1" s="1"/>
  <c r="R2672" i="1"/>
  <c r="S2672" i="1" s="1"/>
  <c r="R2678" i="1"/>
  <c r="S2678" i="1" s="1"/>
  <c r="R2684" i="1"/>
  <c r="S2684" i="1" s="1"/>
  <c r="R2690" i="1"/>
  <c r="S2690" i="1" s="1"/>
  <c r="R2696" i="1"/>
  <c r="S2696" i="1" s="1"/>
  <c r="R2702" i="1"/>
  <c r="S2702" i="1" s="1"/>
  <c r="R2708" i="1"/>
  <c r="S2708" i="1" s="1"/>
  <c r="R1909" i="1"/>
  <c r="S1909" i="1" s="1"/>
  <c r="R1921" i="1"/>
  <c r="S1921" i="1" s="1"/>
  <c r="R1927" i="1"/>
  <c r="S1927" i="1" s="1"/>
  <c r="R1933" i="1"/>
  <c r="S1933" i="1" s="1"/>
  <c r="R1939" i="1"/>
  <c r="S1939" i="1" s="1"/>
  <c r="R1945" i="1"/>
  <c r="S1945" i="1" s="1"/>
  <c r="R1951" i="1"/>
  <c r="S1951" i="1" s="1"/>
  <c r="R1957" i="1"/>
  <c r="S1957" i="1" s="1"/>
  <c r="R1963" i="1"/>
  <c r="S1963" i="1" s="1"/>
  <c r="R1969" i="1"/>
  <c r="S1969" i="1" s="1"/>
  <c r="R1975" i="1"/>
  <c r="S1975" i="1" s="1"/>
  <c r="R1981" i="1"/>
  <c r="S1981" i="1" s="1"/>
  <c r="R1987" i="1"/>
  <c r="S1987" i="1" s="1"/>
  <c r="R1993" i="1"/>
  <c r="S1993" i="1" s="1"/>
  <c r="R1999" i="1"/>
  <c r="S1999" i="1" s="1"/>
  <c r="R2005" i="1"/>
  <c r="S2005" i="1" s="1"/>
  <c r="R2011" i="1"/>
  <c r="S2011" i="1" s="1"/>
  <c r="R2017" i="1"/>
  <c r="S2017" i="1" s="1"/>
  <c r="R2023" i="1"/>
  <c r="S2023" i="1" s="1"/>
  <c r="R2029" i="1"/>
  <c r="S2029" i="1" s="1"/>
  <c r="R2035" i="1"/>
  <c r="S2035" i="1" s="1"/>
  <c r="R2041" i="1"/>
  <c r="S2041" i="1" s="1"/>
  <c r="R2047" i="1"/>
  <c r="S2047" i="1" s="1"/>
  <c r="R2053" i="1"/>
  <c r="S2053" i="1" s="1"/>
  <c r="R2059" i="1"/>
  <c r="S2059" i="1" s="1"/>
  <c r="R2065" i="1"/>
  <c r="S2065" i="1" s="1"/>
  <c r="R2077" i="1"/>
  <c r="S2077" i="1" s="1"/>
  <c r="R2083" i="1"/>
  <c r="S2083" i="1" s="1"/>
  <c r="R2089" i="1"/>
  <c r="S2089" i="1" s="1"/>
  <c r="R2095" i="1"/>
  <c r="S2095" i="1" s="1"/>
  <c r="R2101" i="1"/>
  <c r="S2101" i="1" s="1"/>
  <c r="R2107" i="1"/>
  <c r="S2107" i="1" s="1"/>
  <c r="R2113" i="1"/>
  <c r="S2113" i="1" s="1"/>
  <c r="R2119" i="1"/>
  <c r="S2119" i="1" s="1"/>
  <c r="R2125" i="1"/>
  <c r="S2125" i="1" s="1"/>
  <c r="R2131" i="1"/>
  <c r="S2131" i="1" s="1"/>
  <c r="R2137" i="1"/>
  <c r="S2137" i="1" s="1"/>
  <c r="R2143" i="1"/>
  <c r="S2143" i="1" s="1"/>
  <c r="R2149" i="1"/>
  <c r="S2149" i="1" s="1"/>
  <c r="R2155" i="1"/>
  <c r="S2155" i="1" s="1"/>
  <c r="R2161" i="1"/>
  <c r="S2161" i="1" s="1"/>
  <c r="R2167" i="1"/>
  <c r="S2167" i="1" s="1"/>
  <c r="R2173" i="1"/>
  <c r="S2173" i="1" s="1"/>
  <c r="R2179" i="1"/>
  <c r="S2179" i="1" s="1"/>
  <c r="R2185" i="1"/>
  <c r="S2185" i="1" s="1"/>
  <c r="R2191" i="1"/>
  <c r="S2191" i="1" s="1"/>
  <c r="R2197" i="1"/>
  <c r="S2197" i="1" s="1"/>
  <c r="R2203" i="1"/>
  <c r="S2203" i="1" s="1"/>
  <c r="R2209" i="1"/>
  <c r="S2209" i="1" s="1"/>
  <c r="R2221" i="1"/>
  <c r="S2221" i="1" s="1"/>
  <c r="R2227" i="1"/>
  <c r="S2227" i="1" s="1"/>
  <c r="R2233" i="1"/>
  <c r="S2233" i="1" s="1"/>
  <c r="R2245" i="1"/>
  <c r="S2245" i="1" s="1"/>
  <c r="R2251" i="1"/>
  <c r="S2251" i="1" s="1"/>
  <c r="R2257" i="1"/>
  <c r="S2257" i="1" s="1"/>
  <c r="R2263" i="1"/>
  <c r="S2263" i="1" s="1"/>
  <c r="R2269" i="1"/>
  <c r="S2269" i="1" s="1"/>
  <c r="R2275" i="1"/>
  <c r="S2275" i="1" s="1"/>
  <c r="R2281" i="1"/>
  <c r="S2281" i="1" s="1"/>
  <c r="R2287" i="1"/>
  <c r="S2287" i="1" s="1"/>
  <c r="R2293" i="1"/>
  <c r="S2293" i="1" s="1"/>
  <c r="R2299" i="1"/>
  <c r="S2299" i="1" s="1"/>
  <c r="R2305" i="1"/>
  <c r="S2305" i="1" s="1"/>
  <c r="R2317" i="1"/>
  <c r="S2317" i="1" s="1"/>
  <c r="R2323" i="1"/>
  <c r="S2323" i="1" s="1"/>
  <c r="R2329" i="1"/>
  <c r="S2329" i="1" s="1"/>
  <c r="R2335" i="1"/>
  <c r="S2335" i="1" s="1"/>
  <c r="R2341" i="1"/>
  <c r="S2341" i="1" s="1"/>
  <c r="R2347" i="1"/>
  <c r="S2347" i="1" s="1"/>
  <c r="R2359" i="1"/>
  <c r="S2359" i="1" s="1"/>
  <c r="R2365" i="1"/>
  <c r="S2365" i="1" s="1"/>
  <c r="R2371" i="1"/>
  <c r="S2371" i="1" s="1"/>
  <c r="R2377" i="1"/>
  <c r="S2377" i="1" s="1"/>
  <c r="R2383" i="1"/>
  <c r="S2383" i="1" s="1"/>
  <c r="R2389" i="1"/>
  <c r="S2389" i="1" s="1"/>
  <c r="R2395" i="1"/>
  <c r="S2395" i="1" s="1"/>
  <c r="R2401" i="1"/>
  <c r="S2401" i="1" s="1"/>
  <c r="R2407" i="1"/>
  <c r="S2407" i="1" s="1"/>
  <c r="R2413" i="1"/>
  <c r="S2413" i="1" s="1"/>
  <c r="R2419" i="1"/>
  <c r="S2419" i="1" s="1"/>
  <c r="R2431" i="1"/>
  <c r="S2431" i="1" s="1"/>
  <c r="R2443" i="1"/>
  <c r="S2443" i="1" s="1"/>
  <c r="R2461" i="1"/>
  <c r="S2461" i="1" s="1"/>
  <c r="R2467" i="1"/>
  <c r="S2467" i="1" s="1"/>
  <c r="R2473" i="1"/>
  <c r="S2473" i="1" s="1"/>
  <c r="R2479" i="1"/>
  <c r="S2479" i="1" s="1"/>
  <c r="R2485" i="1"/>
  <c r="S2485" i="1" s="1"/>
  <c r="R2497" i="1"/>
  <c r="S2497" i="1" s="1"/>
  <c r="R2503" i="1"/>
  <c r="S2503" i="1" s="1"/>
  <c r="R2509" i="1"/>
  <c r="S2509" i="1" s="1"/>
  <c r="R2515" i="1"/>
  <c r="S2515" i="1" s="1"/>
  <c r="R2521" i="1"/>
  <c r="S2521" i="1" s="1"/>
  <c r="R2527" i="1"/>
  <c r="S2527" i="1" s="1"/>
  <c r="R2539" i="1"/>
  <c r="S2539" i="1" s="1"/>
  <c r="R2545" i="1"/>
  <c r="S2545" i="1" s="1"/>
  <c r="R2551" i="1"/>
  <c r="S2551" i="1" s="1"/>
  <c r="R2557" i="1"/>
  <c r="S2557" i="1" s="1"/>
  <c r="R2563" i="1"/>
  <c r="S2563" i="1" s="1"/>
  <c r="R2569" i="1"/>
  <c r="S2569" i="1" s="1"/>
  <c r="R2575" i="1"/>
  <c r="S2575" i="1" s="1"/>
  <c r="R2587" i="1"/>
  <c r="S2587" i="1" s="1"/>
  <c r="R2593" i="1"/>
  <c r="S2593" i="1" s="1"/>
  <c r="R2599" i="1"/>
  <c r="S2599" i="1" s="1"/>
  <c r="R2605" i="1"/>
  <c r="S2605" i="1" s="1"/>
  <c r="R2611" i="1"/>
  <c r="S2611" i="1" s="1"/>
  <c r="R2617" i="1"/>
  <c r="S2617" i="1" s="1"/>
  <c r="R2623" i="1"/>
  <c r="S2623" i="1" s="1"/>
  <c r="R2629" i="1"/>
  <c r="S2629" i="1" s="1"/>
  <c r="R2635" i="1"/>
  <c r="S2635" i="1" s="1"/>
  <c r="R2641" i="1"/>
  <c r="S2641" i="1" s="1"/>
  <c r="R2647" i="1"/>
  <c r="S2647" i="1" s="1"/>
  <c r="R2653" i="1"/>
  <c r="S2653" i="1" s="1"/>
  <c r="R2659" i="1"/>
  <c r="S2659" i="1" s="1"/>
  <c r="R2665" i="1"/>
  <c r="S2665" i="1" s="1"/>
  <c r="R2671" i="1"/>
  <c r="S2671" i="1" s="1"/>
  <c r="R2677" i="1"/>
  <c r="S2677" i="1" s="1"/>
  <c r="R2683" i="1"/>
  <c r="S2683" i="1" s="1"/>
  <c r="R2689" i="1"/>
  <c r="S2689" i="1" s="1"/>
  <c r="R2695" i="1"/>
  <c r="S2695" i="1" s="1"/>
  <c r="R2707" i="1"/>
  <c r="S2707" i="1" s="1"/>
  <c r="R6" i="1"/>
  <c r="S6" i="1" s="1"/>
  <c r="R12" i="1"/>
  <c r="S12" i="1" s="1"/>
  <c r="R18" i="1"/>
  <c r="S18" i="1" s="1"/>
  <c r="R24" i="1"/>
  <c r="S24" i="1" s="1"/>
  <c r="R30" i="1"/>
  <c r="S30" i="1" s="1"/>
  <c r="R36" i="1"/>
  <c r="S36" i="1" s="1"/>
  <c r="R48" i="1"/>
  <c r="S48" i="1" s="1"/>
  <c r="R54" i="1"/>
  <c r="S54" i="1" s="1"/>
  <c r="R60" i="1"/>
  <c r="S60" i="1" s="1"/>
  <c r="R66" i="1"/>
  <c r="S66" i="1" s="1"/>
  <c r="R72" i="1"/>
  <c r="S72" i="1" s="1"/>
  <c r="R78" i="1"/>
  <c r="S78" i="1" s="1"/>
  <c r="R84" i="1"/>
  <c r="S84" i="1" s="1"/>
  <c r="R90" i="1"/>
  <c r="S90" i="1" s="1"/>
  <c r="R96" i="1"/>
  <c r="S96" i="1" s="1"/>
  <c r="R102" i="1"/>
  <c r="S102" i="1" s="1"/>
  <c r="R108" i="1"/>
  <c r="S108" i="1" s="1"/>
  <c r="R114" i="1"/>
  <c r="S114" i="1" s="1"/>
  <c r="R120" i="1"/>
  <c r="S120" i="1" s="1"/>
  <c r="R126" i="1"/>
  <c r="S126" i="1" s="1"/>
  <c r="R132" i="1"/>
  <c r="S132" i="1" s="1"/>
  <c r="R138" i="1"/>
  <c r="S138" i="1" s="1"/>
  <c r="R144" i="1"/>
  <c r="S144" i="1" s="1"/>
  <c r="R150" i="1"/>
  <c r="S150" i="1" s="1"/>
  <c r="R162" i="1"/>
  <c r="S162" i="1" s="1"/>
  <c r="R168" i="1"/>
  <c r="S168" i="1" s="1"/>
  <c r="R174" i="1"/>
  <c r="S174" i="1" s="1"/>
  <c r="R180" i="1"/>
  <c r="S180" i="1" s="1"/>
  <c r="R186" i="1"/>
  <c r="S186" i="1" s="1"/>
  <c r="R192" i="1"/>
  <c r="S192" i="1" s="1"/>
  <c r="R198" i="1"/>
  <c r="S198" i="1" s="1"/>
  <c r="R204" i="1"/>
  <c r="S204" i="1" s="1"/>
  <c r="R210" i="1"/>
  <c r="S210" i="1" s="1"/>
  <c r="R216" i="1"/>
  <c r="S216" i="1" s="1"/>
  <c r="R222" i="1"/>
  <c r="S222" i="1" s="1"/>
  <c r="R228" i="1"/>
  <c r="S228" i="1" s="1"/>
  <c r="R234" i="1"/>
  <c r="S234" i="1" s="1"/>
  <c r="R240" i="1"/>
  <c r="S240" i="1" s="1"/>
  <c r="R246" i="1"/>
  <c r="S246" i="1" s="1"/>
  <c r="R252" i="1"/>
  <c r="S252" i="1" s="1"/>
  <c r="R258" i="1"/>
  <c r="S258" i="1" s="1"/>
  <c r="R264" i="1"/>
  <c r="S264" i="1" s="1"/>
  <c r="R270" i="1"/>
  <c r="S270" i="1" s="1"/>
  <c r="R276" i="1"/>
  <c r="S276" i="1" s="1"/>
  <c r="R282" i="1"/>
  <c r="S282" i="1" s="1"/>
  <c r="R294" i="1"/>
  <c r="S294" i="1" s="1"/>
  <c r="R300" i="1"/>
  <c r="S300" i="1" s="1"/>
  <c r="R306" i="1"/>
  <c r="S306" i="1" s="1"/>
  <c r="R312" i="1"/>
  <c r="S312" i="1" s="1"/>
  <c r="R318" i="1"/>
  <c r="S318" i="1" s="1"/>
  <c r="R324" i="1"/>
  <c r="S324" i="1" s="1"/>
  <c r="R330" i="1"/>
  <c r="S330" i="1" s="1"/>
  <c r="R336" i="1"/>
  <c r="S336" i="1" s="1"/>
  <c r="R342" i="1"/>
  <c r="S342" i="1" s="1"/>
  <c r="R348" i="1"/>
  <c r="S348" i="1" s="1"/>
  <c r="R354" i="1"/>
  <c r="S354" i="1" s="1"/>
  <c r="R360" i="1"/>
  <c r="S360" i="1" s="1"/>
  <c r="R366" i="1"/>
  <c r="S366" i="1" s="1"/>
  <c r="R372" i="1"/>
  <c r="S372" i="1" s="1"/>
  <c r="R378" i="1"/>
  <c r="S378" i="1" s="1"/>
  <c r="R384" i="1"/>
  <c r="S384" i="1" s="1"/>
  <c r="R390" i="1"/>
  <c r="S390" i="1" s="1"/>
  <c r="R396" i="1"/>
  <c r="S396" i="1" s="1"/>
  <c r="R402" i="1"/>
  <c r="S402" i="1" s="1"/>
  <c r="R408" i="1"/>
  <c r="S408" i="1" s="1"/>
  <c r="R414" i="1"/>
  <c r="S414" i="1" s="1"/>
  <c r="R420" i="1"/>
  <c r="S420" i="1" s="1"/>
  <c r="R426" i="1"/>
  <c r="S426" i="1" s="1"/>
  <c r="R432" i="1"/>
  <c r="S432" i="1" s="1"/>
  <c r="R438" i="1"/>
  <c r="S438" i="1" s="1"/>
  <c r="R444" i="1"/>
  <c r="S444" i="1" s="1"/>
  <c r="R450" i="1"/>
  <c r="S450" i="1" s="1"/>
  <c r="R456" i="1"/>
  <c r="S456" i="1" s="1"/>
  <c r="R462" i="1"/>
  <c r="S462" i="1" s="1"/>
  <c r="R468" i="1"/>
  <c r="S468" i="1" s="1"/>
  <c r="R474" i="1"/>
  <c r="S474" i="1" s="1"/>
  <c r="R480" i="1"/>
  <c r="S480" i="1" s="1"/>
  <c r="R486" i="1"/>
  <c r="S486" i="1" s="1"/>
  <c r="R492" i="1"/>
  <c r="S492" i="1" s="1"/>
  <c r="R498" i="1"/>
  <c r="S498" i="1" s="1"/>
  <c r="R504" i="1"/>
  <c r="S504" i="1" s="1"/>
  <c r="R510" i="1"/>
  <c r="S510" i="1" s="1"/>
  <c r="R516" i="1"/>
  <c r="S516" i="1" s="1"/>
  <c r="R522" i="1"/>
  <c r="S522" i="1" s="1"/>
  <c r="R528" i="1"/>
  <c r="S528" i="1" s="1"/>
  <c r="R534" i="1"/>
  <c r="S534" i="1" s="1"/>
  <c r="R540" i="1"/>
  <c r="S540" i="1" s="1"/>
  <c r="R546" i="1"/>
  <c r="S546" i="1" s="1"/>
  <c r="R552" i="1"/>
  <c r="S552" i="1" s="1"/>
  <c r="R558" i="1"/>
  <c r="S558" i="1" s="1"/>
  <c r="R564" i="1"/>
  <c r="S564" i="1" s="1"/>
  <c r="R570" i="1"/>
  <c r="S570" i="1" s="1"/>
  <c r="R576" i="1"/>
  <c r="S576" i="1" s="1"/>
  <c r="R582" i="1"/>
  <c r="S582" i="1" s="1"/>
  <c r="R588" i="1"/>
  <c r="S588" i="1" s="1"/>
  <c r="R594" i="1"/>
  <c r="S594" i="1" s="1"/>
  <c r="R600" i="1"/>
  <c r="S600" i="1" s="1"/>
  <c r="R606" i="1"/>
  <c r="S606" i="1" s="1"/>
  <c r="R618" i="1"/>
  <c r="S618" i="1" s="1"/>
  <c r="R624" i="1"/>
  <c r="S624" i="1" s="1"/>
  <c r="R630" i="1"/>
  <c r="S630" i="1" s="1"/>
  <c r="R636" i="1"/>
  <c r="S636" i="1" s="1"/>
  <c r="R648" i="1"/>
  <c r="S648" i="1" s="1"/>
  <c r="R654" i="1"/>
  <c r="S654" i="1" s="1"/>
  <c r="R660" i="1"/>
  <c r="S660" i="1" s="1"/>
  <c r="R666" i="1"/>
  <c r="S666" i="1" s="1"/>
  <c r="R678" i="1"/>
  <c r="S678" i="1" s="1"/>
  <c r="R684" i="1"/>
  <c r="S684" i="1" s="1"/>
  <c r="R696" i="1"/>
  <c r="S696" i="1" s="1"/>
  <c r="R702" i="1"/>
  <c r="S702" i="1" s="1"/>
  <c r="R732" i="1"/>
  <c r="S732" i="1" s="1"/>
  <c r="R744" i="1"/>
  <c r="S744" i="1" s="1"/>
  <c r="R750" i="1"/>
  <c r="S750" i="1" s="1"/>
  <c r="R756" i="1"/>
  <c r="S756" i="1" s="1"/>
  <c r="R768" i="1"/>
  <c r="S768" i="1" s="1"/>
  <c r="R774" i="1"/>
  <c r="S774" i="1" s="1"/>
  <c r="R780" i="1"/>
  <c r="S780" i="1" s="1"/>
  <c r="R786" i="1"/>
  <c r="S786" i="1" s="1"/>
  <c r="R792" i="1"/>
  <c r="S792" i="1" s="1"/>
  <c r="R798" i="1"/>
  <c r="S798" i="1" s="1"/>
  <c r="R804" i="1"/>
  <c r="S804" i="1" s="1"/>
  <c r="R816" i="1"/>
  <c r="S816" i="1" s="1"/>
  <c r="R822" i="1"/>
  <c r="S822" i="1" s="1"/>
  <c r="R828" i="1"/>
  <c r="S828" i="1" s="1"/>
  <c r="R834" i="1"/>
  <c r="S834" i="1" s="1"/>
  <c r="R840" i="1"/>
  <c r="S840" i="1" s="1"/>
  <c r="R846" i="1"/>
  <c r="S846" i="1" s="1"/>
  <c r="R852" i="1"/>
  <c r="S852" i="1" s="1"/>
  <c r="R858" i="1"/>
  <c r="S858" i="1" s="1"/>
  <c r="R864" i="1"/>
  <c r="S864" i="1" s="1"/>
  <c r="R870" i="1"/>
  <c r="S870" i="1" s="1"/>
  <c r="R2092" i="1"/>
  <c r="S2092" i="1" s="1"/>
  <c r="R876" i="1"/>
  <c r="S876" i="1" s="1"/>
  <c r="R882" i="1"/>
  <c r="S882" i="1" s="1"/>
  <c r="R888" i="1"/>
  <c r="S888" i="1" s="1"/>
  <c r="R894" i="1"/>
  <c r="S894" i="1" s="1"/>
  <c r="R900" i="1"/>
  <c r="S900" i="1" s="1"/>
  <c r="R906" i="1"/>
  <c r="S906" i="1" s="1"/>
  <c r="R912" i="1"/>
  <c r="S912" i="1" s="1"/>
  <c r="R918" i="1"/>
  <c r="S918" i="1" s="1"/>
  <c r="R924" i="1"/>
  <c r="S924" i="1" s="1"/>
  <c r="R930" i="1"/>
  <c r="S930" i="1" s="1"/>
  <c r="R936" i="1"/>
  <c r="S936" i="1" s="1"/>
  <c r="R942" i="1"/>
  <c r="S942" i="1" s="1"/>
  <c r="R948" i="1"/>
  <c r="S948" i="1" s="1"/>
  <c r="R954" i="1"/>
  <c r="S954" i="1" s="1"/>
  <c r="R960" i="1"/>
  <c r="S960" i="1" s="1"/>
  <c r="R972" i="1"/>
  <c r="S972" i="1" s="1"/>
  <c r="R978" i="1"/>
  <c r="S978" i="1" s="1"/>
  <c r="R984" i="1"/>
  <c r="S984" i="1" s="1"/>
  <c r="R996" i="1"/>
  <c r="S996" i="1" s="1"/>
  <c r="R1008" i="1"/>
  <c r="S1008" i="1" s="1"/>
  <c r="R1014" i="1"/>
  <c r="S1014" i="1" s="1"/>
  <c r="R1020" i="1"/>
  <c r="S1020" i="1" s="1"/>
  <c r="R1026" i="1"/>
  <c r="S1026" i="1" s="1"/>
  <c r="R1032" i="1"/>
  <c r="S1032" i="1" s="1"/>
  <c r="R1044" i="1"/>
  <c r="S1044" i="1" s="1"/>
  <c r="R1050" i="1"/>
  <c r="S1050" i="1" s="1"/>
  <c r="R1068" i="1"/>
  <c r="S1068" i="1" s="1"/>
  <c r="R1074" i="1"/>
  <c r="S1074" i="1" s="1"/>
  <c r="R1080" i="1"/>
  <c r="S1080" i="1" s="1"/>
  <c r="R1086" i="1"/>
  <c r="S1086" i="1" s="1"/>
  <c r="R1092" i="1"/>
  <c r="S1092" i="1" s="1"/>
  <c r="R1098" i="1"/>
  <c r="S1098" i="1" s="1"/>
  <c r="R1110" i="1"/>
  <c r="S1110" i="1" s="1"/>
  <c r="R1116" i="1"/>
  <c r="S1116" i="1" s="1"/>
  <c r="R1122" i="1"/>
  <c r="S1122" i="1" s="1"/>
  <c r="R1128" i="1"/>
  <c r="S1128" i="1" s="1"/>
  <c r="R1134" i="1"/>
  <c r="S1134" i="1" s="1"/>
  <c r="R1146" i="1"/>
  <c r="S1146" i="1" s="1"/>
  <c r="R1152" i="1"/>
  <c r="S1152" i="1" s="1"/>
  <c r="R1158" i="1"/>
  <c r="S1158" i="1" s="1"/>
  <c r="R1164" i="1"/>
  <c r="S1164" i="1" s="1"/>
  <c r="R1170" i="1"/>
  <c r="S1170" i="1" s="1"/>
  <c r="R1176" i="1"/>
  <c r="S1176" i="1" s="1"/>
  <c r="R1182" i="1"/>
  <c r="S1182" i="1" s="1"/>
  <c r="R1188" i="1"/>
  <c r="S1188" i="1" s="1"/>
  <c r="R1200" i="1"/>
  <c r="S1200" i="1" s="1"/>
  <c r="R1206" i="1"/>
  <c r="S1206" i="1" s="1"/>
  <c r="R1212" i="1"/>
  <c r="S1212" i="1" s="1"/>
  <c r="R1218" i="1"/>
  <c r="S1218" i="1" s="1"/>
  <c r="R1224" i="1"/>
  <c r="S1224" i="1" s="1"/>
  <c r="R1230" i="1"/>
  <c r="S1230" i="1" s="1"/>
  <c r="R1236" i="1"/>
  <c r="S1236" i="1" s="1"/>
  <c r="R1242" i="1"/>
  <c r="S1242" i="1" s="1"/>
  <c r="R1248" i="1"/>
  <c r="S1248" i="1" s="1"/>
  <c r="R1260" i="1"/>
  <c r="S1260" i="1" s="1"/>
  <c r="R1266" i="1"/>
  <c r="S1266" i="1" s="1"/>
  <c r="R1272" i="1"/>
  <c r="S1272" i="1" s="1"/>
  <c r="R1278" i="1"/>
  <c r="S1278" i="1" s="1"/>
  <c r="R1284" i="1"/>
  <c r="S1284" i="1" s="1"/>
  <c r="R1290" i="1"/>
  <c r="S1290" i="1" s="1"/>
  <c r="R1308" i="1"/>
  <c r="S1308" i="1" s="1"/>
  <c r="R1314" i="1"/>
  <c r="S1314" i="1" s="1"/>
  <c r="R1320" i="1"/>
  <c r="S1320" i="1" s="1"/>
  <c r="R1326" i="1"/>
  <c r="S1326" i="1" s="1"/>
  <c r="R1332" i="1"/>
  <c r="S1332" i="1" s="1"/>
  <c r="R1338" i="1"/>
  <c r="S1338" i="1" s="1"/>
  <c r="R1344" i="1"/>
  <c r="S1344" i="1" s="1"/>
  <c r="R1350" i="1"/>
  <c r="S1350" i="1" s="1"/>
  <c r="R1356" i="1"/>
  <c r="S1356" i="1" s="1"/>
  <c r="R1362" i="1"/>
  <c r="S1362" i="1" s="1"/>
  <c r="R1368" i="1"/>
  <c r="S1368" i="1" s="1"/>
  <c r="R1374" i="1"/>
  <c r="S1374" i="1" s="1"/>
  <c r="R1380" i="1"/>
  <c r="S1380" i="1" s="1"/>
  <c r="R1386" i="1"/>
  <c r="S1386" i="1" s="1"/>
  <c r="R1392" i="1"/>
  <c r="S1392" i="1" s="1"/>
  <c r="R1398" i="1"/>
  <c r="S1398" i="1" s="1"/>
  <c r="R1416" i="1"/>
  <c r="S1416" i="1" s="1"/>
  <c r="R1434" i="1"/>
  <c r="S1434" i="1" s="1"/>
  <c r="R1440" i="1"/>
  <c r="S1440" i="1" s="1"/>
  <c r="R1446" i="1"/>
  <c r="S1446" i="1" s="1"/>
  <c r="R1452" i="1"/>
  <c r="S1452" i="1" s="1"/>
  <c r="R1458" i="1"/>
  <c r="S1458" i="1" s="1"/>
  <c r="R1464" i="1"/>
  <c r="S1464" i="1" s="1"/>
  <c r="R1470" i="1"/>
  <c r="S1470" i="1" s="1"/>
  <c r="R1482" i="1"/>
  <c r="S1482" i="1" s="1"/>
  <c r="R1488" i="1"/>
  <c r="S1488" i="1" s="1"/>
  <c r="R1494" i="1"/>
  <c r="S1494" i="1" s="1"/>
  <c r="R1500" i="1"/>
  <c r="S1500" i="1" s="1"/>
  <c r="R1506" i="1"/>
  <c r="S1506" i="1" s="1"/>
  <c r="R1512" i="1"/>
  <c r="S1512" i="1" s="1"/>
  <c r="R1518" i="1"/>
  <c r="S1518" i="1" s="1"/>
  <c r="R1524" i="1"/>
  <c r="S1524" i="1" s="1"/>
  <c r="R1530" i="1"/>
  <c r="S1530" i="1" s="1"/>
  <c r="R1542" i="1"/>
  <c r="S1542" i="1" s="1"/>
  <c r="R1548" i="1"/>
  <c r="S1548" i="1" s="1"/>
  <c r="R1560" i="1"/>
  <c r="S1560" i="1" s="1"/>
  <c r="R1578" i="1"/>
  <c r="S1578" i="1" s="1"/>
  <c r="R1584" i="1"/>
  <c r="S1584" i="1" s="1"/>
  <c r="R1590" i="1"/>
  <c r="S1590" i="1" s="1"/>
  <c r="R1596" i="1"/>
  <c r="S1596" i="1" s="1"/>
  <c r="R1602" i="1"/>
  <c r="S1602" i="1" s="1"/>
  <c r="R1608" i="1"/>
  <c r="S1608" i="1" s="1"/>
  <c r="R1614" i="1"/>
  <c r="S1614" i="1" s="1"/>
  <c r="R1620" i="1"/>
  <c r="S1620" i="1" s="1"/>
  <c r="R1626" i="1"/>
  <c r="S1626" i="1" s="1"/>
  <c r="R1632" i="1"/>
  <c r="S1632" i="1" s="1"/>
  <c r="R1638" i="1"/>
  <c r="S1638" i="1" s="1"/>
  <c r="R1644" i="1"/>
  <c r="S1644" i="1" s="1"/>
  <c r="R1650" i="1"/>
  <c r="S1650" i="1" s="1"/>
  <c r="R1656" i="1"/>
  <c r="S1656" i="1" s="1"/>
  <c r="R1662" i="1"/>
  <c r="S1662" i="1" s="1"/>
  <c r="R1668" i="1"/>
  <c r="S1668" i="1" s="1"/>
  <c r="R1674" i="1"/>
  <c r="S1674" i="1" s="1"/>
  <c r="R1686" i="1"/>
  <c r="S1686" i="1" s="1"/>
  <c r="R1692" i="1"/>
  <c r="S1692" i="1" s="1"/>
  <c r="R1704" i="1"/>
  <c r="S1704" i="1" s="1"/>
  <c r="R1710" i="1"/>
  <c r="S1710" i="1" s="1"/>
  <c r="R1716" i="1"/>
  <c r="S1716" i="1" s="1"/>
  <c r="R1728" i="1"/>
  <c r="S1728" i="1" s="1"/>
  <c r="R1734" i="1"/>
  <c r="S1734" i="1" s="1"/>
  <c r="R1740" i="1"/>
  <c r="S1740" i="1" s="1"/>
  <c r="R1746" i="1"/>
  <c r="S1746" i="1" s="1"/>
  <c r="R1752" i="1"/>
  <c r="S1752" i="1" s="1"/>
  <c r="R1758" i="1"/>
  <c r="S1758" i="1" s="1"/>
  <c r="R1764" i="1"/>
  <c r="S1764" i="1" s="1"/>
  <c r="R1770" i="1"/>
  <c r="S1770" i="1" s="1"/>
  <c r="R1776" i="1"/>
  <c r="S1776" i="1" s="1"/>
  <c r="R1788" i="1"/>
  <c r="S1788" i="1" s="1"/>
  <c r="R1794" i="1"/>
  <c r="S1794" i="1" s="1"/>
  <c r="R1806" i="1"/>
  <c r="S1806" i="1" s="1"/>
  <c r="R1812" i="1"/>
  <c r="S1812" i="1" s="1"/>
  <c r="R1824" i="1"/>
  <c r="S1824" i="1" s="1"/>
  <c r="R1830" i="1"/>
  <c r="S1830" i="1" s="1"/>
  <c r="R1842" i="1"/>
  <c r="S1842" i="1" s="1"/>
  <c r="R1848" i="1"/>
  <c r="S1848" i="1" s="1"/>
  <c r="R1854" i="1"/>
  <c r="S1854" i="1" s="1"/>
  <c r="R1866" i="1"/>
  <c r="S1866" i="1" s="1"/>
  <c r="R1872" i="1"/>
  <c r="S1872" i="1" s="1"/>
  <c r="R1878" i="1"/>
  <c r="S1878" i="1" s="1"/>
  <c r="R1884" i="1"/>
  <c r="S1884" i="1" s="1"/>
  <c r="R1890" i="1"/>
  <c r="S1890" i="1" s="1"/>
  <c r="R1896" i="1"/>
  <c r="S1896" i="1" s="1"/>
  <c r="R1902" i="1"/>
  <c r="S1902" i="1" s="1"/>
  <c r="R1908" i="1"/>
  <c r="S1908" i="1" s="1"/>
  <c r="R1920" i="1"/>
  <c r="S1920" i="1" s="1"/>
  <c r="R1932" i="1"/>
  <c r="S1932" i="1" s="1"/>
  <c r="R1938" i="1"/>
  <c r="S1938" i="1" s="1"/>
  <c r="R1944" i="1"/>
  <c r="S1944" i="1" s="1"/>
  <c r="R1956" i="1"/>
  <c r="S1956" i="1" s="1"/>
  <c r="R1962" i="1"/>
  <c r="S1962" i="1" s="1"/>
  <c r="R1968" i="1"/>
  <c r="S1968" i="1" s="1"/>
  <c r="R1974" i="1"/>
  <c r="S1974" i="1" s="1"/>
  <c r="R1980" i="1"/>
  <c r="S1980" i="1" s="1"/>
  <c r="R1986" i="1"/>
  <c r="S1986" i="1" s="1"/>
  <c r="R1992" i="1"/>
  <c r="S1992" i="1" s="1"/>
  <c r="R1998" i="1"/>
  <c r="S1998" i="1" s="1"/>
  <c r="R2004" i="1"/>
  <c r="S2004" i="1" s="1"/>
  <c r="R2010" i="1"/>
  <c r="S2010" i="1" s="1"/>
  <c r="R2016" i="1"/>
  <c r="S2016" i="1" s="1"/>
  <c r="R2022" i="1"/>
  <c r="S2022" i="1" s="1"/>
  <c r="R2028" i="1"/>
  <c r="S2028" i="1" s="1"/>
  <c r="R2034" i="1"/>
  <c r="S2034" i="1" s="1"/>
  <c r="R2040" i="1"/>
  <c r="S2040" i="1" s="1"/>
  <c r="R2052" i="1"/>
  <c r="S2052" i="1" s="1"/>
  <c r="R2058" i="1"/>
  <c r="S2058" i="1" s="1"/>
  <c r="R2064" i="1"/>
  <c r="S2064" i="1" s="1"/>
  <c r="R2070" i="1"/>
  <c r="S2070" i="1" s="1"/>
  <c r="R2076" i="1"/>
  <c r="S2076" i="1" s="1"/>
  <c r="R2082" i="1"/>
  <c r="S2082" i="1" s="1"/>
  <c r="R2088" i="1"/>
  <c r="S2088" i="1" s="1"/>
  <c r="R2094" i="1"/>
  <c r="S2094" i="1" s="1"/>
  <c r="R2100" i="1"/>
  <c r="S2100" i="1" s="1"/>
  <c r="R2106" i="1"/>
  <c r="S2106" i="1" s="1"/>
  <c r="R2118" i="1"/>
  <c r="S2118" i="1" s="1"/>
  <c r="R2124" i="1"/>
  <c r="S2124" i="1" s="1"/>
  <c r="R2130" i="1"/>
  <c r="S2130" i="1" s="1"/>
  <c r="R2142" i="1"/>
  <c r="S2142" i="1" s="1"/>
  <c r="R2148" i="1"/>
  <c r="S2148" i="1" s="1"/>
  <c r="R2154" i="1"/>
  <c r="S2154" i="1" s="1"/>
  <c r="R2166" i="1"/>
  <c r="S2166" i="1" s="1"/>
  <c r="R2178" i="1"/>
  <c r="S2178" i="1" s="1"/>
  <c r="R2184" i="1"/>
  <c r="S2184" i="1" s="1"/>
  <c r="R2190" i="1"/>
  <c r="S2190" i="1" s="1"/>
  <c r="R2196" i="1"/>
  <c r="S2196" i="1" s="1"/>
  <c r="R2202" i="1"/>
  <c r="S2202" i="1" s="1"/>
  <c r="R2208" i="1"/>
  <c r="S2208" i="1" s="1"/>
  <c r="R2214" i="1"/>
  <c r="S2214" i="1" s="1"/>
  <c r="R2220" i="1"/>
  <c r="S2220" i="1" s="1"/>
  <c r="R2226" i="1"/>
  <c r="S2226" i="1" s="1"/>
  <c r="R2232" i="1"/>
  <c r="S2232" i="1" s="1"/>
  <c r="R2238" i="1"/>
  <c r="S2238" i="1" s="1"/>
  <c r="R2250" i="1"/>
  <c r="S2250" i="1" s="1"/>
  <c r="R2256" i="1"/>
  <c r="S2256" i="1" s="1"/>
  <c r="R2262" i="1"/>
  <c r="S2262" i="1" s="1"/>
  <c r="R2268" i="1"/>
  <c r="S2268" i="1" s="1"/>
  <c r="R2274" i="1"/>
  <c r="S2274" i="1" s="1"/>
  <c r="R2280" i="1"/>
  <c r="S2280" i="1" s="1"/>
  <c r="R2286" i="1"/>
  <c r="S2286" i="1" s="1"/>
  <c r="R2298" i="1"/>
  <c r="S2298" i="1" s="1"/>
  <c r="R2304" i="1"/>
  <c r="S2304" i="1" s="1"/>
  <c r="R2316" i="1"/>
  <c r="S2316" i="1" s="1"/>
  <c r="R2322" i="1"/>
  <c r="S2322" i="1" s="1"/>
  <c r="R2334" i="1"/>
  <c r="S2334" i="1" s="1"/>
  <c r="R2340" i="1"/>
  <c r="S2340" i="1" s="1"/>
  <c r="R2346" i="1"/>
  <c r="S2346" i="1" s="1"/>
  <c r="R2352" i="1"/>
  <c r="S2352" i="1" s="1"/>
  <c r="R2358" i="1"/>
  <c r="S2358" i="1" s="1"/>
  <c r="R2364" i="1"/>
  <c r="S2364" i="1" s="1"/>
  <c r="R2370" i="1"/>
  <c r="S2370" i="1" s="1"/>
  <c r="R2376" i="1"/>
  <c r="S2376" i="1" s="1"/>
  <c r="R2382" i="1"/>
  <c r="S2382" i="1" s="1"/>
  <c r="R2388" i="1"/>
  <c r="S2388" i="1" s="1"/>
  <c r="R2394" i="1"/>
  <c r="S2394" i="1" s="1"/>
  <c r="R2400" i="1"/>
  <c r="S2400" i="1" s="1"/>
  <c r="R2406" i="1"/>
  <c r="S2406" i="1" s="1"/>
  <c r="R2418" i="1"/>
  <c r="S2418" i="1" s="1"/>
  <c r="R2430" i="1"/>
  <c r="S2430" i="1" s="1"/>
  <c r="R2436" i="1"/>
  <c r="S2436" i="1" s="1"/>
  <c r="R2442" i="1"/>
  <c r="S2442" i="1" s="1"/>
  <c r="R2448" i="1"/>
  <c r="S2448" i="1" s="1"/>
  <c r="R2454" i="1"/>
  <c r="S2454" i="1" s="1"/>
  <c r="R2466" i="1"/>
  <c r="S2466" i="1" s="1"/>
  <c r="R2478" i="1"/>
  <c r="S2478" i="1" s="1"/>
  <c r="R2484" i="1"/>
  <c r="S2484" i="1" s="1"/>
  <c r="R2490" i="1"/>
  <c r="S2490" i="1" s="1"/>
  <c r="R2496" i="1"/>
  <c r="S2496" i="1" s="1"/>
  <c r="R2502" i="1"/>
  <c r="S2502" i="1" s="1"/>
  <c r="R2508" i="1"/>
  <c r="S2508" i="1" s="1"/>
  <c r="R2526" i="1"/>
  <c r="S2526" i="1" s="1"/>
  <c r="R2532" i="1"/>
  <c r="S2532" i="1" s="1"/>
  <c r="R2538" i="1"/>
  <c r="S2538" i="1" s="1"/>
  <c r="R2544" i="1"/>
  <c r="S2544" i="1" s="1"/>
  <c r="R2550" i="1"/>
  <c r="S2550" i="1" s="1"/>
  <c r="R2556" i="1"/>
  <c r="S2556" i="1" s="1"/>
  <c r="R2568" i="1"/>
  <c r="S2568" i="1" s="1"/>
  <c r="R2574" i="1"/>
  <c r="S2574" i="1" s="1"/>
  <c r="R2580" i="1"/>
  <c r="S2580" i="1" s="1"/>
  <c r="R2592" i="1"/>
  <c r="S2592" i="1" s="1"/>
  <c r="R2598" i="1"/>
  <c r="S2598" i="1" s="1"/>
  <c r="R2604" i="1"/>
  <c r="S2604" i="1" s="1"/>
  <c r="R2616" i="1"/>
  <c r="S2616" i="1" s="1"/>
  <c r="R2622" i="1"/>
  <c r="S2622" i="1" s="1"/>
  <c r="R2628" i="1"/>
  <c r="S2628" i="1" s="1"/>
  <c r="R2634" i="1"/>
  <c r="S2634" i="1" s="1"/>
  <c r="R2640" i="1"/>
  <c r="S2640" i="1" s="1"/>
  <c r="R2652" i="1"/>
  <c r="S2652" i="1" s="1"/>
  <c r="R2658" i="1"/>
  <c r="S2658" i="1" s="1"/>
  <c r="R2664" i="1"/>
  <c r="S2664" i="1" s="1"/>
  <c r="R2670" i="1"/>
  <c r="S2670" i="1" s="1"/>
  <c r="R2676" i="1"/>
  <c r="S2676" i="1" s="1"/>
  <c r="R2682" i="1"/>
  <c r="S2682" i="1" s="1"/>
  <c r="R2688" i="1"/>
  <c r="S2688" i="1" s="1"/>
  <c r="R2694" i="1"/>
  <c r="S2694" i="1" s="1"/>
  <c r="R2700" i="1"/>
  <c r="S2700" i="1" s="1"/>
  <c r="R2706" i="1"/>
  <c r="S2706" i="1" s="1"/>
  <c r="R2098" i="1"/>
  <c r="S2098" i="1" s="1"/>
  <c r="R2104" i="1"/>
  <c r="S2104" i="1" s="1"/>
  <c r="R2110" i="1"/>
  <c r="S2110" i="1" s="1"/>
  <c r="R2122" i="1"/>
  <c r="S2122" i="1" s="1"/>
  <c r="R2128" i="1"/>
  <c r="S2128" i="1" s="1"/>
  <c r="R2152" i="1"/>
  <c r="S2152" i="1" s="1"/>
  <c r="R2170" i="1"/>
  <c r="S2170" i="1" s="1"/>
  <c r="R2176" i="1"/>
  <c r="S2176" i="1" s="1"/>
  <c r="R2182" i="1"/>
  <c r="S2182" i="1" s="1"/>
  <c r="R2188" i="1"/>
  <c r="S2188" i="1" s="1"/>
  <c r="R2194" i="1"/>
  <c r="S2194" i="1" s="1"/>
  <c r="R2206" i="1"/>
  <c r="S2206" i="1" s="1"/>
  <c r="R2212" i="1"/>
  <c r="S2212" i="1" s="1"/>
  <c r="R2218" i="1"/>
  <c r="S2218" i="1" s="1"/>
  <c r="R2224" i="1"/>
  <c r="S2224" i="1" s="1"/>
  <c r="R2230" i="1"/>
  <c r="S2230" i="1" s="1"/>
  <c r="R2242" i="1"/>
  <c r="S2242" i="1" s="1"/>
  <c r="R2248" i="1"/>
  <c r="S2248" i="1" s="1"/>
  <c r="R2254" i="1"/>
  <c r="S2254" i="1" s="1"/>
  <c r="R2260" i="1"/>
  <c r="S2260" i="1" s="1"/>
  <c r="R2266" i="1"/>
  <c r="S2266" i="1" s="1"/>
  <c r="R2272" i="1"/>
  <c r="S2272" i="1" s="1"/>
  <c r="R2284" i="1"/>
  <c r="S2284" i="1" s="1"/>
  <c r="R2290" i="1"/>
  <c r="S2290" i="1" s="1"/>
  <c r="R2296" i="1"/>
  <c r="S2296" i="1" s="1"/>
  <c r="R2302" i="1"/>
  <c r="S2302" i="1" s="1"/>
  <c r="R2308" i="1"/>
  <c r="S2308" i="1" s="1"/>
  <c r="R2314" i="1"/>
  <c r="S2314" i="1" s="1"/>
  <c r="R2320" i="1"/>
  <c r="S2320" i="1" s="1"/>
  <c r="R2326" i="1"/>
  <c r="S2326" i="1" s="1"/>
  <c r="R2332" i="1"/>
  <c r="S2332" i="1" s="1"/>
  <c r="R2338" i="1"/>
  <c r="S2338" i="1" s="1"/>
  <c r="R2344" i="1"/>
  <c r="S2344" i="1" s="1"/>
  <c r="R2350" i="1"/>
  <c r="S2350" i="1" s="1"/>
  <c r="R2356" i="1"/>
  <c r="S2356" i="1" s="1"/>
  <c r="R2362" i="1"/>
  <c r="S2362" i="1" s="1"/>
  <c r="R2368" i="1"/>
  <c r="S2368" i="1" s="1"/>
  <c r="R2374" i="1"/>
  <c r="S2374" i="1" s="1"/>
  <c r="R2380" i="1"/>
  <c r="S2380" i="1" s="1"/>
  <c r="R2386" i="1"/>
  <c r="S2386" i="1" s="1"/>
  <c r="R2398" i="1"/>
  <c r="S2398" i="1" s="1"/>
  <c r="R2404" i="1"/>
  <c r="S2404" i="1" s="1"/>
  <c r="R2410" i="1"/>
  <c r="S2410" i="1" s="1"/>
  <c r="R2416" i="1"/>
  <c r="S2416" i="1" s="1"/>
  <c r="R2422" i="1"/>
  <c r="S2422" i="1" s="1"/>
  <c r="R2428" i="1"/>
  <c r="S2428" i="1" s="1"/>
  <c r="R2434" i="1"/>
  <c r="S2434" i="1" s="1"/>
  <c r="R2440" i="1"/>
  <c r="S2440" i="1" s="1"/>
  <c r="R2446" i="1"/>
  <c r="S2446" i="1" s="1"/>
  <c r="R2452" i="1"/>
  <c r="S2452" i="1" s="1"/>
  <c r="R2458" i="1"/>
  <c r="S2458" i="1" s="1"/>
  <c r="R2464" i="1"/>
  <c r="S2464" i="1" s="1"/>
  <c r="R2470" i="1"/>
  <c r="S2470" i="1" s="1"/>
  <c r="R2482" i="1"/>
  <c r="S2482" i="1" s="1"/>
  <c r="R2488" i="1"/>
  <c r="S2488" i="1" s="1"/>
  <c r="R2494" i="1"/>
  <c r="S2494" i="1" s="1"/>
  <c r="R2500" i="1"/>
  <c r="S2500" i="1" s="1"/>
  <c r="R2506" i="1"/>
  <c r="S2506" i="1" s="1"/>
  <c r="R2512" i="1"/>
  <c r="S2512" i="1" s="1"/>
  <c r="R2518" i="1"/>
  <c r="S2518" i="1" s="1"/>
  <c r="R2524" i="1"/>
  <c r="S2524" i="1" s="1"/>
  <c r="R2530" i="1"/>
  <c r="S2530" i="1" s="1"/>
  <c r="R2536" i="1"/>
  <c r="S2536" i="1" s="1"/>
  <c r="R2542" i="1"/>
  <c r="S2542" i="1" s="1"/>
  <c r="R2554" i="1"/>
  <c r="S2554" i="1" s="1"/>
  <c r="R2560" i="1"/>
  <c r="S2560" i="1" s="1"/>
  <c r="R2566" i="1"/>
  <c r="S2566" i="1" s="1"/>
  <c r="R2578" i="1"/>
  <c r="S2578" i="1" s="1"/>
  <c r="R2584" i="1"/>
  <c r="S2584" i="1" s="1"/>
  <c r="R2590" i="1"/>
  <c r="S2590" i="1" s="1"/>
  <c r="R2596" i="1"/>
  <c r="S2596" i="1" s="1"/>
  <c r="R2602" i="1"/>
  <c r="S2602" i="1" s="1"/>
  <c r="R2608" i="1"/>
  <c r="S2608" i="1" s="1"/>
  <c r="R2620" i="1"/>
  <c r="S2620" i="1" s="1"/>
  <c r="R2626" i="1"/>
  <c r="S2626" i="1" s="1"/>
  <c r="R2632" i="1"/>
  <c r="S2632" i="1" s="1"/>
  <c r="R2638" i="1"/>
  <c r="S2638" i="1" s="1"/>
  <c r="R2644" i="1"/>
  <c r="S2644" i="1" s="1"/>
  <c r="R2650" i="1"/>
  <c r="S2650" i="1" s="1"/>
  <c r="R2656" i="1"/>
  <c r="S2656" i="1" s="1"/>
  <c r="R2662" i="1"/>
  <c r="S2662" i="1" s="1"/>
  <c r="R2668" i="1"/>
  <c r="S2668" i="1" s="1"/>
  <c r="R2686" i="1"/>
  <c r="S2686" i="1" s="1"/>
  <c r="R2692" i="1"/>
  <c r="S2692" i="1" s="1"/>
  <c r="R2704" i="1"/>
  <c r="S2704" i="1" s="1"/>
  <c r="R2701" i="1"/>
  <c r="S2701" i="1" s="1"/>
  <c r="R2698" i="1"/>
  <c r="S2698" i="1" s="1"/>
  <c r="R2699" i="1"/>
  <c r="S2699" i="1" s="1"/>
  <c r="R2151" i="1"/>
  <c r="S2151" i="1" s="1"/>
  <c r="R2157" i="1"/>
  <c r="S2157" i="1" s="1"/>
  <c r="R2169" i="1"/>
  <c r="S2169" i="1" s="1"/>
  <c r="R2175" i="1"/>
  <c r="S2175" i="1" s="1"/>
  <c r="R2181" i="1"/>
  <c r="S2181" i="1" s="1"/>
  <c r="R2187" i="1"/>
  <c r="S2187" i="1" s="1"/>
  <c r="R2193" i="1"/>
  <c r="S2193" i="1" s="1"/>
  <c r="R2199" i="1"/>
  <c r="S2199" i="1" s="1"/>
  <c r="R2205" i="1"/>
  <c r="S2205" i="1" s="1"/>
  <c r="R2211" i="1"/>
  <c r="S2211" i="1" s="1"/>
  <c r="R2217" i="1"/>
  <c r="S2217" i="1" s="1"/>
  <c r="R2223" i="1"/>
  <c r="S2223" i="1" s="1"/>
  <c r="R2235" i="1"/>
  <c r="S2235" i="1" s="1"/>
  <c r="R2241" i="1"/>
  <c r="S2241" i="1" s="1"/>
  <c r="R2247" i="1"/>
  <c r="S2247" i="1" s="1"/>
  <c r="R2253" i="1"/>
  <c r="S2253" i="1" s="1"/>
  <c r="R2259" i="1"/>
  <c r="S2259" i="1" s="1"/>
  <c r="R2265" i="1"/>
  <c r="S2265" i="1" s="1"/>
  <c r="R2271" i="1"/>
  <c r="S2271" i="1" s="1"/>
  <c r="R2277" i="1"/>
  <c r="S2277" i="1" s="1"/>
  <c r="R2283" i="1"/>
  <c r="S2283" i="1" s="1"/>
  <c r="R2289" i="1"/>
  <c r="S2289" i="1" s="1"/>
  <c r="R2295" i="1"/>
  <c r="S2295" i="1" s="1"/>
  <c r="R2301" i="1"/>
  <c r="S2301" i="1" s="1"/>
  <c r="R2307" i="1"/>
  <c r="S2307" i="1" s="1"/>
  <c r="R2313" i="1"/>
  <c r="S2313" i="1" s="1"/>
  <c r="R2319" i="1"/>
  <c r="S2319" i="1" s="1"/>
  <c r="R2325" i="1"/>
  <c r="S2325" i="1" s="1"/>
  <c r="R2331" i="1"/>
  <c r="S2331" i="1" s="1"/>
  <c r="R2337" i="1"/>
  <c r="S2337" i="1" s="1"/>
  <c r="R2343" i="1"/>
  <c r="S2343" i="1" s="1"/>
  <c r="R2355" i="1"/>
  <c r="S2355" i="1" s="1"/>
  <c r="R2361" i="1"/>
  <c r="S2361" i="1" s="1"/>
  <c r="R2367" i="1"/>
  <c r="S2367" i="1" s="1"/>
  <c r="R2373" i="1"/>
  <c r="S2373" i="1" s="1"/>
  <c r="R2379" i="1"/>
  <c r="S2379" i="1" s="1"/>
  <c r="R2391" i="1"/>
  <c r="S2391" i="1" s="1"/>
  <c r="R2397" i="1"/>
  <c r="S2397" i="1" s="1"/>
  <c r="R2403" i="1"/>
  <c r="S2403" i="1" s="1"/>
  <c r="R2415" i="1"/>
  <c r="S2415" i="1" s="1"/>
  <c r="R2421" i="1"/>
  <c r="S2421" i="1" s="1"/>
  <c r="R2427" i="1"/>
  <c r="S2427" i="1" s="1"/>
  <c r="R2439" i="1"/>
  <c r="S2439" i="1" s="1"/>
  <c r="R2445" i="1"/>
  <c r="S2445" i="1" s="1"/>
  <c r="R2451" i="1"/>
  <c r="S2451" i="1" s="1"/>
  <c r="R2457" i="1"/>
  <c r="S2457" i="1" s="1"/>
  <c r="R2469" i="1"/>
  <c r="S2469" i="1" s="1"/>
  <c r="R2475" i="1"/>
  <c r="S2475" i="1" s="1"/>
  <c r="R2481" i="1"/>
  <c r="S2481" i="1" s="1"/>
  <c r="R2487" i="1"/>
  <c r="S2487" i="1" s="1"/>
  <c r="R2493" i="1"/>
  <c r="S2493" i="1" s="1"/>
  <c r="R2499" i="1"/>
  <c r="S2499" i="1" s="1"/>
  <c r="R2505" i="1"/>
  <c r="S2505" i="1" s="1"/>
  <c r="R2511" i="1"/>
  <c r="S2511" i="1" s="1"/>
  <c r="R2517" i="1"/>
  <c r="S2517" i="1" s="1"/>
  <c r="R2529" i="1"/>
  <c r="S2529" i="1" s="1"/>
  <c r="R2535" i="1"/>
  <c r="S2535" i="1" s="1"/>
  <c r="R2541" i="1"/>
  <c r="S2541" i="1" s="1"/>
  <c r="R2547" i="1"/>
  <c r="S2547" i="1" s="1"/>
  <c r="R2553" i="1"/>
  <c r="S2553" i="1" s="1"/>
  <c r="R2559" i="1"/>
  <c r="S2559" i="1" s="1"/>
  <c r="R2565" i="1"/>
  <c r="S2565" i="1" s="1"/>
  <c r="R2571" i="1"/>
  <c r="S2571" i="1" s="1"/>
  <c r="R2577" i="1"/>
  <c r="S2577" i="1" s="1"/>
  <c r="R2583" i="1"/>
  <c r="S2583" i="1" s="1"/>
  <c r="R2589" i="1"/>
  <c r="S2589" i="1" s="1"/>
  <c r="R2595" i="1"/>
  <c r="S2595" i="1" s="1"/>
  <c r="R2601" i="1"/>
  <c r="S2601" i="1" s="1"/>
  <c r="R2607" i="1"/>
  <c r="S2607" i="1" s="1"/>
  <c r="R2613" i="1"/>
  <c r="S2613" i="1" s="1"/>
  <c r="R2619" i="1"/>
  <c r="S2619" i="1" s="1"/>
  <c r="R2625" i="1"/>
  <c r="S2625" i="1" s="1"/>
  <c r="R2631" i="1"/>
  <c r="S2631" i="1" s="1"/>
  <c r="R2637" i="1"/>
  <c r="S2637" i="1" s="1"/>
  <c r="R2643" i="1"/>
  <c r="S2643" i="1" s="1"/>
  <c r="R2649" i="1"/>
  <c r="S2649" i="1" s="1"/>
  <c r="R2655" i="1"/>
  <c r="S2655" i="1" s="1"/>
  <c r="R2661" i="1"/>
  <c r="S2661" i="1" s="1"/>
  <c r="R2667" i="1"/>
  <c r="S2667" i="1" s="1"/>
  <c r="R2673" i="1"/>
  <c r="S2673" i="1" s="1"/>
  <c r="R2679" i="1"/>
  <c r="S2679" i="1" s="1"/>
  <c r="R2685" i="1"/>
  <c r="S2685" i="1" s="1"/>
  <c r="R2691" i="1"/>
  <c r="S2691" i="1" s="1"/>
  <c r="R2697" i="1"/>
  <c r="S2697" i="1" s="1"/>
  <c r="R2703" i="1"/>
  <c r="S2703" i="1" s="1"/>
  <c r="R1459" i="1"/>
  <c r="S1459" i="1" s="1"/>
  <c r="R1400" i="1"/>
  <c r="S1400" i="1" s="1"/>
  <c r="R1343" i="1"/>
  <c r="S1343" i="1" s="1"/>
  <c r="R1062" i="1"/>
  <c r="S1062" i="1" s="1"/>
  <c r="R206" i="1"/>
  <c r="S206" i="1" s="1"/>
  <c r="R203" i="1"/>
  <c r="S203" i="1" s="1"/>
  <c r="R193" i="1"/>
  <c r="S193" i="1" s="1"/>
  <c r="R176" i="1"/>
  <c r="S176" i="1" s="1"/>
  <c r="R151" i="1"/>
  <c r="S151" i="1" s="1"/>
  <c r="R1612" i="1"/>
  <c r="S1612" i="1" s="1"/>
  <c r="R1585" i="1"/>
  <c r="S1585" i="1" s="1"/>
  <c r="R1570" i="1"/>
  <c r="S1570" i="1" s="1"/>
  <c r="R1566" i="1"/>
  <c r="S1566" i="1" s="1"/>
  <c r="R1534" i="1"/>
  <c r="S1534" i="1" s="1"/>
  <c r="R1501" i="1"/>
  <c r="S1501" i="1" s="1"/>
  <c r="R1404" i="1"/>
  <c r="S1404" i="1" s="1"/>
  <c r="R1397" i="1"/>
  <c r="S1397" i="1" s="1"/>
  <c r="R1253" i="1"/>
  <c r="S1253" i="1" s="1"/>
  <c r="R1109" i="1"/>
  <c r="S1109" i="1" s="1"/>
  <c r="R1038" i="1"/>
  <c r="S1038" i="1" s="1"/>
  <c r="R932" i="1"/>
  <c r="S932" i="1" s="1"/>
  <c r="R915" i="1"/>
  <c r="S915" i="1" s="1"/>
  <c r="R885" i="1"/>
  <c r="S885" i="1" s="1"/>
  <c r="R776" i="1"/>
  <c r="S776" i="1" s="1"/>
  <c r="R185" i="1"/>
  <c r="S185" i="1" s="1"/>
  <c r="R1778" i="1"/>
  <c r="S1778" i="1" s="1"/>
  <c r="R1616" i="1"/>
  <c r="S1616" i="1" s="1"/>
  <c r="R1428" i="1"/>
  <c r="S1428" i="1" s="1"/>
  <c r="R1283" i="1"/>
  <c r="S1283" i="1" s="1"/>
  <c r="R878" i="1"/>
  <c r="S878" i="1" s="1"/>
  <c r="R863" i="1"/>
  <c r="S863" i="1" s="1"/>
  <c r="R851" i="1"/>
  <c r="S851" i="1" s="1"/>
  <c r="R814" i="1"/>
  <c r="S814" i="1" s="1"/>
  <c r="R171" i="1"/>
  <c r="S171" i="1" s="1"/>
  <c r="R2014" i="1"/>
  <c r="S2014" i="1" s="1"/>
  <c r="R1415" i="1"/>
  <c r="S1415" i="1" s="1"/>
  <c r="R1396" i="1"/>
  <c r="S1396" i="1" s="1"/>
  <c r="R1394" i="1"/>
  <c r="S1394" i="1" s="1"/>
  <c r="R1388" i="1"/>
  <c r="S1388" i="1" s="1"/>
  <c r="R1296" i="1"/>
  <c r="S1296" i="1" s="1"/>
  <c r="R1100" i="1"/>
  <c r="S1100" i="1" s="1"/>
  <c r="R1077" i="1"/>
  <c r="S1077" i="1" s="1"/>
  <c r="R1011" i="1"/>
  <c r="S1011" i="1" s="1"/>
  <c r="R1007" i="1"/>
  <c r="S1007" i="1" s="1"/>
  <c r="R989" i="1"/>
  <c r="S989" i="1" s="1"/>
  <c r="R967" i="1"/>
  <c r="S967" i="1" s="1"/>
  <c r="R938" i="1"/>
  <c r="S938" i="1" s="1"/>
  <c r="R835" i="1"/>
  <c r="S835" i="1" s="1"/>
  <c r="R813" i="1"/>
  <c r="S813" i="1" s="1"/>
  <c r="R1461" i="1"/>
  <c r="S1461" i="1" s="1"/>
  <c r="R830" i="1"/>
  <c r="S830" i="1" s="1"/>
  <c r="R795" i="1"/>
  <c r="S795" i="1" s="1"/>
  <c r="R334" i="1"/>
  <c r="S334" i="1" s="1"/>
  <c r="R789" i="1"/>
  <c r="S789" i="1" s="1"/>
  <c r="R720" i="1"/>
  <c r="S720" i="1" s="1"/>
  <c r="R690" i="1"/>
  <c r="S690" i="1" s="1"/>
  <c r="R2666" i="1"/>
  <c r="S2666" i="1" s="1"/>
  <c r="R2614" i="1"/>
  <c r="S2614" i="1" s="1"/>
  <c r="R2610" i="1"/>
  <c r="S2610" i="1" s="1"/>
  <c r="R2572" i="1"/>
  <c r="S2572" i="1" s="1"/>
  <c r="R2548" i="1"/>
  <c r="S2548" i="1" s="1"/>
  <c r="R2533" i="1"/>
  <c r="S2533" i="1" s="1"/>
  <c r="R2523" i="1"/>
  <c r="S2523" i="1" s="1"/>
  <c r="R2519" i="1"/>
  <c r="S2519" i="1" s="1"/>
  <c r="R2463" i="1"/>
  <c r="S2463" i="1" s="1"/>
  <c r="R2460" i="1"/>
  <c r="S2460" i="1" s="1"/>
  <c r="R2441" i="1"/>
  <c r="S2441" i="1" s="1"/>
  <c r="R2433" i="1"/>
  <c r="S2433" i="1" s="1"/>
  <c r="R2243" i="1"/>
  <c r="S2243" i="1" s="1"/>
  <c r="R2228" i="1"/>
  <c r="S2228" i="1" s="1"/>
  <c r="R2168" i="1"/>
  <c r="S2168" i="1" s="1"/>
  <c r="R2164" i="1"/>
  <c r="S2164" i="1" s="1"/>
  <c r="R2134" i="1"/>
  <c r="S2134" i="1" s="1"/>
  <c r="R2127" i="1"/>
  <c r="S2127" i="1" s="1"/>
  <c r="R2112" i="1"/>
  <c r="S2112" i="1" s="1"/>
  <c r="R2111" i="1"/>
  <c r="S2111" i="1" s="1"/>
  <c r="R2099" i="1"/>
  <c r="S2099" i="1" s="1"/>
  <c r="R2087" i="1"/>
  <c r="S2087" i="1" s="1"/>
  <c r="R2072" i="1"/>
  <c r="S2072" i="1" s="1"/>
  <c r="R2046" i="1"/>
  <c r="S2046" i="1" s="1"/>
  <c r="R2015" i="1"/>
  <c r="S2015" i="1" s="1"/>
  <c r="R1917" i="1"/>
  <c r="S1917" i="1" s="1"/>
  <c r="R1915" i="1"/>
  <c r="S1915" i="1" s="1"/>
  <c r="R1881" i="1"/>
  <c r="S1881" i="1" s="1"/>
  <c r="R1825" i="1"/>
  <c r="S1825" i="1" s="1"/>
  <c r="R1818" i="1"/>
  <c r="S1818" i="1" s="1"/>
  <c r="R1723" i="1"/>
  <c r="S1723" i="1" s="1"/>
  <c r="R1722" i="1"/>
  <c r="S1722" i="1" s="1"/>
  <c r="R1698" i="1"/>
  <c r="S1698" i="1" s="1"/>
  <c r="R1682" i="1"/>
  <c r="S1682" i="1" s="1"/>
  <c r="R1587" i="1"/>
  <c r="S1587" i="1" s="1"/>
  <c r="R1572" i="1"/>
  <c r="S1572" i="1" s="1"/>
  <c r="R1517" i="1"/>
  <c r="S1517" i="1" s="1"/>
  <c r="R1502" i="1"/>
  <c r="S1502" i="1" s="1"/>
  <c r="R1205" i="1"/>
  <c r="S1205" i="1" s="1"/>
  <c r="R1194" i="1"/>
  <c r="S1194" i="1" s="1"/>
  <c r="R1181" i="1"/>
  <c r="S1181" i="1" s="1"/>
  <c r="R1089" i="1"/>
  <c r="S1089" i="1" s="1"/>
  <c r="R1045" i="1"/>
  <c r="S1045" i="1" s="1"/>
  <c r="R1033" i="1"/>
  <c r="S1033" i="1" s="1"/>
  <c r="R1030" i="1"/>
  <c r="S1030" i="1" s="1"/>
  <c r="R990" i="1"/>
  <c r="S990" i="1" s="1"/>
  <c r="R966" i="1"/>
  <c r="S966" i="1" s="1"/>
  <c r="R921" i="1"/>
  <c r="S921" i="1" s="1"/>
  <c r="R869" i="1"/>
  <c r="S869" i="1" s="1"/>
  <c r="R832" i="1"/>
  <c r="S832" i="1" s="1"/>
  <c r="R821" i="1"/>
  <c r="S821" i="1" s="1"/>
  <c r="R820" i="1"/>
  <c r="S820" i="1" s="1"/>
  <c r="R801" i="1"/>
  <c r="S801" i="1" s="1"/>
  <c r="R762" i="1"/>
  <c r="S762" i="1" s="1"/>
  <c r="R1422" i="1"/>
  <c r="S1422" i="1" s="1"/>
  <c r="R1410" i="1"/>
  <c r="S1410" i="1" s="1"/>
  <c r="R1342" i="1"/>
  <c r="S1342" i="1" s="1"/>
  <c r="R1302" i="1"/>
  <c r="S1302" i="1" s="1"/>
  <c r="R1298" i="1"/>
  <c r="S1298" i="1" s="1"/>
  <c r="R1191" i="1"/>
  <c r="S1191" i="1" s="1"/>
  <c r="R1185" i="1"/>
  <c r="S1185" i="1" s="1"/>
  <c r="R1104" i="1"/>
  <c r="S1104" i="1" s="1"/>
  <c r="R1088" i="1"/>
  <c r="S1088" i="1" s="1"/>
  <c r="R1042" i="1"/>
  <c r="S1042" i="1" s="1"/>
  <c r="R999" i="1"/>
  <c r="S999" i="1" s="1"/>
  <c r="R872" i="1"/>
  <c r="S872" i="1" s="1"/>
  <c r="R855" i="1"/>
  <c r="S855" i="1" s="1"/>
  <c r="R844" i="1"/>
  <c r="S844" i="1" s="1"/>
  <c r="R810" i="1"/>
  <c r="S810" i="1" s="1"/>
  <c r="R790" i="1"/>
  <c r="S790" i="1" s="1"/>
  <c r="R726" i="1"/>
  <c r="S726" i="1" s="1"/>
  <c r="R718" i="1"/>
  <c r="S718" i="1" s="1"/>
  <c r="R685" i="1"/>
  <c r="S685" i="1" s="1"/>
  <c r="R2423" i="1"/>
  <c r="S2423" i="1" s="1"/>
  <c r="R646" i="1"/>
  <c r="S646" i="1" s="1"/>
  <c r="R2231" i="1"/>
  <c r="S2231" i="1" s="1"/>
  <c r="R2008" i="1"/>
  <c r="S2008" i="1" s="1"/>
  <c r="R1955" i="1"/>
  <c r="S1955" i="1" s="1"/>
  <c r="R1780" i="1"/>
  <c r="S1780" i="1" s="1"/>
  <c r="R1755" i="1"/>
  <c r="S1755" i="1" s="1"/>
  <c r="R1173" i="1"/>
  <c r="S1173" i="1" s="1"/>
  <c r="R1160" i="1"/>
  <c r="S1160" i="1" s="1"/>
  <c r="R1147" i="1"/>
  <c r="S1147" i="1" s="1"/>
  <c r="R1140" i="1"/>
  <c r="S1140" i="1" s="1"/>
  <c r="R1061" i="1"/>
  <c r="S1061" i="1" s="1"/>
  <c r="R1049" i="1"/>
  <c r="S1049" i="1" s="1"/>
  <c r="R1016" i="1"/>
  <c r="S1016" i="1" s="1"/>
  <c r="R1004" i="1"/>
  <c r="S1004" i="1" s="1"/>
  <c r="R2489" i="1"/>
  <c r="S2489" i="1" s="1"/>
  <c r="R2483" i="1"/>
  <c r="S2483" i="1" s="1"/>
  <c r="R2449" i="1"/>
  <c r="S2449" i="1" s="1"/>
  <c r="R2258" i="1"/>
  <c r="S2258" i="1" s="1"/>
  <c r="R2239" i="1"/>
  <c r="S2239" i="1" s="1"/>
  <c r="R2236" i="1"/>
  <c r="S2236" i="1" s="1"/>
  <c r="R2019" i="1"/>
  <c r="S2019" i="1" s="1"/>
  <c r="R1143" i="1"/>
  <c r="S1143" i="1" s="1"/>
  <c r="R1093" i="1"/>
  <c r="S1093" i="1" s="1"/>
  <c r="R1085" i="1"/>
  <c r="S1085" i="1" s="1"/>
  <c r="R1056" i="1"/>
  <c r="S1056" i="1" s="1"/>
  <c r="R1002" i="1"/>
  <c r="S1002" i="1" s="1"/>
  <c r="R951" i="1"/>
  <c r="S951" i="1" s="1"/>
  <c r="R898" i="1"/>
  <c r="S898" i="1" s="1"/>
  <c r="R2514" i="1"/>
  <c r="S2514" i="1" s="1"/>
  <c r="R2476" i="1"/>
  <c r="S2476" i="1" s="1"/>
  <c r="R2136" i="1"/>
  <c r="S2136" i="1" s="1"/>
  <c r="R2057" i="1"/>
  <c r="S2057" i="1" s="1"/>
  <c r="R1926" i="1"/>
  <c r="S1926" i="1" s="1"/>
  <c r="R1880" i="1"/>
  <c r="S1880" i="1" s="1"/>
  <c r="R1865" i="1"/>
  <c r="S1865" i="1" s="1"/>
  <c r="R1860" i="1"/>
  <c r="S1860" i="1" s="1"/>
  <c r="R1851" i="1"/>
  <c r="S1851" i="1" s="1"/>
  <c r="R1174" i="1"/>
  <c r="S1174" i="1" s="1"/>
  <c r="R1172" i="1"/>
  <c r="S1172" i="1" s="1"/>
  <c r="R1169" i="1"/>
  <c r="S1169" i="1" s="1"/>
  <c r="R1127" i="1"/>
  <c r="S1127" i="1" s="1"/>
  <c r="R1119" i="1"/>
  <c r="S1119" i="1" s="1"/>
  <c r="R1106" i="1"/>
  <c r="S1106" i="1" s="1"/>
  <c r="R1076" i="1"/>
  <c r="S1076" i="1" s="1"/>
  <c r="R1034" i="1"/>
  <c r="S1034" i="1" s="1"/>
  <c r="R1021" i="1"/>
  <c r="S1021" i="1" s="1"/>
  <c r="R1012" i="1"/>
  <c r="S1012" i="1" s="1"/>
  <c r="R983" i="1"/>
  <c r="S983" i="1" s="1"/>
  <c r="R2491" i="1"/>
  <c r="S2491" i="1" s="1"/>
  <c r="R2437" i="1"/>
  <c r="S2437" i="1" s="1"/>
  <c r="R2424" i="1"/>
  <c r="S2424" i="1" s="1"/>
  <c r="R2412" i="1"/>
  <c r="S2412" i="1" s="1"/>
  <c r="R2311" i="1"/>
  <c r="S2311" i="1" s="1"/>
  <c r="R2278" i="1"/>
  <c r="S2278" i="1" s="1"/>
  <c r="R2216" i="1"/>
  <c r="S2216" i="1" s="1"/>
  <c r="R2189" i="1"/>
  <c r="S2189" i="1" s="1"/>
  <c r="R2073" i="1"/>
  <c r="S2073" i="1" s="1"/>
  <c r="R2056" i="1"/>
  <c r="S2056" i="1" s="1"/>
  <c r="R1964" i="1"/>
  <c r="S1964" i="1" s="1"/>
  <c r="R1952" i="1"/>
  <c r="S1952" i="1" s="1"/>
  <c r="R1903" i="1"/>
  <c r="S1903" i="1" s="1"/>
  <c r="R1869" i="1"/>
  <c r="S1869" i="1" s="1"/>
  <c r="R1849" i="1"/>
  <c r="S1849" i="1" s="1"/>
  <c r="R1820" i="1"/>
  <c r="S1820" i="1" s="1"/>
  <c r="R1756" i="1"/>
  <c r="S1756" i="1" s="1"/>
  <c r="R1717" i="1"/>
  <c r="S1717" i="1" s="1"/>
  <c r="R1707" i="1"/>
  <c r="S1707" i="1" s="1"/>
  <c r="R1203" i="1"/>
  <c r="S1203" i="1" s="1"/>
  <c r="R1057" i="1"/>
  <c r="S1057" i="1" s="1"/>
  <c r="R974" i="1"/>
  <c r="S974" i="1" s="1"/>
  <c r="R946" i="1"/>
  <c r="S946" i="1" s="1"/>
  <c r="R944" i="1"/>
  <c r="S944" i="1" s="1"/>
  <c r="R2455" i="1"/>
  <c r="S2455" i="1" s="1"/>
  <c r="R2146" i="1"/>
  <c r="S2146" i="1" s="1"/>
  <c r="R2135" i="1"/>
  <c r="S2135" i="1" s="1"/>
  <c r="R1950" i="1"/>
  <c r="S1950" i="1" s="1"/>
  <c r="R1914" i="1"/>
  <c r="S1914" i="1" s="1"/>
  <c r="R1850" i="1"/>
  <c r="S1850" i="1" s="1"/>
  <c r="R1198" i="1"/>
  <c r="S1198" i="1" s="1"/>
  <c r="R937" i="1"/>
  <c r="S937" i="1" s="1"/>
  <c r="R865" i="1"/>
  <c r="S865" i="1" s="1"/>
  <c r="R1695" i="1"/>
  <c r="S1695" i="1" s="1"/>
  <c r="R992" i="1"/>
  <c r="S992" i="1" s="1"/>
  <c r="R914" i="1"/>
  <c r="S914" i="1" s="1"/>
  <c r="R860" i="1"/>
  <c r="S860" i="1" s="1"/>
  <c r="R856" i="1"/>
  <c r="S856" i="1" s="1"/>
  <c r="R2646" i="1"/>
  <c r="S2646" i="1" s="1"/>
  <c r="R2549" i="1"/>
  <c r="S2549" i="1" s="1"/>
  <c r="R2244" i="1"/>
  <c r="S2244" i="1" s="1"/>
  <c r="R2115" i="1"/>
  <c r="S2115" i="1" s="1"/>
  <c r="R1929" i="1"/>
  <c r="S1929" i="1" s="1"/>
  <c r="R1879" i="1"/>
  <c r="S1879" i="1" s="1"/>
  <c r="R1741" i="1"/>
  <c r="S1741" i="1" s="1"/>
  <c r="R1708" i="1"/>
  <c r="S1708" i="1" s="1"/>
  <c r="R1287" i="1"/>
  <c r="S1287" i="1" s="1"/>
  <c r="R672" i="1"/>
  <c r="S672" i="1" s="1"/>
  <c r="R509" i="1"/>
  <c r="S509" i="1" s="1"/>
  <c r="R406" i="1"/>
  <c r="S406" i="1" s="1"/>
  <c r="R337" i="1"/>
  <c r="S337" i="1" s="1"/>
  <c r="R308" i="1"/>
  <c r="S308" i="1" s="1"/>
  <c r="R158" i="1"/>
  <c r="S158" i="1" s="1"/>
  <c r="R37" i="1"/>
  <c r="S37" i="1" s="1"/>
  <c r="R1934" i="1"/>
  <c r="S1934" i="1" s="1"/>
  <c r="R1804" i="1"/>
  <c r="S1804" i="1" s="1"/>
  <c r="R1724" i="1"/>
  <c r="S1724" i="1" s="1"/>
  <c r="R1699" i="1"/>
  <c r="S1699" i="1" s="1"/>
  <c r="R1604" i="1"/>
  <c r="S1604" i="1" s="1"/>
  <c r="R1567" i="1"/>
  <c r="S1567" i="1" s="1"/>
  <c r="R1554" i="1"/>
  <c r="S1554" i="1" s="1"/>
  <c r="R1405" i="1"/>
  <c r="S1405" i="1" s="1"/>
  <c r="R1399" i="1"/>
  <c r="S1399" i="1" s="1"/>
  <c r="R1334" i="1"/>
  <c r="S1334" i="1" s="1"/>
  <c r="R1311" i="1"/>
  <c r="S1311" i="1" s="1"/>
  <c r="R818" i="1"/>
  <c r="S818" i="1" s="1"/>
  <c r="R640" i="1"/>
  <c r="S640" i="1" s="1"/>
  <c r="R587" i="1"/>
  <c r="S587" i="1" s="1"/>
  <c r="R574" i="1"/>
  <c r="S574" i="1" s="1"/>
  <c r="R548" i="1"/>
  <c r="S548" i="1" s="1"/>
  <c r="R299" i="1"/>
  <c r="S299" i="1" s="1"/>
  <c r="R251" i="1"/>
  <c r="S251" i="1" s="1"/>
  <c r="R101" i="1"/>
  <c r="S101" i="1" s="1"/>
  <c r="R2680" i="1"/>
  <c r="S2680" i="1" s="1"/>
  <c r="R2291" i="1"/>
  <c r="S2291" i="1" s="1"/>
  <c r="R1811" i="1"/>
  <c r="S1811" i="1" s="1"/>
  <c r="R1782" i="1"/>
  <c r="S1782" i="1" s="1"/>
  <c r="R1562" i="1"/>
  <c r="S1562" i="1" s="1"/>
  <c r="R1536" i="1"/>
  <c r="S1536" i="1" s="1"/>
  <c r="R909" i="1"/>
  <c r="S909" i="1" s="1"/>
  <c r="R817" i="1"/>
  <c r="S817" i="1" s="1"/>
  <c r="R809" i="1"/>
  <c r="S809" i="1" s="1"/>
  <c r="R725" i="1"/>
  <c r="S725" i="1" s="1"/>
  <c r="R697" i="1"/>
  <c r="S697" i="1" s="1"/>
  <c r="R642" i="1"/>
  <c r="S642" i="1" s="1"/>
  <c r="R2603" i="1"/>
  <c r="S2603" i="1" s="1"/>
  <c r="R2163" i="1"/>
  <c r="S2163" i="1" s="1"/>
  <c r="R1751" i="1"/>
  <c r="S1751" i="1" s="1"/>
  <c r="R1672" i="1"/>
  <c r="S1672" i="1" s="1"/>
  <c r="R1591" i="1"/>
  <c r="S1591" i="1" s="1"/>
  <c r="R1456" i="1"/>
  <c r="S1456" i="1" s="1"/>
  <c r="R1401" i="1"/>
  <c r="S1401" i="1" s="1"/>
  <c r="R1385" i="1"/>
  <c r="S1385" i="1" s="1"/>
  <c r="R1353" i="1"/>
  <c r="S1353" i="1" s="1"/>
  <c r="R1331" i="1"/>
  <c r="S1331" i="1" s="1"/>
  <c r="R1192" i="1"/>
  <c r="S1192" i="1" s="1"/>
  <c r="R982" i="1"/>
  <c r="S982" i="1" s="1"/>
  <c r="R907" i="1"/>
  <c r="S907" i="1" s="1"/>
  <c r="R815" i="1"/>
  <c r="S815" i="1" s="1"/>
  <c r="R778" i="1"/>
  <c r="S778" i="1" s="1"/>
  <c r="R761" i="1"/>
  <c r="S761" i="1" s="1"/>
  <c r="R760" i="1"/>
  <c r="S760" i="1" s="1"/>
  <c r="R755" i="1"/>
  <c r="S755" i="1" s="1"/>
  <c r="R675" i="1"/>
  <c r="S675" i="1" s="1"/>
  <c r="R385" i="1"/>
  <c r="S385" i="1" s="1"/>
  <c r="R288" i="1"/>
  <c r="S288" i="1" s="1"/>
  <c r="R178" i="1"/>
  <c r="S178" i="1" s="1"/>
  <c r="R166" i="1"/>
  <c r="S166" i="1" s="1"/>
  <c r="R165" i="1"/>
  <c r="S165" i="1" s="1"/>
  <c r="R161" i="1"/>
  <c r="S161" i="1" s="1"/>
  <c r="R156" i="1"/>
  <c r="S156" i="1" s="1"/>
  <c r="R81" i="1"/>
  <c r="S81" i="1" s="1"/>
  <c r="R62" i="1"/>
  <c r="S62" i="1" s="1"/>
  <c r="R2069" i="1"/>
  <c r="S2069" i="1" s="1"/>
  <c r="R1836" i="1"/>
  <c r="S1836" i="1" s="1"/>
  <c r="R1680" i="1"/>
  <c r="S1680" i="1" s="1"/>
  <c r="R1598" i="1"/>
  <c r="S1598" i="1" s="1"/>
  <c r="R1549" i="1"/>
  <c r="S1549" i="1" s="1"/>
  <c r="R1544" i="1"/>
  <c r="S1544" i="1" s="1"/>
  <c r="R1519" i="1"/>
  <c r="S1519" i="1" s="1"/>
  <c r="R1479" i="1"/>
  <c r="S1479" i="1" s="1"/>
  <c r="R1476" i="1"/>
  <c r="S1476" i="1" s="1"/>
  <c r="R1391" i="1"/>
  <c r="S1391" i="1" s="1"/>
  <c r="R738" i="1"/>
  <c r="S738" i="1" s="1"/>
  <c r="R717" i="1"/>
  <c r="S717" i="1" s="1"/>
  <c r="R708" i="1"/>
  <c r="S708" i="1" s="1"/>
  <c r="R668" i="1"/>
  <c r="S668" i="1" s="1"/>
  <c r="R659" i="1"/>
  <c r="S659" i="1" s="1"/>
  <c r="R650" i="1"/>
  <c r="S650" i="1" s="1"/>
  <c r="R583" i="1"/>
  <c r="S583" i="1" s="1"/>
  <c r="R435" i="1"/>
  <c r="S435" i="1" s="1"/>
  <c r="R394" i="1"/>
  <c r="S394" i="1" s="1"/>
  <c r="R379" i="1"/>
  <c r="S379" i="1" s="1"/>
  <c r="R377" i="1"/>
  <c r="S377" i="1" s="1"/>
  <c r="R261" i="1"/>
  <c r="S261" i="1" s="1"/>
  <c r="R848" i="1"/>
  <c r="S848" i="1" s="1"/>
  <c r="R263" i="1"/>
  <c r="S263" i="1" s="1"/>
  <c r="R2160" i="1"/>
  <c r="S2160" i="1" s="1"/>
  <c r="R1628" i="1"/>
  <c r="S1628" i="1" s="1"/>
  <c r="R1525" i="1"/>
  <c r="S1525" i="1" s="1"/>
  <c r="R1521" i="1"/>
  <c r="S1521" i="1" s="1"/>
  <c r="R1513" i="1"/>
  <c r="S1513" i="1" s="1"/>
  <c r="R1425" i="1"/>
  <c r="S1425" i="1" s="1"/>
  <c r="R1403" i="1"/>
  <c r="S1403" i="1" s="1"/>
  <c r="R1276" i="1"/>
  <c r="S1276" i="1" s="1"/>
  <c r="R1254" i="1"/>
  <c r="S1254" i="1" s="1"/>
  <c r="R763" i="1"/>
  <c r="S763" i="1" s="1"/>
  <c r="R538" i="1"/>
  <c r="S538" i="1" s="1"/>
  <c r="R481" i="1"/>
  <c r="S481" i="1" s="1"/>
  <c r="R463" i="1"/>
  <c r="S463" i="1" s="1"/>
  <c r="R395" i="1"/>
  <c r="S395" i="1" s="1"/>
  <c r="R333" i="1"/>
  <c r="S333" i="1" s="1"/>
  <c r="R329" i="1"/>
  <c r="S329" i="1" s="1"/>
  <c r="R298" i="1"/>
  <c r="S298" i="1" s="1"/>
  <c r="R297" i="1"/>
  <c r="S297" i="1" s="1"/>
  <c r="R271" i="1"/>
  <c r="S271" i="1" s="1"/>
  <c r="R268" i="1"/>
  <c r="S268" i="1" s="1"/>
  <c r="R218" i="1"/>
  <c r="S218" i="1" s="1"/>
  <c r="R52" i="1"/>
  <c r="S52" i="1" s="1"/>
  <c r="R42" i="1"/>
  <c r="S42" i="1" s="1"/>
  <c r="R752" i="1"/>
  <c r="S752" i="1" s="1"/>
  <c r="R714" i="1"/>
  <c r="S714" i="1" s="1"/>
  <c r="R2654" i="1"/>
  <c r="S2654" i="1" s="1"/>
  <c r="R2642" i="1"/>
  <c r="S2642" i="1" s="1"/>
  <c r="R2674" i="1"/>
  <c r="S2674" i="1" s="1"/>
  <c r="R2581" i="1"/>
  <c r="S2581" i="1" s="1"/>
  <c r="R2520" i="1"/>
  <c r="S2520" i="1" s="1"/>
  <c r="R2385" i="1"/>
  <c r="S2385" i="1" s="1"/>
  <c r="R1495" i="1"/>
  <c r="S1495" i="1" s="1"/>
  <c r="R2468" i="1"/>
  <c r="S2468" i="1" s="1"/>
  <c r="R2150" i="1"/>
  <c r="S2150" i="1" s="1"/>
  <c r="R1769" i="1"/>
  <c r="S1769" i="1" s="1"/>
  <c r="R1281" i="1"/>
  <c r="S1281" i="1" s="1"/>
  <c r="R1202" i="1"/>
  <c r="S1202" i="1" s="1"/>
  <c r="R2562" i="1"/>
  <c r="S2562" i="1" s="1"/>
  <c r="R1831" i="1"/>
  <c r="S1831" i="1" s="1"/>
  <c r="R2624" i="1"/>
  <c r="S2624" i="1" s="1"/>
  <c r="R2318" i="1"/>
  <c r="S2318" i="1" s="1"/>
  <c r="R1288" i="1"/>
  <c r="S1288" i="1" s="1"/>
  <c r="R345" i="1"/>
  <c r="S345" i="1" s="1"/>
  <c r="R2586" i="1"/>
  <c r="S2586" i="1" s="1"/>
  <c r="R2472" i="1"/>
  <c r="S2472" i="1" s="1"/>
  <c r="R2450" i="1"/>
  <c r="S2450" i="1" s="1"/>
  <c r="R2426" i="1"/>
  <c r="S2426" i="1" s="1"/>
  <c r="R2425" i="1"/>
  <c r="S2425" i="1" s="1"/>
  <c r="R2409" i="1"/>
  <c r="S2409" i="1" s="1"/>
  <c r="R2392" i="1"/>
  <c r="S2392" i="1" s="1"/>
  <c r="R2353" i="1"/>
  <c r="S2353" i="1" s="1"/>
  <c r="R2349" i="1"/>
  <c r="S2349" i="1" s="1"/>
  <c r="R2328" i="1"/>
  <c r="S2328" i="1" s="1"/>
  <c r="R2310" i="1"/>
  <c r="S2310" i="1" s="1"/>
  <c r="R2292" i="1"/>
  <c r="S2292" i="1" s="1"/>
  <c r="R2229" i="1"/>
  <c r="S2229" i="1" s="1"/>
  <c r="R2225" i="1"/>
  <c r="S2225" i="1" s="1"/>
  <c r="R2215" i="1"/>
  <c r="S2215" i="1" s="1"/>
  <c r="R2200" i="1"/>
  <c r="S2200" i="1" s="1"/>
  <c r="R2172" i="1"/>
  <c r="S2172" i="1" s="1"/>
  <c r="R2158" i="1"/>
  <c r="S2158" i="1" s="1"/>
  <c r="R2140" i="1"/>
  <c r="S2140" i="1" s="1"/>
  <c r="R2116" i="1"/>
  <c r="S2116" i="1" s="1"/>
  <c r="R2086" i="1"/>
  <c r="S2086" i="1" s="1"/>
  <c r="R2071" i="1"/>
  <c r="S2071" i="1" s="1"/>
  <c r="R2054" i="1"/>
  <c r="S2054" i="1" s="1"/>
  <c r="R1888" i="1"/>
  <c r="S1888" i="1" s="1"/>
  <c r="R1810" i="1"/>
  <c r="S1810" i="1" s="1"/>
  <c r="R1800" i="1"/>
  <c r="S1800" i="1" s="1"/>
  <c r="R1785" i="1"/>
  <c r="S1785" i="1" s="1"/>
  <c r="R1745" i="1"/>
  <c r="S1745" i="1" s="1"/>
  <c r="R1742" i="1"/>
  <c r="S1742" i="1" s="1"/>
  <c r="R1619" i="1"/>
  <c r="S1619" i="1" s="1"/>
  <c r="R1515" i="1"/>
  <c r="S1515" i="1" s="1"/>
  <c r="R1528" i="1"/>
  <c r="S1528" i="1" s="1"/>
  <c r="R1736" i="1"/>
  <c r="S1736" i="1" s="1"/>
  <c r="R1529" i="1"/>
  <c r="S1529" i="1" s="1"/>
  <c r="R679" i="1"/>
  <c r="S679" i="1" s="1"/>
  <c r="R612" i="1"/>
  <c r="S612" i="1" s="1"/>
  <c r="R364" i="1"/>
  <c r="S364" i="1" s="1"/>
  <c r="R35" i="1"/>
  <c r="S35" i="1" s="1"/>
  <c r="R1280" i="1"/>
  <c r="S1280" i="1" s="1"/>
  <c r="R681" i="1"/>
  <c r="S681" i="1" s="1"/>
  <c r="R295" i="1"/>
  <c r="S295" i="1" s="1"/>
  <c r="R225" i="1"/>
  <c r="S225" i="1" s="1"/>
</calcChain>
</file>

<file path=xl/sharedStrings.xml><?xml version="1.0" encoding="utf-8"?>
<sst xmlns="http://schemas.openxmlformats.org/spreadsheetml/2006/main" count="16332" uniqueCount="94">
  <si>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</si>
  <si>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</si>
  <si>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</si>
  <si>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</si>
  <si>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</si>
  <si>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</si>
  <si>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</si>
  <si>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</si>
  <si>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</si>
  <si>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</si>
  <si>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</si>
  <si>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</si>
  <si>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</si>
  <si>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</si>
  <si>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</si>
  <si>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</si>
  <si>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</si>
  <si>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</si>
  <si>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</si>
  <si>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</si>
  <si>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</si>
  <si>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</si>
  <si>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</si>
  <si>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</si>
  <si>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</si>
  <si>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</si>
  <si>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</si>
  <si>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</si>
  <si>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</si>
  <si>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</si>
  <si>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</si>
  <si>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</si>
  <si>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</si>
  <si>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</si>
  <si>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</si>
  <si>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</si>
  <si>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</si>
  <si>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</si>
  <si>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</si>
  <si>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</si>
  <si>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</si>
  <si>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</si>
  <si>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</si>
  <si>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</si>
  <si>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</si>
  <si>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</si>
  <si>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</si>
  <si>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</si>
  <si>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</si>
  <si>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</si>
  <si>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</si>
  <si>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</si>
  <si>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</si>
  <si>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</si>
  <si>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</si>
  <si>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</si>
  <si>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</si>
  <si>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</si>
  <si>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</si>
  <si>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</si>
  <si>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</si>
  <si>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</si>
  <si>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</si>
  <si>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</si>
  <si>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</si>
  <si>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</si>
  <si>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</si>
  <si>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</si>
  <si>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</si>
  <si>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</si>
  <si>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Month</t>
  </si>
  <si>
    <t>Quarter</t>
  </si>
  <si>
    <t>Sum of Revenue</t>
  </si>
  <si>
    <t>Sum of Gross Profit</t>
  </si>
  <si>
    <t>Gross Profit Margin</t>
  </si>
  <si>
    <t>Sum of Units Sold</t>
  </si>
  <si>
    <t>Total Order</t>
  </si>
  <si>
    <t>Sum of COGS</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</si>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</sst>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3" tint="0.89999084444715716"/>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2">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1" fontId="3" fillId="0" borderId="0" xfId="0" applyNumberFormat="1" applyFont="1"/>
    <xf numFmtId="165" fontId="0" fillId="0" borderId="0" xfId="0" applyNumberFormat="1"/>
    <xf numFmtId="10" fontId="0" fillId="0" borderId="0" xfId="4" applyNumberFormat="1" applyFont="1"/>
    <xf numFmtId="1" fontId="0" fillId="0" borderId="0" xfId="0" applyNumberFormat="1"/>
    <xf numFmtId="0" fontId="0" fillId="3" borderId="0" xfId="0" applyFill="1"/>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xf numFmtId="168" fontId="0" fillId="0" borderId="0" xfId="0" pivotButton="1" applyNumberFormat="1"/>
    <xf numFmtId="168" fontId="0" fillId="0" borderId="0" xfId="0" applyNumberFormat="1" applyAlignment="1">
      <alignment horizontal="left"/>
    </xf>
    <xf numFmtId="0"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249">
    <dxf>
      <numFmt numFmtId="167" formatCode="\$#,##0"/>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 formatCode="0"/>
    </dxf>
    <dxf>
      <font>
        <b val="0"/>
        <i val="0"/>
        <strike val="0"/>
        <condense val="0"/>
        <extend val="0"/>
        <outline val="0"/>
        <shadow val="0"/>
        <u val="none"/>
        <vertAlign val="baseline"/>
        <sz val="12"/>
        <color auto="1"/>
        <name val="Aptos Narrow"/>
        <family val="2"/>
        <scheme val="minor"/>
      </font>
      <numFmt numFmtId="164" formatCode="dd\-mmm\-yyyy"/>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8" formatCode="\$#,##0,&quot;k&quot;"/>
    </dxf>
    <dxf>
      <numFmt numFmtId="168" formatCode="\$#,##0,&quot;k&quo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248"/>
      <tableStyleElement type="headerRow" dxfId="247"/>
    </tableStyle>
    <tableStyle name="TimeSlicerStyleDark1 2" pivot="0" table="0" count="9" xr9:uid="{C96DA1F2-88E9-40CC-8E55-CFEE23594AD8}">
      <tableStyleElement type="wholeTable" dxfId="246"/>
      <tableStyleElement type="headerRow" dxfId="245"/>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poject.xlsx]pivot!PivotTable2</c:name>
    <c:fmtId val="3"/>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61794851074726E-2"/>
          <c:y val="0.32047334390146637"/>
          <c:w val="0.95325023081274307"/>
          <c:h val="0.53389970061365277"/>
        </c:manualLayout>
      </c:layout>
      <c:lineChart>
        <c:grouping val="standard"/>
        <c:varyColors val="0"/>
        <c:ser>
          <c:idx val="0"/>
          <c:order val="0"/>
          <c:tx>
            <c:strRef>
              <c:f>pivot!$B$8</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pivot!$B$9:$B$21</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3-1544-4DF7-BD14-220C8CD4F919}"/>
            </c:ext>
          </c:extLst>
        </c:ser>
        <c:ser>
          <c:idx val="1"/>
          <c:order val="1"/>
          <c:tx>
            <c:strRef>
              <c:f>pivot!$C$8</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pivot!$C$9:$C$21</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5-1544-4DF7-BD14-220C8CD4F919}"/>
            </c:ext>
          </c:extLst>
        </c:ser>
        <c:dLbls>
          <c:showLegendKey val="0"/>
          <c:showVal val="0"/>
          <c:showCatName val="0"/>
          <c:showSerName val="0"/>
          <c:showPercent val="0"/>
          <c:showBubbleSize val="0"/>
        </c:dLbls>
        <c:marker val="1"/>
        <c:smooth val="0"/>
        <c:axId val="1341572943"/>
        <c:axId val="1341576783"/>
      </c:lineChart>
      <c:catAx>
        <c:axId val="134157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41576783"/>
        <c:crosses val="autoZero"/>
        <c:auto val="1"/>
        <c:lblAlgn val="ctr"/>
        <c:lblOffset val="100"/>
        <c:noMultiLvlLbl val="0"/>
      </c:catAx>
      <c:valAx>
        <c:axId val="1341576783"/>
        <c:scaling>
          <c:orientation val="minMax"/>
        </c:scaling>
        <c:delete val="1"/>
        <c:axPos val="l"/>
        <c:numFmt formatCode="\$#,##0,&quot;k&quot;" sourceLinked="1"/>
        <c:majorTickMark val="none"/>
        <c:minorTickMark val="none"/>
        <c:tickLblPos val="nextTo"/>
        <c:crossAx val="1341572943"/>
        <c:crosses val="autoZero"/>
        <c:crossBetween val="between"/>
      </c:valAx>
    </c:plotArea>
    <c:legend>
      <c:legendPos val="t"/>
      <c:layout>
        <c:manualLayout>
          <c:xMode val="edge"/>
          <c:yMode val="edge"/>
          <c:x val="1.492539406444455E-2"/>
          <c:y val="0.170078824516746"/>
          <c:w val="0.42696124221516429"/>
          <c:h val="0.1063000093248232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poject.xlsx]pivot!PivotTable7</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100" b="1" baseline="0"/>
              <a:t>Top 5 Country By Revenue</a:t>
            </a:r>
            <a:endParaRPr lang="en-US" sz="11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glow rad="76200">
              <a:schemeClr val="accent1">
                <a:alpha val="40000"/>
              </a:schemeClr>
            </a:glow>
            <a:outerShdw blurRad="50800" dist="165100" dir="5400000" algn="ctr" rotWithShape="0">
              <a:schemeClr val="bg1"/>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glow rad="76200">
              <a:schemeClr val="accent1">
                <a:alpha val="40000"/>
              </a:schemeClr>
            </a:glow>
            <a:outerShdw blurRad="50800" dist="165100" dir="5400000" algn="ctr" rotWithShape="0">
              <a:schemeClr val="bg1"/>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glow rad="76200">
              <a:schemeClr val="accent1">
                <a:alpha val="40000"/>
              </a:schemeClr>
            </a:glow>
            <a:outerShdw blurRad="50800" dist="165100" dir="5400000" algn="ctr" rotWithShape="0">
              <a:schemeClr val="bg1"/>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glow rad="76200">
              <a:schemeClr val="accent1">
                <a:alpha val="40000"/>
              </a:schemeClr>
            </a:glow>
            <a:outerShdw blurRad="50800" dist="165100" dir="5400000" algn="ctr" rotWithShape="0">
              <a:schemeClr val="bg1"/>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50438218190923"/>
          <c:y val="9.6153846153846159E-2"/>
          <c:w val="0.75599385103363848"/>
          <c:h val="0.85897435897435892"/>
        </c:manualLayout>
      </c:layout>
      <c:barChart>
        <c:barDir val="bar"/>
        <c:grouping val="clustered"/>
        <c:varyColors val="0"/>
        <c:ser>
          <c:idx val="0"/>
          <c:order val="0"/>
          <c:tx>
            <c:strRef>
              <c:f>pivot!$F$8</c:f>
              <c:strCache>
                <c:ptCount val="1"/>
                <c:pt idx="0">
                  <c:v>Total</c:v>
                </c:pt>
              </c:strCache>
            </c:strRef>
          </c:tx>
          <c:spPr>
            <a:solidFill>
              <a:schemeClr val="accent4"/>
            </a:solidFill>
            <a:ln>
              <a:noFill/>
            </a:ln>
            <a:effectLst>
              <a:glow rad="76200">
                <a:schemeClr val="accent1">
                  <a:alpha val="40000"/>
                </a:schemeClr>
              </a:glow>
              <a:outerShdw blurRad="50800" dist="165100" dir="5400000" algn="ctr" rotWithShape="0">
                <a:schemeClr val="bg1"/>
              </a:outerShdw>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pivot!$E$9:$E$14</c:f>
              <c:strCache>
                <c:ptCount val="5"/>
                <c:pt idx="0">
                  <c:v>United Kingdom</c:v>
                </c:pt>
                <c:pt idx="1">
                  <c:v>Germany</c:v>
                </c:pt>
                <c:pt idx="2">
                  <c:v>France</c:v>
                </c:pt>
                <c:pt idx="3">
                  <c:v>Italy</c:v>
                </c:pt>
                <c:pt idx="4">
                  <c:v>Spain</c:v>
                </c:pt>
              </c:strCache>
            </c:strRef>
          </c:cat>
          <c:val>
            <c:numRef>
              <c:f>pivot!$F$9:$F$14</c:f>
              <c:numCache>
                <c:formatCode>\$#,##0,"k"</c:formatCode>
                <c:ptCount val="5"/>
                <c:pt idx="0">
                  <c:v>74427.368000000002</c:v>
                </c:pt>
                <c:pt idx="1">
                  <c:v>70034.105500000005</c:v>
                </c:pt>
                <c:pt idx="2">
                  <c:v>55102.048500000012</c:v>
                </c:pt>
                <c:pt idx="3">
                  <c:v>50319.473499999986</c:v>
                </c:pt>
                <c:pt idx="4">
                  <c:v>46624.590999999986</c:v>
                </c:pt>
              </c:numCache>
            </c:numRef>
          </c:val>
          <c:extLst>
            <c:ext xmlns:c16="http://schemas.microsoft.com/office/drawing/2014/chart" uri="{C3380CC4-5D6E-409C-BE32-E72D297353CC}">
              <c16:uniqueId val="{00000002-927E-4BC9-AB71-FD0DF05E0052}"/>
            </c:ext>
          </c:extLst>
        </c:ser>
        <c:dLbls>
          <c:dLblPos val="outEnd"/>
          <c:showLegendKey val="0"/>
          <c:showVal val="1"/>
          <c:showCatName val="0"/>
          <c:showSerName val="0"/>
          <c:showPercent val="0"/>
          <c:showBubbleSize val="0"/>
        </c:dLbls>
        <c:gapWidth val="219"/>
        <c:axId val="2037051295"/>
        <c:axId val="2037043135"/>
      </c:barChart>
      <c:catAx>
        <c:axId val="2037051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37043135"/>
        <c:crosses val="autoZero"/>
        <c:auto val="1"/>
        <c:lblAlgn val="ctr"/>
        <c:lblOffset val="100"/>
        <c:noMultiLvlLbl val="0"/>
      </c:catAx>
      <c:valAx>
        <c:axId val="2037043135"/>
        <c:scaling>
          <c:orientation val="minMax"/>
        </c:scaling>
        <c:delete val="1"/>
        <c:axPos val="b"/>
        <c:numFmt formatCode="\$#,##0,&quot;k&quot;" sourceLinked="1"/>
        <c:majorTickMark val="none"/>
        <c:minorTickMark val="none"/>
        <c:tickLblPos val="nextTo"/>
        <c:crossAx val="2037051295"/>
        <c:crosses val="autoZero"/>
        <c:crossBetween val="between"/>
      </c:valAx>
      <c:spPr>
        <a:solidFill>
          <a:schemeClr val="bg1"/>
        </a:solid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poject.xlsx]pivot!PivotTable3</c:name>
    <c:fmtId val="18"/>
  </c:pivotSource>
  <c:chart>
    <c:autoTitleDeleted val="1"/>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pivot!$F$18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37-4CB0-AF9C-746CD06E30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37-4CB0-AF9C-746CD06E30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37-4CB0-AF9C-746CD06E30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37-4CB0-AF9C-746CD06E30B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pivot!$E$19:$E$23</c:f>
              <c:strCache>
                <c:ptCount val="4"/>
                <c:pt idx="0">
                  <c:v>Corporate</c:v>
                </c:pt>
                <c:pt idx="1">
                  <c:v>Marketplace</c:v>
                </c:pt>
                <c:pt idx="2">
                  <c:v>Online Store</c:v>
                </c:pt>
                <c:pt idx="3">
                  <c:v>Retail Partners</c:v>
                </c:pt>
              </c:strCache>
            </c:strRef>
          </c:cat>
          <c:val>
            <c:numRef>
              <c:f>pivot!$F$19:$F$23</c:f>
              <c:numCache>
                <c:formatCode>\$#,##0.00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0D37-4CB0-AF9C-746CD06E30BD}"/>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prstClr val="black">
          <a:alpha val="50000"/>
        </a:prstClr>
      </a:innerShdw>
    </a:effectLst>
  </c:spPr>
  <c:txPr>
    <a:bodyPr/>
    <a:lstStyle/>
    <a:p>
      <a:pPr>
        <a:defRPr b="1"/>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poject.xlsx]pivot!PivotTable4</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lt1"/>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pivot!$I$19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E9-40FD-ABA2-C8896B164D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E9-40FD-ABA2-C8896B164D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E9-40FD-ABA2-C8896B164D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9E9-40FD-ABA2-C8896B164D2C}"/>
              </c:ext>
            </c:extLst>
          </c:dPt>
          <c:dLbls>
            <c:spPr>
              <a:solidFill>
                <a:schemeClr val="lt1"/>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pivot!$H$20:$H$24</c:f>
              <c:strCache>
                <c:ptCount val="4"/>
                <c:pt idx="0">
                  <c:v>Central Europe</c:v>
                </c:pt>
                <c:pt idx="1">
                  <c:v>Northern Europe</c:v>
                </c:pt>
                <c:pt idx="2">
                  <c:v>Southern Europe</c:v>
                </c:pt>
                <c:pt idx="3">
                  <c:v>Western Europe</c:v>
                </c:pt>
              </c:strCache>
            </c:strRef>
          </c:cat>
          <c:val>
            <c:numRef>
              <c:f>pivot!$I$20:$I$24</c:f>
              <c:numCache>
                <c:formatCode>\$#,##0.00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D9E9-40FD-ABA2-C8896B164D2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4EDA-4175-9F7C-E7CF0D2042BD}">
          <cx:tx>
            <cx:txData>
              <cx:f>_xlchart.v5.6</cx:f>
              <cx:v>Sum of Revenue</cx:v>
            </cx:txData>
          </cx:tx>
          <cx:dataLabels>
            <cx:visibility seriesName="0" categoryName="1" value="1"/>
            <cx:separator>, </cx:separator>
          </cx:dataLabels>
          <cx:dataId val="0"/>
          <cx:layoutPr>
            <cx:geography cultureLanguage="en-US" cultureRegion="IN" attribution="Powered by Bing">
              <cx:geoCache provider="{E9337A44-BEBE-4D9F-B70C-5C5E7DAFC167}">
                <cx:binary>1Htpb9040vVfaeTzKzcpUSQ1mB5gSEl3977E+SI4XkSt1EKtv/4px0vbtz2dDCZA93sTOLEkStRh
VfHUqbr/vB3/cZvf3zS/jEVetv+4HX/7pIyp/vHrr+2tui9u2oMiuW10qx/Mwa0uftUPD8nt/a93
zc2QlPGvNsLk11t105j78dO//gl3i+/1Vt/emESXJ919M53et11u2j859+GpX251V5rH4THc6bdP
F2Vi7u9+2cBD73Tx6Zf70iRmOp+q+98+vbv00y+/7t/wDw//JYf5me4OxrrOgUcc7tiO9/Thn37J
dRk/n7bsA9dFLiXIRU8f++XZhzcFjP/xeX2b1c3dXXPftr88//vH8e/e5Y+nk1bLJ2Ckfpz+Qnx7
31/fA/+vf+4dAAT2jrxZm324vndqf2lW5iafXlD531eEOAeu7QLqnDwhjt+tCLYPsPu4VNx9eebT
Snx3Gh8vwPOwPdyfj+7DvTr/6+Fe3DfFTfkTAXfxAfKwxxlFTy7A3gOODhyO4A+3n05773H/gfl8
jPzrwD3sX4/vo+8Hfz36YXNT3t6/IPATrJ0eUJtw5NnvUbcPiMsdRjl7Bn0P9e/P42PQX8btYf5y
eB/y8PSvh/xsuL+7L38e5K53QBnxmO0+G/T7kI8JxB/EXc6+hRmA/+XRT3Hm+9P5GPmXcXvIvxze
R/7sb2Dsh/dG3Tf5TXnXvmDwv1u8ax/YBHZURj6E3wV/oB75Pdrswf+Dc/p4Dd4N3luId+f2V+Nw
+zfwg+om+YluQCCuewgjip8jzHs3sGAbdolDCWwNTx84/8S6nv3ge9P5eAnOnobtgf98dB/24Oyv
h/1YPzrAy7v/HPsHBuMQ9kwpgVG+YZzYO8AOIbbtPBNOoD9vYf/+dD7G/WXcHvAvh/eRP/4bGPy/
u9Y0yc3L+//v0BN2AGEdMUTeb7YQ8jFBHufO85LsYf4DE/kY9NeBe6i/Ht+H/d9/A4Lp35fFTZP9
PNhd98CzKeUY9tVvn/cWzw88D3Pqec7LI58CzA/M42PUXwfuof56fB91f/N3CDON6eKb/AWD/93a
HeA53MYec99bu8UOPDgBzPIl54Xz70PM96fyMfLH+mXkHvS/n9jH/vhvYPGHuhluphcQ/nfkgWF6
2HEggvMPU1h0wBzuUW9vR/3+ND5G/WXcHuYvh/cRPzz6661d3Odx0v1MHQcdUIIJB9Bf2cqbXZUc
UBcYP7GfNQW0F+F/YD4fY/86cA/81+P76Iu/Aa8/GxIzPxH7n2f0hB5whEFHA0757QPh/M0K8ANg
NB4lsA5Pn72g84Nz+ngV3g3eW4l35/ZXQy7/el8Ik/LnMkzqQIZFGaPuc/h5v9/aj9sxKD4ufVqn
fV/4gfl8vAqvA/dW4PX4Pvrh6q9HX873t+qnkkzvgBHwAoI/9APsHjgOf0y7nuHfi0Q/MJ+P0X8d
uIf+6/F99OWXvx79VXP/c20f1AVOXezRl/zpve0/ch/mEdgL/oPx/8CEPob/deAe/K/H9+Ff/ZSN
4D/L+q9VD//G3ATfyiVvlP0/P/vtFaGSszf0mSV+SJCeCOTq7rdPHvpmV08licc7vCOXi+Rrc5Ob
m+Zl53kZcn/Tmt8+WY/uwVzuMYKY62AgSp9+Ge5fTlHqwNq61GE2pHGww5TAONVvnxwKVQEQTBGU
coB2MQ5e1eru5RSI17De2IUsAxP8WqiC5HeKdfmKxfPvv5RdcayT0rS/fcIw6tMv1dOFj1N1KXOI
g9HjDKlLbIrAwqrbm1OoTD1e//+iOVapW+kHjIVazavqvDjFn40WnpF8FJVPg7tsXayVnLd42dVC
L4ZFtmQbbzPdu9v+zqyq4/awPM9X1lF+l95h313m57MK2O1waSJR37QBkuVqknXgLW1ZreIlCbzN
vOrv1CCYLWoZr3O/PqnX9EYdk4dkqXfu1r7xlN/lS9wL+7I5N9t2bYVt4B0ZPw9LX8l8lV3aJ9V2
CKKTdOWE+tSWdpAfT0F90iihO5+fF0GyJLH0wvJInwwXwyjhTHsyb/li3HaXZlWfWkfOrb0mUoXD
wmzpIjt0w3oR+WaZBWjNQiXpQ3qs1zDLQ2fDltFlcWp5wrvlD5YWMfdVL+NlRwXJRU1F3vp8Xa8j
eKgRzZEXukt0EY9H9bryjr92u2RdwG3jQ3U8rb2j6RIg3MI7PNhBGUarWSRrKlHgbsojJpiowvws
OrdXegETlK08LyQLiqDaorWzVX4vUagO+Xm0LsMs0JL4RhSL4b6MwqYL1Gd3qdc49EIrMMtuF500
qRbWJvrCltmCnM25P56oXBhXRGEirFZWRibUzxD437JTuzoX8dccb5xSDht31Ukqy3DcODCvcTsN
spD82pxNpe8QOVDhfp63xTI5qTb1IitEuqqXrk9lCu9lRA6wpCu1YmGx1It4Y6/L8/aLdVjs+DE8
4coLcSRQoFZoEhxgzxbJgvrs1FnWrUjvYk9aV9mmPxoW/GHaNUb0V95pLMYrZ2POmiNOBVaLuRcE
LT2YqCusJTpMQhwgv1p0EofdDV9Pa1NK36NBscFH1hnYZy8TVR4lxZKFWOgdjPcTaYs4pJu8EChk
sCKL3K+uW4FFfdIfJ7VQRjiHAFpRSuqPS9WJBvn4fIxCVYZWEaJEVts+HGRXiOKr649+vVC+SWW8
Oy6kIFKfpuEs8pAt87vQnMexoJd26cfpbuAA0xcduErwIJKdbAM7sGTPYBb1l2I3b8rQHOlYxIXI
4BZ3KZgRkuNqZILgI1rHIiu3mRxj0XQhpp871oAnP1g2E5P3kEcbtxDUlaOzHJ2dEce3bcjkOAb5
hggmRdT6Bknnoj+ZztyLIhW8FFWxgWNuJvJJ6ly2t52vxHiRBxzLZaODeZSTLSnYYr4tar/sOzEa
Ubqi7cXgrXMkzLREtyNpZQK2i4JoQRox3dTr+apEIvXWcVD7WKbpOrrV593xmAlVBrSH11jXqzLI
2E2+To7c8/ohselyYmfRIYO4ZMJpXW7JwoQOuncv6sBu/faoO6v8kknshO1Rv5tEn4l5516SEMtE
5j4dRQbhKNQ4LJkRaSNyUomE+BbJRMqEo1ZxLgcDL7yj8zmpmN8vnPNmDS4s6AWyJe5Er0/63mem
F3kuOBPpTh+TO24LGoxh20p7XSehGlcs3+U3yZm1ogvPDkth1YvxwfIniergSmvpiSgV2YkVgFOv
lBJuGxjnBvBFn9vGt8kV9b1IFvdVc2UFGfGzRTVlYkjFvCQ0sPnOyYPy62CJhC6ZJ/MkEs1mLER7
PcpRFMFwWkvux9inauPgpTcHKBFgEQbg60WGr6bClZn+ojKBS5kNfh7dRkkeOqFz1s3LQh2PWJh+
bQfZJYVrrsmG2bvyoi5WxVV3lcyuqGLBl9UgUSOGBdo1nMovjC5YItrLTIWUXpos9NBVGwu9HJRA
RqIkaHMflf78ufN8d15oKrPV5N0A1tOZk8ENh7PhjF2CTckSrPvQnKJetpWwqGjW5iTzz9gKu7IT
cyk1D6fhTvFt7J3Elj9ctVfoBLmiD5EddFaYCrPoLLl0Or+8sI75abu88/y6FAXyc9FWO4vcsB2y
Otl9ro+6TIs2dKNhh+PTMnSOuliOrii/sO6iKwaR1Gxh01Tq3pLjbSqnRalFIdgq8XNp/OR0CKaA
RpNku9SvwZDP4T6fc6lOFHOFHkJwDuxbat0EXbWzvR39Wgi4rZ8GvZfDDgxxQ8RGlvTKSRLhLGra
B7gO9CTyRPDdUBAf4ltRC9b71mVORXHtEUGNsItd8hmVn/FRY77geMWM7OJt++CYUdTVrdtceEdu
tunWhbclaOHXQSfAqTq/H+VFHwTDbdEGNEUCPFGMtSBX8XzX73BuRFXZfgyBMqh2PZcQ3CWY/cgg
sGZw4qQLTWqLqc+oSBJ0DDtWKehty8XMy0uSkJBmxZXlq2FXdn52FqXSqoTXB+XCGkS67laDX8n6
Kz/lhywFKMyuzmRbCvsr/DC7fD1toyNXFn79dRDuCh4Fi1pJGuRbnom2gVBfrSjsLuSLWnVfq1oM
m+6rczwsycYlYujFSEV2rLe89uvPg3uMl9TvfDuEdx2kg0M2LuA/igi0bDIRKTA0HZZqCbZaJTLp
BBuWLg9YtqirVZqso9nv9NK4V4Mt47tuFTX+OEtmBWWxjmw/G0PNFmu1BiMDa+53pBBuKrpl4t/w
pRoF1iHl4UDXkTlGep0PcjT+HWokIou3Sc47wnerq6lJYvXcnPT667/OdQF/v3XM/H7wsbfp998W
9/pRpG73L3qk469X/d5188iCX1tw9kj1U4PUf2Dcf3ryx+j4IxV+bYn6Ax0Pbxp9/8uqfVfkfeS5
j8OeKTk9sF3KucdBvociCQPl5pmRswMKig7IyFBOh4YcTl4JObWhuujYFA6C6u8CI38l5BTDKYKo
RxmmDlTavf+KkEM9+C0dJy4mLnJcDwRtB+Ru+5Guv6HjqS4VJl1JZMKS9qRNPbwiTXwecZMEfT9F
K69JgBR085yJynIXNk+TwzTK7XWSZmWIm8HnFVVnMcrIck6AHQ7MbJFlspMRs+M34H6QPjgfzRZw
YZh5oIZBpfv9bAdeRam2SkeOEW4vozLHTFa64eeVo+kgNKloDDv8yrarQYuBdPWp6ptihB0oxSuT
JC0weuwUYaocvnTc3BG5yh+zD69LYT9M5s4T6WTdZ2NqDlFdmMO0ZpGoJpIpYZN0PlHUtsAdZ/es
4lHcSOJZzizSqHBradnRXRtzygUfvXsTReOpqt0uFTa1smNsR0gmOatsWTZR/sXLCp2IP0cIg2Hs
radLXEirOIcKKSEU7PDtepohn4lb1BAoNBNe57Vblel+2+M4aZdqQEqqKmGO0HxwVklsFwgimhpO
q4rpQsZl0sgZLghyNCkclLSyT5K69AphuW7hT8SpvzNjsNc/zNgFvQ2m7SCGYW3fzxiUoJa3IErI
xomtM1NG+Qpp1741OS8b0SSuWiO7ii4SN3aN4E4UL/MufiCRNo6s1YQbmebNjqVdXEsa18wSg4Om
S1Q75jIqKgipXZQNrTBRq077qh1Pxr7rIDWbJyzGqZ8q6TIvcmHYmH6Z04wCSYtySGJszLhwzYAb
AQaj7rqZZr1Me+KWAg0ll91kptxvx7E6mQdjgsiquhoi85SN/sDUOSuH6HPn4FT2VBWnJmHVTYfg
NVJ3Tm1/9qpuWY6xAvpUcOta2V2znDBv79q8soQZcwWT10Uz+f1MvZ3jMut48Fh1pIsJ9mfP4OTk
zw3oMVDtGxDoBw5F8OfR0R4N7E1AsOqiaSJkYTk4dbJoWJSUgqUAiZPzKAGm39AsGOxICaukPChx
7IWs68hpOji5Ky3gTLRFsicNJC8sZSQA3QGf1308QgLBnfoohla5VlLHKFfwAbIQb6rsQdRz1Khg
wNW06yK9rFTZDKKpElgkRKJeji1wowH32ylqMyXdvCMwyDKJrCeVB0plEKVLq7vMez2bMMs0F7qN
1a5s8lmJmGbpmQGFhIsxmhrpoDSC3byP9WP6Mk2tJIM1bRmQKFyRClKRaNKBoxwUOKjNZNbaxcaK
i3bHOu3S0M7t6nC2RuSbflBrPQwjkInR5Jk/56TeqgIukB1NnGPIIo6slo9+2ZWdWtbZid3VqBDe
rEJUTXFYVhG7okCO25BqV501fGxynyXWBum4KyR2q6N0ZOk1rfNxSwonP7Vnj4/yO2v/wdJDJx0o
RKB8c2rvRdfcnjOKsLFll4NxJVODtpnj0cOaemgxDw71uZu3X/Ws0O7Pn4xhq/uD1XmwR0LdD/qa
QJ16b3VFPPOoGFJbtnYF6ahVjdcpNPhtGtfetLzPV8R09cJ1e0iSB9BiPKvy7QQ0A8urQd2pwFSG
FpVPleonbe2D/cb+wBmgwQf0TgyKJ3bcx2m/cQY8Ej3yfMLSGxInUIT1i7QCBhglDJKBdJhDp3Ko
xFXTiBKaRAWz4vwi1pGRWrWOoE6PFl0TOb4dO2htJYxKlUXxdkA55E156dwCPahl3brjd+IqexTS
3ghtsLO7j1U7jwNX8BCo5u/nPnWkaDLlYRlZJN3SMp3GIML2VC6jDJ+VETA7yIEb7zPKC8vINGuO
sqp6UEUa2SJzVV8BD+2AIefQfgk/iwIdkQzXaUjHKg5SbSeHE6rrdVFoW/nDADuMiMqhDhqMu2BK
5vbQKWntR2SqAhdwvMpdNknsDTgYNIZUNKlQtdHNNN3ZqG88ocZ52LSNdZRGw9FMGwvyPMqSc9tQ
ECBQ5jVHBfj19YDxnMokrcZdN+ew0RcdyEQpiU7dPB8PizIBywVhh0CwErqJ8cai02wJa/D4xiOE
pBIYQhK2PJ2BgkOkIk47fbYNV2d5lOLPRYLtUSS26ntp0dk5JRm0lrPGHVf5PNEtMslFTQtzw6bc
8/HUUj/6tm/0k1Lzd9zyoz2dgYtRGznQdWAzUIjfWmGXkjLD8JHOkIA612GyzEvIbZoy74PWsFa6
c5vKEbbRTZ3OdYiRQiKL53qRdJ0O8wLdTAanoaoh6WgKkvhNDpJPVU3G/3NHdh7nsmd17LF2Bo0T
NrT+f7PKNx7Txv3kdArB9tEX2VVdO3xjWYVwYgICSEppCNbkLBDVOOgUjWVT19d1nw1rjw/pwp4T
D+yNONJYqYKsFNsr0/X1ZsZclG2chpgrclFPs+u3zLP8dsbNaaVSK/Aa4V5nvU4PTUHVomBdsWys
2vreYvwhUkH3JWyMNoZnQ5OrDSr628WwkiTiRT3AC+LMPtYV5lLrebiyR+NtmyJjAdb1CFuW7+Si
98YkoLSHyXcuEnFH7xBsa9/zdfyHOAWTgp5+2EgdZHO0z+IrXkQlogWWuCTpMWFlH1hTAzIk61cZ
x/kyaUpPGP6ZItgpMVmP3eCFf770e8I+AQIHrWEefO/AwxBu6F68SZLUjDXxkKyq4dZNCF32Xo/D
wo7n74Rl54PXZTaD8sZjJfYxcXm/BmM7pVaOcizbeMyP+4J5l/BiwL8ZAxvqIutLMgPjlqZ0oVhg
l+0XzZz4ElMaN3402q3oXdfa2A5JjGBejr9mugO5ysSJqHPSUzFPyIi5yOdFqh1aCt07WbooIGbu
bAqMqHFakPGayatKkWnoes+ZyQVGSb1msTfygDjpUyPJf9yMXLrvWo897dSzXcKpAw1he5YHSVyP
krJGcgDW45fjVEgosJTbQfH5opsICYaYDaeNzvlqTuPUiHYgR7onrPDbuIbL3bTZFTY8wS95OZ3V
uZWAFjxh62s8JO0ZtqoN6hp9XjRl24q86rUrpoI3NzWZ+SXwBjfsrVgbgfMMyLYL0uuAI46DdKBE
eHXS+QRXnkxVMhw5xVzdDY1l3SGvSK5jTfnnfMj4xgF1+OtgCLDqynPdbVbbFOoEuqMb1rm6Fq3K
Vng2eQ2SN+uIsPl1Yff552rEZR54+gKytB4vKtVCnQKn8CQUgYTd2smTST9X/Z4JwFP96q3s8FaF
+Nfu5Qtc+2LFu6uOqvvyzDT392Z3U+1f+XeUNd749h9UjX+Xd7ppbt6WGMHDnuQMfMA4lAmBUYBo
AYnCYyh6kjPwAbTdPrYPEXBLD8QEsM/n+iKxoYGIMwydox5zqGPD7Z7ri3CKQN/o440wHH8UIF7E
nHfrA+XU59/f1he996QHypqPOYtN4KsfHsXIJnuEzfZKy5AmS0UUafQ16VN2TEY9ionOWs4IKiRt
k+tVZBi/6FlullFXWxdRXW1rB8ULD7I+z0xyhGvSYuqPGBm4IP2YXI4NgeIN+GYA+yoPQdMpZTr2
twVqvsxx3vu9NZ1EVd4vmFPkwdh5UMK0dbbK6dxJ1IJu28ek+dLg5Es98utqmFO/1M5mGqMLRJUT
lmZSi6huNpgXlqzH8qKiuDuch/Q+Aq221nMhdEx8lA/FVT31sPfXE1vbtjYLxzZTgAvMghQyDWHw
aG6JhU5hKsWuz6Cgpocm8IaxFSUZE8irJvsISHcSFnhKYWudZ5l5SS2ngfZ+ZGkoyw1mYxpshVPc
lcHM6RyaoYmDSjt3msyRnwwcqglusei46s/TvDp14uouyqwr0kc2IJ24D9aI13xM1HmUNWSZgbDp
aTtfWhmQ3qqo5vXc82fW/l957Q+IkD/m2P8fSZWgRvyZVz9/SeD3ToNv1z95NTlwbIwh/wLfBjcF
733xagvzA8xgl0Wgz8C3GeCy393aOWBQzscIvBrjb70BL25tg7aJQKUEhgR+6LiY/jduDf09j1v6
G1751DbACAHvtiEC7dOuakJtkuX9Q+di3kNxg/SVbL3BIB94Vwt1/WLGCvayaQ4wCHLbKIFCDx9s
Ar5j5/F1VEads6BN4XRQwpmn7Cpm9Yx9YAeF8rNpziTuHae76cCzocJaY5qBIjVBrcitWDPKPnc7
GuJktpuzyopAJiS5o48tFmNnMRYJ1E26kbgtFIWjPBLjXCPoJKA1ymU5F7SQEFuYG6S06P2kmHkt
E1zVx5atPC6VbU3YR3Xa9EKhFOqZcxp1xK+jyrpQdKpLGRdJ1CwMd8sHp2yVYwS10/owwUl9ze2M
4o0ZJ28RqWYEcWV4lOyAkkABtY/SSomuA20zSFpmQ3VZW1CrgptsoyYm0MNQDtPpgKoiEs5YTdeW
rVHsj23fWWdzDQJJmLq9R9fTOAxTkGdpcp5gWgUxzZNhocp4etQTG8CxsbJS+S0QwfELjLYS0VVj
P5wrT1PrxKvHqgubyIWKNVIanaZFjd1dn8TFFDqmHTKQuTwrFnUb1dcGYbuTVt+WkVBT39zVhYrY
mSpLB3JB163mJe8QVJPSYRyu3TLJ81DxCceyAkVtPgbZrc5CXlsZVHFqDFXvOcFeIonBau0OvelE
VzJ2GCOndk7ZXPcJJHEJvAWUl6pr3dXKW2VDZJ8MmLvwxWKohawrM89xQPpejeHkTQ2RddyP9aFR
TlWJaGjJ5PPYq4vAcXtUQ/CnWgsHFfOa2XXiQBUw55+7Fr7d5fc9iXLfcTt1pUoWscfKcEYCKAaW
7cqK23EQfVoW9fWQFOmDrlQONc2SxPhOu814zIyCJLjrtQXx3C7JDa6ha3rNbXeIwqg1BZeGT8kU
tG2X1n4DPqUCUFZjdVG52fDV1mlnC20jA56Uz2j2kyyqoBAdRZ19NDfQSbSORww3I4luQYVrJujh
CerEaooOWk8o2AUHWTLa6LEGxa+GrRJyPM8bj0uvRtiv2dBbZzkxnKy4hcHZDObQMqGLAm7aTThX
Pm7G8Xi0UTYRkH4eXdGYpk+USNMeblG5ZTt+GXXkkqWypjlNhVbOqGNpHK2KO5I5+TwI43WjBXW5
LNEaSnWu8rzLUWk6QncFHeHBszdW17zNjH2UZ0UfhU/mOtt15H7ucAfPLawMQsOT0TWDKryQVz3q
fbudyxJE9MEB76B5BkpJy28YiXvXJ4lVg9H3sfvZbrimq5KAhiXiiTmyctP2BDBxQElTE7m2TJRt
XUgTjigerFrkqSJfR2sg0LsQ6bs0y9HSdux0o+KoCfrWhgaYVoMrl5XJfdBM+2VclA9xNzb+XNoU
WkasIjtkuc1SSTKUqDDVTQcNCJFxWjEjdwjKNEJXYw8dBG6e2UE6p9P1WHF2qBkqL7yeZyBbxbH+
MkBWvsmnJHHkZJUKWkmyDmTAMir8Ruv8EkWVt6rdARqlumkaRBFX6bEzmKqTE+h0yxg6vhho6Uxd
5KN7xtXYYFipJIklQb0xJ9weus734A5QUo8ZCH2V24IYBIJogqF9xgKgde7FfhvZySMViROou7p1
7VeYTaeQYlnKt6fePaa40FvMK1gDx+rOuxGYRBu17npiYyp5wzstKjO4fuw2yelUqWwEDPl0NJdd
vY0HnQXcxROEY3ORMZMeTvb0gNKhueJYazeY3chKJVTmSmvVFzq6GkE37uYmXpm6a7bw9rnf8667
Hr0hF0mfRKvMGzJZ5Z1eVBmYbm8qpwX1Ni3XMwGHTnplBmGN0L+iK69yQAHj4Lkp7ushmDPoiEJu
rh46PRVnELGLWFSRBzknKI31AnlxBgdYoY4Gr/ZAeq/rJnTjtgChhNC5lgr2BFumdZFuZ4/ESnLV
drdc5Qn0bbCksnyv7qMbPXvOEhel/aUrGq0EsVj9NUksCg0yEYJkcKjpAiVxbYkcvvqb+WwyhkuP
pHagY0oP5zzPVqgt+AIiSbcthozJsiXxGr6gXYMgxeYv/VQaGXd2V4S1qqgjYpTqr7A1po3IapMs
U52aZaGrxo9nhaEV7P+YO7MmOZFtS/8iv4ZPgL8yxJCR86SUXjCNgIODMzjg/PpeUWX3dpXO6VPW
L239VFJZpRQBPuy91rd2xZ2Ak4gOAWyS0QDcFoc3BqCnWX6QfhM/w2r5VQT7eFe2fQlYKFJvXqji
cxw00RcSb2udicl+m7u1s3Du6iIdAwg0SRktNKuxLvBXNSq6aG21ugTtMjwL4YsspihLs1Gt9ida
/elXrKfhESf8MCQx9t695OH8ndI5enHVAqltpaRN+mKPbmGW7hYCGmtTXrD4yTIffYVFMzxpEtbP
ODBNPtXl/qmhq7xAUqQ4bWxxF7fN/n0KdvrJ7WVzYNM0P0kkrVOocCrpAt9nJrTl8nmG5YLzI1Lj
dG9Ytb/uxnKd2ibGwTBPo11ODZdSfe5Ba5YJayGV5bqhHZyLeozHJNCLv6v6IvzcNDs2O9sXlexc
dmtOBGVjqkrX/ornVYhEr3Z6j8cQdz+Og7hN63rfcZ8Ue59U9QyKqDKLS9kscBlD8FY86cKOR4e1
1tt2wG3QfGrCeQkPc7MvFzhjC0CNQLXHaZ7iKh2iRQKaGfo5ePJ9PJ3m2cifRpf9zV7hcE8k51uY
tjSE1lLRiF67Jl+bXKEYE1d6hc5o1RQ0VsBhzgRQoqMex1ypZfzBBnzodAuklpmRWyhOBRNlm5Fp
qaYcRVCT9QKbK6O0syrri478ZBH0ycMal3WRla1XSyoJGzJIdfNh3Ypyh0O6QIYcvcXZTUmkliRw
V6N0mJS7tbJ3ddYU4+SyCcoFeV6jmk5Zv6iozGPcm1NiQtrSL30t6BfHI789OuWD1ECisUdZoxTC
HRAsQdKty1Dl475Y9xiiUqpvabFRGO2FZ/NNKZ3a8CZm3twqraaP2gsLV32NlxtRr/0CdITDqCJt
jZvLj9b+gB8p22PQo0M/NpuA9httHNdHC9P7xPVqyqNe5iARFUzEdNljUSXrKkOSTDxA1SoKHdKn
dhAtTWq1LI9yjcD+NBUF1MgbdTHWqThnKPCmzHVrcPIIcSkcJnV48YWVMLhhnZ9g0upn5jbcq8IK
+QvF0X1oNB3wDNkQ3VA+bUUShXu3JMqqacOSrIEykmLTl7VBV2ym2Ipj4AoH+qecGnHpzYb1T4IY
hJ0i61iD2lPD58iWBVr0fR3uG9yhMl22/kkUsDGywAWqSrgNUHRsCwf0UhCUYklHhOdp3HhsdojN
MjflhGJ9RxnwdezK+aXVO67lfRqbu5G68GdJo+ngSeXTQqLayjcdkvumNfaLgv15NYdb/HwxuJAm
StjVJPW86CZpfOemZAJJw5Jir0OfVBOy/aeu6x1gxaWGGSnN2jUHE+zDcGRRyXjidklug04DH9qd
JPQGjc8cppa7+l0tepJpqbr4YzVjmUGQ8CDhqjp+h4BRGXxonD3pHCqQQ0vFb5iNY5sqE2H7jmGH
j1nxnr3HVne3qtvw/Mve2RspiBsBVUo15mXgxBuf4bMISIDHZlb6i6g5inna9tsPNtPhKR76xuMb
V4U4OxLyc8f4tJ6DNuiaVDoXfCmmsp2S9Y8moGrpxm5907zrksdFPqp92A/LvvbxaY5Xy7GARAXu
tChW2PC0+MXlWl+COtjOuP/jM+XxfKugoeh0IK2zman4zjOnSABkS7kprXbG908VHfd3R+F95TR0
+0u0jNGUV8rwSyub+gfjoAaSYdvixzXGCku6VtA0uB4Wko6cpb1YptPIyvEF5feSEGz/JPZrfbLF
tSGs+lLDbcK6AFDTn6eKjLmNoupc2eqHDGebBHsNDnPjMAjauAT0OAbmyhCQ8FTVRXMgsa2eRC31
z1EY8cstkjwbVY9f1Fapl9IXZR7hfs1YRCACyW6HxhKMXfQYYvv+LNaNwLdBy/KBOGxn4TLuFc+6
em2H4zD66DMde75kcOB9Qq79V7xSCDphHw/+YWHQpFjVz4e4iToItm0P0mFboJTzji+nhYnuxs/1
BpNTr9DM6CVuI4B9BcgMm4TB9hig8jhqNX6qo6h8o4SFFzYKHBYBZ6fdbCdUb/5BkIF9SLvaPYFV
Ul1oP+08R3EyHkPPukdGOAxTrPamPG5ic+fNt9MBKMfytgHpOUJCV+9DAMbeyOVhmpmrgApzdbu3
0Y9+o2RPmqK6KvRqN5e4q/VpXnbskaJ0jU5VzeKbut/YGbfPz2otyx8hGZYTiBaexzhUu0z1BC6e
jkaeIexS9+ksNazSuZ2rZ5yS7Z2JHXhWWyscERarE3e96sqEw649rF6HH32tytTBksq4pShtIZqm
Bo1fOuhlfDR13eUVX5e7dW9/yhk/tfiZnMeQA33WhJ2WIkxrXGgiHygxP2NteV5H0/Cg2glSmyz7
UR70aBZ5rJpuvhf9ND11RdEcI0vJzUjKss0nVaCydFEVJehCQKGO8wBCtlU7P7TEoL4uprZKddzr
m2Aulic2dV/30m43KC+QOPDheNu6KABWE4sHZqb2fTHVMuRbPNa4m3HRf1r15o+VBHSRUDbP6Rir
ej3wtsZawvo8F3asgXd3q/omurp/7qZgxsvnxZLYEXDVha5tASanHgIFpEYvv9pxQONCUdXgnFQA
q0B5NMcVHu23aBXtw2StdTdwt5fHCYY6jiy247gnux5/BFs1omBu5h3F7Mw/jTN6QjE62h2bKNq+
FU0XU4DVi8TuRXyFJIagQcEy3lGTj6IMknWr3YuAxnpGMQ7ftApkkXJb9ituxEDmlneVyCcnlsNQ
sM9iGOil032dmo7OBzmsOjxshHwJtgBw7hJ1KdV6u1QFKc8b+o+kmYnNUaPgbh01oO24ocUZkAp6
Azp3/jTC2nrb5qgGwktC2eThjM+8hZR+snEHdmDe1AY5SjWP5dYPX2TZhS2686l/hVj8Ok7l/NBu
YTSeYa9g40SNcPp17BYj4WY5YKQu1OtjLRZSPHgJhnYZF/XeBe2YI+mzHv1UNvthK1cRolsJfDZs
un1GPbgf6MoZYF8qx2+N7MavrilHKGbD8n1b52bMHN9h7ZP2uJhWHFF5EsBuaoWjuAw2n8xC7nEB
Dt8cBfFWSbhEY7H0aMH2ld0xtP79Ec5kcV7bdj33aJKezLIcoqiN9ywqffttr2frU1y96kwrc2l4
7BM6FtWJCoODwu3VKYLD9bGiWHdwiF38c1wD4DsS46BkNkfeoQYIyTgftyDcn6J9cR+D9P7UOzbN
j35s/KGv5i+4js2LjrstjxvTPhoPmBff9uiIw0aPw8b9FGu4yptdzzsiNFE8rflgNvJlH+XwEYMN
tJqZvIf4iYBDVH/UZRc8j6OG0baDVN6moP6smsmeSHnFCiPy0hdiSzSkMn9Czaw8ZAyCaht9Mgyw
NTS3i9ubM9rJ7sjHIvxCACJkTcmrO423NPdLqLM5LJYtqXbZnaH1zNk6MX92lSDPk8ZNhJpHYivw
Zwoq6waiX5lWuKYOMOLEXSFmf9vXEalyts/dkKiJRwgsxNQ3aSRdfR+Min4uHCq7derHIncN6S+q
XzZocxZYegUAcGj9L2q29TCwtn5nLVD3ghQAqZXUN5uqxjuwB+E9i9q3naD675buR9THwaucJuyg
yUzdQ6vWRMCOeJ9FV9W3JO7m90lIAog5nj/HXVDUaA2anj1q1BHbl07GJUTYyAVtNhdOuwz9UAi5
a61LuiM0IvAdIfV1w2O9G4ipUYubB8mGYXqNTIgKkI9oX5BKgRJUiDpARoaDVUgGXqJKVXMfINbQ
kuDND8Jlw1JZpJGqRVxIF+A/QGMfPnqxmlfcuONyCMGYQMpa+xKYfVtCHljQjJgMKNBgL/PcF1XW
Vw4Jjypu1hr8C93sLSoTBU5/HnHMbCJC04V3GkN8qkyz/AMA9O8Uc3jy8jp+EVJ/+BtSNfSiWJE3
/xmHkb+JjQvkyTW1bVKmtiFdoZkAoSpGfx81xH78xVn4dz7cv6j1YawYB3+EnC7ihFcr+y8USBwu
00D7/WvcT91drbg7lp7qbIfomtV0cKeet+6ZFI0wqXYk+AcUgf7GlIb4tn+4igFGYQFHuUYd//r3
r7Eby2qATy/bxVw1LrLupwjAIk+dNeERDTgUS7UCHkWwgWwu28Jld5AK/LXHdkWLon4z+DesuJbE
okWLkDtTx2MOIDVCpgqHmM36IDI2UwYW/PN/foL/+hXiCJeugpd5vXvD68ydv34FxDcqsoUQw/eA
VlVugi6CBqrq2n8vjJDLq40FDXB5KayijQTBN621mA4jsMExX0cHiQlty6AzL+utOReO+Pbi+rJg
R1kxQzIwTcP22AOtQZjNa07+HGoE3/vfm7F/vOW/eTYonUAhw1VSEv8Qv70FUoUUejxyiowWTXis
xgpSfth7vR1Z47clxVsUOKvDYELJ1+BFVV2MJ1y29Pr8yba+i6kx5riPZFsy+serWDl6+8xvUx38
GRH+P3/e39CeEDZWTFUgUcNhx+Aj//2Rc46rIyqQQgztqJdjwUnYX8xStscIZcjTXK31T9XMcJ50
s+N5/7FAVK+wZNhQsjCvdFlDvIrGykMMlbv6hy3Nf2NsMASI4TECOgoBVwkECv7+CS2w4VZVQFSZ
aLEceOPb+EtbDvbK+2CzfzUDnl22kko0dyVjJQWdwip9X/qwry6siHZ7arrgWsaxCsmraYt3dJHN
sO+JHCscpPrqEEEdqCRSaZ69S1kA/lVjG1ooY7oRhwG19JYZg/YD9fUQH0ncmx5/oCG/0EXpZ+SM
ob/WA3yUdNtj8tVWa7w+rVMVvqoN1H3C59n2/7Tcrjvir8sN8KgU6LsknpLAeJjfvH94GJUthqZO
Zteq5fnP83ViE5YbtZAj73FFXAnbGtZMFgE7DM/lNu3tveqqbYPBDkYOQsjWoFJshw7bato4dlQx
bNRfTD3wtUzmdQ7jf6Bf2W9kD16riLAXQE4hXQ947re9vsNmMREsqmTBJ6nuSR2jUXNzvRdpjQqw
zzvZC343jTPaw7Gumb/sKiybGxl0+DVCg9EDvIypPqoObm3aUSnsCYdkoy9B6GNxMGEgSQKTF5nF
oXEwomJT4kfZFveImEZdoBDkGJ2Ov9rQNDsQ/Eh/wK4I/Ot/Ptj+fjT/QWhAWw3FdRmD7Q9+e0vV
Sj3CFIA/Tbx2136gTJt6a88mMPYmrEeoG0EfojISM8s9UWb6h03E/r7N8QnwkEMMyQ3ALgOb+x1U
26tN+k5PUMcrTB04hCUVKIn3GArJnwYVHnMkzqoQ1UdNeuTZ2mq8HrK0ZN9lJW2XthaAW8YgNRcp
a6G8Hgxf3ZdO40pHL10UZ7KsxZBjmos4Ste0NhvQuteIqe7ELIlhBcmlgOx6/M9P9w9G+39vAmCJ
Aec0jim9pvzBibG/nxASTGVQhPMP9FnDHXSjrk2Za/HpoXeoO/TErkhqzA24KaKm+mqDDuJoFI1N
kSNSUvB8Vd1Mkx5M8YOHzpstXusXtm2zh0NG5YtyXl9C12HbBIXsdAovqhuzIFjpXb3FUQqBGyZA
7LluMgtK1UKZRM7UgNF+Fqg5bPqfv/Fv7OMf3xjUArgfgV9LEAx//8Yt6aNW9u2PmV9dQg4PBx1R
P12VQAAKXRpDSFsOWGP9XYsQQn2UPVRkdBho0uaBV9s/XCO/oQrXD4QAgwTNBFgBgzSi34ofI0SN
e8Zfzwrc7GfIa+RFa9VF4D9pMWQbD/3bMiwUvvTcFnW+Sh8Xt0p1dQ3tbJ5A1cF21wktpfrVVbGe
c22C8D7iDdKDzjbmF2IxMF6lHcydW7qhfQnWeEO3eLVrcdDYz8xO8lWCzKGJDwJokX/8W7JIC+sh
WEiU+nKpl6wkcYNroCBYIv2MPHewTGhG5dQ3PJHWoPT1hk4W0OGEIQPFjpjo0fQbisdh6aA9tmgx
KvyRq/CpwSkyf6iuxx/W/uGnMiN4eQLFN5wwLJMeYkAMaItl4Yq8j9Gfw7Qt+i3nuh165KiNEucO
dCfAAcKaW99a+jYpIMWp7NHJJY0eI2C1Rt21AeiotGO0VTmfDYpxsN/gCMHje5J46mCe/bHS/p9x
Rf8fYoAYHShQqf9lx/0LDHjB9Pql/ysL+D8/9Cc7xK5IIMYP/g88hPP2TyKQBf+FAffgkTF1hEGi
vbYg/00EYshSdJ3xhmTk9cYLcU79NxFI/ytGr478I8JgAlPJ/u8mjqDT+VtdgP2I814iRBleg3Eh
0hy/HRC60AbBrS5lwTA+Sw3qjEC4Ow+jLiDLT/CI2qy6KvWl74PDwqCCRdL+KPsWjiYkdDd/1UGn
cunNnltvwQyDB06QAiLgfCKOPBkCzE6pJWvZ9LWs0Rp7xN57XHUZkoAlgvjrA4BcxEW64n1FlLoM
IVx3k3kilNcnYCsEG4yl3mLwRFDSB3gnjybwdbos/ZpwQu8gyLGXcb3pY3qz6bGEAli9bRj7zzQS
yKRe3T1qgR2prKXICjdFSUgxRIHUo0vCqviG2MWpCof7bpO3W9R8sIjeiMWUl1IMPJuhrVBryhyi
023BJNLpoX1mATPHTrcui9zWniBl3u/wvM4FaS9RhICzry+YRCPu6lo+OS9euh1eTIBaM/Wq7w9D
ox802o584djv+P8kPBrCyY1AcsmN/qQXBEoF5d1RaQMVBl1AH9EUhQykw5InGwvf5ylI9lEBxcKx
GDbkXBiTSUp+bZy/lOV2j9oXJnX/HCgMYnH2VA8bHLXxXG9b2ll+joPydgmg+9budrUm3YY4KcxU
puaq02j72jYF/sshelMTJmzUBX/3kepTSgI0LiE9KjO+sY0dpC/Iad5Zdwcfr811QHIyjXVe8DXZ
1vJ7A0isinaMTMC4A2BQ7FwNNs70tJ+7qngxICI6I/dENDtPy6rJuokDzBBjriudRyYyqXew6uLm
TFx5Yt1wGmR4V7fxoQZ73kU4IEvR1GhSp4sdystqC54SzVUCIqdK8EI+KLVRCrV4TsgC5Y0ipjZF
P+u4mBJhi3xfGpf0A/gpV0fHQrvvi6C3WoEwoGDqk4YhTmswq2WAitlTOIlsbpIIkpseFp0G3H9F
LvSLWsujjwdYYq6DJG/eydQ8mtA9AJrLmml5RYOaFKJFMr3LoRnvCXTjfNL0WFuNASfI7WSriL8N
rTluMTqKsGMkDWgHonbFFALt+ps1Ck4FnZ+3hZ1x+9/yfjsD6QcSBVw9aVzAEwvGHjy6RA44ug/2
dshiFz7TuMMXWftbUg9l3o3Dqdm4TYugywH5YawA6zxuWZWZWaYIYWK6jShfLEq4EsmzyBefVr9j
rAmbvw21T+xefReMvPuuG26QYsn8Ir7vUfR1nOZLyarvUTBVKdnkK8PN9B15vxcJeXOL6C2X/pab
Gi7gcGKlw43rh2yV9REe68PY2WPUbE+KXEOtXt327fZWDfqpHFhe9/xlYOUThH4MTsJqgcfIBkh0
wEJemeY0QYTrgGDaMQzQ5otWfeL9kLmK34up+LoPWN47H57AJGW2mO9ma0+77jFwQCu43cGJ6mVJ
OiVPhe1/ABM86/gHKMkwCab+BajDzVQ0mKNSijIbR7cc4g7nROMAh83hfGrXEaNojPgeR+NyRl1m
DnZ7Bz99Kco+mwx8BzliTbGOveI3yE66KPeTS9edfcYSLVLQSPcmEibXwyATijNnIOQGlt2h4Kx9
GDTtziH8j7B3r8M+vbHVPCDCbFPAjcempwNArdlkBQ3kcVUcIomt3mKyZiFKqKFRn2rNs5hhwA4q
sSxe6pOBrYxJPO+qe6viNxNjgILn/cHSymdk5U9LPeP835e7AL6F2dh7M4K2VEU2xf47xB70I+WU
KIiDh3pS+gTGkeW0DdO5JIncIJzqDblA0bmUwwvnYXRneuRGXC1Tjq0L0GLPWMzeZNQ9RhKbDQIN
dgkDm+mLOUzYxM8wTj/XkXwW7Y7KxpwoDx+ZcJ+cBGxQcDnC4EJMzow41oy4r1Bkp3Zffkw9t0fo
mDzhvX5y2/LFANk5rhOAqnGM38a1e1J2xRScopegrcxXOMYwXc341A/Bwexw95jEqRv55dPq8Dtw
PX0SdH19mon6tsquTdzGb9age8RRsCV41p/Chu4vy1ZBt+2+hWUIP3n47gV7LE37gRP9jBzxuV0U
Yr8Os26oew9Gd2IOylvhxnPUd9jNNR639uzQWu8SXB+oieFSQ5Vd+jTw20041N9ICNMTIBAFz4TZ
He1851n8vV3g4y2rqxD94u9daKKsCltksLV92FaBy6kdU9jzv4BvhgfPDNyCASjc1tVIL0bhctsP
5ZdtDT5i3YLUMscRnl6C+61JShV937flgtr9oeaBwOAXYg922TBIBCdDEpXdp47qAc1j/Vhz/24C
8nOhFUtQAJ+Fp8+zD0HZh5jfpaKnNWruRD8/mnYAh4V7daewlePlXlAJCwCxmXnaLjG0bHhF0amH
Z3u90dE1beo0RxCWHMDMFcBwojn7AXzuEa/zDQfXeNs0UHQ4qWCew+iHcfYcrRaeEwl2bHccGT5c
095tP7eSvswYnwDPabnMyt7j6sCQJTvHWBZBPmqdmnkKk4H1hxpZhnbUG0K18XAQPYYXxOLG2Pip
7huJpesAOiyYyrKLARNL1vIbhKRr3A3TzUTzfYL/WqmiTHy36zsUNQ0OmyuerWAnCqnTeZ9MMgAm
7isYexauYW3NB+UD6ErVnpYFjSVRjc0RAs1jutyba+U1u1vWtm9tP/0igNn6HVJd1fFfaEdyMsYX
KOn72ViMkYJ/cRSgdDNe0j5xiEze1fbzVU2Ff4SZY0Pmm+U8y+AedMMReN4AB2Df4HvtOB6mwwog
ufVRlFZqPsuSAw5vdjhG8TcP1zGNShcnCPQ9eOTNlN0/9wXeU4iYfx0ibGJXjVfSfJ2YwBwkD2tQ
445g0KQ4gyU+a3PkNmZY9xOWc8dv68mIVBD4ocqhYd56sxy7Adl/ZeRXzjE4ba7Xu7bbg3yBK5o0
fDqaOERkfYEkNez6TcbmDEr8+7CgKRpVfTegF0ypwWCpEdxdyLv1QOdKZFo2rwTxWCYLfcRB5vJi
EXGCvnjIyx4mZxWMS2bLVh9GgdRJ3E44bKW4HQyoX49Ms9D0Bjh2kVZF+WndBnfY/cCPXM4sG9gC
YWcOykMlW5yL5QrCuBrSBnIQvneMMTv9fRexr9QC10NO2B4mP9/jnLssfLnFSQ6ohNV3Udx9jVq8
rpoIGLbxRNLao96adeaCskjIPJODaSDwN3qT+TC1D6HnIm9l/DYz/xy6+vO6+ztm6ttp0l8jh9lb
YzTj08hmydlVQpXzxDN/zbyEg0UpUGDeGER2ndMy+gnYBlPbdoJBSY1/WHHjikGfnBjuBltgZMay
PhDGdbYO/GnecDDTLrhfRwwaEXy+xDB3MQuKvJh1O/ptvhjGb8re9wlCCD9sJOgl2taX3cZvEwJF
I4l/rTtIwHCTEtrSAe7RoQotJglI0x+ouiZJCWZyGFzhPO55CmQIZhiEj2wKehw6fv3sZ+AIArNK
KrXeIrpfJDhMMXrLIm4QYo6Lbovn1S8timSNISij/tps7pbSCdPlaLxmO1vvocerdIKNkPJq2g+m
7E5NIHB/D+4Jqw9j2Ar2Yx76t6Loztq7TBue24XPqfD7awwBKUEf/4qgrs0bzy9wJj9IFKP/QXoy
GTf/CsPpdtP81RThQ9zsz1PnLljDBq91faUxG4DFym+TWu5mMLlpSbYbSAMnL9eLqPi5DAWDY41o
8DVL4TUKKtG7x6WNABEYsH39cGdAkaMeaEFCa/WAmSEmmdvlsnYY9MDgQmMRYxoYIKuMtHJOm6Y4
SaIeGQjneSp/FbxyRxnxvMWtogntQJ708mYw66cmLvWxLc0XR5pcjupMRBffBvFsjmZu3E1TQWNW
usXUCMCK1X4oG31nB0xk1NAobPXRRxtOncA6gFJmPsG7gpFIAncaLOTcJKjkuZI4rlVfu5N3M6px
HKs3vpqDfC7a9YaPYIrlhsCauHhEUJOhVl+BzPaYcDajwFVgHCJ5Yx0i1107kUPtSIsyBTSQrNsF
qBSW6jSrm40HoPdFUGfB6j8wbQSzLAP5WIG4dH7SOSL/aESb6ROklVvW1+/x0F2QfOZ50fMot2Hz
lVvsRtFHcRqt5WEDSoufGlEGLsBQeDcegMPajGiT+GFESnevMZCvKkBLrEONiZn6GwXcehFO3hjJ
yxROAks2To6iBycUaFekRYiONCqDe16Zx6qSX2c5ghmJkPEm1/GXY38gckA4F3/jKp+iCKjiHt8L
VLGJnvGHAG9EBhzSZv8B7bBG41faBOyYxgAW1aF69l/ChafG1G/Yrt8R+H6o6mt/MRqGqnz8oWxt
U7JXL2H33fP2U8hHcxgxQEigtkYTO8BR3po1n0lrMHJkp18q2kNzBA+WI0DusRAJmPrGtrdM0a+0
sqjhKH4KgaEA0kv1MmMgKs5oWC97G2chEMYMAhYaCAUwSNP0mta34a2PyYeungwKwRkjMiUkfgTs
utd9xtQeWDlJOGKYYBmB0SnTqV5+xJiU6HVaLChB+BnG/6MFOGmAqNGihJO4NM8hf1CdxvQJSDig
scbM+OmMoQA3osds1GCDOBfLAyDqPYN1c1EB5qcBH/7oygrCCZM4FF2I8XOE1bjRxdMcfGzrUJyZ
FYcOTe5u+Dns3JwAEEcMQdZpMezvQxSiivF318Eyxerv+4mPhyLiwI9k2qsIHoY5b/361DWFBHhc
3+99f6mn4A7O3d2MEqwKuzfACa/GQo9u+ne60tNUYUympNPJ7QKzYPwrlASRAC19jGxNUZkwVEFs
bfOWfQYDSBM37SOaXfeh9b2ZhrfRyCArq6k5sdD/GHdxM4A6PQhUYAXGZOIGxwhM61wSyAozNfb/
Rd157ViOJVn2V+YH2DjU5CvF5dXCtfsL4SKcWmt+/aybVYOuaqAbUzPzMA1kApGZ4RlXkDxm2/Ze
ZigEw2Y3b6eExrjcjzaWubWzS0zvgG3UMNn3UG2k8FtVXiceiOPa3BL4EAEDxbdDAc6nqslmjvJe
zDnN9RheMBbkO90Cr8qfg0lEdXUj/tOZzbEWlmuIIpAIIPEKmiN4A1cDdUSZ+bYWn81w1etPzQau
2WelZ0rjpq+pSUQqMKmR8k6wIOFY6drBdPSwepiHYXXK5C6mzPHjopqwZqah93p9yTbNOFLrm+K8
mNpTlVnPKtkcoksTFUDbyttsvZeUPvm3H31VIsZH67lNTJzbwwTupN4KQz7Xne3K4bg12u4piat2
Uy6f+LQ/zcY0d9n8m+bzLkVJKEpxaephPeur6QyV9CPzil41jN5CWG9ls1bboc9+qpB3YY3LeF4W
PXJAX7mKEU+e2ejkXRNSCrkt8EbaIYC9rPCiJUawSy0gjga42GqQAhmpT8WoBrCBGwW5XfkFfQVw
safQ0ZQ+DBStSk+jbkl70inMOXpV9mcZGWBSsszTQml1u0F//Nd15f+9MOp/t5S5ojPy/8/peS/s
Ef3+LP+Hyy7SfxSY//qxv4nL7KuEeqCRKmehJQMeA3H373Fz/gvEiTutAKg0459/15blf7OFqYGY
Ng08c6TK/1FbtgWEDH6/xZCLNS7/SixV+2fYyX3cZGsKKXhVZtiG0eU/THr6WlKiaaY4vF957XBL
tFvYf4YhA9Xe60rM8YE5Pwqed/b2sinqBzu5KGrkh7HiYW5ypKLeqKguQIwcq30qmxe1ftGX53h6
Fus5bq5D33h0GIAdGWIbobtYN6NCdjlH89GEdiP/H1yK/zfR6f8PRxyMBP+ra/BUlZ/f/zTe+OsH
/nb1mbAJGMljC9ENWROyykX2t6uP/yJAEOJrsRhWaMrdvvPvow2TEDI/xdTjfokRmP5fow0C00wF
WW+AKCawJf1Low2bScg/Oh6YZGPwUzUFP4gCjwH6wj9PNsxYIErzSKRnv9GmRd5wuOngflco4qk3
bk+LSWHNifRouWJPHtArwFzjFVg2a9q50+IcXqJRcXFvBGrQ+yMK0Rsy1n7YxIWXbqa3ZavvR7/f
T9FWN/YCn5TldOeXzifksoVi7VublVBc2zB38wtjqxQvYtkW2Gl7J3FALnBs8EB9qBNn5IVBVtiM
ZK/AFqP0RB+6N7i3gVdxG9zQt708iHeoHQEBG6c6xDd1co3lOBxwzg7Oy+DER3FWbgACeTt35K6y
r0GoK0Ht6e8HCSRu6EueeNW27T73la9kg4Fx+zK50iPSmHP/E8i4mJeMUukYbtQEx7UjHsZ35cTA
w7mF8K+hWtMbOi/728uL7ZwO939YXGzSu87/wPcFJb09tsfKWfYZophzALrtvG2eniLna/bqY+8N
fvFwh/RmLw3pHOzBzGIOIlByh6+DcKNtO8NLvCkTj6OY/91H4jzxWQEw5/jl382e+Y2m7xgu9MGv
9l31sofeq5zySKztvNioDM+yUj4kGMiDFK1/iDgGS5Iut+Z7DcSu3vZ4zL1Mcyp1g9Kk83NH/ZZc
iUYHVEiOfOmZpeJoiwtfuSS8927PX4Z1mcxr+7ZuoKd7yTHacR28zD7Ng2d85H/xZesN/qJ7l+GW
07Xx8vyKYA/KPbvVXxonq+YMf+qLnLnaH7j2tyEYwJn333QCoG4PZcLXpuq7jxlrnuTK6DB81+iJ
65/xBEM9C1QnReF17NeSqRbBq2eVd8MHdxrdUPHbDyzWzBXi3YyusLuW8e69nXeEJ7HVMh8iz7aJ
/P4gdqqnHtv35QPu46w4Xe60QD6bbaylYDi8PvLkKWiEZx47NJXxdY0ACp7tG2kqrw6s1/oUH5WT
+tgeKWieDfMqfdmA74QnLGZytgO0nF+IfXaOPemCVOqm0mmiA3Lb7FhllGjIEw5FG79uFQRlPGXB
dDR35UxT78qxr9neUvqKfFK73QDJ2HCG35LgXYsczoB8Uz8Nn3Hq6Mf+gvO+rXbTsidCW8Vb1Qv3
8TXdpUedbu03vPG/9L5WPq3r9bjn9TeueGw8iUcAYlQfO/Ebwcr6iayPqrroHd2v8WGcikMc2LvQ
2tzBSb66J5vCBYYcl2BN+YYNxzUgBx6LFWLI+2G1iW4V4tXoGJMnIaO+cdUh3iev8jXDff3uSWg3
j+I73ThEmp0xGLbaieaK9Inl6t+8MVKOm3gzbK7LVrEdN8rIY94/HfDsTETP6iV8ljaZd7+Dhfq8
vDIjY/rXffG6QhfXTf2m89ww3fGNDQzX6DD/AKBs/khfyMthxdzQ6dRNM2/1oIxem8hV0BtUT94u
p3KjuZsFVPaIO2y3epd6ox++MHuduG2SQ/qTnY09pgPjs/SwzP2hS5V8MbnWe/5VSE67Vd6v0cn+
VBMXN2l6VR7Ua2I/qymu3/d12fWufFNPyrt1rNueRBW5J+dbADE6WRcfVHNgvSFanfB3uzQlX8p1
pz4EQOPP8a96tq6jq/rLo7o/N7t0i+DTOCJ6MLMdRAHtRWt5Qy3ltBNvM4/Hsv/5yUCOFOdOOI/x
trruU191X30aI+e8eL5+U2L/W/HuEO3uRznyK0d42lv5+a7yMEcvKkFa9/7gTZsY+nvpgCdzZHf2
4fJvUcL86XhW4Nef4Vy9dET4LtALAouws1vsqiMdqG9dqp3gt+AJdGoHJyfmfcfm99gBjPD8rO8n
jxfEX69HklBOXjGYdWx1p8F9PxFM3Wnhvv/VdYdf5r/vZvDXqzj3L8AWu0Me1A5DeH/gucg4ZnS6
Y3MEZo7445CXHn9TZd95DCXw7zLI2aBak4DkPRU7fnm0gxGPIX1B1+8ltk1c8gL2ei8Hw7IZYA44
LI8Icn0j5d5quTOXpzhp3xFM+VrfqH501YN36STzHmyN5QNYeeKAq9IzA9ln64v6+YyAsH90t7/S
Dg6fcjAO1ub5XOKhpMcl7vUJ5n6HkXhvnuRzNrnLNeEjGjYAwT0Y6/zd+9KNCKb0wRnLyzcDBIfo
qfzMCrAmQXfkRdH88ElOR3KiAMkmJz7ZzccSutLPqLEMwEMxSrRL6N9sTyex7+TBklxGtp3UnHP6
e85LZpKD1tFZm1raEvACVchqBa3aG7b0N1fd/2tzzH8nnM5/aYthQ91nO3T/1LbwA3+rG1Xl3+gw
dGGpVIBEwu5W1L9bYlRoOhbl2n3DGOycO2jn73WjzhIeWgrop5hY4SH/A/ObHfOKAQ2cBIvKSBNz
67/SttDu3F2A/+ASJNNKwBhLNkRJGF44Zv+5cBxnNcoSFBw81cqdUNDm7EOZ2TWQD6u5jboamL5h
Bro1yF47SNZOz6PLiG6nOnG45ocmxz9QauVHI1bM44Bs3bVCTAWdvbPXGc9hrbQslDAodTpxK6OB
otCq8kdTAlGVEzRy4rHdNxmJJSvlNOlEa/qzlEKd6wbJ05eo24N/DoxiRe20JG77VSCqGJ3H7zLu
PFaDHEhKcJiw7obQYj04Vn8PHJrM+HDPF7d5jabtWNTvtdbdojBlf82AAhBG3aXM1xcYKJpHsEgc
ZWXlxgTa7OCig5FiEpBs6jow0GxVZ5k6TOAckrVtR0T5afeiJpowBC8/E4Z1vzLLpyifbbfIp5Mi
yu6KsaUJtCgyNyV5zH0ZleoOWRnEV6dmW8MuqgPXCLNZAc0Py7a0zcIu2aKzSm4p4uEwZwOaf2bG
MSJtOQQVGBo6THWVXDtWDPJcTfoiWzSaYp3WJ7xzxiGR6pCk9lB5Cmjg3aiu7MsZ16OmJ8NvP5C0
tZP1oYwIjxs92AhcfU5rYf9oKEjmSjmqhrzs0yLMwCO25NKjyaQlyKw/Ta0UuVOaGN+Hqp4dOy7n
5ybTfuwsaQ/wR6uN3bbGfq3Dehuu9qcurReGABxrWqZsRmanhPey5gLSWfh4JTgfdbI4MNlUv5fb
66yO2Ukyqw+ari2BUECyuZrbTLSq3ouJNcF7N+0tTsOdmoeDE0rDyFKUhOlZxjgSoxZW9D45JK38
gT1e8msGN5VGJyOvNoL/VHirFEtPCx6sa2rZ7YcsGLEDu8hhojfhIWp0SvU8jEm9WmMgeuMzlTVP
4/zBbnIkkOBp+Etgz7ICiO9Rrzuwi5GL4eUYMx2IyuLVkDSHi43vgnJGWzmhCfl1mFE0UKuwi9Dq
mhZyirYdNc2+AKmFhdvKK/JsgUSt5+WlJJmIr2xoORfvG1C5PTUSUjNjLcc2K7GHt9QcYikk/TGQ
vOS2Ip7Nkconf2hJnnnmKrvN2nA8DUowAuePu1p2rUaztl2ZWJdOjdTvVOrZDQNrBn7m0PmaGOqN
JqaUjVx44JFJpf4oC8b9nd5onNptY/qVDN2gEPj++4njMiM1ppVMArWO+6FTx+SUhqpxy6E4ESyO
jZ8pW852QZVBPV8lKubOXALoA8fGA9cgCNbkbNQw1uJZq5jRYlho3/o6Sq8Q21FDFH3ZTxns9nCM
W3dShznI1juNeBgAJ6x6P1+5sI9mpwyPaxSxCqeSKuZaXfqmhKzE6QCN9Omwz2Gde3K1sASokarQ
bYBJO+OQ6/shlCsXJROw+QTFKppjYABR78Zj2u9V89M0GvMwjo3YmknGkqalnU+YYXquJ/yQG1Or
S2+Q6WpsY5VuidINFMc0IVaslG4MSQKnvvFsxMv7ijjtIFMFEP/DXTSaPiFVuhXLfoCDC1A+NCWy
w3rpzXphbhaLXGmZzhFzYSn1wX7Y+yYMazYpRbJ+rupQekDxl1wWqYUQaOOzqfBg0EXlWglggjS2
f+tx4WKM6FWS7EMndXxa6bIWnh0nYU76tjNZI5aGo07yLkywkRVctWJmi5IGG/8yFkZ1THXWcsVz
UjKaKc4EWSHJ2F1zjqGAP8smsVLgccRdgCkSQKqnfUtsxG/auxdF7eTjquhmIDhramfNtMwfix7x
mRkl5VSu+RrOtd4dF7PDFl8Ry9dQvzd52H3iIHJw/PhgJy6FXbwvy7CL1/Up44yIWnM/18JPS7Db
LHXRsBYl7YJtgM1fkBuLOSbuanTOYHRfzDPxNpi87OSIc4Y/WznnZP8jmz6UcVAzDtyR1S1Mpcbr
FQmEsJxGIIeiySGZT0xleC8S6dLjitHiRz1n51G63LSh7fEE0dDn1r285A3Odn6NzIoFLzODfHCL
PJiw82k/IgXEIH+NqYVpZWVEEd99BmTT4htZSnHBJqke6zXvWGfFgNhVFUT4ZS4YAs5VvsO8YT/V
kfUD/aLweqE/h/U8BXpjo9XoE5VxOSnMmPVmPIzyyPILpql+L+JfrjBrSyCTIKre1MlZkgTN/jyB
xuy1hWx3PwNqTOuQCXcbXuR81FAEeOXdzKoxlcwzMJ+TEodgfOQO/Sfvs+SECy0nfWRBfYwX8pXm
1FgPdWVFnxJ2oBfDgpntNKnZB1pbJIKBm5mcUEizvV2GzWlVBcv+UuLi/aJ+xeYSuVGXGl9tprIn
b4i5cuyJekGdGXeT+9e3kjHwZM7EZO/qVlq2TcmAeSpLm9mEqC8M93lasOICmr5hkAGvC5hJ4/3f
GQoxtvbO4rCNXTvYcJWA8RjXLIXWJXXLriB67fA82MekReC9dZpX4YMAExBzc+bouW1brz4pXo9E
9/q9rjPec0tpMZHGQ3GM5S75mHjsbyrVItq7xNT+/VcIQQS/ECPgIoeRoYyrvIusuiGUQJKQaUTx
BT7OPnFhfVQ6c3q+oqihiNLFrgFih21Itx7iYjDPObZqd+lWYwv59xxa8XsRKv1uxnFS6sU2n3vC
cu0gnLZdiGstmXgirS92fYaJZsCyuCn1uXoldI2tgIOZLz1uTtI0ArbBt8/+v2GyjjMZQl+qOc5q
s2VkvEy9wxUU+XXZr8eI9RPBBKuHO4otBAznnD6LWPAwDBNLCO2Iey/RmafW7bYvKkaktg4VFJea
ivBoLp/JGFbvJYiLjVZbMzuIjBp5qcMW2MX401K1Y52hraPXqdYt681403Z4UPG8sQDKttedkpdJ
MMhT8VLICrSentNrnAoLsFaLP6+pi4B4mpcINKysPXURdLWGohKPqX6Seqx2ax8/o8Z6IMsfm6r4
aOLxMcfgmAhz0/fjNe8if46N8BrJYYIk0uNJ1LQ7NahgRSARKLbf6K/DzFIogHpQYqv022oiwyv0
odx3ZTxeq87CggJuIM10kERF0n+lGDDwS8tQ7Cch575OuN/N4+jat2P2akqa/qwWFXpjjUmUcNtM
1QzTgqVL1VPOp3i0I4UVX7q4T7jNzBvGpWWVDKMoV7dHSstY8voxnH+y0BKHxpI26gqKo49z1lyF
xXekov4oY+zods1IbDq3tuLZcHcMLAYKK9wqSGFkPOoHc153Wra8VVG0MwY1phoAgIBsk5TaXkmt
N8zUr5NeBy2OqcnUKezmCIg7JvhMoKBYC4N2Mu7BElfjtgjjl9TAnkGIxRmxjkz4xe6e672e2Ht5
EZ4VTqEH/mYM1nV4sGrDz3RCKJPkY2ESg8m4WRyyckFfVeP2A4LDx1CFuziHtj1a1fNoFb8WpkFo
RbFTcreWk3UGhTS5ayedynEO4MXQ5Co+wBZ/LatHEiUcFwT161UG46U8RJhO/oxTbqCRmfO+GQb9
WGMr9tfYSA+dFFfnblpQISw8U0mIxpHmFE2RSZFkxt1JivD3xcK4YE94lzrO37lQFFfTUKEqnnW8
pCTfgut9ZaUOwpTMU2y1F87SpNpnchUUa0Njry/XnOzAPQDHnNoviRlQw3eRl6VLfjJ70BUj8+tr
fWeclGadXWeWhiD4nqVJP6oRYX15GqsPHFrMhABBAsNUgrCAodYm5RTksho9wFsUn9PS5ps1w4mS
iuGPGmOLKGfsQl0c3SWRgRUPoTldlgwfvZ0CHLVXXb0U2ExVa7jNOTaaqk7lT6gV9YYCKv6TJqjn
PG7Sr5JVD6CEeH6Z3DrIqdCL4Avi7prQoY0yDuSSpR13LbRgiqtDRnPNrJ7xADc/RinXvqq2PfoJ
J6kqiNCW2Vj4rW78wU1BvTVWmFGQZnBbmacF+kONnb3RD7oSqvukrP7c8w7euizKCQvZc6e0eFW0
ilVqHanopd8XQ676MgvNgkTOTkqfRp92ComHiFaXrqjW2NlCKJ9+vhjFJ9tRuoM+tslmtFY/UxMw
fYOpuGOWx5e5g30GUUByOPaKLQjQbadXJ8Ncp8dlaW+GBTjALJvbfZFLHMVvJn5VoyVFGEbJlx5n
jRNFZL4keyulKDHw7hwsQMm+5QQ+WSP1Ao+j5BCrEZJY1xueIPvlAOg4hh2VG8PANdBGmccf5MXX
sGUDTaFVKJfsO3qHxeOBbvJWVfJSiGR0771fNQtMM/2lKNjtQgu0hUq5ZQGEWw6tvW05fxDDuKkn
WxudwaoO2hQ9j00j7WdrucF4+DK0sPQBGWWBMdafY4UBfdD/WHr22U8Te1zBXzwlmSI2uk4Z3dU8
ikIbq+AAzV1OivkoDLb1NVl+hU59gTdoEgkARyh9jsirBW4FfWJhQKLU+7mQrjq8k89+HmFFKmm+
szQmVYXE/RdFOtIdMYZtMunqk25yAYMqsTYGrjsc+VxcJh7SpiYZTzbye0jaHe7r4kCUOj1raz77
tpkBsisH6zApLfYR2hrYNrZTmfWHNYX21hotY5vZZU6rc8dupzLPVnu9qlLxrMul6Y9afUoWQjy8
n72aNC+Dhm+ylcYWZzxeWTehoTuskUFrRY2PSRmXLE7kmc4ZCAW8FFFQLBfaMyDK/Nns5I7yS5Gw
n+XdK8Hu8oi7DWJrxx7W3iz6Wz8sTe1p6xqCno0x0iY53Wku651bQgi8JnWEDVROKm+KKTl6IHzH
imP+j70U6XbBBQK8KVmOhW48N2ZZbzHZF19hJbdPmWQofrMm5Z+2UI39qC0lzDgt8xYlLNxCvbMx
wqHwVNBZPHPUbFMZZfbW5Kn9XqvF8KmY1gjARP+TKoNg2UTeIwWZzUZK6/sABMkkZrWVM8ai2nYg
XJiIc+pUU1zvhbVUmzBXM38t1vUri2spaCRjdvWlnnAY5VL9wFczel1u124UQhwiWwQ3YBgaCXf6
aD4Cvmmc1NDi28SihoceDEsLhXguAELNtFLDXPLNYN+HlDFc1bGpr3Ti1rEqxeQIuzcPALUWN1+y
3M2geoIznVm8O3cUIKz1YHMmq27KtcUODCZqZyWSeBotOTmxAS8kEYuxO1WSe0SSzGuYdvs0jKAe
toR838hHjsd+tpedJiqxW4T+mIDpSgaulmjsSVVEBo5tuDqY9WaNJZKlciFFwoE9TrPms7OO3KYg
lc5IZ52+NLMhMwJziVVDAgpOK6cPQ7y+gbQ7RdPQnEVeW75aZVyZETsmJ2xOP03YMmmVU45/9nEX
cDjLkHwuAc78cc7nrzrD02IXTfSYdyqcWbJPsmdH4TtsL1i6UoiGwHoG6d7TN6xckAq/KKsFfbBD
fpnDyTwvWgWvLIveFYJGlNvmqHg0OCdbwnQb6bC+HLC82K6GvNtGcG94QtV8blryrhX3OXEovkId
c6zCx3Og3kRx19bks6/zxzgERz21RzsMZUQjACvNqBDUMJY9awBXT3SgdsdhxOsVN9G6Z1uFuR3N
VLxamUQySptlfOmtpM27ZsojJmvWRP4LToMndzKQ6wXloh+FtSVqkr+qgxxvcUXJfGLyemi5uA9h
HyeXLNLmh4QlcK9WLi4gXrSIx1zIg7lZmWVanUCOZHueL+k1Yas6VFjxtI53LNly1s2Mqfxcxreq
aoq9WEEJa5GkbmKbBQGUZwRBqqn/g0oTeqs8r3tNihVWE0itl0rTwYDNEYhGkS9LYZ4tylAgORtV
zRiCzgCh6rL6rSjTiP1RJ5ChYlVza8dMjVYl9YeFhAqC4kSt1kEgu/sg/1Km2dOmNq4iRSW71cIa
96hMIzl3qKBVEmQFlYqTkcLfYUKmTswFT1F0WyU+RCK6TZZdBRye5rGx1YRboZ4fc6yFR8iOymaQ
wmi3Kvm0qelF3g0sx3mvsmypjNtDMS2UUpp+NQTTkdjMn2odGzJ7B5FQ6snaGXpO8Tmb6ik0GvWg
aGSYjLkT+75fZhJxyXKpoJrYNKJKoNQkgVIlQvxkVDZIa49dqzJZqmvyJRfjp1DMn3BBmYsTqlzC
JYVo3uVcZY2rzVTWnO9oz1hGm4CJYwDIZIVfnjHGUrX4Y1bwIIZPkgwcfN2DD/ZGXdYYKqerfGO1
xA4S5rqpMnwRZWPbAV5qNvpCSLQT9kX3/aUxypNY6zu9lzyEAB7ewBnVkFvsRiIDYNSDbxTDC5c1
/WOsw8OSeie0xRvN2d6eKMRNHcsExXJlJdUvOobX2dJjWZgRtWsT/YR3OJiVG6BaNTivKxNVwtjl
qyzsfT9qD0InWFBq2W8cU/2huZcvRVyzwFuUjWesLLxv1PlLBhaNKSN7KMNo9Ns8JODTKtm5V+4I
+zTHxEBa1DPk+J1tdd5Uaw9Amxy12FcSlAmJD9LO7d97egR9xJWyVXHFYChQFrqDiW+W1r4ez0ZP
RpCFpwVeZlZNWvrRiu+jeShAbjMsj8sq9/4SLW9aq0NdEuWv3HabKhch4UEzP+agNGNpsgJStIQ9
07I5zHUp+WMdQ4BehtPSFRPLl3GDJhASD7B/301jCn8UlM4pXJ9ltO2nO7n+foqq8mEqui8LpB6l
oJ3e8+kzDgfDRWrEuUF6a77aqZyyHRgIRO2xBaRtj3JfdWyyMPLpex4Bwt4r5ykDJ6/Vv5NZKu2p
X0S16cZ2YSxnZiY6XDawVhnLWph/wQa46z26hl5TAHTXMJBGQHjmtdbCQ1hDKXABS69BaYd4sTVt
tW2ICpH+A3lYOc9SVZf70Erv4Q0rsd5ZXNDVTm2I+Lsipmh7XVanX31aznuli6DaSaTc0K0VWnrC
oS8LQWZXW+ePPmLpKZfJqzArEj30GPHektQHnUE/ZVLMEjXsEanQtKOgM3kkgwrQG+94kEmZ4Dbt
7XMUdcUjeYT4sBaJTfDU1mNfikPhjSHgYFXSGNyUWQq4oFrMqw383CeTGx8E/vGgNlJjRxLc0+P0
nhPAQTes0gHL1QcEGvw8FitC8GFhLzKDxfzpNe6iWa6QwpY/Q5KyFhxF+WJ2GvN1iVpchem/qfuW
ldBL2QT2ojDxWSXbhSCIphbX1j1kHQeimz4mW7/18pju1rqo/GiZogdbYvjEcAt3Ck8gqVwzsg73
mHjdm4Bg4P1RgPFwndJghWoBRnPfZlq+HzMaPRnczgD+0YO2yzaWME+DWWHEkRcI3GkfWp6eNg9y
YyC5xTd5Fvb3OHbzZ7dI6ZnFEknupKs+OnDuK98ouduUqV8tqDDhcCuG5VroKU8M9V6rZMZ56dvJ
1wiLgZKt8olSTgnUZI13QCmfaW+eRdYqhIDhVquC3aKhTxTjabDWHcvAblDe1V80r4avTJcxtjTc
PHGZ5T7hAS6LUG+frGU2d6oQP9G0oBiNFmr3pGJRAAfr56HAr2/WZxI4f7SVw7iRBvXScjtoBt6k
qRboz+EqqAkWrujB0tcPRHciwXO5QFfKcLNQjDidIpWeMcRMazIZSFlbeZUBEjjWVu5DsmGt1O/C
LmRMxF4Bhyc9GYCxGP16htNYrGSwwHslBMoqy7j2xcS+8rAYNsYYRe+I4JlrzW2Gk9s03mw22/B4
EeEvUBbyRV2BrT63i4dVWwCGy2ZSPpB2yd8YuLEwnnKWBrk8dXPyu2LdZ1T3LddQ4lWgo+8iTz8Q
5oegrsofi4ubQ91RUslZG2OXKwmzk6ysmm1Y0UX3a2MHNP5Ptoz2r7UUPlVi/XDw5X5CJLaQV58N
q+UpJTd8QHsnxi669lEzMuV0/wJ7k6AA+QfN6Zv8QQgBI6NZ2TcOmNwCsYl/QMorV0qInVrheinS
ugzqrsOsNRqJv0bjrjNSDBVFRuzbfDbmcj8ROwDUsY3uUKY8zu5RGSvfsAP2xWI25Gd81hTMBB1V
orD60khXU6sKaMa1VlyUuRhptJOtXnQAuTWVuENrTR/dJMxHWe3Fy5SmhhP1jekptAcPZZHZlCIY
0xDOebApcXxkyBg/NAt+FpkB1U0o6nDs+sq8A7W3TVXZGxbkYiFJBCHQklzPU0eZ6BVNaHtzYUs7
Cz7xYw+/fcNlR9hAZdGlaynasiFSzxN7wAMkJiM7REbTe5S135yTStCkEyc7JFLNsWrED7sKg75J
HlVLIr5bYA4xsHLV8ch69zqmms27l2i9a29K7XVG80eR+52cs2l2KZL6uY0tIkskyqyKykXvPQXw
fhWyNldXPgfWzvrtbHlwz+WzAuDou9QHcpSmmsPLz3PIJ3SCfS2q3QJn9mwZiX4IF476GlOKVkQP
IS98H2GpX7L7BKvrcsUTTI1pLkvtYOdQVcYiZcFA+to3+MhywfFFFg3kj6TtG6OZtnVF1Hnuyyea
wvu2W+VJ6vE8cX5dS7mrICQwHIhs+NImvRQ5IGZV8YozviUJoqohym7BXs+UQtZrFEC0gzR/G4OS
YPcq+xBnckj2EVxi0KL4Zob0A8eg4K2lFTNN1tGlaWOfoAURf7EUhZCZ1swnrWGCayzTSz8Mf6Br
Yfws6dC7nIagqt6gPkLNltBh4Ux213hlVXIb7+He+n0X+mMnQ09EMAZRqjw1ceGWfXpo2FgLrZrI
9S1aU+PMcU8aRmlVNxW1xy6PY9PJGN1kHqeA3FOnL6KdYg2hZ96jxlnPNKKV0LglzHn9CDavHG72
aGR7gFHHZGzOUWMkJ6LagplokZVO3aB5TBPcA2LtzyOjkm00SeklbEoJ7GyKcCtlLZpoqVr7niDc
atMczcnyXjCwiLhDd3xCF2sCR034EV1XYNVTWPJg3wd/GiOaLchGLZDjdPhZ0p5meo76h8xesfvl
o76wkHVGLwUX7+slrBww2unsJKv5oSMHHuRuRK7ujU0H+HnmkkHWVl1S4IprVa32aFVxytx6rrda
XxnOFJXl4X8ydx5Lrhvrln6VfgHcyIRJAJMekKArsrzfE0RtByS8TwBP3x91uuMe6R4Tt3vSEykk
hTarSCLzN2t9K4BfeddqORBWQgLyaoFNKpdKbkTL5HeQa3JsSvlAPHh3Hheuq9RDnBnqgqx4AEwB
olR3+O7J3D2Gmfo016Muj0mxUT6MVqPYNpJHUZ7cGjAtwU/wA/zuRuK1PlQp48k8+Oyvfhc85lys
GTrkPB4JoOGUzRfLuYVHwvGfHpO0+9nbPu8I2LC5RRNbPPkKDu8EqaohXGl5cVoecc2yV6JEjZsP
yQekIa/i1rv1goI4EvlRkGO/Cdpny2OGAmuf2gXlpcfsd1AgLAx6aJvZamsfhhpG4CTvhjkw+xpE
y9YOzTuPKwb54XkNxnZDpPUpx009BtNOLFNUTtUu4zmq2nzX2LBpjbg+/qyCi3RXDTBp8xI7ask1
1jec0isxJm1pnxpi5rQlv5Nfv7V5UrKA1SAOo02Hx82ReF/JC6hWfvJ0aAlp1jSV07YKnBONAMMF
6yaVPnJn3mY1sh6Mi4PMlvW01i6UmXIktXIkhv4VayIFrDXoXVHUUPxl/jDRKh9g6s936RDvbNOM
x8xjN8RQifdQiNfVWIe0nquHxNIoIMeA48oNUuA1oEqwXpH/EWdLZA+jOKqYSVTOUPFWGvubTy4J
iY8yP/FsuPmFBKj2wUHKsMXJE1+TVqj5a24z0fffZ+JhDhyNJLhoG5WpMlzb7usQsDZpdFp8cFsg
EahqoAlZjJ27yz+BGpU8lOSCw4mCLNyLX0HlLvfax+mo536kbdRL5MoxYWDtq/e1HHmAC7Z6TNJb
jBuqxqCc+TTgzqdDc1LXYGoQsdp0FsTJ3FiOaaKx9dmqL/Y251jcebU8xj6WVKV4OwL9k45l17U1
iYBLeEx0fwOepQV0M69RosdppeEEkaicON84TMU+wkWeHG2zlzZRBq54swakVkAt25Fp+FDr67mY
/VracA/fcWsmcm67GEX5Kpxb32A7jKmHekyF6E+8g93aKBItPd3igNp7grl+bT/50pKPPf0c5vHg
KYekbLkoFAtg1gx1qTAky5rMo2LtdPjAJ2HdN/QJn47sabGHuAsOI5zvs3Z7bd8Zpj3XHQwr+Ssk
qBfNb4eGjgViOQf4+EW/teD9nfKrD81LmfvPoa6v699X9uDnPmGFb0uuNRyB4y4FmX8JreI5JETl
PMYeGaMq6PGakQWaxQiTMUsyvCjOCb19ncVbkakHNet7X7dPq6XfGms6zH1yINEE/rX/ZGugGCsj
P/x1PegcGT4ndsuyapjUTmZhyX4NE2rltiicBJ/XZvZS8duXQTZdsz+6d0nO1E7I1IGc4gTZayW5
yw5TmhJGzBp6DO+AiWA4bp07wZqPEbX/SOz8Nl56HD8j4xjJrRcKPkQDvrPeUYGG2Sb1BCNowCAk
MgP9TA/BxBOJC7td1UtI1BZK7z49dVMioDzNGWrsAtxuxIvzOHt1HDyR6cSTLhRa5mGtH3OIjjdU
kojOQuc6wRKcS5OUya/UjxHqoUtdujWqh8I+0ZOSYtQCYPGvY02JwmBbLxREljvdYX0rtr2Q9zAy
OURxwJKYISI4p895cyUzEimyJcEsOflp0t2m6Bx3vgZmPffZO6q4NCrU8I5wjI7AQaZUd2XyuBRc
zQE7B9rqHbKuX6In3sLYmuiHYNk5RFluytUhMj2cml2gMmtr9404lNJ7Wer0gbz0u3kwjxlfOMgD
3U1T1Hditu/9vH69Tj/3vS/rkwvgdeuQrr4n6DAGpzCw4QLr8brM5Gb5s3XX5TaHgmK4ADa/Z33e
XbnZLDPXHa59llxFsneTFXc6DB11XQxPJE3U0nmS1rJjKOqjtCleADw1B+HVz7UVr+yIsev6lhdv
bKdluGXonrjDW5TzbW+h3R4QEKfhaG0SvixRWi/fS2vOosZfwm3rweh2Ugeb2NBeJp96FddjvktI
+dsYf8Gs6Q2KbFwxcvtU1kWWPN2F/ccjNSX7xm3tfV0B0iTa4Bl6Hmst8NY6mOedH4t2S4IRkj6b
OX1jJWzAJ1z+9WjQO8lRbH1HN1GxOvZ+0fMNdUl7bpraOnR5PVx4R/yNdoryMxlTews+NriAKSRD
ozEfjXLMMXMFMmY88pFIDALBtcOC0njBne7bXxOrhE3VJGZHhKp+sKbe3nicz4QIih3hBT/KaqSm
S5OoQrR1tKbQ7MsrUd91qcoYzYBFFOYba9f+iJqT69O3nMhypjCqKpFAJFNM5leTPIxMYyMiHLwo
H9m2xLUr7pDRkWliN/NLT9Vyw2u9akd70Zou1n2+BDXXadXGD6sFhMvLOB86kJ575U/5C5X+DLkS
TZ+9OuFDl+rusa0hniwNpRDdh/s96YQ5e8Jeb0MSB9etGgu9C4PYO7mqoTQKx+IA9WZk8V9mjw6p
Wmds9ea2QZ8J3Ax1i2JzjpA7UG0HjnFZsHfnw09Teg3tcxYHL95kP1BGrkFUDVNeUzAOrEhFwmbk
Y0m7edjlyNqAhi3Yxi1Wwiwr2IBGsBPnaOq8bLOADCA70E7bb018xcwVyIF/21Prcagh5AIXsaDg
azwXDW+azvLcOz0gsbzpb3GlT3o/LFfNB+mXCQ6A2kkecrteHxubpL8N4GqKsXpO4NUmbYpHoQoV
OlrH1hQygNhxwHBEo1rt2l3jND5xszwZY7j+aLxlOHhrOm260kexQRR38eRCSsFohpFtDR7sikBH
n35Fj2v4OCrZR0hexdnt2I7tXF1Nzil3DXaZIkANYjHZi8J8PoOQemnqsLhPDeXQMuUX44bNo5zs
cQ/L7qtuXRJK6HAylx1xCXTipsxL6zjHLKlL0rIYMTA1S13+ZIg1nwOI7Fs56FNikeVI3PWDQyTG
cYLL61T+PcjqKPanj5SaNg7HnRPO+36YzoJPR2cAf8LkPYNgJ9KUlKjSvcQqJMeg2AkYLCy0mGNk
syJTmxyW/cjt2G/QXCU3bTJOW3/2NE3OYp1XIryjDITLgSoo2DF7dM5kYPGaaHevG6Ppm90v+6YW
MSgB4+9lOlNpJ5RAIRvAm2lOvCciLRFu1mksv/A3j6gamnh6WzPLvzVVnH0NeUZ/RB6ZijonLnad
I4DiUtyCr9FdfJHggj4owB6doB0Z/s5JQLhBT0gQncsmK2vCOGgafqlS5ztG20+1Q+ABA4371Ba/
anLq2PGdyCcje6Xe8yX9A9/XE02sO/di1d1zXHnfIUZyRZNkTw0SOi6pnrG1nzOreVU2m2HIFusd
IaQ9jh8SKdyxzA5ZSW7HNHNp+3ag7GgM5iL4KjqflYAzON22WyvnqwOU9zkPVHZpQugc2+UJ/rhV
nBxTeTvbrsChV/J+NN2I9YMB5EUZhs4bmvvkM12v39KiVm+5AeMH2644MTHBWaUd6mHuRN8M92Uq
7NcyLyjsU43Upx3Ts59CAc4miePQsuxPpqxPgk3QjV/weNAgWD/L0bPQPOs6fC2JNY9ysgCv0U3Z
cfaqcBuXzvqRalLKSjbGv9BP1LduuWQvGrEsCwkLGwrURPRD8mvy7B9NSPUb6Cq7t+PqcyxG95Z2
ZXkXth0fEU93jwvSn0OPhuW7okc4jU3b3gvRuA/o6u2zrbLs0vPm3nMqs7XoCmJkcz7JvKvMyc/y
/PvQheiB0WWEM2B/d2TI5yzdeKnsNb0rraXcJWUXLSrJdhADwmM9hOI9m/3vWToNZ7BdEokdeu6Z
N/wu8xYcK7P7WA5Jbo55WzjfEsLhCFGs02ee1y07UkJ7YGac0EVf8tL8rjxzWodkOC+QE9CUTNly
JBmqm+Aqz79Mhf5LFzjsXJu4D3hjkTcuPy1/AkSom/oxHBvE/PmgubFk8ehPC6NFEch9XMMRoE1b
1HNW8wcbJAfbQtR9ZPv5O0JN79vg5vkSNX0W9UMwguNSfDNW5Me00jxezZQypOpX2Ry0b9t3jaFw
lU72vU7AsnSQD29U2v/qCx0PRwZQ5b62Rv+ZDgyinEqmPcGsJCrp5hsZqLTiluaxgXscNeXyWhNu
jNRRe9vQ80426PU75kHu2aHzQVjAs79k66efIsdkdRzCobGrZ1/mXAV9oZZjb9S3FFTppSQThcFo
Vb2WBb7JNcEusE58qFWO8IR0J85vPf2qlbNsJ7t8Y3LKDHithL1nsocQa1zQjTjxoKOKEJO96QV6
+zIt/ONQe4xfZqevdmjFSpxHhBiNtWQv5a/+J70H++JBnaQznofWRmXVxO54VOTwnGXeugd/sPKT
ppFl+gG3Yildgm4lHMI2zM4eBps7Ms8D5hPwPHPjH/oK8HQjDJTIbnoaKoUWOGY2BiKVUTsAOrWm
76RItmw9PFYf3RRsnHCNX+yCGqQKwuEGXI86Uj8Ux5XIrS3wC2pCKrAvJIEII22Gvz5TdgpBuZAV
n+KR7CCCFIl8J8kpIYA9RNxrGDtykIvkG0MUKiXVieeSXT4gI8CuvVL9U9GHN2Qb1ttKz7e1n/7Q
Kymq7CUzIjWpBiVJszvSKnMCtyoaIMfv1DHQ07prUElsCWL54RXmrdE0xiM5kr1px1PvhfMRJs64
m1ePvMl+eVFkL7zNqXWPIJsJtR++jqAvN1ktPkHycY9RLGy1uGqJ2xBMS3VHFtoz7N8eeVOPUzwv
e0KvoYToyXtVVBWHqoITN7X1k829Dc4fYGtpufFOpoLIP8ISyJFCGRURp2Ne7ap5RHzgbTNGioho
r8vYhfGsyJZwA1HtjpUCYaaF+9L+8W2pKu/JQcSx0T0Z3nVK6WbbjKTCjNHjZggCa7teeWmiE1tL
0M/qTkUh8YobKcVwQtKpyc9tOYfUGrxhynK53Frme7UFSNVookxhACM91FhKLMs7el3mXdKBL2mQ
4DZAgDsQM+aDLvqBnMY/6tz9TMqeHqrObwXMtLtxtOQ2bd2Y98VecOxVah/CO9/WHiUOKhH69GHk
AEKROzttTsgpDqtxoulVGFnTTDYPxm6d+z5AeA/rjE2+NczjGypyc+ymZr5Qi3Vs2Kwf65Reh0WS
nMK0uW/6luJnyUoGTdfiKynnAxlf5qL6bLn7g3/w33Ly/UvQCIEaP4gsRIeaDv/zn4JL/j9EQdgu
Prh/jiN5raAl//wfZ10lP+vyT86+6//4N2ufxNlHhcxzIISkMZdEdPzN2mcF/6Fw7rGM9BXZ2HYQ
gmv4394+Jf4jUOCsA9JMQ7JZr2ku/4cJEfKfHB+8SahE6Pjef8va90eyzX86+7AGstnwfRx/ZISI
AOj1n519aw5JSo6kqFpNhcV9Kpr4Y036cYal2vnB3iwFnM+qsULrgOgpPBMkR++Wd6l8k2Wr94HV
uCfW7T7cJZMEv2Nwq7/xMdU3ZHwmpwUs4n5G1f8S0O7t5p7Z7fOKNP6A5rF5EFagzmqxcRubtjvU
YeMyQh0achJqbxHf9Dzob4AS2YibxlLvzlBUhPG6lc1ib55bpEtF3i1wzYLJOShjuc8mz8bwHkFe
TfYVWVwVFFBUL1HiTM10CpNSSbz2iJTtMWCRWCN57nZjsaxsAOMy/NUQhGuOQ0KiHknHlksQ4SLk
TH9L/h/qelYRLEl7wigq5GHtPiHjyztZ/nU8xmAGd0qs5TxjWC6hHugJcfqN8ElAW/KRktyUznyo
SuQwrzGOpD5SRZvgtVMLLxHO5WdarxBtE5yiW7dHgryvYCqCSgpIIW4C2FkYdZbptoT7xL2zJgWB
p2Ux4wh2OFtju0sRaprEv2R168OlVpLxzBxPCiT1RD7ONizc5ScRZUwfGGEv3qGBDNg9pAZ+8mnJ
xGAit/JBCEP1LJ5rE6p7m6aYGFOQeLf2QugqTXkxy73dhjgtlXarz8nxdIOjp2EotKyr3Pc9jg05
lCp4JLtr6fZDClh9S6TXsGPFb9v0VsKQxomM795fcS2+rPVcs4sNm+qqfChDdinNIL4LiW1NxClb
KgBNibOtmLOaM0uS4DN1Ez/n8k7MQaz9khwdRzivq+zAFtBeDI8TaaE0kLXSL6j3Okm9b1U/TOOZ
nxMKtQ+mWOLW9QsNPDvxz5D6SgtAxuQjWSHwvLxqttdTWDTWSx725VM4o1CPuIv8CK1jC44uyfBV
F7793BQlYDLqk3U3LPW1gDJJ/oZosn3oyK9SiHRMf2RQCD2NlTvLs2olaNsr9fyjbhG6bsOgX686
QkweXOPlFGVzqFoscfQ327aU8TawluqrXDNcoQya3+DThh4I8Lj+1cVe726bK6h2k9blClnC+F9J
6tnr1pFx/UhUCoL8wLNbLmACYNoQ/jvJiBChweqGV+6pSFC3VtzGjIYc2rvAkvZ4SDOr2ndmNrcQ
4p2HnDQPszdeOoNolLq6DagmzKYA2IwmSySNd1K1V9xac76IfcVj+10tErwzCjH579I8/pLN4roB
Z6AdcnwSDUAuAPyov0+9KmU+CHdQclN0hGuxNuiS49+d6f8gmuwfvoKDkdq1Paij4fW//100Wd/n
bTfmvAJmzA6zs0iy/8dX+EuMVNiMxikbXqFsKbCwDw79/80rkOrm81gFAKi4Tf7+d2DxxiYf1QYb
pMgi9KTNun/zCn+gg/7zHgls6bkEvhBjEnBdQRj6C1ooaUTa0lPwPRgw0t6mYyOegfYG7zpxLXkW
SCArfjP8knYeVLeVq1kR0SvfSi9Buxw42LpgcYzl+9ySfrTtE7GsHx21cXls56qTh9jTAmE4S0VS
84qcvcy//qD/HPvAb8C3RyKo8hBUXGFgV3jS333QBBTPrL3xa4SrvIjhZxDmN24tdrVx/80r/TmV
62+vBIDJAwTtc42Lv3zgZKrjV8HduqGVeYmDLjtP/orAplyjf/0r/eMXcnCyuZ7t8MH/+VdaCyjX
mmSBK3cxKnXHpLt+06H5+Ncv81/fOVTEoM186fPZ/5eHcGZbTm4bQjuBstCZ8JUWVfA5V+pomfzf
vNb1q/qn75kCwyYxX/GXkOroLw+89ln6CV0hN8CzXmX7lg4AfxvD/3Pq7//17yX/zMu6flA+v5Rw
0F/5/F3+pTjKVQVuF9HQZi6dbaHesIRxR9DZYgP88qcnUjWC8kLf+jc4xj9PlgvdPx87f7x0wC/o
A6hVfEP++m00btMlTdWRN2l744uP6kwxVwkLf1sHY3JPeu7ssIIh39gurOImGaqVdmiqUTnMLU50
BtD1kYte38Pxhz2Zq4ZpZUrMJFhtb7Q+GlMSyuo1gh6BK/GcybF5XUKbb4uHtOAlXjTBngAqv8Vs
VzRQkLK9Ut9bgjulKlhZWyWCyZ12lGExmuC2xFQrnAt5KcOpDqjuNq0y0/eiMfQ9JJWbV4Whz992
uOAhL/dspMbS9E/J4GNJT1oUhjeliAVzysaI74QQ6AfCNnp2kg5Z6QgArPVGNGj3No4O9ZMzJr+4
H0BAz6IaaRLnEA5FskB1YERuy2fTK22fR+Q66iack/YZVTxgpLnxuv3SWP1PvSQD5pG0PuGKqI4o
ZAs6shKeTpphTYv6ZrK7wzRih3Zc00/cwWFDhqIfXFvXqbbcaIDbIfZzLZvvGTG310X82lB4Lnk5
3zckKxCoYLflbdkt01ccjPW5TchPSdtWPIZOHzzIzka/5rvqEqwxZTjaK9r/cmSD52DRvqeBm8r9
NA1ifE7mwsey1basRRTxvvNtbyHYRKnUT1YCPbOfmWT0sIUPvc18eVOScbxETlYbEiuuerBeB/ln
uIY3Gefd0atnwNFBR5wBpSaqTM7wg0zifVGmJHOxfuJr5/hvlpLxxepCrDJlPCYX4pcrc8OHae97
NtrRHMTTDVGRS0n2eMIY2SUu/sXw1OysNlfzvrI5Pi5jmE+o9m1oG5chMcVhDZT11tjrBCZ/RG9L
XO14jcpUXfpA8eBv2z5rMeswGUZzo+vudkQgv+stC6MDU1oNOjZO66cR+Wyzn+MlHM/oadR9mAbt
CXMOl0dVLWZ5QV20OgQcZC0UnFSWZFNsihbWycvgaiSMdoJ6n0FQNPeNAWLX13yXN9qugz0hP0yn
qBANY3rhgzUzU5oxBsENCB9cE3pzb/Kkz36gwVFyF2Nwt47kBAr3iVyu7ndfW2F9dkBSnIBiV3k0
hzWK4QUH/wsjhk5fBqdCnRHqpfSiyfaSn06bDDnCgJGdVzRxqx9cf2nn7YBUxSk3svOZ4HZCoYik
vnyv8rAjZ8Jm3OEwWN6jXAifU7fM997isstTwh6+7MLFqGmN5mgtpntATaoon1Eg29K4x0yU9l5n
VnDMgBZ8Ba0wOw8JAg8Xk3HCNAkN6SKtW3wBegTT2kMYfr3qEcBDmRIxQMbG72c9hsFTHE/QBixT
re+d4xjsbU2xfoVpZtdbj2CVvW8m76aHbY82l1N3P/Xx8KGcNPgi8gSCtg8z42CpYXiYxoyfw/I0
S5YOL4RWHSYwn02nPFQ9c9IxgfsfVW6Mkqix58TaKVekbGM45FgzMH+9uOvyXldN+lV2ZXVBt77+
yLSKkYSXZVjv6MLxu7kM4s1htmxY4V0T69dFd0QKlb3VHbwyxllBdqyrd6IQ5W8ztEGUN44JnyY6
enUQYVN4ZzFWLJhTX/eS+e1VL5J7HZZoj/hgRBpWskBv8WawcqQsoXJWcTU/0mGa9hZvTjG+MdY3
cRUhoHdb4pF140YCOygwQ45o3KupQOg92/MLP3cVuXZgvogRmRq0nmW4JRueo6NSJlV7yBLsgByW
56CbLYoxtmbZNSSAHt+OjWwPPjK7n6p24Z6TD9HdlG2H8XhcrHXnF6FmGob744lFdZnsBezb1zUu
vdcKUzOSvqq5CRvJGrYekyRqg2F5CxpHrRcs7uLWWtZ5fGk7kaOd0VX1MJD7fRgdx//OHD9Ah8qu
xN6rfAUCKeo0cF6LgMk6ws3mXHQgGxj/s5k/tbFk1cNyg/RKtoO4vJ7p/bL1phBa13t/WG33wR/c
vvwY4taQPKHtUT8qoZBgkGB8M9IDym/FmEomedpr2VdQP15a6AWPdGCre5StYcdhkw4eJZOd3Em3
Uk9VMyI3XFWDUieASUz6pB7wvezaZVbJF0JPr7vzXRzzGwYHc7DPWAokx9m0i/025DUsoE6Z+Uzc
TXKs+yZMblELwyynDe9Oi23Vz2UzhegkzKARp6DthHIp6vChSIwd7mYbydQNVIcC+bwf4kiXQwLA
eUR82LLus8IMS9iiin3WFwg+meys+dki7JXcFOYXT+CrCTKaciBRR+4GiHAMXkoM3XV/0CLx3gnz
ZBqdMXQw+1hOw3E1snxP0EV/rBwA/j5hX7rvkVpk7Imz6dQWSvKUKFz2ZB2l8pCIbnwYVj35F1ZQ
hEe405LIfd7P2JfrJXSe3GGteGfBTzQ9T18y6A7AwxKjmc17QUtAfKTKkJmvY1AugHMUwbllxtYA
JSLlCFwDPNMEaHKCwampDzA9NOGaq++cOoFS5ZKHygz9RtZx9eTWLjSRfJyYoKeeVRFWwed+BUWF
/p3nLMmTRZNS7U2zuq9rmj5xTLOJSgX2nWMbz2P2kedJaFhGQddmot2ya7TcAK1ZLxgTdQAezqBu
GJez7mJIMFQOP/UqOiBIrcCOUTaIUGKEXTeTQHIP/RHwQz4U5TdrJr3+YCOQgy/SGzTzFSIKaHQ5
tj2Hzejw3bJauSvNii8scRpxdD1CcOAYogE66sCx8oikXImigcnQFY8UtgsjGxydZhPHX3TyLeoM
12RvZpCgrmYIXcGdkmtWnhESIwoMgsCGOwJt4pTF2G823bR6HytyiWwTJEN9mKSwc87aLpcQvSrt
nZJ1zMEV5DliotYM6c5Bb5A8yXgd8VgyDGq3wcrWrrSqZB96aqWCapaXoK/66VmwapZaZzdB0nZR
xWwmMolzbMGh36HUzw+xCdN9MgDKitli7ROefiT5o0Dsvc7zcRZM3orAu0qQEnYjOakE/e/WwuNq
T2iBgIt5h76wLLDJXo5a2I/7cnqcSoNiMp7sPDyOnj/cpWElPst2bnIOkrHZWeu0nMu+QWgSDKFb
sDAR87I3qndR8TM/gUeCYr1HBrTIiz30HVWvdtlAL0Nt34a5axu8MWHxnS2kS2FghcmpyhWBFXVu
1HmejHrI4rV8mBe/Dr5Mjq3gLRQV6en9GmZcacr/jJO426cOuJCihibktRZUgNkNgi1z4v5xduwK
+H7Zq7NdyoChQ4DFIwxNiespSwN7z4obOe6CvvnUTJSLyB8bBPruasXfS8yVW8m6wfqkjRrXraub
xXoG+Rr4zJw0O2je++VryOJ8+Wn7kFa+wx2Tej/6JXtQUeiufPbylCNkaJtrbkGIFw75Pir7PJAw
4HUT7mynxq7Uo7bdznbvvCDppU8oG7HcLAwJT3jgatbKUNCDCzfGBMsiTADcum37G3sZFTSTTYxx
+WnJ8/M44mpF7uyiSGHdGS1rZ52IQsvhoKQJq7Ysvp81Sqqm3w+U8j2TIVAtEw8A6KmhvF+9gUm1
hEfA/o4DeY2cNYlpN/LVfzR21iKOWvvgLmizakeX4d2NV0lzjcf4d6FBFPHIBQeQCcG5Dxt7b5Ei
85sI34VvuaiXkxGIyG+8OG3FeZ0bh6pxqZIfym3GA3HYjfU6krcKV7YOYntbE0mGR8xBHyRXvcwR
efbe9NYAbaYLw22DIAB5c8ceH5DC2uNCHvL8gkxfBIjsgkpuCU5BPtzN8XrS67okp4KYbrAUfYnM
zVQtBvxiMtnJUsa3T13WJtUF0R9CFY8v7YfufMJ8x2JukL4jD64u+biac53aznLiWExPNFVxsWW7
KjTaRrP84DbI4G2Sw8A6FmHCTdJe+y6NXF721ZDuVTH5xywB6VWLRvXHJktS8xQQnc1wTNnZw0Ke
y/fW76dbh+XGIfZzEMp1OM4btBcxLFBiqj4EZuZu41ezGe2oGtXAsZkMs79DoJ21l5opun8zxE1W
vgxVwHhy4PP0d63T5B8OTTHS8riciPornEdrjvtvQS/FvEtntZ6TVCAX8Ar3C75G0m0TtxTV7WqM
AEOkhy59UviQkM41LnZVhLrL2Zqwcu1aV8x3OfIhXOdTZ669CX7ZpFUga5up+4FTdrzHMlb1J6aO
+XdseFihyM7EPQ8vZV3IrL/12nT99CT1OQvrDpSmo3FMsIfM3rPhCqNxuHbRRjCjhxQwrWA3Bu4f
/Ju9HUY4SLpI1arlCuj95uJkxqgTotN8P8CMeC5RiEXwlPhHskNJeZwwkwB6eGrknOyEALs2OgEY
HVMJ4GFTmnzLmK69EEE68XDFwQz1rtCPddeLt07SspIQld8jT7R2xd9WjrqOP+2u8RnQyfYcIOK5
S1fktNHcJG2zc1MzvWOC1b8LHGTU5HPIYtFNlzs1LfTlg+rmgyu5E6NK6eF+qXHO5B5SrNfahdCG
RFXjWA5skNHaY6FcXHMZSqN+KFxdt+i9R/KgElE9UpLWnyM+7Z7Sq6eTXftrgoUDw45jImlI6xk8
Ok2WQvaJnHfvoKa5v+Q6x/PZYxA0tZvt+dHbR8eu5YtxC7RClAke0w08cVqEfDcKNGKzaNffHDTy
JgshWuxjUiJOC/U7YVFrVb33HciNA3+ai/fYyRvsI36PV6B2fgTCz3cGxfbJrD5a5arpjdxkHb1I
7LvhZ9AiE6vnhhmVhYY83Tq9xZVROPGK1NJNG8JVsIZGyBSCN8vKw71NJ/mh0sGtT3Zv4V3M8QPf
wLkIorCIu3AzJSp/JPB9/rS6pHxSrYREbSXzuWBZczE4afjSSV/e4W0rj8TR5k8dwLWdaANvW/lF
fT/0OjyqPARtHFzl6D39XhmpQZlvQG2Ahvl2j7Rh5vNC747YdJ+m8Pt2jbCwK3OhWBsz8wNAhq7i
11bNwWGVthWpLpZs/xbqb8wT51T3K06LOTt1c0iIeB06Q1SZqb8pF3d+CVnlPKZSsmEx3hyrHQLA
Bj0IKMgI3qHzPBZGHVbsjrjN1UTSaquX/FjbMROLGsVmC8NF4ROSBJUheeQiXoj82PCvJ6jHaYFG
ohOLD+UqxLVT9xm/b1XI+dGyg5Q2ue0u7jghpmxYH8bpQs63uaIK5YL7mZUD/1MfluVbsWR2fsg5
P1j5gzXdOw3iI8MbQZCRsqdLJcMO5cPQeb+SPq933PTVtxHUxqCDDB6FdKbbZh09ZP5e/xosuf9c
jnUJVb32x/zHGoTN+1U4Ou2tNRDFA28Hj8/cQLrbyLlutsMYwKsc1tK6l6tSLP2us0HqgDkgtQ6B
8YKvGX/rpQL391VrV3IYMxeNOofGYq+11ZkN9av9v0g7j+XGlaZN39AgAkAV3JaeEtXyUndvEGoH
7z2ufh70NzGfCHLI6H9WpxcnlCyUy8p8zVpF8cuBbVpY4dIvXYxb/JbrqC7an4BSmjUqtA8SRTsk
v3NeUgDau/bQtGwdS1HRs2FPPVSpYf82oSsjLqB3ArQfkhIIGMmvbjV0TxTBeEs68BFvbXYXWAe7
aiaue8QT2m90mnEjDZt1B5vm2XVGbONEYK0dLXWDTU5LPFwgX8kjtKSfJMCH+AWgBxzoD0ZLE3Vp
i9J7NMshRhebPjnZLysP38BF3z67I4LMb8qBRh6WeaqWq/sqowWP0RIPteqA3gWA20T5VQ8NwKeS
9zhKQKairRU3wRtc63xUAMrxtisxm4SwZCOb0aVl9WHJRG4hPctVgRrHgESKRuiuEpDOFLUtH3Ul
1+77mIlzIhUepJOAPEkCDBpR+nC/IPiCZUdRSB0ngrQajTvwOC9Z3nxYdtnejTYedLJFdXBEyYJT
VqO1dmNs/ceI5bfD7xOVlBKUOWoopdF8RX7Fsm5UOBOctlmBmhAPHNLDjEdTr3v+XrN5x/J+Ksw3
3obdTWen3VqPur7dQR+sf0HDsoEfOXayanOWBjqE8DFsqlOr0dUkopZm1L7V5ME/ADAyD6XJ03E9
Ed2wvrYzsEuWypvsLrWzFEmgMgwQ0c37BvFtPS3u/M7m9CVlk1DoxgFtp0TztRVAuvi+91sHoGYj
ODgKyGOQjJyitb4IEWcbu60t+Bu4yReADozuh97g8LtFTaDZ6z5YqK1Lrv8RNaG59TGo+lCEtPOV
1enajTsiLgW6ux+6bVA492zLx8incuALdA6MoDfcvVM20tg4UEJRRSFPRpeTfOguj2psiTw3d1Zh
7pVf8wCgZ1lVNMEh+7rvJU8eZ6k3doeEBlP2ZlKExRIIVwzxJDKaxW4byr2Z8Ps3aqck7grhHtIm
0QKyXWFj1lVQZSWFQdGZ5Z3rDfYvCpq/Mz15dP0IQTwMMfV7RCoybTPSio/XHtT/Z1HLZhuUevBH
IA6IvnvlknjaCsTB1MroOMMmcpLDEKJSyFbwvXFRVEZKn8LMhg8vtxN1ybOnf5MueAvAyFF4i4F2
S0mpQetrr48QcbZQ6MEO211VJmuZmMjjNxIPpTXedWW4CVG8idalBvNwWatK6770cVXiPBHgf7uh
wewOCxqC7p2NDWqEy1gO0CtKY4Glcq3jUZl40Jn8hPr+F18zHai/pYGIGU65wU+N4ni7jBSMF0OZ
FsbKlWjK7MQwhBgwabr5AcRB6+Dz6z74LS8Gm5ZBs3/0tMJ+yc1ERd6HlX1orIbfYeWeGu2dLlKU
ZWlQZEExwUc04EF3LMXC2TdrKP3zyRY8UovuI/GrTl8WoigAwspg/AUxOMN8jrx3n3IG9oio6ehr
VLmuP2peZqIOEKXaizJluztPChzEnEy4S0QGwY4qSnJfIjr93ICgpG5eqNrvMUAgr0+1Hk0cA6/B
ZdULEHyq6YeHmO++6UVpUoHWJjWsJriTbe2OW8jm5WPl6c2uA0rAM6p0xvvaVYMH0rruSyqq1l9a
Wp9TUFAt/i+zd3+lQ6MipYFnJzAwx/AQbE5Do9+qWdIB+TTglvpm5b5BKkUEzE1L+wBsJht4CVOF
f2p0NvYyYBG/JWNKyuiNMGlXpuYlbyXwzWE9Ud19bMEVyCCIyqG72ihe+IaGUsVbg2o+CvQxmjSm
rA5e7XIwW1EBLi3GUdfK+g+CRe4a0A+syVEpX2Ms2eiscWP9lkkYPsQJqjQpZ0W9bU3bhndjQvBN
7MpPbjPKhc/1MOIagjKc0A+B0Th/4pqX60J1G21c+aCPu61QxyHYOJaHdYcP/wTjEnS5dn0agX1B
vM/fQyuXmDSkbbaNvKj4lhiDcYd6Tr5H4al7VgW81SKMoU27v508Vx4TjNs3ofMLnYcBR0RtRaOT
ykFPAhovsR9G7gg1U/V3paHaAuQytIGjg48Xt5Gf+O+h6+cg1puYp5lasp7pKTuvVAXvJ+SvqxlR
thKm78IcR0qdWcxAkIDz46GRh7cJ+PpdlZkWMJVqaG6HlELIQXUlUlkSg2moTdCgc/jAsKoxWEy6
LxJKd7tOmxb3dMeNWn1R6qPi3aqAlDL0mMb6IF389DbMONrZdNOj+F5NwaXk+PtlKzAtvsuP9JEJ
6we6ViBKSlza6Bk+FdOl69U2K8908qhc2uzu7zT6cLOtkDJBjtTBUg9pbdQFuVH0lyoJ03tIOmSC
EXVHPhWvNwwgWy/ahlbMvZAWNs+zLiiH8EbTWgs6iR7cKvB5hvsyq0E3G+Aj9WXqazcevnnIB3Xw
txcR/YgfkQZ/fVOWY9y95zk9i0UB/yDYlrngssVmLlu3iot2O1/Uecy7drz1nbCPHlPac4zMrr34
QasNvIoDvU5vUOzNlFUCc+h1rHL1XvW8sVioCWUjIyoglqfqiJbCqJs6iY5j9ndJPlrvMB8ohXtK
jT6aSGPzwFpyN+RR6gY+BbKffa3JH2ScfCHD0FA/pdf1mlXNSD8nFmgiV0lljVs9se16FXpeCD+d
VAwar9BQnnYBqBEPDv2SxhFaooVq2gOi0ArHdWy2yht0+mIXWlypiwQo+w8mToNzXoXR94hhL/Qk
0JVnmqIxzZU28kcKd5Z47moUDHhxgn+OtIqCgBGW3QTRr/AeTRwvgkmV5+XWq4zxJTSCFvpQ1/ev
KPLiNDl44jBQrn6kix5+T+ui3CEokZR7C+vIaOeXKSiw3tDhLbNWF4k7WOVaxlX4nGpDYaOVECGb
RmHCeUZmSdZ3ca108ROOtpYH1wa9hIWLgNqASBA6sJu4nDzKu9SLVbIRy/yjAHqJ93WX1zRrEs7H
pXDiao+sfZX9yGniDK+KifTpU+UmUceS9ZBQgGFKSd+wy+61bcMEqSZUq1+rrkcBVK1squh01xUF
gRvK5htQ7or/WLtITQFxj6pvwvOSfa7CJJd+JpAvCbEHCCohwT320bNv5NSVJJqlcBKFCTGbOgei
rGER9OWSckyuHurO04IvkaH46pPvD6zwkLVl3Rpc2fskGbTgJqTLzJvU5+sjMq83H2A56y/AvQsA
XZVjIiHOObzsijp5sCG8PUNKoXhqKgiA/lXNffQ8DcveDp7KJkaJ/ptJIgSxr3epNYYq3gyVUw0f
RWTn1rLxKuxavJLLZalzb/e3ygjneKlJr4eG1DfBg/BiMe5jwy2ydzykuy8x/Ape414Uv0OuA2ip
alX9Uhtm+TKYlqANbOYKxX4UTG0aof5qdBQd4WXRQEwfRt4QEOOiyWgzRx6Zgl78yG9H9V1KrZY/
o6Epb9vUKB80k8REl8X4lheDfwcvyF4JWu4rbYzbG5OyCYqFBp0DxB5R7/O2g2nggYcBq42wD9qD
Vv8UhjWdT0st9UfUHPVf0BAdmJWBaDdRDKjzW0AOSO1zABexoPWIPAD7ZQ8nrjnQc7O+a3lj3wpb
GpTVSxUDcKiA0bYr1SDhIRiIjS5D9bHN9HaLWC5W41Bb5asLbYNv3nAgWTXknl3Dm5iuZVJpOx19
8WYRpE5drMHOOmuD5sQfriwN4GpeQhMzwvijasryDmih/5D1Ey2DZZVmYP2LFo18BSQkqrB13jwV
eqE/VEETbIKk7b9gR6d/1cpaO5j9RPvP+VMF3XsXIkFlJOugoIUYw9LfDFU2sEokrL22U812LVol
tG9o/fTvVIrSDZkzQm7JkKOZKXzvzjJy601tzJA2g97AV2mcXYBByLCK6UHzXpm0K3c0xhBscGn8
/2IvIb2RV85DWDZUqmKXH+SZYuMlmnqPnz0Qyjyu0TvhOHlvYABuVZbmGkyjjSax6+sJOmbkfoeg
A+t449mIn63cmPN4R5IOAtbvQnUfwwJ/DjWUmkQaQEqhMAobyfOcUjz4aPJWO3B86U1YIx3aO+S5
iNShyBYbqpI8DeAbJrZ0Ef5WdXf8plcGnRGVThs61S3HSDGqtXrn0wHkWyBE6O5xGQBx2zmB+C3Y
hltXlW65EnUInz1VovjJ82yqDgBZtKeOGiaZFFW3RRXpLcZWCm1PDA/QkvACYb8mo4tOkNk2MP6r
EKWqVZskDQowYkz3ruNBTUkaC9UQMgrIJTE9wl0ae2P8MgQoxLdK0h108jpnMUSccpuMK+0W3F+j
beMxSR8MmyRncDVhU3mFm8/zRnXJW6aJ27gVSfU9dU7b+96Ohc5GKaE4jCpdhJWXtN5dg7dAuhJo
vLdvJmpmW4S8KzRqC8Xo940+wo4zbAppbPGCR6Qyajg8ebQrqgpNN5+W7hjX7doc8i3nRfTg9lYU
3ETAHJ78JqUtz1TcGoY1vtJt96ovgaq5IfVD4e3of3ovOboEW71DYMTTTIrUAPU8ECXk6eHGShWe
sDzq2RcjH6xZKmTPqx4CHmoLvV/+REC7S5ZmVrffsZTl0HKRfnmoIJn1mHREYQx9NkXRhq5E+tQQ
9QlBvARFHdNC0E6Y903dl49aMAThAscWOhZtUm0cV+G9YtfQ6scG+i45fSw3YVZJa+3rCK43Nurl
S9tS1ScaZxR+C/5WhsalhKTEZdPe1KbZ3HdFC74xhnjjbUrDxgiup7IAn8pFywnkRZM9iFDqd32q
+OIWbF3W74UZUOKySzV7wJ0jornTslXo9Ae8NYry3islrg2g1FE38eJbzfXHD7eMuueyBki5wM68
O5ROM1brPPFctAosEqxNjq2qvdDyuEVXQtHfEFPw34GcwwN2DWTcElloH0hro/LDtnOzhz7vo7U0
IghSRj9ILDiC0nlHHKI8pMaIRIjPtIhNKZMiwbVaQWjfakK6Xmoc3aOcaLsb0gQNC4YurUx6praZ
PtKF8IdnkARx+ZW0p6yAmhU+BBw/+lOpqq1sE0e0/gNPecxXGvKZlYCslqDZgKPxopQILa+nNq6x
KEy7p0qPg8gTxwD6TIGacX8MaMCXY62/WlrT0y3sMEQXg/oNaB/qOThP172OV6FLws/N3fGIHQ3K
EfRMY47lpA2RrFQqerpORrtG9LViUlonAcBzxDiEgS6RwuMowY3by19F7sk3KVRrFVm6/8vW+Sm7
UvZ5RQMis0NeixqVKX5x798OdtW/O2MUmBuMCPC/4cTFfavlMvTeHbu0f3kDZPN92mWUkUAnlgik
xVGP0FSeaXeDU5LaaHY3fK1hxP4Ienishd1WyCbjIvLdB9lUL0WRJ/CGTIwifNoXDkc8/RdKqJ2F
uR+Yao4upaRN5IfJfVgPUCE0cBndwrGGfNzBnnAeKWECA9E9O3huk1LNv0Su2nVsw9AgYZFd3t4n
0h/Rk2n7nyr36m+RFWjntpHOuZM5+rTOQ7v/queafB4KBaPIrAwCdzelZxbdQkpL0CsBKSw6PdXC
A1i0FIJWYiM/F8Cf+1rymrwNez8q91nVojLZcFAPeFrQTIZooU8ntddSPYAn6sCHRAwwWupSGCgI
jy6178hTqje8YuQPPyXBX4rYd7lMuFrrG9iWmbmnd94/1pHSZNv/Vfdj2qRlyxEeRDjUKK1s/9hN
JWoUp8LgKWpSe6uZTXgYeq/70JFnoAarqt8uw1JPUb2YyAJMdTSTLEqVM6By1mlt5TeDWOjV0xDo
dwkb17HG/eUoZ4C29CJVm0Yofl9SzgDdah66ylCHdON1ZJSVp8Dx0Tz7Qi8X1u/lUGewro7ULVQM
6L6ouj0bEPisPK4SKrqjz4tNdV+izH28HOLMN3Ms1aTKIxgPRKdjJLQhcqVHwQ/kaP6YWy/piHrt
FbD1KQraVqWqCvBlBuwsfYZMjvwMLAxsP5rSGF0qaA5GWxWY7Igqx+XB2CcYaFs1pMZtjtOwZkyU
ss9I9bSwUNcLsE4dcPBCkYKXs8oTYWf2PxP7JnCuwpGnuT4GXfPJdGQmbBsUuTkR1T4HzPIxKsHZ
SijBMEopHqraDWZrgXMXBneet25p95pXwNenMzbBnsGw6Yat4ZU9G6Tu0dR0wMbhZfGkZ82uTeuN
aNaXv+TpynNUSCso8OqwR+R8WeR2jOK7SQqtOffwKmv7cPnva9OkH305JogVB7MAJLLJlj3+chX1
U6svTYxPqmZZoDLfZu8hBPFy8PFulRPtTlmI9kOv3ioextQW90Fo3V3+FSfrBZYBlAwOC920NV2f
0z+yBFi3M1K8EsZ95iNDpdZPQ2ji6KxoD3oRrmgl/IcV+v+GsJ9shymorUIvUw2bGcTs8POaMWMH
7CVaYhBynS9l8Z53ZAOV7B4rJTsMqb5uOhMK8WQqZ5TgHGX90NtiieHdATWbXeV5d7nXP13+Eufm
g18lDA4DPgb8geNfVVYDXStoPJga/chyeauSgxmhxDo4u7PNZumhy6yg++Lo8b0yKacn4ocutSsk
hrMTggO3iZciv8OeTYil063zejCzRQLk0ph8suJFV3grKh1Y+2GHmEY/L4/85DifpuNTyOknfWK3
6CUqtkVKyNLd5AYVDyThOpptTdntMv/K3j3ZVrNgs7nvDQ+Ec0ewFnTM5Om0gDkyXDkFTw4IgrCz
LEOXnEpM5vGIAEQOYZPC51YHY03TYJtHgGzJBS9/uNN1DMkWYT2DA8JBLGK2gz1LqWulhlLuGfbD
kKp/TNugNpJUr+NoZW+Xg52OyZEqly4nuylNrsPjMeX4aCm1gRAV9HGkG4elJ9o3VvGVC/d0/REG
0QDEUYUJa2ca86fFkNWe3taj4y4s7a0ONwm9cuw6Jm/J5quVG8vLgzpdeiQSGiSaibIDe2c2qE5p
/Roxc8ppREW3p9mj9LyO+uQRqYV1m45X4p2ZMS5HyZLQVP47313B5CoQaTqa+dmP1tRwcKufJm8g
mXq3l0d2EgmeDmuCQTl8RMecbSpl6lKloWkt/Mp65P/Mdl5b0oELhb3ya/XKSpx2zdFdwhWsC2tK
MCY5Anu2q9SyLxuQeGxhZP3ks2b86eCBpCrdP2udtF/TtltfHt/JcpwiSoslgjiINOZbrCmSBOsu
ImahXCKgsMbExUWu6Z+jkF5CRRdsZbhqs3FRZhp0JzVpMiPZln8zMOmKoitX4JmZIobNXEmyGFXO
zn0aWbkNVZikTDnYPOJliZrO+9C8XR6Kpp/OEQOhQwS8B+EgY5Y1t7UYbLxZyDMrRTvARa5XhVX0
+7gX4e3QGH9cgSJm4VFrytt0F+GwiMJLna/10O2vrM6TfWeTSpvUSm1KfSQ40yn9aZd3VRE7vaUh
WqbLDuAA/XY7keJFyDZGCkenECGb9ErGc/qhhVRRJzAsB+IE+gXHQWVDNYdOB033Gmeq8icWEBs3
QsPq5fKXPh2ckAIZZAOOHkjCOYfSw8FwLGuAfBkfu81b6EEGRhGTwucyd/5cDnZuUKxNqZrSksSd
DSoRbRdoDsWAKM4f4G7uoTyC++sOra7sLoc6OZp5BHGS6CoDQ3JFTOP+NGmRJ8J29FJrMgNED/qt
KooVb/YliGRkX3/SFLwc73SLCyQx4RkaJm0k1stxPF+LRC5C31qMrSxv0V5H5zEcs5seR5orp8np
+UUoxzFUZyKJkowchwoq05NGFcEUau1or1H/QypmSFb9YGb+goaEeeNZA0Jopv9m0Ri/csxMy/34
+BR4ZP+lKVu6PFkxfYv+EH1itG1bdNoUqGrFzeVvqZ28k8gsP4eYfcwcpXZLK0GoJ4GW7rJWGVb4
1DT7EtDXssCWbC209FektMWyS+N70ajFv9590y9wYHnzXuPy02e/IIld15ctv0CjTLyEcH/IzIzb
ffgaIzR7ebhndgUEOQPdEGoEvCpmmREo4YFSHlleXGN9qNyoeFQiPZ1W/59xpjP305bAKAueIvbk
nKkA77Q7l652gFpCEV+5JM6tEEfTDeGQKE+1j+NAhRtHXqPRiS0y7bHIvZ+hpVwZy5ntBtmOa07j
NahxPh6HwG4LnFvMq6gEjLaoBPaUOg46vlFcWe2n3GWbifkUabYS0IHzbT/jqzUS1k3wMLLw/N9o
PoFiTJZYX0Dj+0Dsv8CZ7vK60M6cYYTGLd6iOMU/ZoMMGzi4wGp4b2ovgXdP+0+qu6J66PStSnNN
BoesvVF7zDw2dfnklwea/Y2zwV11zD6u/JbzH/y/v2X2GWRYYzgwLR5+y5BtvfpLpn530SkQxgES
omlsA3yIcFEJW5qkazPaDMOVK/HMsiIjMHVQZiaLa34laq0pMqxxrEVeovcrmpwLCwzF5YGe2Yym
JrkxkA2i2jB/4zeAROFDU8OF//JHz4wN+N3fEOfWhen/e6hJfEhwzOjkvJPW0ef9iJd9IfMI+dlJ
7rgNhse8MnDfjH+6Ud5ciXU6fWSGaBRRgDQoPc1rnQryVwW6HqxiLK2Kwv4pIh2msfPtX78eYXgI
6Sp1SA1Y2fGQhhag0GAQxqrbg49zMrD0dZANa16fVwojf2/w43toOlpQFFFpU1v/Yf5/Os4cqVQF
kn/UGcLOsh9zqv57TxdK9x7XeRFuREgPZU113H6Xou5DGn4jt5USRN2wpAoX7CFqmm8xxGzrzi3z
7jfqS854gHoAHt6iOZesssQgya3xL/Q3dNPiP4MLtQnzpsB40yFKPqhl7NywZPqaPLTDHh6zombb
CzOlVJWn8VaiWQowBRnbV8scPUw06vAbzYx6j01Q89u1wnoPZwFN4sszcXp2/C1sIulCasctPduv
Rh4PoggAhiTFj8AJl6H9q0C5cyy+hOHe0q+c+KdZ5PRStCkv6hZr+e+F/mkuSGAFmImaubBHpINc
lLg5H5sWtUz0KUf3n29niXSFTsERWWny8umk+BRONaEDa5Vj817EFrZZG6LbWCO8/fRKoNMjh78u
HHrrFvqlpP/HgXSjbCusvB2M0r8JeRuaV2bp3N/n1UsZjQ1ANjdLiHMHrqGXQWIaxuxHTY8bAdm3
ywvh9ECTqLH8N8TsWykh/pgecMAFcp0repM41VpLq1nVIOcvRzozGCBU1OHEdCELfXZdjSDWQ6vK
bM6Yir4tKiniWogzgzkKMVvV9dh2HZQtrDw91JeTqPeWCCt2uxGi/rrK1P7l8pD+tgBmhwzVHY18
mwVg0Y84XgDYeo1RY2MODEBtYYr8Bn95pMo79CXAjiDIA4LlBTmDJxlifuPDAsnS2wwStAW/QNPD
x8u/53SfmbR2oGxbUGIcy5ilik45hphkKZivpvJJSuS7qxLmd7ULR/+rPWpXHjWnM8q4oVPQPrAQ
2T95HCI7r+iNqtD+DdxDWFl/urEerxzkp1fTJA3D05NqwlTnnr3U6Ee4mQc0bCHbjyBTgZpbG0Vk
V2by9MsRBaF+2LncFpTRjicyymEK98HktV5pP2scmlwYtrjdwwQqcXDQKnt7earODUtwFVIqUdUp
nTgOODbp0CrIdS2t7CXN4c8GFhpy1w6o0w3h0I+QiFEB4xXypLtj+5FXTirgKOyG+C7j2I6tM2IM
XvRkGZ12JQU7fXpO4WwOKhPhl5NXdexiLWoXyKsgDb0Q7ldAl+uoYv81/U5wTGIgib6wb6wuf8vT
yTsOO9uF4K7Q1gB6sQyb/gYo2gaK3o2N3EPf4+mYdFcKPqdTx4kvdE1Q6OI5r8/CIVqQQlL0AxwX
mpuqUCGwDd1tritXysdn4nBVkv+hT0QfWsyWiERprtBKmlehjVjjJK+nHqL46+VvN/3Y4xNsuo//
G2R2hUEGG4aY5HXZB1201DwAzlW8RIVnOZIKxu4fvy+fL4c882ZyaKxzZrAypXaSqbdB3gE67AMe
ZcGj3+kbCVGqL9WfuGI89vjkJqn6DhiXAl6xCrBUuRz/ZLk4PNlVNELZDxpdqmkVf0oPGkjlcTtR
fDu1LRZ1Z/10Usv4wBRDW2p0o1ZxkQ6vl2OezOUUExABz7TpvrVn50vfQfQIzcmPOkQY0DRQBeJc
DtZex7a4HEo/KY8Qi5SOaLbJuSym3/JpfH6If3WLkdZy8DboZSz8FDD1+ObGqMlEb03cA3vGz0K5
9ePpUy8TsG391kxCTGHVvdJ8Kd3flrVHyPvKDzu5L6YfhvcAPRfV4N+zjzCWQ4eMtBksxxRuKgWw
kIzMSSuwvaDNkrtoyDAoBGcK3D1QzKbeZZluPPiYcK/VoGzcXRLYnn9TcggNC/JIsQKaqD924CDb
VdkOOSxwpVdubaTLJJLNgJyX8P7J14ukEF8b7FC8DW3IsLlyAp2cs44qOA94rqn0sE46jbj8tb2i
luESMWhx4AE1rrDKzpd4Das7LfDM3eVPeTYehXY2LlU+2iLHUxyVY6thdhfinBnf6PU3L9BRdtio
8krifmbZ0lKnM0GKy4aZP3cDrGx01IkY11B8YWf+RP9l6yn2ldv33HCmIjq3oc4GsWY7kvkefW6j
cIlzo2b8atuNKX7l/pWj7nwUQ2MN8qy2512/IFA1H7HtEJ+ufT3+GlFC8PqHoP11eW7OfTPJi4DO
HzkLh/fx3IRxzTXoOjgMcUtslcBIEP2RAaZmQZhdSY70aaKPjm8W3vQ84CbiuXOy10Pq85kVROFS
9zv1DeUIxNlTFK0f+0EFpjmAEkUvUNHVH1WK+UQKTPA1hlCGqHmoWg9QqNFqb0cyny0dPtDzllq5
vyrkEF6wf4l/WlZl7JBJAMg6tLb1DfMH7ePfvxdVDpUjWdWokM/q1UXDfuxUF8V/OaxcHzi7k+0c
bCQvhzk3+5/DzLZMijMiNV3CAHiDzr/zanVpRBFEzLf/QSBJ6duk205Hdrp+Ph2/jixQ3JIK40ks
uv9YyMt3zY6KJx664ieWcByAlyOeudCIQ8pFDYe1/Vd8+lPECi12JrIP0TqP4COprXLH5P3oU9y7
Q6C2645a0pVU78zn/M+jl8cPb5+/d/ynmIprKwVPfqCXHVqERbdMeAcMdrJzu+RKHnQt1CxFsUdq
JEVEkSLK3nIoX6BtwRh/9eWVFXJm4x4NaXY9oQlbGyIlDsDVlVdVa6sOds34z7KkVL1RPiUpdxyd
/GO2PtRALWUJ6povZ68arfziQj5HfmxzeVHI05NBOjw7TVCFaKZZszCiLXF9aSYuXvjemSUJ5PPl
AGc+19RjsklMqbPRjzle57mbR76ZNdESIYc/QY1dBkIcIHavXEFnFvfU6kXZidONV+1s36oIWOKa
AaAUUYUDhTV6EgiOpTj0RtCEhitb6TQ3BQ43tQ00FcX4KTM+HlWJcF40pBFi1zDH0LdAsn0092rK
Ibmx8B4ucOdxyrWf/vviI66k4EkGIZFDPY47Fn7qKjkUC0j1SxEZq6xSUEHV1pcn7dyFAfhTowZD
3UKjdHEcx6x6x0jKNFq2MVlX7lPwfHTsV5y2IsQA6A1gNVm4N9hKtNkbQgC9/Yyzg99+5PmtnKD7
6765p3J7+WedWawU61SQOGTHYGVmXx0WfGEEcNTY4lsYl/DkqysTe24ZsYqYUgiDiEbMDhFnLPoi
zohgc+0P0LWq+5qWNqog1TUQxLmNYXP5a5zE07U8y2Y8yzQ9dAiQz/HyHSTjlRcZe6RMr4zofJip
4DM9LYx5bjZ6shI2B+PSw2HTpI9rRBiXifvLM3MuCucUlwvIYd4ts8Horu8AnAD23lUHY9LoGiN0
Iq4M5cz001Uhb9boYyH+PVv8RVTkqkh5f1pNszNgBDJ/VzLmM+NgCCZvdipJJofJ8bpvRq8Rcck4
Rpy1UFrZVECW1Nj619oAQNcJLcH8Y/ZgzitwBT7OTSgswO21s9Kam7GmV2APV7bLmRvxKMpsMQ9I
Z49tSJR2QIOECkGDZumgAP9Trzwmz302hJHBt9CCAsg5m35ki7XBzoMY6l20V6DxSKREMBfaXl5l
J1WI6bOx8dmgZE4nGYwodVfWtR8vXVnCl0QEgk74zYCNJy4VYHhwCG+aP/+TmABUAVpTxZmfuFim
4uRtERNB2HXQkhHvc+2xzKhcJQ/Ipl2Odub8Qdx+qrTQy58alMfrj8q3YWYCvUKBEwduAHv8FFdm
w8UJKNZqr1z+56aNeh8FDpsSLa4ox9EK14aWYcCE8kb7ZnKgwFNwrVdXXh/nluFUwEFeXZsKVLMx
NQb6D46CIoGamdup9hYmOe6QPnaD3ZUs4OyAPoWafsqndDOQMGkdk1CidF5iOOfxIjfGYVWaQ/n9
8kydO4zog3LWkWwwY7NRBW0WMGhCoRa4xwjyHpGqK4vhWojZaAbDb73cJUSZ987T6GFDHg2e93R5
IOen578DmZbkp2/mD6DUR4codqcsRt4Eki7YE+7ZV07vs0ubdJa6FgcesKrjOKj4qGMKtwSlKvk8
gWJax92Nuo+Ma3QnFPta/e7cYTGlz/8nnjV7MA426jgefnBLJ4caWZV+tsxaz1p4evHNdVGSDjz8
r6PN5a95NurkIERtm0LPPEXpYs+ovKCIl2MW39BbzOPfutYvYOkkQls29pVwpyAnjkTaAv833rSG
Ps2e3qUWymTEQy8Xx9NhoSDPpkkVQdrnzrhPqLDjLu+E68vDPIVWzuLOlr/UkHbBZCKmXTpukVSR
xeMg0HXb1owWaEdWDUuEkTZNtUeF+3Lwsyvp05hn+8J0J637hNh0TVg5aAKqvfIwxB72FR3cwOTf
k5ujbzzbIbJH6dPPprHqB09DFrVCexE68uVRnd2Hn0Y1raxPM4lOvddglIMegoPmsFF/76oGuo0X
AqK8ZkXxF0g4KwiZNpV1mDxk1GBEj4PFdey1laSEXxuIz/oNUl2F9ROzGfjL7ku4y5qFRMIMdQyh
7lW0r8IPF1++1vvaZlfOn2mlnPwU25ETwADM4/yB2OpgvJq85g0RVL8TG6mFBp44XuJX7oaz3/dT
nNmqwfOUtNFhyIqOHuGoY96Ghsn4HU3IKyfd2XMbHDrtH5I7sBPHH9crKHmgvsX6VHDLExliY0iE
Xwly7rORAYEFB6J6Bsck1D5BWh1NUaSMbC8/GLF7aGr77d9XJYmPQ+sHEIM959FZeav4QDDiZRSa
6YupDvG+RPXx4OuOeDOS6P1yuHMPaxMzLVJ8kmPW5uyWwAeQXlMwIISKyHJb76nDZu03k5RvuGkU
ZDqtu7hbVe7mctzpz84XIW+xKfdiziAmHk9ZhilG23gql5MSHNBfktuoGrAUzYzqwa5v/PitbzJU
Uq8i4qY/fBwYcKhGEUGnpkneNwtcOONQBwJzCA+ZWyTMauug+P1XpRKItNDSWCSN/Y7k9/hed/mw
qsNBLqsoePKE+N5p3puwy+iLYg7jNmqR3cD6ULnyVjldzfw+vgyUaK5Tdf6AjBW1UiYu06IQL3X+
3qVfL3/60xvz+O/Pzr00qfBG8DUe2do2Ut4sHUGzxzjZGvYq95p/3jXHwWbLS4apRGONwbgxjud4
qEPyl0gHXR7SmduRBcxpxksIt0E5RyPoVd3SWaRwAIx9Ia03I/ouxKuS9ovCOET6a9HdVu0GkTY9
utbL187M19RkAp6HveHUjzleyqnVZnEhamOha9+0aBW7k7Yt+qZ/LGMJyqmskNU0urXTvbpRtXGd
u6vFAHm6m6Z9BG5h4njQ6J8tarxEIfq3LGr46WuEYSLEtIrgppYAeiAEKPcNUrstBryuucRgaplm
G9xzxwY58FUnH/R8Wfm7gpR3cJG37zDa2LbQhPvnDkEPdSJAR8vC8DedLZeDi5pp+IxT9IAl3f8m
7bx25EaWbv1EBOjNLVmmvVGrZfqG0MjQe8+nPx918I+qsrmL0N4DaDAzjelgZkZmRkasWGu0azdv
vtFctEuk+7Z8y/SfTf3i2I+6c4wn+RgApaDCkWYvnXWT51vZzpV47HzogjdHkeXPecrQaW6H3g1G
bXKRiOKEOi2tO+Cmuyn+YMD7ctnjVjbR2YwLix6PoySlA2b76dChWFozjy+81HG24I6H+EassrHA
mhBbQ+Cc2E2AuQKuz5Ymfzm9SUbIYXpPVZA0mn7I8EBeHuL7C+9sZkWcQ1S2PYx2vQG1hekFJXTH
4DAjREsum1HV9yfycgnwQiH9szR9nO8ff5og+uiwM82jB98kPZovefrTMW6U7tmyJBcS7TmBa+vz
UCeQyBxU7Qf5e3cwTEi9BlciMVlq98N4bKBRk6RyI/r9feUKV8bZBy4HwEmg6Gc0bsAtykTAqtPa
NzFEq7meYY49D7NL9zOdFHdhmLWCpzl6K0rwwJnbopuQj443RVBDOc/A6+i5eLThZKytB7Uxv12e
x/egNxgEeGgYwIU1i/SjcAiQrZCnqWEeg1ndSZbnJK9RiNKvp4IxiuEN060PNilySnlO9Zl8eTf+
gCtkY7ZWvebkK4T9qKIlYSU+XyHTSaD7Pyqwnjnc1RuDXXWaEzPC/pNtuIpSRJndoXa0D/msyAva
x7gdjbmmAwqG1g4hUS/xVbKX0E7uu87v3HjR02m0yN54sKyE98y9qdDkCLCZLilx7mVnRkB2NNy0
ekZJKKyvNT11wyhzLWfXOV+s4qvM+vMy5s83Y4Qn2fk61OCGPl6emN9H/TtnPfkSYf7pd9E0reFL
mn6Gc+2qA9KbJwuZ+Y0DMT80xAoUcJL6KDcfZPkQzA/j9KpLCMTGVx1Z6zieXLW7qSl3NPY+M1ov
hipt1Ftasr5A9MVbszxe/uaVGHSZvaXj1zTgDBXx53BFDRYiqQbA4C++ijbPV0kL3brRjyN4Eb+f
vRYcCSh4pd04fFa9lSVbyDHgkhAvTgiqzKKPZgMhG8RFuhZt30zqf8BUm2547PvX0DLGP5aEdQls
HzbgGksgIHin0IMSHlrIo8zO3BjTliVha6gZi+YnWAo0eedzc885udP0Se82YvjfiLr3vvbvmMRb
CcJa25pCTsGoWlSJIYXkH9ObsoNbMXrupHivclQGijdLD4p8VLWbILrVHaKiT6nzRSs/WfbMv7wN
0z3lcBp7H3Mn8+JqX6AjVH6enOcNR1td7iWDSCMcJdjf2/jkJDe11Ac5wQebkv8whpD41hZUuigE
t6N2SFT9MMozmRxrB7XlW+J/r9F79tDDOs5Oj1byVk/guueffJBwbsyhXo10sxlubs6HYio9RYZN
x7lrQtVD6IaMzm0jPw2t6SIIf3kyVuaCEtXSV8J8QIkvuEmmZtIQod3somxBvkq69/t036blBiBh
bYjYsahTLGWkdxBeqUlAKltcCKMhxZ6EYoaLuiA6AhPcttBuSgf+X//o03sJASM3bJZMgGV6O90Y
8FqgvnCdLNkX8u+22MeK7sAUhxnHTAyn+Rhou8JRPmmtuVPHwnMK4wUd5WuoWO8cWJUhb3o2B+Ux
0vWD0ScbKfr1WTn5FiGm6BIH3j2D2e+WpIhxRBhLNu8LqDngxdUGr5azG3QCu2xjC6yu+ond5ecn
O8Cv6CLMgSchKxFfp9ZwiOZ8X7R/Xzi2DVojMMSRR+lY8OsUCIISLcNL4hsIlD2n3agGrE/giQXh
PFV6xD3lnIFkzkNgfR616ya7SobP2vicFTegFnX1bii2XGiJs4UT72xcwqYBqxSEaKISClqvyvzZ
l/xjKt9I+VONJkgLqgys31Z2a3XJtAWGZdJTTt3ofMmMlke0OTFS3WRf+PpVBiN3kTsbb+hlwt4N
7cSMMKE1kjiTtZhBiMorh2OIjlQOuduHgl43iJcvnz6/QaWXzAkzSdCvwofHLZUUT0p2kOJ7AOJR
8BOVJBIfsDRzM3pF/kPRUYYeNiKOy1MKAeH5lKZxliptyrGrNSEMlvIjzNz3fWr/N5vt3ym1ZOXc
DHp0pNxSxlgaH5r2MTa/zP6Hy/O4nBP/eRrprjo3UURyKHcjq5bMkisP0G9LGxa25kp4niVFK8NJ
gYUuDI/ayFt3DG4WOYTLA1m8WBwIGBtwIDQGLhj084EEFS33tsySNLUGOyuqUPa9UrXgYG4lcwuj
sRYlEwMs5VFyNhokW4I1VBOMJmZl0L3pp19GqF7l7VVVjJ4Zw5vuPMozhFUjMYmV0uh5lK3maI8v
Toeq2g9Hf5C1H4X1Q9JQoXxy2nzXFMVOH24l65tt1l7Sqhsx3dpxd/bBS9B3cm4velopMqLcXYna
PKrxREKmaL9rDj2n/CABlJ9Fn6DNzm/DaY48aZAf7bBLN75jZZXOPkNYJRJdvDJhXnTDikSEarYy
b4yuv05g+oKLBSXboI23OuCXo0BwjTOjwskUZKqN/iRGs3mfk8ga8smto3wPTNTroOiTtVfb2mR9
WzbnO6uEiL9zaircPeczrhejlpsjDmkMtdvcxCksnRLA7p39kFqP+VT/0s3sQ21K15c3wlouk2P+
X8O2cDgFvZamzPLylvzYDV8V9ddv9kb7Y1FftzEwnxkOv9sKUbHO2LgD1k5lbBMWLrkY+V0OweoK
xUd/xXDbscz2oe1UOzRr5DvFh6Oih9jKTfNh8HQnfgnTDE7ZYQ499DtUIjkAXIq1db6tnD5nHySs
fah2DYlNJsOkbT/rvw7gnPp844hbQd/ZZ1bEtTbNqvcnrMTcdT36HdH0ie5xrr2dZn+r4YQNc5fc
qVVAbSx7cwKZd47i4fRSxu0OBuGi/aI6ZFBTd56/bPjDuiMulfWlbdoR83BNnpdZObEmRfc6Trep
dq2lh56+oxGFqQlQ+G2mezDnXTa7lpZjTv6YVc/9P5lpNHJQrnYHhyTjIh8Z8riL9i04sLrZ2bDW
Fv63Poaoq6a3kiqR5QFrd+EfT6UPECerlgeXW0x6srVvm63vWxb+3fakz4uYSF7uDfEkAs1VhRKz
YurDblFNTdoeGe0nZKab5Os0b7jIe1YHeqOWvrL/syc4olQEKWIRTEccjVckU5RocEPlUJboEt5E
5WtvvxjGPSTr4diRkrxH+gNN6J/xuIuUZ7PcJLhYpv/S+AWXNWczU/p4WR7jS97N13U6H9BIdbvo
VZW8pPs06SpZjY/VxBdt3NVrSffTyRChHpCPGaNCKzHZ1pbg5i71y4Pp3/sUxDKeS+UPJ4Q9ZCPd
8B+sOjJJtgU79fuOPLkDJa7n2mo1w53Tr04qu0b+BTJt16peTfu6GhvPsl4kXdoYrOhoNBRC10Pf
AKGCSnAixD+9PNCyKNngWORrSPa9AUyCcacpn+r+Q1FsHMBi7gYDv5lDwG+rMjxnQlyi1Uh79+gO
en0HhLCD+1d1OtdJjL2WbuGQxLt8GcxihjIsGN93RHEGnOA5eQEogXPZr71iSgqI+JFHaoh8YAo6
ztYcXQd1nm6ExSuDNGkvhNWCZh/IBYVBot1aLTo2iTfCEeCy5bodydovyNDENwjCK+7lk2zVHKRS
cGgAENN/H/4nblN3BULUkHFzfb/pFchqtFsh/1O2Mt+/s0enW5IJpbeEqu1ycTqkE89PzAAe2kXa
kHbNGkiQiTATKoF56M5UhDQY778E/muTQ1D+WbWO1FQm9QXpSds8Xh7vuzyH+B3LhJwMuE1GR+58
vsOMfddW/UOKzlf2xDmpl/dwS/j5nRV5mbJHJse1oztH2shuvNsywkQIZ3Mzg5ifVD5ARyTdG+zA
BSuNTgOSo7mc7GFc39eqsbFPV9z5bPaFA9pHVcqIYVkllRfu4/KmhsAjDQ9SfyWNXy/P8Kop7kaK
yfR2vWP4aXynUyuHnQNhOhmtY6nu0zraqf3O9zcOhMVn3vkUTVhg24DCmqLz2klh6UFNEWN0HucW
dOrneSuVsm4CuC3MigAPxFdqLOt9Xi348RCt399Svb/S4MvlGXsX1P72SZDE/2dEiCbCOkSe0OTV
Ije0slEYkpu9pAXdl6x30r1px/pVkMzySz6m8SEty+GuBSDV09UgRdcJaqlb+Qfx4Sx+kHCsVyHa
b5EuM2p1Z8leHQJRsHeGf2uhpBg+O9F1BS985+xQnooMr1a2PmAx8H5lLa5JqnUA+IXkgNom+mxl
fIAVI5apeJm019DQk+/RzizQKECFyampnVOw/64bG9Hdu7v0/w//j3VhPaRJnwxEX2lDko9h+zBD
uqpG/4CIH4bPsn1I60NTb4x43c/+mBRmHFW6qs9rBqz5b2nyYSrvM/3XZTdb3ZjOHxNCVrWo5Blp
KUxQhZXr72DbMvuxnwEzbOHGtwaz/PzkjNUzlA/SgvnT4umh6N4kRz6om91HqwfpyXiEk9xJNC2B
cB8rLS9PVFD144DuKk8h2LItZ+PYXkLGSx4pHNuFkyeGsczeOD8hZaA7D6Z5N+bHCEBJe0MZ5/Ji
rU0hrbi0O8GjtzDynk+hqVUper1O4pXlczR8C2KqEFt5kw0bv7fByTIhjahkQ48N5LepSCOCjVYg
Ge/LI1mLME5GIgamKnW8waywkqXaR3XQ9l27k/shcRVtYw+tOQQJRRA+OiK8dEydzxkACB0xemp6
YAyC+pBRn5i+dKiPdsbt4B8vD2t18k6MCbtJSQ1z7BWMDf6wN4PnmEbguv/nspHVuTsxsnzEyQr5
HEQEZxixuH3U/j4zD6hiI2m4deKtjobiMrwWxtLIJ7ib3eYBSuTcpCW4keL72A/uhN6zoezrSt3b
4UtKuVRBj3XOva7eTdpjOH6rtwhHV4f75yt+k0ScDBcQVR9JJV+Rx3S2fBuNGw1l7i2exTUrMCUT
1kO5wANGcBPH4So1E6D40P7oyc6xH6RxZ29lUddmlCh3eX1TtzccYUZNaNwaRApTrwlQYHK+NsBF
h3gDWvE7FSueSrD/wD7Ao2FREzh3kAn+AdlZrCgy9cMurRYZi7SwrxKo3NC+RK+Ocsic1vsgsbt7
257LvRwPU3E/mlYDnZWd2tXPQaJbDwhcETiqN8chcr9Bqv6UmxRNMQC2wOEKI5erAxT5BUrvdta2
d32vjfIxzYyRAKHWS32na3mwRWy9Oo0QJNIsuAA+xcb0KkTEemrAY0uV8zBEqqfQut0Gyf7vNxoJ
pH/NCPFx2iCk1JrM4+RrvasNCClahQvzxmPcpVf/my3BM/SElLvUY6vPv9rpbZ7cp+VDtwVkXQ1i
iJzghyI5pr1L0QZIzDUaS+iZRvyzgw6jkjsXSU0ezjrCt/UTtIy7Aia9egv0ubbBIEtbqMgtvF/k
rEhzVZG6iDWrFHWX+/tMASIDhdrfkmcuYRpJJwZJ8yKPJOFKLksFSnyLEVZ10B3K2PqVloa+8UBe
C4VhBbdJqWAJEP35DvM7PZTAovNeLJrbCJBukIcb99bqfKH2sHCGwb4g5jDNPuyqeaZfEUnkZDeO
b7VSu+ZIQ/9YbXVhrg0HoS5AHnT0ka8R5gwZpqKaJm6UBBExu3ju06fL3r1qYGGL1qGbgtdBiNxt
pzekNGUwxgL67a7j9vt/Y4D6OSqFnN9iC6QTxGPg6LRAwiv4g0wXQmfhln7Eu4rS4lqIEpDoZ+0h
txdWvajVrKpjtN/Gxj8q0d5RSQZkO8RQNeNTEC8iPneLJi4Ub//N6P4YFsKKvgxoj01pubSq/Bt9
aZ4eqBugkzV3Ox2bcGcoTYryd8jYAvUrPD07bdxLtnGYjI0IaTnHxLsJtDllROiMeaMLnkCpxLLj
GeBKbSk+wlnfx5p8x/C57uMnZwxMqKfTOxnWgMszuDo8AExQ40Eo5YjdzJnp6K3fY3bqYQhTKm2X
xBZS9dqnXPpx2dS6m3C304lq0mEn1mWhRM9yc+nF6kvNM/07q3icTGjxrlXtZ1FdGcazpH60+o0L
ZNmj7yZ2YZYg7QoZtYjL0yGfJZBjhCbCnyronPxHBb7XTo76cLg8wtXdjJQYRwXJQdAq56dfofeh
VamYqlpeWY1SX/lBvFU33TIiPLfh9Mm55DECm9unwZc/WjBBXx7H6pRx7iG9tcSXooyYNFkOko+c
SpPU/ayC6LqEMBds9JU9vFX1Vifz2kMEisR/rQkD0mTe2kPBDkN5nEBa7vZkPl1k32AF+ez3zoNi
fL48vtW0Jk1eAMWBwdBVskzASeiMRKOURRIm0XB6HubMQzXwFZXgT7mMRB79JUaOcmxeIrmjfdGc
aad2+q6zy72FRPrlb1mf6z+fIsRSfh9PaVpxhDnG4FUSUdQDIrad0e7TccPUykQDHKFVbwEr8FIW
3LNBuhzdWjwHbaZd2SAZvguNK9PKdoH9hgDy5YFtWROWNerstkculX3He9mcX6vgyxioFCB4Mjk3
Zn512dzKQUZHpMnAICviEhLixKasjVkdaNwDD3Ik/dZJP4z2A2rJGwfmyjmNKAfNBcS/NMSL7DH6
WEtRnS1NdRTL6o/mAJvFTa5fKSn6Wyqv53Ijbbs2jwopW3XpRYKAVhiYnXUgwn1OzXR+GisvzMdb
dY9G/b5vm402yxVfhBiVRDTaQhCCiOx9smTWgby0czYINI/cUS5Sf/hIFrh+Yj2Zf41HI3DA4KJl
pIERgDfhfB/OQTH6CfKfXgyjfSfZbktlYWCf/b1vnJgR9TLqRi2NdjHjE2LHzX3ZeH6p0re0cf6v
3XDIwDhUw+gfB04m7LDKMbq2nGnsnMsa1C0UxbDt5Gp1O6X6szQ20bMdTdp3vzLbw5TTwB7GZhe6
eogI9cb2W/NTZpaiHEvJnhA+BSFmBRFSlWtifIvkNyg403nBRd8Y9Jc7jRtt5eBW/fTEoLDf58av
osLEYAFNSZcibP6K/rCrFrE3ZG9KuLHf115sYI3/DFAIOqXQVrMWiSCe4Hel3YCtaWF+WeJceCMP
ksyBTdnGqb5d9qWtYS7X88nVAQ4qG/uQYdK29VwVHDSh+akI7aPkzE8VOnBDvgkVXYYihDBnQxVi
UMMffa3JtdQr1Z9juR/Rb9avA+fOcq4t/dFpX7vsUBkpwu3Xg7/x3Fo9E2yoW4CMLLqiwlXZDe1c
BAXT3MoBBAVXraUdetuT6T0atthG3mGGfp8HvE9RB6LDneba88lNgtHvpYjJ1cxSJkUdNfthmACK
ZHpGy4b/XQ/ikt7aQb2BafBFQoR7N1goQ5MAdrjEw+z68mqvjZ7qOQJJ1JZ5pgkHlDOgI2DkOjPv
20gYQJAVH+PmYEvJscrm42Vj73Ayy/BPrIkZvSLWgraMDPJT+WOnILte1RWo7mcOLy8s9N2Qxbu8
Vu+r8FAqO9Wzrs3oYxnfcUiju47oQvw07qSdEm982ErIyXct5ehFQAISyvNlkZDgIqXGLIyUJ5Oq
fORq2JjotesbrCZ9tbxVbVhGzk04iR/WUrvs5iSykt3UJ0CBJmu4RmOyilBVdtqXy7O9eoCcmlw+
6WQn612bqISexJ0LIWD1re9ezXk/KJTXP4+IASMaKH29bHN1ItlDTBb+pIvEoRAoBklcM8p0cFBz
bO4Gfwt3tzqR6K+ST+I17ohgJsVXkhkoBjrszZ2c3lrjB0k9OsPz5YGs7gve/AZlZAXJPmG57EKr
K7NY9kWQPyWadFOF1ctkw3bcdQ8hkvGXza3OGwofJvxAGi8rwZzcBkObgX/2tK5qbhuzcO7MeYsu
Yfkl4imLB/5rRPCHMiYxGPYYMYxx5yQVsiLJrlI37o91t4MZkuo4ux1HOHe7lLgrjxNYEXo9e64H
hX7K8joawisJNuE50a+60rkdjJ+WsxUS/AfTvHsIUEg4ie2xJkpGyB07xMidtmujr4qEulytHvrQ
98YuO2bG21CMx0DZKv+sOeXCjAXuDa4qQyxQ9xVFYjsHwjdHdfzYBQ35TXlO7qteQUA1aJuNl87a
UpLEBf8ELIheQOHAImdrSCCtSKZAseh31zO3Q/jzsk+uBnunRhanPT0/xrmRhxAjveQ47lhCcB5I
+9RgauNFbHk8zmTA8th5Hi0HYY/ox//4AcKuKKjuSWnGBwRSdtDzozV/DfwHfTq2TbDv6mdV/mhr
v6gmX7a7thlPxy3sk6ZuNTvTWEwjLtBpONrmuLtsYS3GWqg8OCKBZPLyOZ/ZOlACrWkmtjs8sJqy
V/rXWDrq0lUHDXJKD+llc2veSXIIUdoFC0ju5tycMfvQ3IYcmYpypziDF7fwdMRvhRTtLxtam7lT
Q0KI3JRGHoBZgXy/zF+6Of+o5fPGWNY8n4rkgkHmrn5HsxfpfqrZPRFU2H6xySdXT/l/87A/NbGM
8sTvDblNq+z3y2J45ba06EnnTel1gddWT9UWd/Tq4pwMSHByJ3HkKvJZnCm5UeoemQsI6OzYHbeC
nC1DgluPUqx2fcLMxf6NYr/26X3dfLDCjThnbX1IE1MDoTHlPXnTGM/2bPo2eza1C7eXvpZldTUE
+cb9vOZpJnBMxHRV/ogPUT+UjVm3OBrsJEab21c6uimU+PWyP6/l0X4LVC9c6xCIigVVuY2tvEOA
Ed0R6a2rtKMqabTZyN4EzewwhnCw/qPBgVxN9cHpgn3AlrLLwEs7e8PvV09jhAdgy4dl3kCP+dwr
tdIcKO5lHPlzS5t61I9uMlKP1Quw9QX67I5XRBUt85FLt45XzFu90suhJIYPpx8gbAvTqdLMypd8
F2FD3h0S6zZHCQ+EQJDJ+64oeC95l+d/zWVPTQp7w/CHOCgDavNOPR6i9p8mOhaDtpvbfy7bWYPc
sc5/JlfYG0buTJG1ECZOxhjBd5675QC3pVXfBC0kZ7RG7az2H21OjsOQ72M1gpznr7toltfR6UcI
gZOOUIE9LBPcZL6bqqTv0ci0f87G98r8Zwrv0WrxEv3YdP9FAg6Zvt96oEuRVphlW5vChGI9R6oS
XwUWSlCFf6fGL629i81/4n53ebLXQutTc8JcVwVRmUSxxwvC+XM+VfteN+mDJ7u45OGUv1Xk/T2r
iyIgxwSaauLbLmqj2LEbqB1RudpN1a4oH2YZup0tCpjVYfGw06g9Lwopwv4Mo7no9Ag7VfaybIq+
Oo5KsLOre3srjbBqClK6hWwaTJh4n5d1Fpp1XHEUyAo6f1eatMsQBPC/RX8r/75M3lLOopHXJPss
1oejyR5b0PVEDu2+NSCUee6TR9kcPEu5a9qN3b52dZwaW6Kmk3tXiZIyCC2M5X2TH/tYkRHb06FZ
69DGvuyDW6aEACxJ5krPFExpw4M1fU+lJ6L1DRtrhxfMaUR4KsTQgFWE4TTUVYsYhyi7yk26wgNv
4iKx5Dr/1WhOLAlhF102zuwUWApamkA1esv8h77/ennK1o7/0+EI/h1XvS4XOUYMPaLr+ENTRa5i
HBXlYzZVbjM+VtX+ssXVCUT8ELUdcs3vmLq4bAIkxsjWj+GDXhxK+TpKP8K5979ZEbxuAlTdjRVW
yhwRPCWQ3uZ0vokU9TEN/a1LfFkJ4Q5dSOt5sTEeDiThqA3BSCixTf4cktB9TVvcALGeWaVuBwVa
Kl3riJZy/Rg3AY2ivqp4hl1vfMPK24NPgGUCPgvSWOKWHksAH+XyCbCuqda+r3elcd3DHyhb3/tN
dN3KUbWUH4H+k1iD3ljYaGozFs28vAgyo4fdSTogX/dRN8cr2gFus8DcamBZghBxgplYumWWiivI
z/NNNyv12Gkaqwmobz+Y9p4M/WV/WTk6FojdIlAONT4suucW8qZJp1qjPhZKb2XwkE2jG6cbOekt
G4JP6mkkW1mFjXmAPst+SyzpTrHHw+WRrOyvs5EIazNEiaEFJZ5QxwXd/V5aXUfaiwIX1f9iB+76
8xmbYf9VIHuHY1vv3UJ+BBDRxaW3DZJeFldcfHICZNf528L0f25IpcpYaTXP6rkGWOV29VQmkNsp
zk6SsoYkepEb6j7rKmfvkxO/DodxuEYs1Lkb7ZLvSxHd3s12NRznMIwP2Oh+0oQjR24dVjlcm46P
GGAdk3aMxhm65mxKgPu27DXrqqN+AfqoaLR9kpaqa0jz+NkfZvlrHDTBnROV09sYpJb/nHSq9lXv
YM4pQoks8CBbwdFOFfOHHyXzk5WqdIRKdp8fy7LMB7BfwRB784h62LH2W6u/c+pEqg5akyjhUQmC
8HNt9MNnqa40Db7CIvxaTrYSuVLgo41mt2p/RTkwPwxxHTsbt9zacQIgCoAf73FQXsItN5dcfplC
otTP211rHGuC1lK/Gqu7Ut9n9ofLrrS2MU6tqecrHMRdNMUq1qxqoBJNg1obujYpjctm1nbGqRnB
kZpkxmkmzCjQ52XPif+h775Xm2WvZW5Ef4XQB1wckSlknMJtUPtG6GjwMHpN9b3Udmp21PTHJEQ8
pbyV4iPwIad6Ms2Np/PaS5K+9T9ml9GfxFlDiyoWrwDyetqPHrKhIvuQokRj9nvD6F1Zf2ykfQst
whae+x3rHtHkQtercmhScAKseW7YruZWAo6VeajYfdeLt7kfD4Cigv61S5obM5j2Ns+ARWpkpM0m
MZ65QK/nsLiZNOt4eYVX7qWzTxHmoK3tlGoMn6IPigkNsrGTjBLIcht4XZFcq8UWy89K+MTAuZcW
4KhsiRQJvunnkZ4NmZcW5kuRIkNjl4lnZP5DJxW/qCpcNVPzUur2j8sDXcOEnxoWKRKMTEkGSemR
SCvma19OCXHszPJaSW/vZbOHpKTMk/g2nhuruElCyb+VrTSiq7Zswl/+pMmS1yamQko9659kdYqv
4sxG2FKHik6l699vv4aJMX7qA6rxbqyH1U049MbNJMvpkxxzDedBsYEqXXNhYlHKPMC3DCQwBU+K
g7lpw34E1yT1veeDZZftxuBU0L+izZLs6zr5SB7myUiPc5VorjJuSW+snEQgSMDcLYgjkB3CEQGa
cZa0SM4IA7LPmhYencb6ZCpbSLWVkwjx1CXlQ46BQFg8Xod4NI2K1ZuG2TWpZNDx1oXHDFDFZT95
17S/bE5KGIoKCkdeoGPnm7NRBupg9pR5lfp15Fmpw6a+q5VdNt/08iuEeHBChuGVVo1uSg+DrD2m
0XUYXMmap/LfLn/N+9ld0tS82SEh424xhQBITuNZwn8WtHoGhu2qm3IvHf/6lIeK2EDiCKw43iQS
23Rhb2kjsAIURsjwRrvReFPVT+NWz+j7kPTcjHDUEKpoVVNgJoPtYNAfJifZmK33h9ligRjbhKAH
WmMhJDXSKVIyAwuF1u0n+TWfd6D5j+kMK9X15YVZG4y26IXrMEkghC7EjKY5+6wMHKWI2bVPbR5R
4m2zbGNAK85IHVQDh4YR0G6i1JEVGBYqX5gxp1cDSdRQyT45Q05TSvriNKDuadBJpR5R6xq+kUUB
M3BbI3pp1Re9i+995eNolZ6kbfaCvr+yl6Yok+INEj+wzgsHDzU+Ta/lKvOC3EGSVYORLrLmR9K1
LrQv+3KG5Gf6Z+yzQ9oAgzJeLk//SoXz3L7gTHEgGb3Z1hmlCOfQV71bTRI6skr4MPu/6iY6TJJO
WxZB/biVSFvzMopI3F6LIiT75vyAKArAKHPesCa8W6P+Xs12S6zij7dzslXleX/sMcw/tkSgSDTQ
BxxG2NLmFtgs9CnjrRbd2luYrtUx0eRGxWKhIxeTg1DvkWA2CQNoYXIVuaAj5tBND2n7lkvHjaVb
dZ0TW8vWOgm7xl5vusTCFi9IQuSfskKIfGX6hadb/8xkmSP9UIA9Gj9eNrwyRt5D4Mg4HyAbEWsY
qmNHjaUXOSi1X0EuuWrORUnXYHxjbUqvrNrirY97kDfkr/MxSkOd5XFXIomsNhTNjqp6lEuo3ZvO
bf++qgm6GSQnVgywo2I0WbZTpQZTha3maCr3MyrUzai4c7cxfytFoHNDwp4rtak20xFDXXabhPdz
eRy1H6q9H8lUWp3b57cUPmT1U1Fc282+S54vr9/7yBHzOgU1bmdoDcWETW44aUBsmHu+MQCDogEe
helhKUpaL3lTelB8J1vNGiv778ymcP9qHPNqpmNz1tODEx+UzL+ytBuj3SprbQ1OOFRQRTPicqTn
TEN5E0JHBjW5XfJdMfxdq/deJB8i++vlCX3/ZD2bUF3IRxBzTIiJMLjcIvF10za7WX+bG503tzfG
9fXfW+MiQzWNMIbu7WXLnGz7aZR7WlwU3uFFtNdo3E3qO4l0W1KNh6obwFV0G7fn2iY8tSgsnmF0
EULJ6H1KSnlsxm9SRluybR6iMHOlzShq1ZrKg5Kax0LEJmx5sG5xmNSMrx2L3ZRbkNQA8p+KnRrQ
YrP1Zn63dpA/aIatgSsiGCY4PJ9Nf1CHvusUiZqnhwrYwjUWmqoXy/d2/MwD6vLavYt2FmsIgoGy
IQx9dz2EkZE3qY81yfnWZLQr6W+XDbxzfwwAXYZJBFFHwir1fDh90VioKsHbnwM+JWvZtw9N8Sme
EFNDsSBrrsphi41hy6Qwg2k28DxTWaNgekup90EmXcBHmIK4/NbbhudsdZO/i+WFMQr3ntrNbZ+T
wXTH8cFWD5paEGwfL8/ju/NKsCGEZf4czJkVYiPkXPSDgzNALDbuKn1jM685BC8xshck/3AJYTOD
bYVtOsJOXX5Mtcyryw2HWJ+sPwaEvWsm7TRnxWJgfOGVrijPm4xkW2NYHOTkQGqNSYuTFhN2GBxQ
+3BnfcvHNkyI/QiFEpPpWKapCU1XDz7JzsY6rE8TGGp1eYPQUng+Bn9UzR7tY8YQNy7MzHX9QTU/
XPap96CAxalsSnfgwukeFBdbb+EuBIW0KFglu6CC2Kbezc5t33mxbrmm9RhKtVt10Ok1O7na8OjV
KaR1C8QWFAywuJ2PUAkSM4FxXXIt/77KHu1mo8SwumNOfr/gaEHf9zHq7hxtE62XWr+fbFee79Ot
/sutcQjeVplaYEzL7i/q1M2UK1/eKhu/fxOxTgsU0lq6LsEEC5ufrtJxHkbWaYTa1TTo/HKD+KHW
PG26Lo1d7D9Uf13SWExSrNOBHnEYaIL/mU3VVr3MqBK62WR3Uj7qAIIq4+qyC65N3qkZwQmyCLr9
SMWMrH614Egx+5+XDax4AShq6iKIq/NCEBXW1bEMEQGhn6VqXhVyktVu0q9H59NlKyu7FSt48VII
hP9CCBG0eIE217Pkpvo+J0kY1gnFmdC7bGVlsngNmHB/kwehxip4Grx8ltblCM7FzqtjPcvhBuXP
u1GQ8oALH0S4Ac8t2bjzHRkuxLpAwUJPlx6S4TYx95r/t+uNCeZn4fihnd35rV11cjT3AVj0eshD
j54HOf2gaxu/f/GXs4LD8vtJXaAcZJgWBczzIUi9HETZUIReq/1S6pehvRnCQz7swmjD0Du/EgwJ
cxU4Pj6HNLunFjP9pjeR9aane7n+2yVHngBWJCA3IGEIPYX9oWW5jBD8QF+3+quNdl2/VU5eGceZ
Aft8wrI2VswJ7LpnWI+zf6D9pgQ+tFVuWlkWssgst0FeDfC/4LmJnym+0S5WqvvUR3pYvWr7wkPV
Ydw6jlec+NSUKb59RqfQlBFT8FbpxbFrbnp742ZZGw1Rs8aDdWkgFY/jtAj1oWs1FkX/rpeund/6
Db0GJOuSDS97t+NZ/lNLy+qdbJdcNWeKwVgq0BaLc4oPW3QfK9PFs5tFASdB4UpMEbfD0Cd6Y4Re
xnMjedXNfVxv1DJWXAwTQJlhR1yIgQQfBuTs260PN0Gq/bR1NyghWo8/FMiMXj4eV+3Q9rqU4Li1
LGHv2/bgFFbphJ4k7WLNi4OdaT/OW40JK0tC/hm0DgKDqgbC/XxJukhTI3PuIg8xJEX6GGWvl0ex
9fuFJe/VLg8zhd9f/j/SrmxHbh1ZfpEALRQpvar26n1x2+0Xoe1zTInaqV1ff0O+mHEVS7cI9wXm
aYzTWUmRyWRmRkSyrbPHpvx1/e9frtKsl40S5+/32EUEjqPed2rJMUIg7Gbvh829R6b60BSYiqiG
SNcVXDQ3d80xHANwt/rxEaqHyRcgIqjGDa0LUNVtY5x6bmgC5eWZRD0dYBy4hgNpq6lsnU6Q9GrD
BGDZByuq0XDe9uVja9fbsv+4voJzsDq/Y2AKgkEU3THMBail+6Ry0QMkMAXZMf8pyc3hqU/rm2lM
5L7o6nhlj/0Ppx6HmyQefl63fbk7oOQOqhbg4xnov9Xxqp47gyE9LCdIZ1Yhyze1blp/DviqdwR3
F1IBjFChR3G+v7moaJrTmVjBbTfMcAOfNTdJGX9t2LjqUKxmEHr8hFN4a6I8jQAB185NCqeNI2DW
MYNePQqvDBpdL3zpi+H2nBXBgew2VQMdszPxe/jZrSCcIqAbsB78R3TjTQEdpz4IdTMjl1EVNZx5
EABRCAA+ouSDXSak71UYJQzzxwm9quqp1b1ALx9vczUfsQ6gXgJGBPX9VNpFW3ojB/tf/JWFKxMc
pd1+4FBu5aALfewAKa1AUE+hhVfvrn+wy0N9blpJGspmsCCbC9M2Gw6DBcQlBaT5efrrsc9zF5lS
PLLSph8aKwKDp5cGNPka5eW20bUtLjfHmTPqtSHDuBd1D2cmC5OJGM8A18Bz7Q8BtE7euAWpO9kH
de9rAtblFoHZOSUC6xIG+dR7pOzrxJwIfAtTQOzFThZv4V8Xuef1Q/UAdy4IbS5nEyveGd1so/Jp
t+9d/18gSx8aYyz3yDu21zfFokN/jKk08J3vJMhVYCxy/nXNzYQwwYlm412+hM89Unv4LHLxRHZg
hBi3IVl39FaAFzjPnK20j7W1mcqftvHtumOLu/3EMWUXRmLyRyuETT+287VMxZ3bjQQP48LYAMGn
Qw/o1lEJwJkZ5gMrIO1hOk9R+Fh1mNfR4CF0JuZb5iStjHwRTYzH+FTeD2RkaHoGjGtS10sC9PlT
zSTSmLSYBxPnH3FiBOgll/Qu/HD9OwOqf9VdQYKmDQZnH6YHN35lUNPjZgAN6Mp9ICmgGIHdaJ60
l3M0yq+YP+7Jr/BzpwQGHb9igKaaE9jRENhgy00+ouEhg4prH64pFO86XXhe3DQn3itJbyQh6lLW
sDuKF5tCMmMPhuk1wP7X9+bigYAZiLWjVw/YlLLK9dSC3SCEHYOgTkfgh0VBWhWiOxFicDeax11M
aw1F8yMoEK8bv8y5MJKPaQxMsXgeriHlVQdQnztaNmwnlXcEVm2dovTVD853WrADb3Ubar40zzOT
U3NEnbIdmFcVow2ZnxT5Hfu3HKw1DwNSP5cAE8pcrqNim+X9oY/W1/1c+pZ//MRqn+8hGpv1aHMY
zqFmVDn0wGO5ZTZmJkGPeN3U4q1OIC2B1yXyy4tbPW3roc1j2PLQjgk6Zwq8dgJbfroeIfjmlsNm
/v9l7dwnVrrHb8U4r4ZDaPHMnP4G5XpHz67J0x6/wWAifEWJtr/JaI5H1VR0q9wEcUVv8GkHDqrx
WMa2fMgGuWvw/tIQ9/0fi4E59P9tUqmPUwuqQiiM4IeYFGMYzbpr94L9NJpt4m45JOsBW+6xSCi2
DbrwdZloY7M5qLiCUW+e01G+eeWIGHxHBUIkH+8do8LIs041fHFbYVjcxXuSzLSL59vKHn0/A1M0
ljn+Di67xPnHn8Hnn8gzgIOArgdG4dHCVK4TYQyOUZRyzjPcY0uLfdQClDH+0OzbpfUC2AJBiKGB
f6EbwNIytjwxp4QdQuwQem85g0K424AFJmxT+0sISh/RZCFmGfsfQ1l8q2v2VJEQpC+Z8yVsiKOJ
TouhEeSHQICgbobqgxKCu9TAxSTRGk7qbBM64TPmmPbNVEEODTJNYfxE2mzjDtmGp5qM4XdZTg1V
eKShIDxL02B0Tfm0CXjGHVBHrZLyUdJhF0vyIx2TIGueJ6tZWzz6F2IOcx23Qx+vK98bgVuol/ah
dhMkanZA/ffrX2g+tOpPwnfxUNel+J86xj6yuqqaERs6HiCs0j1lzrgD00EQhsN9AZhrmOjIKpb2
96lFJW8qoeUwjhMslmKqIAlG1rWZvseom7jarvm8oNe8U3a5ZTTTYPewlSCb9vs4YOVb2WtuoKX7
7tSh+Qyc5BLSNaLa8mFkRAgWogpiDs6oYxjh8bO5/rWWHiWnppQNVKRNG4HZMFnVmL+r8w20xFj8
PUz42oaU1MjboGw1YX/ZJJjkMSWLaOQot7noyziBADaCbVjBkljJxD6Mvhm01L8PKei5sofEmDSM
3ktxY9anB/wSFA0grjtfUyOT7hhZCIIOwcgt8+5jrsuRlj7b7A8gCHMNSp2oKEozBpdxg+ubsrF8
zMaux2AfAoa7jtMSZBG8gSJnDWEgzWW+tCkhCwPidVTw8VJXApAsM9ykZgclgPEhcbYN1H/6z1wi
4PTCFeITgtaQ8tXMZujz2O2hfdh+GNM9j77E/hfqba9vx0VPwDZjoyvo4VpUbsOJDWOKmwR7w4tf
2rZ7ExKolH7S7PrFCx+TKAysL6hFX4xoA34UcnMYkeL5d260oclNn29HuZPto+luCmvj4I1Ab63u
9RP+ndhVQlU0WG3UR9McPvKtn4iDUz0XmaFZxaUQfOqdstcFjyeezaJEESPlSjrs39no3o9JvrLL
nG3jsrXWVZ5rRi6W7WLIB809EEmoJ9vt88qp0esHd0+2ijPvpmN0PU7GQ2jkQW4ZW0p/XV/PpVON
w/wfi+oAWthkcecAWAZAGl954t5vdbORi7f7qQllS+JxQyrKYcLzQgCQcbI2EX/k/deSrtBesiFc
FjaaA70UIn8P01toJwOcrhy20C3dehIutkmHVrL7DqLA1ZD0awdTTbEcjg3Jbs1+PFxfTI1VdTEx
pTEkQDHB0+FhKkHQ/2hHb9J4rMleVqtKN7G1dNZPnFRrl77jtwnmyjFRJwDjuYkc4AyjT5yEUxvK
eYN0X0G5DRskqaGPGLgkCmxUtOW4HhvIzmnM6VxSDt6YeclYmTDHoo8Us935sNFqefy+RpQUhGLD
z93/eV5HbQs4CW+qGnfoqgUdcLy17I6/Q+CP/owxuLv1Cyt/GQovuWdDI6fVKLnxgO4u2mJ9wvvb
qErTm8b1QNN8ffcs+D7T3NrQ9AOnKarF5xeslwOX2eD1igLMIeTHmg2B12lh33NXVXV+fp3jwYqb
3FdH56E3KQunQ42s7yv31vAq+5Fn7k069HiySX83dna/RvpyN4AtOYhEMWncXIg4MzEFgGAAmAP7
qoQDWuDpAx5kuOkAswXSKVwW1xdyKeLABGTLAC53MRynXOd8qsLG5cjJCnrjN/uh3njFKmXvJDKB
4tkNPR7Dmk7z0sdDjxFsgzN58AVrXkqdrCHFnHEatyndGcg7AUK97tdCeKGnNuj5BpGWiYmlJkes
rtYgpBj4esruwvgLyCgB1W8/kUqAyh0tSEBL5kxTWcW6HjltHbxHY+tIomM5fPdiTU65uGqYasXT
DzsfsLJzj7KKxFE0wYRnYcv/7LO7sdE8LkHDtLDj5zx5pj5GH1glv2jEIMcEDORA6cTVl1kG8odr
Jt0bxGJKEACG9ve0zv1DGAvjnuWiOYrMyjYCoJB9WJjRgQvZvJMhND8qUYR70+LTVhgux6uCFs6u
6Hi4Bdt2ezTp1JFgYvn0nozgNaN8SOOgG4hZgl7Uk+tsFO1dE6fmeqxpuYrr1r6rR2Y8yCocGmji
jNOusir+YQsrvaNZWz6FZT3cEhE3j6khW7w2oxL8dknmg4Sorfmam/YPb0pAUZ2TOrShBlc2r20b
xxvSdPG9y6Rbr2M3Bg1TiQ4pIPwRAyPgBOmat4aCwgcL1z935cQPlltZGz9EohO0rUf2UTkUJUrO
lbyNHWf+ZaE4dFDvWNtVm0MxmESgSPWLfltRV27NvPezXcurdo8qY3+gYRbzlTlFzheeTt6xp/UA
Zochd+JNSNKxDEhmklu7NMM9733wR5W1WddBi0Xc9pDkWruY0wL+j2bGvmvTGFBdt/O3gnbxLpt8
+i1rouyI6qPxKpKs+z6FXvhQlz3ZGFbktJjXJ04axOiGkjVkWAnmCs3E+upMto+29kBv0qy1PtpU
2v+SIjYfe5aKTSGtGAkzIAfp2siL9GuW0L4Ci3OR/pOH7nAUoLN/E1bXHYrcmlayH7M7/OftXeR5
GDxPmXMXGqOFxooTHbzBFnd27FZrWUxxGVQo9371K5s+9Tn3BYSPpVMCgOOl/TbMOE93AJLbh8Ku
m6dEONUWqDS/WQnHGY8Y+Oq/sy4y0euVKBZ70Dbe9QDHyYCAx/bRAzTjPg0rUYLzfY7hULJ44UmW
Pxf5RIu1KKPy0BZV9c4JjfygsmT/QTqBwdHUGif3aEdp801gPnIrprQ8hq3pvOZt6YQHiL7G4AO0
pydoHOXbLBndlREa7MllVXhorNo1dx0JHb6p2iq0Apqj7roiIhm7XVrXw1NadmMXDKkf3vaukQFp
ZLT7MC4NK2BDVfwAUCd6dbAuUVCBm/aFW26dr3PWpa+FIMOLDUK1734J7lie+mYTiFLkr7nTVR9u
iooCcEQUcJAoiaqvRZ/6T6HPaxrkpeOA6ZxkN14/8M3UAuOdFnX/alejLQNuyOLX0PXDxkJD8dWm
MQAtqYdmUZDZBbifs9iPXpwkhORX7EZ9wJGcv9qjbWyLsHWiwCzMFDP/4dC/OZL3hzDNpB/kPaU3
fWmH99xpcIAL0x1wijDMGGVld9P3ifk+YvIpsJOK4Ke7XpiBg7dg95nEAxuEOe5wqMLYQOigMhmh
4zfJI5FG8jiKqS0CSMxUh8qjyTZ3G9TL3CmSqD64A7AcIvkHc139l5L57SHzUh+NbRQBH3K80XIg
lKJ1KQv5wb0wukc0bNeGzMYfLLOr7UTA3eR0+RAFNStBwzGNI7+Juxipqz/ScFcRkb0MCNdbU9R2
F8AQPxR+WW0x6JHckbIQz0Y4RnsaOS6OQwJOBI9GzYY74NFPx6nbggkuec/82gjIGLUbcFawPSgn
wB9HudutpRwZin6WjZkQ0KbyLRkZhCBJ1W9ikZNN0SVuvysplf7Ky4g7BYAR137Qg22uWdtRnUZ4
lEl0h90SxKxBByqxDQD+jbNinCUbaiXpqwexeMy11YMBoXjiynEFvM1UrnyzTn6BHB5YyqGomreq
8MPN6MjynZGw2XdRmmzBw1C/O9xo9hUUklfSaJuNZLJcO/OiR7kxfSVWa/7qSeIFjCXFEwYD2C1v
/PoG4hjTwcJGBIO4EemkLZZaAWAG/HPLKdljFBsj5LtCASaF5ynemuhFWOzd9r+a6CdPdGWUQTJu
iU5QZDGbm8cFZyoBFJMVsxIzUIU195KNeleBAz6VusHKxaznxML8C05qebwtbQ5qCjR12/F7af0z
U+v7JmQuHBSE4p9+mj6SRgf6XkwhiQkgto9aOQbI5pf6idWqZqIdDCQNyTz6GB/cbttmcQA1ojja
D/HXkPwjKs1bfClRQVWPYVIRNRWkXOc24zoCYfHcvi7C+zgOerptyl1f34W6R91S2nVqSFlS6DiN
fjd3lQ352spvDj+0OpHBpX1xamL+CSfrJ6pQRvH81SZ2GDIXPMfO37fGKQpceMlhxmsmOz63UGCQ
jdhz/83vb/pxx/yN72p60nNCrb6VwIwPEClID+jFGLdVZ7VpdXPLdvJuey89NnECrckY6rH2+npu
v/RJTkypMxmSsbrMUngTei8eeYROoqUb7b1EsoM39NSG8vJykOXlfgQb4CFcgXcOKSKIMidzzUIJ
lhXj1sZkYdRR6FUAGuj4K2RVgZlbQSKG/QhNvgEvtsb8zjAkcN17zUKr40MeS6qwnicpJN/4zlvf
orJw5LphqKU9CWEBwPUwCmxd6H/TLq1B9ICXpy1/JfI1kl8+4cVceQVJAIjnVfUrZEF1ONZ4zWT+
pqqCBigTkDx6uW6CcnGvIERg+t8D4FiVxeltgeJFguetEx5t49+qA2OTpsWgM6FECBMi0xBlh4nW
e/G7GBCJtakTSdTZmP/9JEQUiew84uHJ7BW/qmSTFA9D+fyZL/JnpS5ezCDxKXu4USJdq9yvXvE9
zFa91PUPFnfWyRdRnsqxZUecurCTQ/PF+SI6TV1Yt1TKbWRUeCCFBEtVZZsKAoO1+2b9NSX/HB1O
fFDiqUhsMMmV8KGpj6L9Kv2XJHy6/jk0y/T70j354n6YYxpcwoRNvkUp5DbkJ+6EWeoBk6mo1yEF
O99So9kmo5mhR5VZxxjigbixzb8WaZnXCWkbYHhgcfXVNr3pGXblNzjlY4Zhlv7RM55a945jgJ1q
ouJSPnBqSTmEFfLmKAdAaTWaOxLtufQCQp9A/Fv8/RTs7BOFYt/M5IqSz/m62VYZVrmApc5ae+R+
Ituu/8y3ByYKc/iovWLO/NyEHCBXZIVotDflnesXQZN95qz/MeAqPqR5U1AvmqN79yXvtzS6KcId
1cGWFk8iJqgAkMbsNZbr3A1mxnlVt3MNju16vjWqJBC6i3rpNgTPKHAYaAOBW1fJA4tyAhy2R28t
AqQ849uEjgFYuiyxuX4cl5p49NSQssEgzCxJ1syG6qa8RVEpOeYoamxYU9ePQHyGK9mBMLaj9Ptg
WvWaTu42pbGzAruwLuNe2uy4l3/vQ3SPbSU5SRtnKiYbR5clW9MeAKd/5uZNAyGxwdJUHZfC0Kkp
paeRl3aFugpMzQO9sfPUQ5Lj+souWwB51YwGA8JNiUNOCnpyMZdOm3pXFvdOpzlMizsEFfz//H3l
PvBzsHTJAX+/yv8RrVjzHNUSn22cWEcl/ZveRs2B8bQD6AipI2b+lc2IjYieFjjMVl5HIU/n4vFj
bF0OZkXUrJqJYdSLBTaHGk1S3GJg+X5E7W+qW1TGukCAANgBD1Hc+/vWum9DH4UvzVosvQ9Pf6Cy
iYFOa6d2XovW+OrRx4ges2gTFdAFPVbl3tENXywu/cl6KAEANUfXBx0QOotoiNVxE9ByBLRwz1Eg
ur6JlkLNqWNK8pL7AtCREY4JDEw6Xxrj3jQ1EWBxn85k65hLQN9C3ae9kbtghMDAhbBvo8RC+q3r
/i4e6z8WVPh9nKd+gZkOzAlAqSCtX2u2zdNvaX1rZLpxbI0zvnKsQ5/KvrLhTBSX+0LEt1DR2n/m
k/x3vdQXeu3Y4yBCeOPTdlc4PepqeZCyVPNZdIumbOmqSySxQnz5ERBikGKwHORayZp0L71I1/8/
l5T9PJbgUQSNF67Nhqxp8SWjwHZ7mnVbPqN/1k2Jh6FpxcyvsW5c7E0Mgcr6buzvKooECqo91s53
tte9Wr7afIDJQXoO9gV12roUY9IT0uI6iW/j7BgODylmj23rK0REWxD5kIBYK3SCA7wUP3Nu58ks
1N4dwPeUFc2HKUF9Gqaj+pi30cpEoT/SKajMf+QiLJ8YUVa0I/lo0Pnk+t5OsJ3Maozka1pniwfq
xIZyy1R5PLmTCxsD+GbymdSg1Ww+nQUlKeR9WcaGAQtYyyA0ilWnG6pd3Hlo/AHexX6LLpznawV0
YWiRYeoq98SrQEgNsgxqbWBypSsGCiQw3YzP6Jx8YPrr8Ik9OGtJAk0L0Xbgac9tV0lfC68Z0EB1
+VPmOQD3vPZ1hVp2edvVbJUP5pMcfkzNG+biN8T4a8JOvFRArYtEdUYNs4s6gQHlIGnB90xYCTik
2WjuSWe40KYvk1vPK6wv1z1e2pRYakjnAuBgYh773OEh7q2ZChWbMgqsBGzy+cPER83xWgqOp0aU
axG2h7gkMBI5P2OGhs4+dUs8JV/r9u26O/NfUs/YqSXljA1DNfKuRXpcDmD+A+UjAEYrG00ip3m/
bkm3cMpJw01CUzRikC/6H5zvWfLC2Oa6iaWDMCPgwRUJjhC8YM6/jW1XVR33GC3Lww8WQzEH/ecS
HUkz6P0Px9hW/Md1g8s+/degOgzlpS2miWsYtAtnQwfMK0CIN0MT9LqZ5Y/0x4x97ldZuJa08/kj
JVuabwhZ5+mLQz4RqE5WT330u5CBB1c7rDjyWyZ2XampNC8FwtO/P//7SWWEAag+QLoIT5IBkmiQ
exW6W2nx+8+3IbgpAHlVn8edqFNQwlmYU2YvshlXYniTJkEzEX3QQzyiTaQDCy8eVMy7AtIACD4Q
tuc+8aZgqFnBom/dxiHwKGKb8z7oWwt58/b6LlhcvxNbyi6wQaHtuhLrFwECalDMzGtiwSXz4hxM
Tywo76DcG3MiB1ioMJEpjqV8KfizJKu82rVoECN3FkeLb8FvDVzXKs81L8rFhIa5v6nSMcNykdCE
fUatNsQONCKrF0HGuvELiQ00nKXwCoCjwxytv6F6ThnNHihAUMVqnkG4s4DvAzMt4VKz5osHHHAN
IBVAdHNBfM1s3ld16OAXdS/C3tT9sfE1QUtnYj78J8fCyfyxilOCaWbB7pMWfGq5uM+ljuN38Wyc
eKIEekTfzosnmKm7tLlxWV8gGbGOYojpunbF0fNTCIcLfkOqQvfKWzwlJ7aVuNw3bex25WzbKcCt
tJXJSxHtwIsD+MsnzsgfSyqRrRB153EJS1HjBpKYQaPTZNd8LvXEM6dgTBawkBKko+XWxsAPyTSt
icWjfuKGctT9wSoxvoJt11lvzIONl+vLtPhBPAesTcBHYXpwdvJkz+VCQPSmQi8qRnXIdEGVvRbp
nRE+ogl23dLv5riaYCCzxTsBgQWwA8WVJLVE6sxADtADBKFz03W/0hAUiPcG5KCaYtM7e5a9j+Fd
6T6iJXfd+pKfyA2BfCIQwwHc4tzPkBq5gAwu1lHUHzLCbPnwHcNlD4P76iS15iAvnTCgT4FpAjaB
XOi6FQWeSd486GcTE3w/N5n4MThe4BarKL/pknXd/Hvdu0WDoH4BoAP8nK7K/GNA/tMuwwZlGq+4
Gev3GmwV3nAfeT2E6/nrlI1ryENrlnRp/+MS9SCmPutOqy1phmcfyy3ASBICBjtIN3Q3o5YHatEI
qL8wboEZZtAOn3833xtalBbxlpak3tbhdKgic1dzqvliiwMlIE+GCBJAeahjKte37O2Z9m9+PcTp
3SgfJvDFRrK+B6vaBrOu26iKHiFd+jyKeuWnH9c/39IhB1wZ/FMAA3koCp87Sf0pp5WPJL+C/qEx
3HbFP9cNLK4iGHDRjEAnGHXUcwOJTarBdHCdsnDazZ270jC3nHuaHTFfUBcn/MSMcoGZDpRH2ZyX
QHs3aG1M6WbbVryQTwCfZwXy/7qjHGarsMBFiznQVYicLsYcTpJ9VBbwe7qe1OK5OjGkvFRiL6Rt
CQKdVWGDXt7/IBjjTF8a8tCydV7E+9r7REvPwxgXRfBAW12l0iv71jdlhWI9T47j9M2ke0t+orsK
LWK07JFgubZ6bRkOmHSEgYKNL8SKDSCpwBWpK4Qu7ehTI0qsp8kELqIcRjLqPZq0ffLz5+tbWmdB
CQyOk2cFJORwZiCdYw0Pbqr5FIs5KHp37oxggxy92sNLzDHmvcSprL2vZgGs0M1ovxjtFxE9gXQ5
ujPuUEybPvPCO7Gqvlwi5J6pOz/4+2TCeMxbI1lQemstK/68ddWzempHCXhcmv0AiqhkZVU038X2
+NQNX+XkP9LpZwY8X8CSH9e/2FIQOrWo7ok8cYqkwGFKXAATZomB9jn5a+lCPFxOjSjbIrNrm8sQ
bnX+DiyyAcR4wUHq6CgplyLdqZl5d56kTQWre2dgMFPiBZYOY5DRH02/L00N0GJxMu/UkBK5yWil
zJ6xeZBoXfHxYwrxwe7C8hlyexBsAgm9ayOh+kRLDzBfEPChqAykuFoB8AUXtT1fh2lnHpuc3Xda
cv/5cysbECb8mXATVFQX2imhW/QD5u9hglX31fxMLqcgjtogEw6QMhWKNUfm5Ove/Tbwb3apY1JY
+IToKFKPAsECiKpK4kC71spiG5eICUagvtgJTGmY310dQfbCrj8zo9yJAP9ykjCYaRoMgTfDQ0Oq
X01urq8froXjfGZGuRKbdqq6eMZSprW4gxILYNlB8jQw/04WYYBZFM1Vv3AzMryD0UUD8vaylyYs
w6xEjate0OqN2MUman9FIXDn/Qu2FGaKf/hxv/uEjyc2ldvYIEbvVo09h6y1nF5k8hQEDlS3RaNp
mS9+M7wTkNdSsBKq5IBlLTMez4b6EUydXrTtpuxYTVzDI6Izo/jjDJKz3oSZodlV9FHU2zTaX1+y
+bNfHDLo2+HpA6lHZEzncaoJK2iMYXh+1fWY1Y83vkQVByCdLGg+0aOBfBVmREDLPDNRKheKD3Jg
JGUwNUT9uqV7B6LZqa5+sLhkGBTBX4O8Lyiczv2pMwcwCddDFQZQOrB3jJjRdLnm5l86S5aJUVuk
4lg2FZrI+WAbvDWAAhXWLoxQChcEpHVkXPudD9DLgEJiXGi+1JJnFiCCIE9E6ncBqRM9jYCZAf9l
1EBiyZdZtWZ+129jZ9K4txT4Ti0pEWmaGAUwAe5FPgFCmdzmnX/g4B7ETXO4vv2WnLLRb8fgJthG
Lh7CoDoJUz9BUbQcIAprgk1O0M0ofU09eWmX2xTv0Fm3Cq84ZZdXrPXTIkYlxk9yKGDsoB8ZeTeU
BaPYXndoae1OLSn3PiTnJiC84VBubMHsEVD2o/M3nfNy3cxCcgvO0D8Ozet6kl5Yhm1y/CvMuNMD
6/1dUZSaAL7syUzWOYuZX3Dsp1kK+S8HhaUs/zUCIu5/Ze2m18l2LW4A0EX9x4oS4uLEcqporpq2
5WPRHkZQkgyaW2HJBJhsUNgBunmmOT9fqzjL/Lafwe/NeD+4bwYoas1as1g6G0rYkUMvcdfBhke2
hH/rLTCY6bTklqIOeqc+CPWhsQUc/7kfQ2onoBLDbQD04o8yi247B6pHjtimYCB1Ky/wwB8bXN9n
S7f4jCeY62IYBldzILeQom84/Iq7EiDbe4GAXWVFACLeFS03QGBC//a6yaWzempS+Vxdaae8NHFW
q4zdY+5jZffZz660NpnvbTuWacKqzkPlyxGJybSQYlXHoixWDRk+wtKoD2lXfys68930ebEJY/8+
wzyYZnGXP+ifxVX2PsT6kiEtsbgTswaocaFwBUqWbg3th4+hCN/NwrqDCIBmjGHpXKPmCFpj1AFx
UyrXMORY7LE05ljY3+DZ4AxJMMUrGf66/hmXCmaYo4KEDmApAIKrcx8EQMYB6HbED5vemQldjSld
Q1FzVxniJkveGy87uMAhunzcc7f9ed384i6aC1mooILSQGUDpl3XSVAhI3kvfjZJho0Tb23e4Ur7
yAyh+ZCLS3piTAn6jmvGIVjBUJQBt15J35IpOfg1JFyMz2TV+HP/dUuJAS6QeIJKuDVGAFSb3g3L
GfJCaFwPxYNozLWMmsCbtKOxOg/nfz+5b3L8JNDkwW4kyr2dypVw28AFqgNcWXfDOK4wLvfIO9DB
CHMfts1LVtIHFvcNZKDTXZW0gaVlqlz8xNQEedCMYgcV0/lvApo2lX07Hx9UrtNo64M3naxBdRDo
SOIWD+qJJcX7nkmwYETwngzfiRNk6T5FM8QS65DnUP7QbN3Fu+TEmhKRihEMBM7sVwwGE3P8FqJO
akGE8PoB0VlRgk/UJ67hpvNOcjGPugHyM0A2pjGyGFxPXJn//WTbOI3bRtY4f6K2+eb4zW3U0nUX
vgENtyE03sTRR45Z3eueLfWmZ7WR/2wMVUlBdJGoytnq4KZbJ44PYKxcWV2+6VizR/aM9opYgxTj
ueucbWSUG49/mAZ/TKPD9V+iWWNVIripDBoC7TeXoe01iWxwY8a70tDJ7Cwlg1B1wMMAhIFgTFYi
Okvr0vUTvHk4c6EkT/cArO8+48kfE/b5h8TEcwzqe0S4uuNHwSIMk0Zv4TRpzCyGmRNPnHMzhdMU
XjPCEzLyg6zLO6t7tnIPYyBUszOXmo2YgYP8JgEEA1NAyqIRv6kNJ/KRFYKTDopukwup9cB13hj5
NkzbNnxw+yAnHcgfNrUOcaq1rqxnhFS1JhKO2qgtFeSJRsfIW/XlDTh+0/YHENk4j6Bh72yMWfWb
6x9zMZyduK6scs36qpXzG7mIwVAmVhPd8bhd8+xL7kM8fHXd2lKF8myllduR86iMMrzyVtF073ab
EmOubrebYom86tkxnlN7PQhNV3xxI80TjvOBcC6wjYaf9qZfwGYZRodcdiBhrze5Z+xauHjdv8Vr
aCb0AsCfoFqpbKRudLMxtPFadiOIYiJPNVqyS/HCmMg3XFuakLLk2Dyf7kNeB3w+ahtyLDhxDVIg
4XdYHcgk/aep/G5lcxoHk+1+ue7bUosDPU8T0ApouduQVTg/kLzwvdp0YQ6TamRXJ+VtU1fF2m34
cAAhEt211PnZxFUdDF5brJ0BHP5lOL1ktNRxwi8FUwR1jAcQ/JoLPlg7a5wBWVa6Eql/JG21IhW7
S7WvrIXtis7X/ByFNMGsp63cWY3gne05HYqI8bOXf5TdUwG23hEiORTd+U1tQJKLafbQ5VeFTZTG
MB7rQKJFbb8anh3FRQibIltZ9UvsSXAEH4peR3elszP/+8l9zOxWQFUSJfWRrZr2Zcy3UMiW5Ov1
XaOzMp+YEyul6EGn78EbN+2CyANoy3ohJjrjr9ftXO6IedWwPTHkavpM3ZxVHEHpoJm9SV/67ik3
Hyodb//l4T43ocSuyC0n359NDOwHZwdLrnmBcYZfk64LcHmHA3Ni2tB6+61kpo6fNCAsMcZ5Vngo
n7j0n02v1dSsFy1AYYagzjbroyj72rFEFMYhCvKtXDXiK3H+OuTObJ6QQwQ/3iyGonz1NirHevhd
fGdfamfrhEWQhA85IEHXv/rS7jq1oySu9pBjBq9H6Ytma56mAWcgVEIziGj8WVovtJ7Q/EHhCKxp
SlxvGyRuJUVlSvoPdvFv2tu6i3Fhc7mIq0jnGSorTJX/lkBC5GOO9LB1Swhkv5pQ/IxYNpO/BLK4
8/1fhIqnxmm3iXgyu3qPBsdraztr05Jg0yoQIyrds2DxN1EQpTqI+bNI2PnZlS1UzgDlR8pK05tw
am9kbO2cyt2O2PvjpOteLpmDlgi2PmqA2DbzET8JFUUBjoee4WPKeirfRxaCKCabIC66KtIUYuxi
tAh4TVroN+YQS+YBIR0LpoH1Rw6RkI3fTqkXABFa5JBo8GZGLdHVX0IUkR7doiP/w9mV9catM8tf
JEAStVCvkmbzvtvJi5DEsfaF2qVff4u5+I5naGKIBAgODmBgWiSbTbK7ukol0ib7XtRJHIjMWoBG
iGi4aB0j5JExPQveE36U66G2zhc0ra9mrX+v0kHlI7xN97Q+QyA9BwVi04IrouB6OkELpHPnmPKL
otZCJqHTw4kMV+jtCt11CVvmIY1Tou922gHKqFod/uNfjMMXLHB+cIZCwTg6dzptWHG1mUcvbCd9
r+ne1tWBpLXtrTaQ5zWdcOUBnNZ8GptYkaiSbECuHg+xMq7oCVjS6dArxJq1jHCHs+OfU0J9ExxW
fx1KAOT6U3gADQaaRE8tFGM8MzJGyNpGGys5MONyBkFS9XbeiuSYOrEibKm5SgzQL2IWR/fQzmix
Zbce3Zy3IXlQEBjhVDnYR0h3CZPVtWu6th2qQ5U9b3M0G/hx7BmB2xvLrvfyHEoMUx4WNYi456yf
b4A0Q/LGmOyLrhzux35dFF8k2ylwXRu8gDxhLdbISBpNFgCAoEY1P1BJ8Et6E+na3eBNqFXMoWL4
Mk+Fi4LHEy86Ey5zupJk7FDW5k+axoggllJ2Vx6IvjYJq9m3MXWyLW4Kt328ujcgvL7OqOZCFCJX
OOyfSRb3CxYAMqcG9iswWqdfEdk0mccIhBRz40w9WoRLogexU1pPmgeKnD4fWpC8z3mVXALDBadL
sxxlSgNN5gfXzdqnmeQgquo11/pBx5iE4LNdBxxtZX6hs6VKNvmKX/K73umeai81wiZqONtZ1S+b
eHXKZ9Ppbc5jYzzpvaV9sKpjOy/TzBc7iti+6JcyzBJrvUpSq0QlJIoSPwYv2t0Qt7MKqPT1mYm1
x8UM13XcaxxRxiCf8fA2x6oIqIl+L9O9q+xfPcoIudGCnZNsZxWIUZJyhkUQBPDDhNflhfnPRsea
BhevlWHZePSexGE1vFbuUzL+gOBdihyMc20p5Rtl+xuHASqzoGgHXaaw9abCXGzISBTBlIBc1eDK
Lvmt01oKMIDk3oMzB3JYyGdjo4to2qkAX146AwldDB6o3A5p8z2jb467Pb+VZPsWYBfoWjs8oog5
q6luyYDeniKw6LQx5+LgeHmYdJZfkG/xbCnON+ncHVkzT3fMOppjlrWw1q8gEDfNTeHesVkxc3Ij
oMUHGJnjUYQFMpN8jl0P2oNzOf2aZme+o+74XGd9rSgzyx0Q0hkoz6E6i9ai0+FkgPC0E3+d19EE
zOnPbgGy5nL1/HhGZXBjuhcjOlMbFU00v7qLccfyCDYbtIzQwSlc7anVu5FTYhad/nkdHufmIs5A
PuDn2rPe7g3VW0WSFUAnAGD6XPoAzTdin/wAAb8SKDr4SP+MvvWZBHoeRummz303eyNFEMOqc0Ob
3XnflN0Iju0KV//MBKXgRDFO2vW71J3306LqC5O5P38jYTJRt/qSS237qTcLEJ3y1uymO7Bpv7CS
44ZrZ1XcPmRueWxK8P28joF6ww04oDHUp2JnT+3C18viHzb0sRnhaIyzha1tAjMRmoqb+W7O37yy
DqLlPQF75vkFkoV8YIkg2uMh5lsiTp1n+7tq6rHT0KrhPXiZ53v2fRs9DhCYdlSJflPmDw6CPdSO
CGjMxHhvMG1kLeGXHuA4e8P3mkdzxcptNHbfRS/oBdes6yH+sdRBSfck/+iam8RtULnZ0fFSt95b
jfll81is+8oJ00rFwSNzpuPvE/zVYR3J7Rj3AVBGZ7o/LtvWvSfdzz5V3Dz+YLLFCIATD+w1eK3i
FBICD2lpZyQ2ZqI1E8C4dsWCagYnj/X7/J45S5gYxM/7alPUOHyL7w0BHVBQsF82ucjnl4qCcnQO
dOd+jhURXnozPf40wc0HsyEo82ISWHkJNipM/gapoTYLifeUlVsnC8d8X0ODLS7D6u9bsAj6LWEe
eClwLYlvCMaQ9EAmCqLB4DpH7tSPrGBSSebJwu+xEX5yHz1i867xKjQY4gJgfOt73+53brklydNk
78vo1lQBJGQXgWNz3OuOzDG22HG6wJxjZwF1fIvczGiW81SvI5n34qmvQxkAmV9UeE/tDItmO0aN
aEvyER2Hh3Z9SEBMZxk/ChXrhiRu4Lj8gyMGug05vVNTaIzNytSCqTR7dOIW7ZzgI65vY3AtkgAN
YeejlGS9TqwJ6zVlZlxoM6xBL2Vl4HxEf36aWL5j+qX1HTy7gLwoAqMk1p+YFNYsQyNyZY8wabZk
o/dDONXXusoxJAt2YkQIN+uUZVHLL1PxVPqsuEDBEdPqg2l9ZIorlSldMewn9Mwi1Yciy+mKlVVm
FdbC57B4TOfDlN70FUGTXmjHG6t6SjMrSMb3rnpPnato3bukDSfL8Ym+paAiTw99vG2jIjSGDTqr
grkYwLS5xY0ihzpecjt5f38Iolry+bnC1CA+DpWZ4vdbYBQ8gJeMdueyn5NGN+77ee+S8IpypYVP
W8JtrKXo0Vn5LSViP2s77LTXFOlQr/fz5KAvmzbdNuTKMzZmfdeDnWmpAmY+ePZbUSa7RnUEycLv
0ddARPp0oaBcFk26jq/xMM0orMYQgQ3sXPe78QBicj+a3oZ23tn2XVWG0/wPFQeYR9ucQ/AyQ9/7
qXmQV5Nu5lfTiN3N3pO5AiJSX8yJ4gCU7q9PM2Izr7ZGmtelMFN1b2k7hXGzr1j1L5v4yIgQEG1L
S2bAmjCV2vcOvNhDunFURMGy2MRxWbyvwgUDlbCvjGGeipyXpRPnZxEd1gJCkYfWBdlsflnXr/PL
eWeVzRv6eiH3h6QRoMzC8ui9DnxvvGDfLRuN7m36uP7DEcxbh/9nQlyaxpwg197ARMuui/gbczZa
pdjd8lFAtRz9rUg2ibkm0MevPdEmHB/rfrFe9eyqVXWTSU2gcuLoSBOi01RYl2Q0jXZ1MYpxfgQK
esmvUHU9vxayyiN4+D5tCEFqsaF1AZkR+Ff7tn63kHPvAs3+babfh/G+wLFoD6XCpnxYeOegJwov
SDFtyJp+sGoAqQK7PcTxR4rkEflxfliykwLlpv9MCKdtZOi0RCoeLK3RZtL2uITbYVbdrN7G7BTv
b9VohEXylrhIrAGmPMiux8Z+Sr8DHn1+OPw3hJs2FulzOMIi5cMydYYOGyxd/LTwLfdloaXvGZdE
VSDiM3POlLA5DZe1kdHA1FT/MrSLovtoZjwUd+cHJHvNI19mmBwfjUuy+GhbswlKKNB+Chbc7oCZ
hGSL4UfDeOkyJ4jMFi+55salZLfY0XXixvcJU3ScyoLe8RcILtIABQsyBnwBoYdx+e2MTyZBifoC
JDw13aa6asQ8UAsTi84y2wQpGdq5wV56eiiN3prMk2EjT9hCRiXxi/TZrTdFdDFbqz97rwQp5B5v
x78/P9B/ANQ8evCh8CM21uZtzyLQiP4JU5SGZb8b5835xZTMJBpruI4UFK08kCicjqwp3WZmKQTJ
HJYGPd06+i4hPqpvvp2GuGhlqpSXxEePDf6JaUePEceEvkQzR1g6K/OLrAGW+LAOVxlR1KIkW/vE
jnD2jjqa0a3SQ7IE4uvURQJ79rt/OOBPjAhPVbcZ7KrCtTRI0AzlRQHxXicVJ7MkfoA+AGlIDi+B
J/C/H01Y7mhrSXKnCFAWverqAepV2WU/pZua92+OmWLeJNH3xJwQrsCIA30OHT5XmO85S/3UNPxC
20D3nGIuVV2hKmuC+7X2gJtABWumE7bZDyAxfavdz3lom/f58HHe17+6hIXiHQIPrpZ4hDjC0HQ9
cqrBhSaF2zFkLyBiOPpVvT1v5Kt/wwjq4BChRk0c3A+ny2WvJSqgc4z6K6rR1hAyLcXr9MHVDuft
fN24sEMAI0OxF9cl8T2VrXGtNynsGMZHDuZaiJmxVxOSfyPYm9wpSGzFjfmrH54aFJaq0KfagBww
BhZt2mo/ehdd/w1iVkqZNsm15tgSmMJPpxB4kWaqelhaLYfg1hxF6dbto/jaIFm2TT3IYTRlW79b
iRM/JAZNds7g5U/n51c6XOjocukKZDTEIk3Uei0p9RRwT3bdAXJcmPfU/TbbIWsVO066kkeWuEcd
bfDSzvS2cmEpn5rQww2OOZD5moHy3CfT62jdW73i2iP10SOLQkihVoQucAKLIOGup81qugC03kbN
P1RZsZKor6G2idccDs7ToVlzUkFPF4Z0N0idwDY6fxzBzqb77fARWQ96+jR7N8DF/8va/WfWEhwI
yrpZ7FR8fAa4h8Dwpd053qbyNvqkSGtIQ8rnAEXAgxG3oB2oYUmzNnZxPa13xvJ2fjDy7XBkQzhk
DE1r3CFJAKXmvBT1pkRFqF87SM2lwMU+j5mvLYdRxROgGplw5dFTVx8XAyMbzTXUACyc5+/RquK4
U1nhCfsj34+8qrQb7iApuUyyxwF65rlKF1Tq7QiTIGmiyEtagrc3bVlHqwcbzParNfMpIKcgB0iQ
7Tq/UtKQcWRIOF9yr+ojg2/kGTl1S/sVs2uPbNbWZyrVKEnIcAxQrRDXNABsFUFXWjQU3urGuBhO
G7u6HdOwdx/H+ga4hbwO3fLvvRzqPYDQ2qgYoGAgzGCWkHikeYpkSXblGneF/Vb+/S0H5ZgjE8Lc
peDczKYFSf+8uuvNu3Z8ZnWwLrfm8PfHGOo+CEg4oVG2Fps72YC6hzsCZkKju0J/zFhAaWDhmMmW
/Xl3kG3cE1PCtAF4Rt3GwbTR4qPX3hyIYAd1s/jdcG2wFyO7jqNB8WKQ+PqJSWEaC82yQNSL0SFD
PRlvq75rvatKVT7mv3L6HOK1s885FML6uOTdulAMzDPel/EHdO8i74ElD0W6j0yF70lHBOoznqrh
ZRkxDg1Tl0DzD6Vj5B5HYDHSDiKGV2RQrJYkEkFo4NOOEInyaTRJ3sNOvN6adhg1T6MKc8V/Qpw2
TBr2EOogAB8J/lD1NKnNCID0yAQUU/8gqsyZ3ACIzcDbhvyc+JgjFO9id0VzL9TCIClvPq52rWj1
l5pAwowXuwFpFOGFeWLYEwbN9+l73Tw46IU5v2tk680zcv8zIJx2SW+Y81qVSDCV9zoitZnfusVD
otICli33sRnBrdqMjTi3MY6kO6zVi8v8LFJ4lOQ44ApT/41E8Kgk7uJkzjESWr9o6TcPQuqQ2syX
3C9UXITSVYEcN6WES3+Iitw0tyaj01Gyt9Mrq2+CrmSKZVFZEAaT4+pW1xyoAnUjggxIo9KKky7I
0RD4349uAm3foCzgAfylJc+p9UQWEPlOihWR2gCmh7dwoY4gJq7iaK1YPgN4Vc+3mhbS+oqUH+fd
V3Yyo3T8nwnu3kfDKNq4y60GJprlBpKqgxdagE0210yDVDKDJKuqm0gWi00KrC3KociLiwlZYNqg
FURQY0iWLXO60ITmcLGEmnOF+MzAdHt+fFKnPjInjK+HeAcYZmCOtleTsU/dF5eES7tvVFhi+Vp9
jksIltNIQT+0wtAwf3eyHUNm1lI8g6RjQa2fN2Jx8IlwjFHmlWgVQY2PNE9T85wmBysG4vUxy/7h
zmF+GhLFCdkwDWXJEPj1ZT+WT7jDF00wAoHpKFoQpJN2ZEhIPsQmBX4X0NbASV61ovbRhQk9QIUL
SCO0h/Q/OFjQeyJ6nA6ofAZ2B7g48S1UtVoa6gM6dBW3aWnEOTIjeJrRZ5mRxDBj6vea9sa08Lwn
S69nAD5jiTn7Oa62p1u1zpysijj2iK1QhdOSS5rlIUnNvZFMl/p0M1cV4GlmxfzK6xRFAdkcElwC
OAMp/yfY7sHMTNYKrjfT2zovfDvbTxpwr4fzY5T5A4BO/AxCdpCKhINJP5K1o/CH2tiZ0e9xuV1c
VQ5UgmFEGubTiMgvCN79AcwbMDI0ATBqoUmvI/eb5e48OzAAmKgeMm/XqRQWZe5xbFV09YUAFcGt
dtVlCh3O5u+b0jAsF24BTwehnJi7aM1xbdYG7tHPmjMElpt1O4LGTRYwN3dADTroXqnwSel6fdoU
ExcASHQ55TZZ/aN0IVL9bRi2511C7vZHNoSJY9MICq8VNgznkHSGP7U2wFV3RX+3ImPZRWGtbXRz
c96q7FgkeH2D+A9dGEAKn+61mawG6g8wGvVQXvEBFc5G0PNpDPoyPd3Zk2mGTdek11ofIbG4lMbu
/AfIYj1Xb+CUPnhKiNjyotAoGQp8gIWLRUE2DJsu8gpfK17MSnHNkG5uXilCmhmpZp2v8tEdQC/J
MHregNd5m4ZrVm0geM18iBPj1mSrOkGlLnNkTAiTa10V0cxQ89Obu8UK++k5pwqXkc6dx3UHARjm
fGKn49HixC2qYoLHsArUHJrv0h94ZgLkio69xFYcL1JX+bQmKl4xh/UAmWFAS2o9JvTb2r7F3npf
VvqlXlGcnGhNsVQoXmk0OTJqng6xiJlmxgaGWAIZyq9Q4z/kJNElh6ZotLbgriZmCsuygW56gmFZ
2QdZNX+dfGL7XvVsq9oo5Mv1aUkYC8o3c9Jxjxh09Op0vuMFJL0fR9T3vv3DpkIDOwodNg5R8b0J
KbeY9M6MPADgQW5/A6X7kT4BQT5GKoVYmZv/wY+jlG5wRrbTBXJyuqSkxAKtYATIm2nDBrwNzZfz
A5LtXND/cP1htGUgvXZqpdbtCvSaC95R7o+MfMzAAbPotnMUj2jZCqFNDQ0GaHQCKaAQgodumOI2
wbzF2tUQH3Tzppguzfp+cBR1cunZfGxJ8AUdQIoh6fkKGc1ubb3LrAeujFQExErNEBoj2jRqtjPR
sjF33Xtjv/3DhGKEQNkgK/FF0nlo6br2Hp9QsNp6mhXGbNMjcsQf5+1I3ePIDn8lHYVcqmkF6sk6
ZpReZvallW21TnE2y+KS9WmCCEWFfHYggpxiKPP4unhI6s77DDS9MflYUJ8ylxtdpZUq9UZAbGzg
hxyU+QQ3celiTkaEQZWodVlL4BgfCWj3zVRx05a6IxK7FMBMoBxswU65pIOZ2XCSfN2jCNukT9q0
6ZpbW5U3lA6IP1IxHlyqxBhYDHFXx5kJbyy0g9N+UG/85RVg12uZYoepLAl+3xZRukQtLE3mPVjg
rPKVcMGwON+c97s/eDcxpwfN3/+GJFxs8BIG4jUyMCRGr9ex9onTBmOVPTed9dDmw1WqN+AvfTKb
lypN7tD/5mvpupnoNwvvs6VpN6uTBi7LDtaoYhNSTQI/9I42xVDYzLEYvg3stp23aaxrPQlb7eH8
FMgSEEgHQ6oPNzucBIL3xMybTGMENobO34vhYxyDNTvo7GJpgun9vCnZKQ2CONDA42plU7HsYS2Z
MVFQ4AX5fFsbt6BA8M8bkM7YkQFhxnKiNUvOYIA5RZiRq6UPC0a2479kH48HIpxmrlmPpTPAjp1+
T8vVt417I/95fizSXX00Fj7Wo9VH6z9gmtzGMpR+lr/NTRzkRoLe+AeqKmFL5w3NjBZUNShEsIVz
c4pHvAAX2Gob0Fi+zZ2vQ6ZEVZKUetqRFSHIQzxjQtIbETjB1nGyTR/5QGEN+h2NthZ9Oj990nB/
ZIz//Wj69LiYiMFBbql+HQH03QF3vvWMpyQOunbPUsVVSjGD4iO6cjWAopc/B+XbUO/mBjCsp1jF
6S09JnFf46C9P7Q4p4MymhoiUPWKR7NGd6sBCmKnv45693B+7qT79MiMEBLsFHWICJxiQQL16xQi
3ObreQPSRyxo5P8biBDfGSFlboHKIVjND2vQfdbuJ+/Fsh5M9poAsQT1KVqrYr10Rx0ZFWL9nIzQ
tM9h1G4Q25EXwv0wzNPEx+U4JO47lKi2SfUwOLihet/mNAm04bXWq6cRrdIsq0H6PD2fnwip2xx9
khCwtEGP7SbGJ43ZhGfZY9OgJ+Kh1XbnzcgWFB1zwJ9x9gMwS5z6Tdn05Vj3DnIhZpiC2ahcV8Ud
RDaQIwu2sKBenDttmVJYGF9nPZzde8N9A6Ha+XGorAgrGGWYLMJcxMTi9wyCiDj3+/l7732cNyPb
ZqiN2bypA829YmLZmeoumxkGUyK/gVKMbW1XSBCcN8LnXLx5HBkRk8rUbPTEbGGEoWWnjB89FnrZ
PYiguuyyq7OwGVWcxbL4e2xR2Na6GXvoXYdFh4GzOBhM7ADTX6qr6T2vVCUtxRy6gkNQbxjNZYIx
rX7Kh3Aen4ki5BpSb/A4vAsFDeA4BW/oe81qlwE5Ibvtnlw0X+7nxdy6bH0De2fu5xOddnPXLmEK
hq8L6hRvU82Q/ss2XvoL3BJXdjltybz2CkCYLM5wDQloSXCtDFeYZ88crETnAHg6ash1pGCEiJCo
+pE5fq+SNZVN87EtYZpboAi1ErJ9QcMmHzX/YG1/WSqUlGyij40IE41jO6YLh9lXC2AJsRHWxXhT
auAR/qcSOLLRJgpheFyD/OA0UuFqQpMunnEwGKENpuKk+nF+20kX58gAH+vxvSCjseeWMBAbaAQE
7JwMqR+NL7W1MSqVsKIs7oKgxIX6ATjeiEjzNlBr0dPZ4gXL7830i03b84ORrf7x7wuDYclguXFE
8HpZkyAmXZi4T/2s6hmRTdmxFf73oymrUISJSrT/BXV2GO1dpKMldAwKitfQ4z+MB3QeaDrAWYW0
/amlYipryDLjnFqsLGDdlgzR1nQVcUO6KJ9G/txNjodjR6PZ6TASoWGMurtkVPVlyvaLC8wpMeHK
wP8Lw6igpFTPGY4pwvYr1OEqv5ofsn9BixxZoUJCo3JtZDxNjMOMt6XxMYPa5fxqSHh18cjhEnQU
70OgyoVxDION+LLAgoPKQmUd8A51htt03oEGi0aHpn3FDs37XRNDLwf7FS+h818gn8j/PuALsa+m
ZS0g1Dz9lQQt9SPnue7e5vFw3ox0G32OU6RAifUUAnIdxmkYiU9xNhSPnurqIt1EHqdh51yeEGA5
de1oIR2oT/CYr8DN0z7a6UGvDnW3yVQoJdkpD/b1/wyJMcGslzhLkDpBxsmcrqfpedH2Vv/WlntL
VSmRbqUjW8KLbqqzqlhc2MpQillBMtGkirNUMRpxaWpztrqFYtrMMvG7HOWLKzpcsT608u+Fo6jz
y4xBdBFyK8h1IisknHNr7FnFwCPDnNfb1DSDwbUPw9ruO8MDpcPs922jKCRL9xhXWwUAhLdkia2M
pI/SNCpwT6rTICK6j/IIISkooW4jdrCpn0a/cXHzM3aTm1duHvYqtQzpW+z4C/giH8VDjbajkY74
gri+MedwjUN72jbFdRJft2wXZw8R3ibnN5zcJhINPHsOrQAxEwQUSt+n0GgJSjQjTBbKNndpc6e1
l4nTgYkQ3ex17qNrW2GWL6B45/7DHgrwA6eJEE6ygtKqrByY9SqivTf52iEHDFmEYdbKQ9VxMCnw
dzuGpqrAzTKC27E5rR86XXV8GQqd4zD9C1AGjHtIh4GEBm0tQpBlyFFU3so7uPTar/o3Rj8aJcuj
bKMeGRHPvBl5b2vy0OhEuwHCqTqqWIq5lcU3XhABNz/6nDzxiWnnINiJ+7TE0yzx6/jXAKaV3Huv
mjtlw4UsXB+ZEnMthrXQKU3jMpjjIoQ2ylU6J6E5T4octMqMcI0fsrXOWxNmovahI69FS7AZVQQ6
shPueCzC/d2s1qUvo6QMLG1DkwuH3uJSlU2KxZEu/+fiiHCVYlndUdMxFLxGfJcR31WBJVXjEIJI
pBulXhmwYOf3U4n8F2xYnp/8SxnWA+UfyKl5xBSvJDnVa9a0YE3W4vYlc7271tAgyTtfoqN115n9
/nzEkE7cpznxApKXaWavEbx6tIfdbMz3K06E8yakbsaZErgaG1iUBDdzjMge4xImuuYXQQtqnmym
+Ntf23C5rCF0D4CbxHvkNMQPThfbTGtK6CAtkeUvka7fodEic0Orqop0c96apMEY2DKb62ojwccZ
PU/NQfU3IqMFGi2rzPxMQyy1ryIU5gcXpd+gWXOfDsneKO5I228hYqI4XSTH+Il5YU/po5lBurnF
jFpbDallULGNoQfQLtFvdU1xQZEdZSfW+JlzdHx26B/K8xTWCHno8RRb+w14OX03eRkIzhkkJ66i
/h829IlRYbvZCyh2exMznDS3TTzh7qW6ept8loSz8sQE99ujccWE1qVWYFyadh/Z245uSBKHln5t
R2+5tkkrzW/fSalts2STpK9JNnBIJF68gQs8XHo5Ob/0+NvCnugYqRyMP22+fJtjQwXmj1aoSM6A
1reSgRqxBGTtpQTBwPjDXrdTQ3dl+2StIZwP4GBVN5xko+KtAbwhGNuRGBTTOvpiRczgKrXR7Gfk
xamvs357fudIDtE/TfmAAiP94Yp96oWmk5m4IH3oTLJz519msV3iLpir3awSZ5QE7BNTggcxwJmo
U8NUYoSFBgTo3qt2i4pcUhI/T6wIToTe9N5jHazQfDebtx244c/PmHRRcFf/34zxYR55KWTearNJ
YSAzwZD9nI7bJFXAjGUgDGAIUfEG2NT82veRJC2omEf0GripvkHzDHTXNmX+M4/C1Lgi6AnKt0UK
YTRdlSKWxZYTy0Lc1kgBLjXCuxzYPRRc6zLUs59IJIAJOm1CcMsqn8JSk+hNA9MjqsFIxAhXZMPL
ooKMSKr2g1+AdBZduwOIJXu/XwY/Kwc0K+IWEf71KgL1/GlUHKdOsyXnuMlqvaudO934cOZf5038
6bMXYsaxDTHf3o29PRk6bJBmerIHdpFFi58BYN+hpSvvSdiTj7Z4c4xH3MOZc1XOycagKO9SX8/R
dWgnh3R0tksJSQDn2Yx06Jz9StF6C9yKP9rV3TzZtxm6xc9/t2Sfnny2eJamY2LYHT57xCvQrLeT
8eKloVYpQqrkzMRZDfiijjsIMurCRo2tJGq6BXDcxVmtl9Tzyu8xvAPMbBZJLrErcHnoK6etMRkJ
GInPD/JrmAAvPuhncUEBM/wX0qipYCUaxlMAA4rHWr+sCsXovkaJ/+fd5yZstKIJoyvHJm2jDL/f
odbisTjI9Hzr6W/nRyEBk8AMsFJIlSHVDlunwYhXNG0I4IF7IX1oQfGZb3Wym6FSFscA5t7aa8hG
3/Wu+oA92ZbfBwG0apvtqopYsuFCpxaYcWhigXlC8Jk+aYxsMTFcVv+uc+eqX7TdMpgKcNqf1r3T
HQVqYmhMg4kB6COUYE6Hu+r6oDU6otPkOGvia0CXfBhJ6VwutTnmvl70gBT2bIVKTk06qKoUaAFc
S6MloZGm9Z2BZ/UtCvVdirZKr3NCMkXmZuracYZ6+lBWvgZpyNrvWZ48Re7QPU1rjRkkek73ZpSp
Diu+PF/GA5Ab+BiQi3HF0MeGsnCsrEXJyorxfGkgf1p4BTjVNUp9ZpZXS1vgPleg0yzT/gG7gtnE
XRlsqoCYAjN2OpuaMXsQiMAOrIuP2LmM0t0Yvdrl7ryPSl3jyIrgGlC4GDObd5jQ7iHPQ6MFyYXx
fN7G11sMAFXoYrMcqIhyyPbpSIYOUPuGjByM29yZg32deGTnRCuOj9qnWqQ4PGTBg7eXQtEaysxU
LAN2jGixMWBILTDNXmv6ZvLj/ICkFpCqwg2AC0F8CR9RDabRhB9PrrP1rAgcEorGH+mUHVkQrjEL
Q6W0yWFhru9HEEhPj3p26eWd76mEhL8GeiyOx4lNwItt4D/C4kQj1CRNAHGz9QYQSJ3to2RTTb5N
Iem4OT9vEi7CE2NfsOBtFLcVh2W3LCzN62nZlWxD840R7x1rO5Ow7m7LNKyjPSUq9VyZpx8N1OPv
m6ObIbRHABXgA9XZVYtUuLePVapusoBxbEJ4+jWJF0XGChNDEQ7zAawBCPHQAci8rUaDTiUILskV
8+nEyYLHPFZPfFfPVZ5bFcA5Qdxsu/5OX9/MbE+72yWB7sNvSg6F9b3RJpT0IfWm/+hsRUZMtg8Q
nXCEAr6H2yGf8qMpjZgTZwPBeEvQnKB3xx9NRXiSWnA5vMkEKQ7ArKcW9LVpctPhyCPS+UZ5racq
Ti5JcgKhArMIQi7Ony5ugJZpOoOOC04tG/Wky3J5MLy9ll/H/aZ2wtjLfdYBIYF/ilS/bOcdGRY3
Q+6OcT+OMAxUuqftDPIz62+M5blrLoy/ByieDFLUqMsW7P2GD7KJ6223/GhW80JL0vD8/laNSNxi
rCqchaO2ExCoOettUV3i/hs5P/V+D/yYwppsQx/Pn7DbBuA9ulznY0LR3v3e9RfZ9O38gGRhGK1i
Ou/DdgGxE4Jj09ig0+3R+UMjC7XONv2djqbmTzXUUpI5Xjegi1GxjsgmEXkyztgOTB+lgsvPWkJS
jyM4yvyx78FbHmj6c234i3cxqUiRJFNocJ72P62faDgWxgeqRKPWHNjqPWTFTMt5anpn3RYuqA3P
z6QkNBrgF0Bqm4sJooX5dCPHOmR5J/AZBCn0Lo0lvYnrOyCmbzSjuWjITaKTLbVxHTxvVULFi4vT
p9kvpYF5wBXBRvxIZ2+P1iqIr7hhnL6QxdxrmnPRNU9tnFyOSRfiHAeRg+UFC7QushVyUu6zlSV7
a7ACy1C8PolklfFhcCv0+OMGISJB2jgba7eC89IanQ3aEOcXiV3rZlB4afaC1+T6jXqFd0jJMO0z
a8nDduinyW/MHjKv/Rr5bM2T16pt9LsqMrMo1KfeLvZRlw9gUJ7m/qKayQxt0cUhoWsmzfuQjfEU
mlo5vxdgb/6dRGAi7qx5mf0pdcyf7tjah2pa8sslpsMc4KxeHwavNeAUev4t6lh6QJtLtwVArSuv
tGrwrnN9rBVF168PXCwZmtKAk8CTCcJop55SZL1hJQ1q/EZ3gaeCRt6X+rqIVF1Vf7QBhNs9OsVR
X+PNTmikFm6+ePiOPUss1P7GttKDJEnGa8zp9JEOWrfXrQFkFU7ezD9pZQ031TyhhKGPebPJ57y7
mNy5fSjyGpndHoR+z21q5Xes0IafjaetiimROQt4gWwg5TknsOgs8aBbkA1BHdpdtHSnOau5cZh3
aJq2PRCCLNBCaeQvtTX+/QEPcSzgUfn5CFleYS3weEU2/099tLsHTaHvOpvzG1S22McGhBjeW3FP
NTh6AIITpE1qrfGjVA+yv08oofEXl3VOuoj/EQO5xkY2pLwcRR22GYb8piKDP4yt4kiXXFdA0IAo
h9ciJ3AQXjpVObJsyifkoekUpho27RycnzDJiYQHISgC0dFmQWpKOB2mBHJ4Y4uBmEvQgkIcmtaD
CSLM0W8NorAlWRxUoW0HUB+uaCNWCUfdaooxQiU6qf2x+t7Ot329yVSiWZI5gxVkJjBpXKFH8LHc
9lKTLtxK9c2h15mqcKH6feEplSzjOha8Okznyte1TTxXinlSWRBWPdMzpy9NjKAy84MzZvu62Z9f
dflKfM4RDxBHF23WJAVbF4yBVfHWIyCEmV8dpGD/vqEL4i0UaTcuZsy5bk7t2KPRJGMJO6Vxv9r/
R9qZ7caNLFv7iQhwHm7JGjTLkmx5uCFsd5vzPPPpz5f+/9Ouoogi5NO7N/rCgFdlMjIyMmLFitEN
7O+t9uDE4caOrcQdZzhiR0/Ww0SpZoLCldEw+WHq75vhs9R9vbxlK1n687UsTkpi+moz9mDMwXPs
QwzP9rkVu8Fw1c73av0U5dey8336C492trSFuZnIiEqRLcxZZ6xn43WV7JXFrbb1qba2cGl0YTG1
TsfyfPvFKB/rYHS1ZHd5D7cwFmY3FbOfqS0YdfA821fF4MFk3grRVk8PyUK6FXnEorVzbgudrUaB
3rBhlQMH3dg5iI5NrsisWfKnCW2B6LVOXxqfaZswdLv0I12nl5e5UuPAVETMzRR4EjpLTbKiqaBM
F5h9Vx0066nPDlAXDmPl+ZnjylD/5PEufb+wrMFITRF9c+BItS8iYstM5qlWLELT7IpWPvRW7GZX
9/vLa1sJHU5RloSF2slsJLhAMeovebnT53u7L92kwYMc/OzLZbA1exHMe9E2JiRsFzY5l0pS2DKs
orTe1TWjhyxypc9/gYEIg8LNpItX+7m5DEQ5TuVgLlH+Kw/uWoRWtm7x1WVoXHgMriQ6X9J1i6GO
h2jEHARdIRTsP9L1W2L/a2bv/AFZsnVHO7TieQakLT/61M6jv0l4GacIy50iRJnijNMrVaVLZdLs
bvwtvee1cARqAcRmFORFqeb8a2STxZkeoN+0yp087rr+a28dtOR6Gl7/4rPrPMJJBUEp+z0J7OTG
QNI2Q5OWz27KV7O/C+prX/10GWLtxhBaIrAuf8/8Xp7Irmh7uZ1h3ijp11K64f2zK/r9ZD771sF2
jon6y5IPhbWR6l2520FlShW7qDADfrGFRtj5JiVdHDkDJVSmZUf+VcVDrNgipojvvXjwAERHOLpr
FNeWJ0dJu7RRswQygdntC61yfZtuNnpgRuhfyh5aBoxaCdbUwFztOflxeXdX7P0MfRHm9UkiSzY8
DXito5vbD0q1sb7VfaTBhl4OyibmssiVWn3TkjVneTjsRPo1js9SeB9uXRYrzgGAPzCLdbSh1ka1
A4wW3DFksQ+vDP/wF1t1ArGIwmZVsqsgyeAzItU7NHCAg4+XEbYWIT7WyWmSanSONbFXpCDcwvkV
9kwtKzfqgWvZfhp3eHDx5CJNvHy2olSVSIiLwcVg7loZ8bQLaRvQ3Dx/4MENHurb6B6Xxaex++Rv
sb5WMk5n6MJeTtbI5Nw+lmQMLuvjY+NYL3Jf3Qq5rEAzYWTRDz5mGGJzvLy1Kx7xDHZxB0ZpHPCY
YtGz9tz4d6lxPypftfqbttVh+fYb8g600FDRGQxObW0RP2TNgDygbMUUU+XQTbrqITMlN5XDDf/0
dh9FcQFJPYYV8AZ88yZou6rNJzOhete4endfji9DNXmDdi0zv4Khvu/n2QqmCVhMDuYULBPyY5mZ
aVlaiUclWVI+JeGz1Hy9/JHW9u4EYpl6Nzozd/wCiBIaZ61/0Tpz10y7yyBvPd5vxgyXlc01zMiP
cwOckPkehpGR1JU17M242Q1bMcRblweCTUshb2fqnMtUWaZLZi5HjC+3ereUrg1132vIcPWvlxey
AsP4dZE2oS1AGPf5QrCyrHc66ANZ98lwbrWREfAfO2XjTbiGAucdbTsKWeQ3xDc7Oa+GNJlK4geg
pD7NI5X/nMrdwzBLzbUi+9LV5TW9PaY2L44/aOLXnKAllhHPksZM9jyqElcvv495+lENvtqzejW1
vy6DrZgbKq4IKXCOUN3WFg49jsvQryrM2SkCZBS+j1CnzPLlMsiKudniE9FkCqsXuajzFUFGbgtL
qJSN8C4Ml1DGeuKmtP+5DLPiDn7rbNtiyDa0xIXbmUInUyrBB7P8QzJ/CdEBiiNav3aFcoD8S6Jo
q2mSIhw//TxysbFyMl4QS1TkyheRbDhLmRMGaMlqpd3Mrqz7E40isv8BciRfzwp5crshXfyeZffd
zhnCwa0Um6iaNzJ9BxLZmcbTB2lAbnpuhuthkPTXzG8IRSK5L6/iUkvmXa/hTeXMbMNjN6TMGujx
rHdNPXR3ZJDrh0qZgu62tCL9gzmbnLd5mg9qO4W3pprJ39SpsG/HyG6uO8wronkswzHrs65QPEwS
CYmhwDF/ZXIxHmbdnn5E0mQ8FY2fvYRUsj6Xid3d6k4yHgwwnkob1keZ52q4y0anv9FT0/zSVyHq
TskUKu7YDe20UwIpfygiCM2znDaBN9Vy/10oejYHBNCK686ccdv1YGUfhrxu51uqrIP/wYFZ+kir
i917A1KJrTvmYXFtGeH0WnZ1eLCiHiXQQkEfgISmeQwjjVkBvo3c+S7oJhqAZjWUHlM1l78k1ew/
FW0TUT+xjOo666V4x8A3Juf0et545K3C/DYvk+KGz6gFe81Jpn/VSi0yVNOS7CNyRSXvbATDD3nT
RL+atkrVg2TVOW9iy+oS3uVB90XVh/ZrMQfMlOlDO/7BsAZtXwedzmiNPNXu9LAh/daavuReNvm3
b2hyYrJQyrOgSUD4OD9ZERdVKFVoJavZ7OloP6hSe5xj+Rghzez32b+xtFW4WjvMpCTErGsHQbZl
UsTwA0vPM06ZlhxMyEfd+H6KHYs6QVg49TJPraIVaqkBo2OldHKH/Prytm2tQWzriYttJ6XTp9+e
AvtqoodRfboMsBJgIlGkcVsw74oSxdIXtfBVi7ydSG4UqvTN6i3rax4GQ+1Vdk561EEA85D5TsAp
zMx+dtvQj9Rdm6jZP3WgxXy/qLkto6Gvdpd/2drSERslPkPejlT9wuGngT8OgQ4xYug+SUrvmuFG
oWHlsmTlfwDEDzjZW7tuk0L9LWw0qK+JiowjDAxjKm9ydQNpaykL4zciO4stMVqxppwB+6LcnBm1
djtavEl5eCPhTRXgfC2RE+GfBTcBT7VTrVcHjcPQ2PgiqyAUFoknwaLefQ6iW2lUDsxX9yT7qW8O
abcztA2ItW+CDut/EIuXoQNl1fRjqnTN+C0xzF3cQcnOByqYW+qWW4tZmJdcdEU5SCymma6U+qYh
It9iIazERzYZHSIkeA8wfBb7FfWT2uP3BAshP6A6eMiO5kuIsLLuv1/KFTmEE6jFvo2FnCWTRIrS
L6Mrhp3maXAw2l0r34fh+6O+M6jFxo2KFfSJT2trMfq71ox2KKymxasuo+Qumd5lJ7B2baCiiagx
g2pgsy/AqqDou8ZhC4fSi5rILUNm5F0xhso1mJccbxnFqvmdwC1cQqMk+pRLwE2Z70b9bpJ/+b3b
p6+XV7Vme8SZJFhUXX1bSUXlrDNSA8pIyPADCAk2pA1l3tJm2kBZzoyd8kA2o4lgNkZtyg4/mPqz
uaWcvLZhJytZNtplcz1Xye/Rp6VhHgctqUn7K/czkngUi/z45fLGbcEtzDyaGG/epGycpv1MrZ/0
2XklnUNh/Pkyzko1A+U+YgZq9tSHofCfu7qa41T7HS3yPfduZniO8dypL8pE5iPahcWhnbYLh2u2
Ligb8NyZYIcS6jmmE6KxHhSQKbQiFx192m3RdS/dUGZ7pX7oqeFIzgYpYs1DOajws0TZsShSn0MS
Pw6aNaA1IA16t5e0D0bS+ag15PJ1aVdf0OHYKlWtIv7WAkAXTAy0Pkc0u1ZvqgS3W0ypRblNYdpw
MkTKNzXxpdCr9MpPj9nYZRuJtJUrGNKUZlo2yRA0hxdPLj5xnpgDZZU8NK6L7t7yq+Nlm1k5bv9P
hNGEmUVFarEyKWUOut6R+ZaTJNsbM7qSZt2McDGsf/8CiXcwvQiOaAVdrGUuHZNEMF4qLkiIqE+d
dSzVan8ZZG3D6DwXmjH0pLxJqSuzHdZJLYTdzMkdacPStiaPrJiCc4qwMD5rZhSMrE1ERdTk4w+x
fFC0qyy7K6a/iNMFs5f6KNQIRK3EpzuJ9JJ8zCd7EpxKhSbSzvHK8Ofl3VpxTNQfKUVBWodetGQR
J0NslVqpIRCi3KjDTa7vJ/tXYWw941carkR5Fe4NqvEW/1t8eiPNuikSIUUbR8XB6YL+Ku+denat
3DCDneWE9n0kZ+FD4IRdsauLrHoYhjR9iWYtukkzNSuOPu3dsVtVnb5XTT99EanyOzUeEe5VmcwO
i9xAgrMZhsZ344Luq70ZRZNK4iAyXlIH+RiPIoh5HTdNVfPsUaR8IwoUqzjPVbA++NBoJJP0tpe1
ZH9KAr+mQMDLzZD305D7nt400vXQCsCqnfaqOuhHY+qGY91Xtnf5Y749ycDTs4KyMUXSN2NEmRQ6
RElJWRG5kurQWknwxZ4gjOR+/f6h60AJNifkHQjoS3c4OrES5zH1xbTrJ9dS8ug6LE3bpV1nSx9k
bVV8OaH25WgqL+LzQ0B6RiqGlFbbcCqb28I2yyc1bu0fdqmRwrm8g2+Pg+iSwqkaNvRbBPLPsYht
HLPp6SAty8dKo5TEXON+OuqltPGpVoEs2FzM+zM1dSn0EahmZeVJT5kZcuMUKbxXowem8ewbvXq+
vKa3DpE1/YFa9hL5pV7IcwvUZKLx1+SPU1d+vQyx+onQbqGQaWvOG8de6RlnrgRi6INd5msfEmbw
hcm0cVOtvPlZCpRs6nzwZlnV+efpIocsXjpRXxkO3fwcpbdS/Bqo1wYt3hGjM6vbmRnp8UOZQsf8
eHmNa9uIioGYrM3VQpL1HFuWJKuPEoMCMaOasy73suhwGWFtF21B/CaEgqz4Ju/TGYVv4nu9qHxl
1tusPv3NWRJe3kbYSIgRLus5U5AU9VzTvjkkV3LG4IL5KiKKuryOlZ0iDKSAw1fSuVK0852yjaKK
SltB/mNSvC7Z0z+ygbByeuDIky0QDAOZf88Rsoq2wdAPcy/P7/3wIaruLefXoG48GFfWITq8GBJA
ByA9nAtnwJDMvE3yJPcGBjzqX8ytqTcr3xvHyYBpbneKHksfmjddO9HDk3slyrpDslPzR63bmLi4
ciOZkAv4FCIbhe2e75Sa+rpJiiv3KuWoZB8H+1hYn3XzWjaefYOJKTT1Xv74q4uCpSEGBEByV8Vj
4SRkURKY6sEAYB/fGcZraH1NaCj7v2EsFjUlctAVNhhz/uh3j6Ss4+jlMsTqt/+zjOWAgHqcG6jd
QOjzdFCU9GqiS+D9ELREcEL4P71cC4diDXpeoSKRexLNq5FpkaNP/mIVpxALf9lEVkh6B4h0rl2H
dud+43Xy9ulHiE0qABtzCOuWLss0eqS7qjr3zCJy9fxj/IXCKimOnUmlZvxxecPWbJlgFZEwQQFj
mti5aWFyTtrVbc4ArMepZ3wy3dQyNTUT/cHj5JtHeWts2Zoxs0BGDdEjgET9wpN1cVg4ZdHjZ8yI
9dxk8fduS4h3zZedYghLPDkwtVZLvMrAkHI3+tU3n+VgF4cbhrCydRbZTzH/nGwU9fxzkHBQ/bGW
Bi4t41YyYzcLX0z6IEPHVcxbZkZV84bfEZa1iIShdBIJoM1EiVpdHNGhURkwOU18K+dllm515geY
ntZCupi2xMZWPhL9GjyRHZ3r4M0wHlvvc2JxOffqbkJCnNel/rEat4oyb1CEaIBJr6zQUuTqXBwl
WaYrhxgN6mGb0MO0K5XctaLjZQvfAlk4z6pUnNYfATF8CN7oi2n5XwxbE7oEQoEWg4Y+soxxZWUY
zXFEmCBWybVruyEovcvLeGPSvxHAoGYrWr8XF2fblSWtcpS8x8rZ5dXOdp6V1PHkDX+wslsEGLR6
M6Zb5PXFn5+cHL+oS8Lokkx41TKGlU6m6XPw7qCMRnzG/JIh4asT/i3WIjVFaNRiglUeak9a1++M
nPF7wYYfXVvKKYp6vpQpHfwu9gUK/ElTlo9K1D1q1hY/aRVGY7948uu8Ehensh95M5ozjXh9aty1
o3ZvQR5Rs+79ZsxUZCI0wRwSHXiL1cySataGKFGQ77YgmlWaSwHpspG9uXr4MOjSENOQslKIn85B
1KLKeXCakEIN4zA40Z6+zOMQwOVJ4+dRGnZhuCXB88aLLiAXPiC2y8oaW4oVWaTTU72Pyu+B3+4S
Ou309KDXR5SuLi9S/I1nbpS4gPe1SP3B6kAJ4nyR1lyYpdFSqLXthpjdQqOm3KPbcDRn+7n3s6vL
cG9ZsAJP1BEU1IpJPC2sPfQRWe7EZK6BNGOX7kuTsv2xiL3C+pQkr4ryFIZfnODmMuzaKmmF1Jki
RAgBY/B8lcTIQ5TVJK21+iYIqc+IkvFtMzpu0W/oN624JpJPFBopYNBJ5SytJk/SuSqAMlX5OtP8
uy5NkDGqfnVO+3R5VWtQokgiw87iylg+VvW8aAajx1oMs5fdRim7ezuc2ruyqSS3Daa/8FQ0TTrk
nqg4iczM+S4Oqt0ovpCArlVzT70VOWuyZe8mfWMh8KQFN56Q9c0L0oG+gfWQ4kJV39olVmC5c5o/
RUpK52leHKY8/3J5H9esA460WJu43ZfPpMqq+7QWAxjs3vg3ncajyhTmOagbN7aTQ2NuqYht4S1i
pWZs4FKF4JVZ9EsOW4aSjjcjGfhGqp7M+t3hy+8N/bO8xRGf8sKq0oQNtXOUdqWPjOk9FFsqjCuO
34K4TLBP1YQ4eRHI5sXkoIHHGsZEva60p7Y39jDu3n/vn6Esdi7IujqJRX5/DNWDXPtfura61+af
QVRv1H/W1kMuUNAFCWZIDZ7bujZPcTzHE564f04Hh1YyyQ23nO/KDUNyjrQ7/5DQXV79Op3XtY/q
EAJRyi6UP8vRZ7+J3dxvnqqIka4b/mIVzsLIobrB1F/OK5zGEHaB6H1u5vLGSu5S7Z96qPbmvyV1
8X5L+kV8i+XNgq4BQQCBDbu48Lmo0ndy0xNxJI7zU0oRdMyjDfLwmgMkPNN4PBGmoYN1/pE4RMxu
b/C1ZImu5S7fdcP0jZcIXVXGxj25Zg/ETxaPNJGRXj4NIwV6Xm5RKImtK7iEMKGvGjXdSDu8lVzh
qJ6iLC4PU4+y3BEz2NpUz/6RZsO88Uet/oDC1fRJkWaLznGzPFJUSclNWs1tXJINcfM6dh5VZ+hf
zGyvDluC9W9rvouftTgMTjQZfmiyeAn9nnQ40uFhzl5ghMzV2hWV5unhsdm6B9aslaIRVw1qX7r6
O5I4Cb4VJHetGTlCr6zb68jUrueou/PT8WriKPp1d5Po9fsjPlGn+g9yEST3hTn5eQAkuhxuq5vu
aP9s/R2Eqz2VxDzaOI9rJ0SwdknS6ygFLHtzurSc81RoBCiO/0FDkXysPl2+2VYPCG3PzCcVb9cl
SUQNjNyZaoEADzm66eVMiY+jplShG5eG/70N+/Jv9pB0E7IfvPzINJ+fyX6aej0Q7KE2j46dJX/J
5fKmKEk5WOp9OyEmmG1NpVldpchzoseFcubS04TVPBoxXRGeRVFAn2VUE/NbvXDovzA2sg6r8Ssf
Szg1AN9w71QrThiSyt3ttyktsYOrc+dZwSFOfo6WK2kPlf9iqQfd2nANq/6HY8BB0AVnc7GtIXXt
OdFFGbWxXEbHfICjd/AZJnPZYNZCE/KF/wuzZMY09hSonTh0ch3sg/ZVolhQFYdwmplxvOFS1z4b
6Vu+F2kjlFsWSwoMSWG6pwj0RqhEjW//41SD5UntGCJHkxwvr2zVidEIp/PIoWzA2+PcMAOntyny
8bXMTnuI6ufCthhIXQzH1AgO6px+HWeDsRWPsbnV47K60BPkhVvxWybaNAY2E6XZl0H+PCfaU0ly
1qOgdbi8yjUzIZdIwYPAmfzYIgyzqj73gxiopDIStzT0X06b3VBY2xq4tea7KJniUixy8MpSvTBq
NSYDjnRMUnb/WlRO6Gqbcr6r+4ZABI8orly+3fkXi7sxG/IWjNyCQMxA9CKGQa+ryDVuvA9XjYO3
PikePJboAj2HQiZnmoeZarPZtrZy0zpakN4TbJajqzPKAIp6Hze2aw5q8qC3Rvishmp3a0Nmf3+e
hkwjUnm8ymlyXh4KIyo725H4IUndfiKepq1NjXc5KrIbfnp1ydCpRAZNFB2X1YHYUMLUrvCahME3
mh0HbsK4Zb8Jv/n98M/sqK9hpnlqkX9QeA5dNtO3X5ZHK66a/SZR9EZyxtAGYyiJdTyqb/vBRCK+
2AVoXOb582Wgt/4MIPhqVD3Fa3IZIWr9YHSaQ33Cb+5y89uYBW6aX/EgpzKysaa3R+8cSqz5JF5B
3qvURh0oZWKqnrN3CoLFrQt9C2QRifWG0VSKKOkwySRofjhS7ybvHhEAy5jaB9cMWSF65RY+hG6P
Wh4DUvkJfTdm2l9lVnrQpK1U0MpS4BsRItCThcNaFg4nhaCyVMiq5431nar80fJxyEEZbFwzGzhL
JWaG9BYMZ52xtWxyw1I6NNK4940tnvEqDGpP4nYmDllSwCWnn6SmMtm1ye892S5s1zELdL46//3O
SqHKQpc1KSREBJbvuKCq8VQpYv+RWbqZvbctL4nv7SLa2fU3swwPNj1B87v7VIRTgoFB7kWB9WYv
TM+MmjD2I1DtNP2INtSrWhL2yBIT2ugBMmh2ywJnf/n4rvgJ0XJmChVK5JWWNtJrQZx2c1TQ+iMf
eu1HOg3HmYh8YmbQZaS3mVcM8Q/S0kr8qAiacQSptT/R2EJMspd8Yz+P3wyVWG9fbdXmtwAX4Uja
Fj5ULgDDpnKtgYjxIR7ocfscWfa+kb5YW4Tx1b1E84z+PMEBWd4snaV3xtgkhadAW5zCp1GddrLv
9tZGiPz23cZO/odDKeHcD9ZFKZe+ycJiRSNz/Vl3Zs+PPcn4kjmfbWlrpM3bQERhSYgKYZSsS1vs
ozWHQxjUuJHKvFWn0tVQv75sGisnGwkpIWFLFUCEVecLGquURAM9vV5pq7I7yUO8T1qkW5jbtKWL
vrYYcscmlGNxzpYvQipqqZSqFuX0oHQN48NmSPU7gD/PyjBYT/Q940FgEC4Dna6Gg1v7nOLRaHK3
9I1bKzPagzTFj6EsPWaNbtz46nCnSNKNbdfXklp8qqr5vlSDAB14TmETfqCGpBM29zcFI3B8iYgs
kLV+40S+lU7luob0Ler/xCnsyfm+D3UPhSkJC3qDzEOpZFdyKATj5V3ZMx9thBId+548/gxmYxcr
gVDa20g3rnx5xAXosCZXRsJsWTZoSp8K5CQJPsBN0FtuUD8jbHV8t3kBQtMso3Ig0CzPZZZmVVZO
AY6AOMxv5KOJ9P7m7LyVcI+yB49jnnYWtJllMN3FVa5oCTDFmOzz7pM1CW5sO17NlZDT6XYTg6eU
krGHRrMVa67uI89KgU5MsWxxJAystMgAW4/RxBpbbyyV2zTcogSsnB7BMP8PRnjA0wgsr1Fh6oCJ
Cuo7qfnQhluD11e8tigJ6jAqiV3ROzmHsCvGCWUSzs2sn3X/oc+/IKzTjs9280XXrzp/I3ZZSTcw
ROkETzjbkyW1U2v7UxQX3lztivohmdyI5LeyG+YbXfrmaG47fJL6q/dbJEl8jWcIFCvCmXNQenGL
rITIR31Cfpy04mYMjMdI+vJ+FGpXNH/J2L66zNogMQnZMmWKo5FO+7qdrqu62UHz3biO1oxCY6Yo
VCs4dm/S0ENshxXxEEZBi4rW/Evs//516DgIVYUfRCVuES6rMQ0Bvdlg3PJHxbjRmCmQbqxh7fxA
sROtXlCEML7zD+LTkV1QOMXqGAeS16YQGXE374Y126ZmD1MQ8im33eImDUy7cMiHsFPmbUerCSIm
yvCUhLvc/7cedlmxEccKM1pcRfBDRO8a6g/kzMWqT2w77euafnSanDU0Oa1udNXhqS0+RHbkpnHk
Vluzs1Z2kYZDUZSVoawRQJ/jSVNvVLxsCi/JRbeu/bMPuFw0dYs8uGJxom4Ja0Rc5OTqznFyTSn9
MJJFKFlLN/OgIrPcG1tSnWsoFGHJQbJ/XJGL3bOTit1Lp4IhI7cjA6W3WjRXrIEGYJ4YyOVCH1+m
y9TOQm0t5O+X6n0pk0pNqIZ+VJo7dPvV4DhtsdRW8USRkvgUJYdlwQ1+ijG0MrtmFeNN54xHMvGu
6fzSrB/ELKjzWUfqxu9tP8bDmQz2Q4nNkbnfF5s49Hk1JIQ4XEztlRUMjBnfUnT6/XcszZxlKUI5
iuTtMojQOy0skLotvIDkA8IQaXQdyfctETGzMftP6uTa8wcG+wTR97Q79vNjuOXP10zl9Beo5waZ
GGM/VrleeKo/SzdM/FIf9cr4+W43KCSV/1vmwkfVWqKwkSwzTuS9xH8ZgXRtITh2GWblFfO7BAc5
H9IKDVjna5kceUJsWxwuwoi2tD1lZK5I9FgVWwqKa+5CFPv+P9LvgOrEPRn1HEVhphReqs1XmY4e
iRPv58F8fv+C6FWj7ETFhDznYt/SRKnijvyXF5B7tpzgx1hH9zIRL2pJW9HEyuZRKEVWRejNY/eL
zYPbmKVaAJYal7ddF3yYJ/No1RnjOOxDkrRXsvZBgV6bVipS5g+q8mKa9V3QGG6l/aiTZGPpa9HN
6e9ZbnFb8exuOn7PbPifi17Z67VyY5T5TZyEHxoyGyk8SIt4lWpTiIjIhsmuXEBoCjK6CH0VGF5L
lzP06pQMLeTEvHHcTLkeFY+xgqkaeZlEVPf18odesScbfy0IcBCEaKE9t9zZDOopQ6eMqWOMdjaO
U/p97jf82RbG4qQbfpGkjh+WXh3l7uwf8ynYVZtNg6tmdLKShckGVTnKSsNK9ORot18l+orSXRjv
L+/XForwaifnLywdOmI71mIyAi6ArHDNs0+1P15GWd8xUwhpMBQZAf5zFFuZYwszLL2UYewKDfRp
RPHpcBlkfSn/gSznBISI6chzLT69dJ/rj5l1FU/e2G2wIVbNmbwBjUt0572Zw1Xllh+PFhsmNRph
R3tdatVdh8o2bfqqNyj+UR22kj1r2ycSL7SYEOtAxD7fvjS2EkRgacq27ZjMp3MnZ/nRaZVPlzdw
5QZDhYUMIC4foCVrsEqqWJnKClsw1XvGCx8L/8dlBPFwW9zSCOeJwWIoUwsVqPOFhEPTqbVGcGjZ
UYaWGsIASTjQX97k34Yp7vCLQbbh/95iItBLny8i+AzB05aJ9jmTjNbRCbHaaNc7X3Vt73c3g/6t
k733Lg4gpKFFjw4Ob+n3I1/RuqYgzCm7L6P51a+vg+61Vm/mrabNt9/pDGjp0JsCaap04M5U6i9W
gsveGh8vjuP5Z2Lkt0m5mLccirDLBFmj93PRtiZRxng7tx/M/CiFn+vgqhpuS/U2aDbInGtf6BRO
HOwTH1QEedzVHXBpOXmTfI2m8tGPvknjVRtvkX9Wsej8g4UIlYla1TlWPzNDnpPGZSi/tnZ8pRvz
U6HVe6nuXCpLG7HA24MrOtgFUQ/VOP67sHdDauOgEDfFMGSuZR0G+5Nf7i+b3Vu3JzAQnkXNgOFs
S2WBIu7tqRiYwdwV/xrTcxXfhRM0kI3H8ZrNwdCmz5XAkKLIYt8UhWmOmiVQlCfTj8iIPF1exlu/
ygBwnCrPg9+eYbFVnVyVeVnFpVfkO7NkFufPQH/U4uuM2azJFllzzQpOwcSPObG4rCrCrkNNyLNn
3Y2Sa8N6MozSteTrZuvFtWYCsCnhtMHPg+G1uPqQsx1yI2TjKmZvpPVRDIAzwi2FgVUUMU6CO0no
By52L6wLg7RxWjKE6mlyUDdzniVrS411zdK4wv8DWeyaXQ0SnhaQmcNZXDfRz1m5kZWtIW+rH4ca
A/EiuRim855/nLwsGyuJgLET4zajYfeKpymypcH4zerMezXws40jtIrI8GfKpFRS4F6fI4ZGmBuy
z/3qZ/+IK7axvEq6loZy1xbHy2a+uof/QUEJOIdCTK9t4qLAHKYrpO6qoXQdg7BuA2bVHk5gFsfV
9I2q6wZg/HRv9l+78LmMXi+vZHXTTMaXkF5kOuqSgsZACb2GalN6qvrUx4fWuJEdH/KIZ24x+FYX
g/ORoTzjHZZJmJDe+kHLWMzQRIdy0rwYhs/IUPLLC1r9NCcw4s9PnEKaDbbJNMvSS7qM3Jg3RvtJ
Md22+AtXKrpd/nc5YmNPcGgRTVVE9nk+MH5Y6+zXfA7+5vOfQCxOKrmxgOE4QPTBsxE9Rs7jPG7k
Fdc//59VLM5MoztdZQhDRrTqEAa3XXKskKwIdebMbD6phbkuA5KTLVuG9khxDE2lA9blIX2pg+gZ
mI+S8c3s7F1rZft+1neV2cVI0vRXyez83/ZzGTWYFk1daIH9dq+d+rHXj36zldDcsPLlDB01RZbA
LsFIa2dnhY9y67jWFn1mw8aXVNXKLAaGyQGiBDun3ff2wVBvrK2kzqpt0IAE74ksCKN3zy1ck6cw
VEZQhvInMz+qad+nT6kfeFayFc+t7hp0YkQ+aFMjrDuHCnWrQbi5xNHJH7Vqn2b/Wlu+dDUyOYEQ
odHJeY2DtNVsn9WY+aud/xiV74nj9faLPaguhJrLTmh96/6sZ+GErF5Ki0HnDVZLSB5F3S4cRzpi
3cH4URivl7G2FrbwEk0Q9HJVsHdhbVxRu+nHzwbUD0X7qpb3vfoXsTCNCv99qYXDoFKe1IEOmprr
P1JrilwqlgfGp1xfXtVKvotI8g/QsucfenJJ7Z0tbIN97X808p1F+XCOr8ZuV5hXRYR3D698eYs8
LBbwxkmd4C7u3FkZkS+mkdXz6+S1d+JrZ/xo+AKTzjQn9hSy0VX9N2HzCegiF1X4cxMGCaDdUB8y
9amsBia5HtXm68Bg5mz4eXlzN47bsgwHO7pKZHHc8g76MD2hdVs+p5K1saqtrVwcObR5jbnPgJGL
n0bsle2NhS7c5FyFgzc5brMV2W4tS/z5yREP0jKURg08f7q32oei+KhWL5d3bu0BdWqVi4PdV2lZ
OQJiHl7G6Yc2bdzHK9SDc7NfON3R9gMz7gGwx/Z1nqRnxYndUgmfUNphAIpxG+WPZUqHQGZunTgR
tF6y/IUjqW21kuMIaFMvXrWsu4vT4NaypptUj25qR/bmMkeI2twbo7zhL9d9GPEnM1FouPrtDE6+
XE6ba6e1OOdY0r1U/inH4THM5oPCgJmsju/pvN3IVqzaClcbfFeec28Y7hoNAmMaixNnMBKgGva5
oiP7skXeXb0ITmAWB5vRlbUTT+xpG/WHzLa9eogee6SPM+3f0NnqKF/dRnpBSc3CuKAUeX4AzLrV
enokiQtaIZyZeE53bNFvk2dXLT4nvXv5MKwv7g/c4tbWEe5vkHPnvBWvElwY+3NT7ObmoG29i7fW
tXAk5P78YGwA6pIXOaeR6qYdb1v9UZJvdP3f/9uiFk6EdjGpyESlfeq+W/oxR71uvFOieyfeXQba
WtTClQheaqcXALWodNkPsf/J8ZHLei7yu1H9G7dC/UZwYAmkDF38mJMD5si+niX06HthZF8X4WdZ
M7w4mzzTClE6osAy/pSD9MV3tkq6YhVLpyLy0LQcog+Kdso5sGE2RjcPAEeRfD1Kzi3u8ymuzfs+
DLcO29p9c4q1WCQKgnkh53iRUU2OYbAbiqduviJjs3ckNwh19NbsvzgCp5DiJ53sq54FZZVGLK9J
f2X2rdT9GlvmpPho8m6JWq/Zi3g4I0AJB4i62DlU3fXtmCLm4c3JwfJpsP2m2nf+VBxUdWcHWyrd
qxfRKdzCl2SFpZVdA1xFTGnp12mouih22wHFMufOLvZl9m/3P6Rd2W7cOLD9IgGUKGp5ldTdbm/x
EttJXoRsI1H7vn39PczFnXTTRBPji2QQYAy4VGSxWKzlHMfRHAqluZwoKbuUtBjchootNO685TDV
SBuio8HRoYmp3P+pdpJHoTVm0wbkqMJ6/paTkKQP+aqJlMWveGf5yL2DRxHFMqCKne8XSiNj4rS4
YWqvvp+a+AkRl+bK1omQXEgFkl6vHjoEWE18i9O/a3vdI1C5UGIgBKQPYmBdMnAkjFoOaiY0HmFG
yky/9mQJMh2CnPLg/ivkXRs0klzg6ljgCt11/bYNn7mfHjmSucuP3njOuPnoAfftsvdVLh26xFDK
FOjMcm9vhUYCDzzaSBOt3zr/wdaNdioN+eT3S1uzkGqdDBFic8e58nz+Kc1RJ09qYxevH8lrAEHQ
Q2UebVSUSnvkpBMH9jF0Qb2zCBLXKAM+DtdtqquNqY3hX0G2lPYc3aWwcgZBpMGjrHn737EdjUtV
r9xfIZKfI4g8XV5ACCsw6VgEHob8xxeeao6n0p0y5MFBBuRiSlXyb5XRD6tHIWYVfbxJkYZpCWI0
tvBw85egyYurGU++y1aniJiAXoQ5ISCaosHyXQNLxbIU/ew15kJ2AIa3J0B1BF0dGf7rZUGq57NA
FsPkGNC2MHoreZ8cyB9O6fjo1mLjzl7Lg1Fs+xj0mUW3XQ32b1Sj7xnyU9nq3GZMV15X6Yk+HXQq
iolV/Hvu+5yNzNWcoVnFHtsxoiCn2Zlz7gdjXg8gkrGqiKSAiLqss+JIowEd7aUofWP6QG5Qs6qx
WmMTtaciHgtAuP6YV4xaXpahQB2w0LYqkr5/sHblLPa0sd4pRxSCnNV+KCf0A0HacOOB4+jaWMEm
ZSzGA5JN7o2JECC0tuw7BnfROeRMecATYDln/x2wR3wSel4xtY4xQbnO26wWKRcKvSf2k7XPeZJH
wB3Gqq9B7Pgav6lwAWfCJL82ospKGgfClmRBz4zB1tACvFRgpOuPy0utuBQgCYVKPM/wgpLPStUi
4+L3CK26dQIDXZpMQcG5EZmrcWxXzvZd4ZsBAGJ+D0v9+bJshQ86ky1M7SSsA8veCNwjFK+MzQkx
L+NaUTPQna0jV1Cdk1MdpVO6ZsgP9g2qL8na37sIdtrqQJsO1CgAha2vLiulWlBwEGCWBSBqaKSQ
hKXD1lnFAqXGHhy6LbUAlEWc5RXEPQwp0OoXLwASXHdT9kK6sdQ8uFVLitYzD5CRGDwCEqG0pAsA
XMfFQO/e1nRBtnXDAxv6NuIMxFTbtowaeaqlxVgQE3AOVOAEn8vD5NuU2Dm0bTHKOI2vfn89xldm
cscHzZFQhcqYF/lXlDwPt9WlzbgNn2AvLA5MNoVrnX5hgxPmVvyWj90RPYo/18Y6ruQDT+Mz2dJt
WfUM6V9kvvCayx4m0HInzPxk1F2YT0XQbK4bTMx4uGxIqq0UyJ9AkDCRQZFfIl7Wes0sytQj/jok
NOIXk+fRmmg8gOKKRnvzXznW+Rai+tlPGYUcL56juyqqKwwutQ9Gvves3WWVlKIoFX2lgD5Da+65
KNcY85EyOJsaCIYJLw9A0mrBfNOZV8y+8XRDCkpxAhoDawgXJzcZxawp2Z/SykgSftVujgm4GHTJ
rGW93vulb0YFj++aAix5l/UUp0x6lACyCpkhoGYDT0LuMKCthTnKFVFPU34S0DzA0iU6Cgulcicy
xM9PnGeWVzQmM2QsmftjmPKbmPMQ0fYzIqOjm3YBNdzosloqkS6gaAVxFfjb5e6wqZxbbxP9j7P5
2TBCP/nqbsd+/lyiuKN9iKv86Kkw6XKoRysGYzjaTlx0tKTTLzsDhCs6Ign9XhhpEM83nP3nXlWQ
VuIFhio90m0YZDhf0iblE8mESMPc9os5XG8D34+zs7+8jIoxQsixxLwHwUICM/Rczja2a9+K292a
wYtJnxOOEhkQTdBgHVnJTxRg8Oo3vIiVuhEN1aICzVU03OE4MBkvLyMZmssbnHWCShnoqXclfyHu
6+hcJ+5TRTlaEj5wx/+BUsFAiIBhly4IDL8lWW9gTc3Ueh4xtTiW1i7F7EkHtkrNuipS6zjqeD3/
ryy58u0tKVpGcqyrnf9KgcNbxnEVoovqpUv4jlf10RqWNiCN/8kjyetl4aqLUCAeorUMuJzvaqso
8Uz9SHA7+cUET/rk495Hk1HgG0lYNZquCJ0w6WxsG4Z3MhPCJvrTTw7WUERF9ta2uwUs55f1Er9K
dmWnekkBRbf1mM4VvWyT+WoV34HH8YHfj0InOiiRTce0wflZSMiQeI2P39/75bOZTj+s0og+IsJH
+wW4DICmKIloSEf9GiUlgIlGBaATCYjJLktQ+XvRCylYa1zMMcsHOh6mOUOiK3TJELIqWHtgAOtm
ZlTe91SIdE8DEZJ6ncjxUv+ldY9lEVmbh2ExGpbLp/LnZY2U236iET3fFuAfrS2rIMxajMAEboht
ajZeuWYuposBbYMeZ7lPG1lk7lodUjdrgsYhDE7zMClezKz/kBzMQuJUAphP3huwdOC0iPYez0vn
A0EcvMvRSx2ZZq/LOyh3yAd0LTwdojY5GDZIlhc9g//xSbcbnOuMR2z4zZo8INVnGj/99y0SwAno
00Y/wLspbX8D2G/l4lXTrG8DMjiGLr2g2qG/AjDZdG4Da7t5ZeFBgDN/d6FE616nOp+tkyGdnBRF
0L7KIGN19n72SNk9It3L66SKo0/VkM5NQ0aCFDtEzNNtmgGt7NiMkd1r/KROEenAMOCxWyOFlI72
+7LN92BiDsqh01izyvMDhAExNPo98cwUn3ES9bmG5Q+zcAKC7MgLUv8lR1dk7vys/H8uL5tSoRNJ
YllPJGX+uCK2haQGuOwOMHVL51D0mohLmeg51UfoeyKlxbzT2sxYtolvj8wzgrnFvZmakWPnL5M5
RKk/YONWFLacyN6GKahqvi+K7L5rF93HqOKH04+RLorVZr21ZlB58fzXGcNvfKv3BaCN3Dq9Xmw7
gAs5YHo2SssP9E0JcI3/21dPOmspnnqjLXrNEn63LD9aYGDNOwBKrOC5Np//XzsrT1VXaewNmDNG
6tdNj1UCCMsKrVOjDgZFY0CedO4cs1q32sVqYpC1s8rAHpMAVMWXdVG53NN1kyKhanJah4tmR7Y+
mFZoTY9D/2Tlt+V6VepuLJ0s6ewVU2tuSy/2aJlvq9EJugwk61O/m7L0IZt8EPtNGvWUSQ+BbARI
NLxh4eXPz0fXDvXain46zOrEx2Kl5R7r+MUtk2MGOuQA7CAszFn2XPv+NWnXZv+f1xfPPbz3ENSg
qi0/oScvTmmNvqUwqVO4s59z7eE4hmw+2NN1prsNVOpCnO2giI3sMtLq5+oW7Zz5DniEQy817m0T
kTwbkEri4QCmkBwgcGvq7FbSB2Qtri5rqjDXM9GSvyvsbui7ApqW5l3W7Ir2tYo1IhTOGyLQfUn/
cK3JWe3KaWK+iE6OrH3Mxsiwd5m/j6ebgWoaEZS6gK4LUxRIAoLz9XwZpzU3GXexjJNzZa3Xaf2a
zZ8vL5dSlxMR0sErDCfJYw4RFd9l410LQD6AmG3Lla/D+hULL71AMML1VxnJJrZu9pe8wcYAXrTk
12vzbUnQRP/jsj6KgBf5fRSLBIMLWiikg+bmVZduLizOZ6C/QwVn0FFoqjblr4R35dfc4v5ijpBA
jIdpufX6YxlH/10J4JYAUQKHSGAwnO87sFOsaRPVtqQkC5rXgGSK+LfUhDqqDTmRIidi3WakpJkR
uY/2l8EOS+umyt6G7XBZF4W3BT/nv7rI6U87Lkcj5dAl8wGQCKD95abI9kb25tP7anu8LEy1N2Li
HfllAfwqz2d4I0bOAV+Bxp21s5Btcvpg3pp052IETrN6KkODL0elH5LQiCdFvMaIpw7cuijtzFG/
DTcr0VWqVUuHgg5e1C6w/2DT52bAvHQqLQB1himAsMG5DP7e+mAhmZTV/qOd/vBoeby8fipvADgy
0cKOkVvAZ55LHBD6zuAnQxlgAb7g1AaW8cSKJGCrEXCmmSrWCZMCi5aik6EwRQxc7cC6HK7Ldb9l
+9UEJLbm+hMrJfueU70kRyo6P7xcDDtNyz0BlBsonoI425Vl1McDWsEfDAThl5dSZYqnIiXH2s35
tE4DImK0WV3nlf9lwIAxtVNdjVVlJLAR5MWBhI9eUMlIpg2Pk8TAKV7QxWjlr6376qM30z2a/CpO
NaG1eh3/FSaDONdDudauBWFNkl7NRYWxy/EKvE9HbleB4W6/LWcZA88gukERla860VIe005JNjuZ
aPmumReM7cuSWMHG7wBJrNk2U7OelmSVY4z520moOFvN99S0u4D0LKzz9dZtll1JaJSR9NPifSVO
HNXei0GaQ9ZbweDMn6zmc7LYqPKAcQ10Sx8wKAElCfAsZCbe9eBQo6CNi7O5OMlV38Nh8+Gfdus0
/lp5KpH6/AOiK8ijzl2A2aMllhpwoQ753MfPA/3UVYftV7K+fUAdC6B2poCMfDdcO/vtZLQb/Gee
2eGKB6HvYghRVxZXaoMoALTNAphQLgWAub5MWxtSiJM/4lvCHAxLMYBdyqK+HkzdpaBqJEEH2195
kvVs9bbBlSGcwrPWCjrya0u/1Qv4yUd7j0LM3Waun2Py4vZd6BQ65GzlITkRLnm5fDGmIk8mOFRS
3HjsuSTxc55uexcr+4HNO5EkObeGmhuIg7CsdX6Fdo01+zbqxiGUyvhiyBKwDBTz6ed22CzzZPcV
lOHpr45GXrXnPUbydag/Sjf9V4wcnjQ5L1mXQwzpMS/T1OEiZkk+cnRPhEhW4Q/+ZPFOBNnzcztf
Ff1Tlhw/sCMnIqS9N+oiAY0w9DAZFACXkZWiXVnjHFWLBbxkvOngi0ETLu1JUuZjTGsIqdtbcC10
7W2qY1xQPh1R+IEDEhB+wNc733fekCJ3F4Kgx/s5rp+T1A3AwYAZy/sRfmLJAit79soPlEeAzv5X
qvAjJ/krPFxWH5wvuNhAGjCQ0EEP9OUNUtgzFMLTH02goGOU+0laFNJxNuFX7cV6ySleJ5wmP8aF
obtj0OVsFG4PPV22iay8idhbjuPm1dmcocf5NMxfmGSOnDU/GtUaeawPaPbzsmYKqzgTJlm3uySm
lc4QVhbX49Ih9gjmWVMpU67eiUKSeYPPZKPmhCf3hp6YzXqxiqcc06ip8euyLooA50wXybHNvUH6
Bn9BQ7+8YNh37w7IQPlt1Hn+3TrSF6CX75xMZ366JRQ/PzE/Z7P8aS7FfqHc6KC1oawBj6lxEeLb
pSD4TDfpZHnemACFFbolADIoPfA2D7o2Ip0e0jEakcJbigR6ZAu9QQc+Zgh8KKJj6VbEaGeaiJ+f
LFcK6pkabIawBvfgDLfesF86S5yngA1lWGtsQr1ugCwEfiWeRfJNNJRmyfwe3rtZ64j2Ny3XERKp
wgYo9K8I+RZifeeJHmtkLdJgnAPfvF1YCMAWF0DKSx6MZojyoKMTq/YSf6VKBzf1J2Mwa0gtWhb0
9LEsvzbL7ZQuQbJozq9mDV3p/NKF530rMlkOgOXn9eAZuotcfXL/KiO+4MQmamOqm94XEvC28+Zg
SXZzdihzAfwPEOfDXF1ddhW61ZPOLEcpbdlKCASALgbvtu2Bz3k48mim3y5LUp+qv6pJB3eu/LIr
CSQBwnkdkXEyg8rUNHir7t0zE5SObmtX/TByEQit6OOMHP7WVd8GjPlN5FuVRasVTDrIJZ1RSMcY
c1DoT7ahFzVfx/ibNo2mWzcpXDHbCSjlC37/4KffjXW+AoTY29Cw/eXt0S2dXPQZQIwwbcK4m8TG
1M8eEEt9AnBHYJumd04VVdY10+FhKS9EIKgC4ZahPfR9nhOXf2zBBXpzEvGSHClSNK7x00Vr/mX1
lLv0r6R3+c7O5KQcR0haO4wWdXXQ9B+x7xMJ0pOzdt1xJMKdd4CCdaefYE1KdJBEyivjRIbs67y2
zzqKPWLFVwe83sk9ytRLMWBOHj2nmiVTugYBSO6iLxpI85JrMI3ZbTEli7NkPVKzCEwvWvrbkX9q
jMPlzVGa+IkkyTUQPxvH3Bantn8iLGJk5zc6z6A2gL/aSJ6BJhavtxnazAZihmln0GFXWTuzGYLW
DOtuBlMIcKPR+/aal1/rKZxHzQnTfYHkKIDPh/BygJZ9/cuhP1HmvLyKyrvjZBUlR7EV/haXi9Cw
ek3mJ98ETcZDPH5eWFT24GRodE3QGgPxpTIx26rYrsCQFyZAY3NJGG/hnAD8Kw0nXblCJ0o6XM7c
WdtoCltEyswQ+/WFr1+m/JrpYEh1kqQjRjGtMru9kDQb6Fq94UYamn3gLD8XT3PAlN4PiMBoXgVA
JFKf55d9u61AeMV4Z0i8N2MASYTzY2APva43V3m6TsTIp8viRZ+IHNXmfsdsyDTfOrEmo6o07RMR
0uEavMkcXfF4mr3ndPhntY+XTVungnR0WNY6wOXFSllVFpA8ich4oPE//z8h0vlZ7dabJ7FO1uSA
UazE/P6BJl/+X0LkW7bsumzAUxlPM9xDmbXbDBa4XAfEplkv+eXcTTSze5HAM92X1P7Gk0PxARQp
bPi/xutJsXDroRPTE2EPBrxDNr3yqQ27+jbntyZG6S4vmtKzncgS5ncSFRvcSnO3hayk+R6Dlmdr
i1eSUdDZkt3g+1HblnvmlF8vS1VetidSpXMzDKZTbOLFlMzf7ObFAMz11Dn7wjRRVXK8oMpzHb2k
xiPIqJN1OsWzJ+73oQG+fxr48Q7YUoGh6+TQ2Yd0nlyn6sxFqGatR2+JyvlNi+uuEyGdpqHbbILr
Dvbh793lqSp+aFusNSLkJH9becY6Jn9W63MxPvj9k801jk0tAq3iopiIOFV2bAWdWyIO0rqNQZpd
5fELmocu25nyxqF/ZUibMTpWvJgeZPBifeHlEPDF3udLHDRN/bWydQ3ISrNGPR6oW0AMRjrg/DC1
HUP/E8UF52J+AbBigT/up45HbXOdZkeiyxorTRrVZRtdoRj2sKX7tIu33F9diOPkq71ee+0xrcPS
O15eQ+U+nUiRPATLCyTgqxUHh96iX4Ysb6mhESEM9l3iCXM0YGOFHuioPV+3uSssp0yQXC0wVUau
zHzXA23QWqI+OdjuEmz52wd0OhEo+Z9utIycGtCp8Fbr1kFcEsYjQ52CrDpUF+XynYiSzHzzmjxb
tg1NFH7+uFVpyBP3plg043lKUziRIhm6BZvukxFSnOLgUSA5P5Tknuk60xWEEqJB7O9GyZ7HAcr7
4kPMvCURBg0L0gVOet82u6V+nTCHzW8waMLjm6l/WjOAHOz9Dz1oXDGVBAQUgbIp2YoNiM3ZEYl4
ZMjpcsvWb47ObSjt8USGtJoUlXKbIRcqHk0pjcryhzt8H7adGf9q7V2rmyRVbt6JOGlVeyMZSBdD
Jdv+wtafpvXZ8W+0WQhlIOkCwRwQmEj9y/iD3lqwuhJ7169LOLU/0lhjg0pLPxEgrdpspzZvXAjo
hkNeXgOSCeAml8+tysHijQ70ROHTURg+33wMjRqpl8Dj0bWunpp0uPYZ2kG2MWPXAwZL7hMCYgDL
7nWMoaotQtuYh94h9O6+I3O1lmphfrXAYThPrvuI7qTFusl1z1jVClKgjFNMnluYL5IMAXQ9RtOm
VBwvK4qB8JOwDcx39HB5FRWWIBj+gJmAOV4PpabzVeyBMWxwDzzpBPOgAGuJSQAcNh1UkTiIklM/
kyLdG5PfusvoQAqG2h+aBiiobbEHxP1zj7y1g8T1ZaUUaweOGwr0CYERA2Dpc6XSoShsbxFM7GO6
q7v+Jx2W0DGIJk+tFEORdQTPNcg45fDfBVwy4AHAcj1lzZdqQh+72T34OjQNVbs8cpsCVhzGBpsT
n3ESlrvcKZmdgn869iq289o8eyJO+mXLk2zH6Xhbxs19njlvNZoAg2lz7uKkpAEZtjZY4tY/5j3T
ocqo9tMCcbJo/AKFiAwgME0W5odb0EOLxsnZr7egGhwzcBHvhiBQSoPM0QGwKUUKvB+M2GO9ZRy7
dHETUAeWZbgse3+8jlmH/76toEVtdH35qhwt6O7+ypKCKZs7U+bYkLUCkrVMr6opC3oeku1+2CJK
H1fACXTG7rLRWgq/ciZVsloHjOl1vxSAJyhzgc+yuNmdZdb9tzj21jtv4PSTGTvsdzwvXrNPhhHM
mYVD4mNCzOlxXosKdQXLbFHoXMjRN6duCvuuR+2uoaMJMk/DN3+mfeLsZp7AsQzou16CwqLNVZzz
5CWt7LWIWmNI9zyemCZvq3DXmMXCiUSrIMZs5QZSatazYQgA5I2BVI0+j/4RgISpfZjdu2rSdAuq
TuapMCn4nhNYrjFCGCZiLSuYjY78NjHI/DQavPh6ed90sqRtW7mR120OWTR5GuxjYx7iPPyICNGn
ik5l25Vt32ooxiFGHLeC/bNUD6B81xJaKbVAOCd42DGBLU+vj36d8bmDkyFsPeQzCVBKQC5T13Wk
GoNGYxU4vcFmivY0OZ9hFWNujX9Wi9fButo/kupnORa3FgbzxrX41ZluaNpZyMr8agNnTJLzh8uL
aYoNkS8jKjhOcTMwh8n+NC/IYHZUbBi4B3ZgjnkjvjHvmY8Zh7bIwCTN7GfSeUVACL9ZGDe+ulnx
VJqjswNCiqHZXJVjO/0c4RZO3HvJGpNvwpdONA1mEB/k2z0bQjO/Lv3Pl1VXeRjobWKODJcTqAjO
RVUYc0/7PCtDDB5h4GFM4jCu8N4x1zzGq6c3Bl2hVSkRIEVgQ0WbIK7jc4nEq+acCokZ/T2YuxlV
93a7cnQ1FJ0YyWHHoJWdzQZi8vo+zqImvhszmJcOK0BtvaB8QynQwS3ki7082atxLnLet3kZJrmb
7aemDjI/u83W9bM/vqVVcdcVY9gS/jY6xr4qtiOzvlzeQqW1oHNXoGm4otnt/AumpC8nm+FqGmww
MbzCloOlPnT8V6nrolE67BNJUswGQkpwa4lLsBtY5Odf0nQM8oUEKd48fJyPTTxrskCqWBTWCT4d
QP/jhpB0M5J16qi4ABEQL0GZL2vUjbaukUHl6WwRtqBdDNhH70xy5TYIHiusYBtl+cuCKVqyRZd3
SRlB2DYRkz9gFiVy/y16VV27NRDokgRoQ9fL+jp6+2679YDxBwYI041c3WiwqhkZ9DZ/ZUqOJOEx
OE58yLRAeVSDjhCerPk+0Xsa71sr2pxPaRuucHTGl9YKC8BQ1CQayqNTH/1aF4IrGL4xrIpyFIai
BQyTfFT8qhePdnzNXN8kfsDs3/Hy2GSBEQez9ezEwZbsTDDZdJ9YfkPrKMZga3s9jrtm/lrwXZ3t
L2+JyrjQ1fu/tCkg2ZPeU2ZcGh01+zIcp2UKiAhQh6buNUNYKkdko+MRVPCwLWBrnR9Pf6kRpBdj
GTLye+u/NI4LEDwPg/Qf6K7EZQ3QWd9GbhFJv3NBY973C7PnEp3XRx/7vfEHTzdErTopcHZoCwRp
KKB7JOfdc68eMYxThtXKrlzW3rm1eWWYvSZYEysv38dAXcVrCcAoAoLlXJU5L+qk8NGLNfeVz4Nt
NsmnCRh31x1py4h2A3mcRmu8LteBOOFaptXbZdNQ6knFbqE8SPHn/APA28Q3Z8QHGO0xmb6S+FDq
tkvlTDGZ968I8fOTi6Nt6IqXHUS0ZYojcLs5O75FyUTQ/OYBpnD3AY0AS4JnPVYVf87F0TanvdcJ
cZMV2qV/ly5st/Lt6bIYpVYnYqRrd2zRuDC0sHZA8QGf2u26oDLenP6zbxwbbbOv+G3v7OREmmQn
VsKtzZ4hDQ/7ofiyAUcqLV9w96bN2+Dt6poE3m/SHoG/GFzW80/0e0m0dBeSrY+7esV6NunBItdT
t0v9u8oIy/aQFJHXFoeOXDtNF/T2z9jbpfbXtDvG4wPX4fCr/Ave3QLN3WWYzZU2lrXobGUe1sDI
RPf2VVNHPHn1N81jTXUiELABLhLk8nh3SCfCn4t2NcEDAaZv89At5t7r090aU42ZKq9J0L9hytgC
sxSqJOd2mjBn6udOXBIrIHR25Zyyf4ypG/Ngja0s3vt8jHfAkh2eCoSsbjhVqJXiTVCmg+bGVmkM
9jZg5AuABeT2zr/EzIbRjfMJpjzvffqtKgNi6BqtVcflVIZkwDm68tp0E5dDEm1ukFtXVgHQynoP
tAHnAw28GKhG9gucamITpaUdARGKyxAKdRuuh9HKgmzMPuA4T2XIEUdpLAhGISP2MFoE7kfzaPXp
D7fsP5L9OZUkGSRKDa6RVLjuis99fe8Mn5btjmSf+PPlg67coZNFk9x06c0tOrqxQ3H+nPR2UIA/
2o5AsLbZB0TdGreitDm86PEgQzz/jg+zY4MzFKYY+GE3XnYorEdHB5Wg8hdAU/0/EX8O4Mm9Y620
a+dWrNv8ts2/rD4yu7DUjYGpYqtTKZJXsriV03GGIgMYsa2xD4BgcXljVEuFDk8MOYN9lQBM8Px4
srxBypGZCEXoLcO4aYmmU10qXBWH/MmEE3hXJKmk4+kvmD7rUXxEUQR5xcOGccwSbx6rSYKlOQxV
HmXz7rJaSgd4KlO6WJwqNx14QfjzZAvs6nZIOozS3pByP69hn9wDOwMtc5eFirWSLjNPkOQSRgno
/OQ7xBiSrENXPN4JaH6eBFxZ+TtbUVntflAd+sGflMK5MAbsXJHvQzUXc4KSG2JJMVbuhFnMkaE2
jSlIx5uCNd9NrgNGvF8eAP5m9qUx18BPUsTJ+3wtg9z/h2bbXYkU0dhf2cut7z4P5Oh4T8lYgYm0
iFzg7ei6Pt+vi/hUH+zY2H8GIvRzGyPcX5utxKcW/Y7PT2b5FY+3ieCNsvy+vAPvzguAdwUjKfwy
AeyF/ATtfWDf9qlTgJEUfPHtZg9BXmw63tN3Z0ZI8ZlIucLDvNtnDLw3TsVRnsCc+3bd1/3L4lsg
haucl/+uDqgoLSDZU1SQ5JzeRIc49zdECyRNvpdIl21WEl4W8c4xQxeB44W8P6pUptwgUg0GLZD1
QEK3+brS52ED1PUSmEkSVPyVObvL0lQrh4wqnnGY4rBcGRmAVs2ab6xDmYp3r8xMbr20e/UTHaKf
wgwQoIvpXILZK1+uwppgFuNlUiP6IfTNXfvHHpHtZU1UIixmYg5POM13z0SyzOPi40iFaTM6ITBK
B3gaHQzWu4ODAT8bRxvvUYDkv0tPdxyDxsAIKEOzQAg+f6bVECbsybBpuFFNYfndhQZZDKYAbBBb
0J9Kh5TH5eSvhY0185BE+Mcwo3J7GJfXy8umkuIA/QbgGQypS18YyMm1ubIZya+aifTN8pjRH5hU
umsqDwyKm8YZv89GQyEgiyMfJY4o0hPnolo7ccrKhagOiM3LeD1RVGOu/PrKsG9MFi7bzkGyJJu/
Zu4Nmpb+u5542KOEx1CUAWjMuXB/BE5pM5UVgLjrMHUPrnfEezJASUMjSGWHYE+CAaJzGrPLUoTg
UdDV+isEocErBI/5/ZLYj5d1UYtAuIt6pAWUU0kXqyZdagO+EMSxybHpZ8xMTs3PyzJUdiG6iPH2
wjsBE7Tn65WkYNMA2WqFItYPD+ks92sH0mLyn0nkYBPYEgLLg6XjsSeJGbN89p0Oq2Xf1K1/V9pu
hFl7zZ4ovNyZFCnYRbljpiaHlK7B0D7vQFZg/yqrUlNvUa4Z3iEC1x+5UHn4ZOAs8+sJYhLnCwc7
ZBEHbR9ph/ffj8WJRftXDi6j80VrnKFm2Qw5RdVHRnvYlm+0vt5SK0gdUKL69zWyE21Y6KCKFFfT
mVzJtK3WL5IpFnLtYYdRtbCa/CArvN202IFNnwjyBP/ZCgEibDL0OADcB1mzc02rJebDMoC3Bb4L
uGR1wIc5iOlrrBvEU2zdmSBx5E7coIOmfJOuENTTonx2ObWOKO/WN2vXfMsBN63RS7GSPspSaKVg
LgbH5a6C0cDIuEnhJPomfwWuWTQk4xhgDivISHVHkZSLbUsjU6UiSJHwPkZs4b1LqOSuCUTkbKxC
ujgAOZuCKY38CvQOrSYzrDht8PB/sJ/FtSJnOfk0d63nwnUgR3/tlVUaOCZqAdTVYbyoNELw6oL0
Hmx1yN2eb5q/kmaac2i04t3PwcXrP1JQonRUs3JKhU7kSMaREsN2Jj7BF8bugZtJaLlllPfb/rKx
qy5I/1Qf6S5e4hSZqhL6xFsV5fkGkMR97+6cNWyca3CrL0D2bY2ox/DmuN1w+l+bfMRbCcOOsBAE
0kyuG1RAERbT5FXoY4zANPKdtdo706qfLqupiKFOxcgDC7E9moVRQEyS4hkUf5tp+2yTOhos86pu
dMaolCYuYpFCRBFRKobwpV2M2dugFMyCNPUNsX9w/juZ+ijF6+eyaoqLGSjPqAKhHsRsWzZI0+gJ
uoWgGuXVg1HSW7f9flmC0hRPJEim2JK1S0ofEtxsCqtkCjZzeAJDhcYUlYowBowEsO8gcJdWbeDV
Wk6g3wl7L3kk7vJMuW58ThzOs+fyn5c5GJocvEB90AScH96a43+XNYOxL/FTLPqq6s8ukh12E3jP
VbUD1qVr37m/CQD5q3I4XF5HlesAAw9ghUWIY8kY9ZXdtzFbAaKeeZ8y5KKq+ScfdzHZNK5D5eip
YG6Dmh5g8aUj3bFyNi2OlqSMunfoio6W2gniNQ98vzhMnhnwUneVmUrdkIDwsYG+C5qh85UtwJRY
zbZdAV2SvtnJcnTAIvfNLehNM7C7auydcLPTz07nPvF5mQOWp+axs2dyHZftkdkd3TdDWwaJSV8u
r/r76gI2Hd0oCItFBQpw5eefhvoX8o6gyAjbtg9YSoPZsQNnQjVlXrKjVcd7NgNaymjHgGV5aKJj
hlV3OSY+JrStT+0ctOwf1uoG2t7lw/BZuM7x/GU4tJacuoH9x3OWIqCuBjdCrRSq/5M3/aE2X6ot
NOq7powur4TqHLsMfZu4/H1wo0vW37jGgMp5UYVmW2ZXLSnsMKfpclfTwvmIKCiI6MkHbqJ8lm2P
93HlQ7m62+78FUXphXx23Pn5skbvmzchw4UUdPKiwvGu2QgFT6ckIirdQAXq5unLNPC7fvq9xr/o
PB+9dEgDNpIQtdxnky87Bnj0yLAIuGVGUxPwqzYUCOVYV9TBGZM7pruGmTNfYzw1ZzOgfQjAw6Td
g3YiRkve6n8eU43DVJ05ILCDFRVXJ8DY5XcMcGq50yWwICsJ4vGH6+6rZgu5rj9OqdiJHOkl47Vu
ani1gbT99DIsD1N1JAzjViiP+Xdms2/mD8RyAHIEcpdw06ivnB9YDi9pxHOKA+sBWxzZdcOYg74z
NW5SdRxOxYjlPQm/7WHIehOsoAAYepjdOhgwaOHpesJUvhiuB9skHKMlF79xDsrSHznO3HIfp3dl
B8Rr98on+6HapToObqVGJ8KkjUpJV/dlkeF6s0nQtjcWP/SArLx85lTBzalGkqfP+6RHJxs0Wru9
4Y7h/5D2JUuS6sCyX4QZiFFbhhxqnru6N1j1hACBhJj5+uf0u/ecTApL7PRdVC87UiIUCkV4uJcY
JGTipklfSfc3Dv7vepaqjR2G73qewFRifJXeYcgfFXmptrRIV4/RiZXF/eDQPh9qG1aod6Tyyyjv
gTXv+o3Lf/UQoaQBP8AbDKNXC29LeJelBR57iZmEtP2lkxTV1i9uDRIHLd0Zph5441YiuuYQM5UW
hTANnkXLiJ9mghTKhUMgi48or/xMJZG3RQ/3Z0R+mVadmlkkiI0BvhyNwoyGcvlrm9sdMM912mRR
Z7vjs4XJwHgHcurS9gERaYtQGrT7wJXchyM1EgzxeR3XAqQEhnjyiNa8Da2RzmCmmrqATCu42siA
dKJKuN+LcaJPnaO4RMHB8J6zOKOPgwNWnq6I668V/hd0Y4HceOcVlHgbJpJ8l2hW16DZBP4MnzXo
dz2qHgW1EHdTDRLXrAIJNzH1fNezwSyjvu+teufW3AFp7WSGtXLlg4yrCQKlGVfcb2XjBu5gy10F
3EKRNJhzrS1Rcn9graT+iL7gHVWNMfmOM5Q/NUiDvo963qR+6gLC6IOfBK+qwZqQUtdV0gZWJolz
lXeuGRI30Z/7qhuy29YanQeDFXSIQLrQJ5E7EH4P4uM2BG45cXxmYQ7N4sAwYdZWj9+YpIN7ywo8
F4OsN917QxXqyBLl7oasQ9AeLZnpe6ukUHmjY+a+9lmVNH7bdnxvqEbsCsuT5S6jTY1uY2r110BF
Dh+xzrI26AdNQmqISL6RMKwdwlMXWsR8NfUT5PtwPAp0zer4ro2fXNSWvPzlcvT63BJExoAm1ExK
jDIBpKnOz2Gd6RYz5jrmONyX4gDSvEzfjdUrSGl9mV3H7tHUDpdtrp7CE5OLi2bwutotNRReFGDI
klQMVRD5mMjp62U7q3uIviP60YCt4cyfL43W1dSVHHaaQR16YP9Flb1mpvMk237jc61v47+2lp3v
YSwh3DtXnCfnYHjf9fGxsdJg9D4sGU1TVOeQSt/Sgll5ZMywavSNHNTTMT+yiNRAeCQKAGHUAult
Uj2I/lYNPxL2MYogs3cjDmz6gnPuY6qVyMYXJEzz94Z/v7zNnyP5+a8g59uMKSQvbhh+RZcD6Rg/
qzEPS30IYhb28gtLg7TeeLd+diBYNO0ZlTwTCy/XXdqYa01ZU0KVwA5kpe2s1Dv28ZaZlRov7OBB
gm6yg67msjEX950j+SRwE/bOs0Wh8dsxdWgYvXJMNIsLkvcBM/HIa1J1TAXEscDJ7f1315p/hTMz
KOOxhhHE8/2NDWCUjRw5fVG9pfRXzkbfVNhV7atWfHTjHcaIx2mrVbO6xSdGrXOjehHzRFn4qIM9
HTLDeW9YuxPK2sgCVs4NFjd3HVBOx8zZsgKho0cYC5CpgoIdzILFnaIvBW7+4t6D7oWKivq2iLfA
wp/jwmwTncN5S3EPLo4NlHNa2iq4T138UnUOyvK7OB6BJfx1+WCs7uGJncXBiCkVI3exNlVfCf69
KSKjf7xsYv4M55nG+VIWvqEgoQOYCpbSqMdJF/4AAvHLFrY2a+EIHqldm5VYRA40NaL2MU+9Rxcc
vpir2TC1GkhO9mvez5MHSCG9DF0VLKb07jX3p1Y7/jSAPCz2Y+OmN2K/Bp3Of18dTtSMzocUCHQZ
zk1Ss2qH3kO1lzQWJHfux/Su7NKducWrsuYKJ3aW42g9q81RZ7DDjPIasjVR4/Bw4slGrNgys/Ts
gXdWq8NMC3IRinEjVqhQFluw88/D+BAYQSRyHWjGzoS7CzuAeMlU91ABlWk/hdnQVS+yA8lbCY7S
Pqy6hJtHu/UM0CioLI0wg4Vylldpd6medpGpxvKb1xfdNalnQcheAQ50+buubsTJDyTn39U1lYW8
Gj/Qi7tnERs/a9cKXfF82cqaw55uw+L0GWU9yTHGdrv9F9pIiNhhHrV6BAqB6RNytXe00y9bXF2X
h4czKmRztrGwmMg0l4ygJpymXrzLKt2+EmaXo+fIt/jC10ILhqhmiA2glMgOz7cQcm9NImZTbWve
qFg8pKUTXF7NavRHl2p2Jmi+Qvn83AaL86yZdDQGKlDzJwqz9QeiH5puBxo3gz4Qh/lNuzH2sxbQ
sH3AxqMMipxpYVPTKFQWBlSD7SHxXaMJ+DQeC8uKnLLZ+Fqfix3gY0Fde0a+wdoS4uXmtFJTSkp0
+gp/0sKpS3zD+arIbdlfler18m6uLuzE2qLa4RZ9MxUFrDGUvzzIj+sNChG1L7bocz7PpeH449pE
6omKLYLAImpqk+J1Oa9rtHXwNjc7kxZhCiBmU2tB5hphP34BqDsYq+E25u4uzsYNz1lbK34AymFA
ac3ec+44RSEkFLJwKzE8S+PiR+uxsAAYX6fpxjf8XN5B3EY5Fd1N6Ol+gulNXk5lOvfb07q+RcWc
7ePCa8NmBEssnUb03G1GXi5/ybVTDkyggWsJFpHknq9OdlTSVAcaOHGgv6UKXgdJ1cdRK41fly2t
RbAZrQfiglkfc0lWp5UQJqBaIdBuNLt3fZx6Bdljw4X6VW15H8IZ63s7TXrguNCtxOsQaerGBq9m
2a6DDdZBrDJLaZ+v1k47JxlyF7XxMvZNs0d397mi/lB+s8f7NL+X1r3j7Keq2V1e++ouOygCQRcW
5aQlZN3w3NZKege5k/ahWVAYwqO+TDaeKisVeQOJBZDEKIW7mOFchBtHxQWxAS0NXMJ8Ne6FeBiy
R6dAKWjPnINe3xCym1Ir6JF2GF8LfSMlWPvCHsAGFvwJiLlluMOokVcCJDnjlO47r9/NANzmwfZu
zOzYD6nvumrj7l2Lemi2gRzKwtHBus+/p4evadQcKx68j8nAO+WhALa9Bi+VO4RJvcUBu3JAEQjw
CpwDEpqli1BAKiExqlXNSHCvuq5Gy4NonGJgWbaQepioOe2bxqvjjVWuAAVw9aOVAyAbSG4Bzzpf
pshIy4sCdstxN1j3ve13tMW4cYd3MCRWbqkdtN5vD2019CtCw/7PvOzztBUgoxhfxaAhju+5/Rjk
LFrfgPmoIFd9+sOqHlny8/IJWQv0JzbMJchpdO3YdhRs1NR6JKT1CwgdDPqPzM5vAFA4oMX+rUnG
ryh3+qQ1jjLfYiNdcaazX7AIDqjqIFP28AsEBIIp6NPq+g7kO9dOM4Q2QHdjmm3Fo/lELt5U6J39
0ZLAfOAnvFPFzbydDEsEmkwmZ6/ZvXpvpySeFQH75omhmvtY6Zpd7IgN1Vc/tt0kuTESKz+4UnTm
ruWWfpVRr9+aGlpJyUDaa6JHagPOjdfy+Sd3hk4MYq432Jm91yZvJ9MtUNSqCZwlzCOAPeOTkk/n
FPnojgjGoNk6VgRFYIA0LnvVyt1tYO561pucHxCfnvztWNGptfF4KIoDqRKI+t2olPiUxRufcs0S
Cn8zRR1iwye8qSMynpMEET7NehR/k1DQK1s8JuRv7CDHA5OFacwd2PPv4nHPqnEH4LsU+rWh/9Cr
6lAPiLSZvUXbsnokLbTI0X8EuyCKJue2iGZKi7n5zLZ3F/evKM/4OjsYPIeyyr0mXp32urWviu6V
ORtY6LWjeGp5kV92JVEpU8hK9PHWrW6N8kgMLbDNO5e9GtPhspOsZQXA3c+gIRdPnU8aTJnFkmLU
hQgktW4sQZ7G7oV2MkoSsZNZ4zdmf6vr+Y2neVe1EX+9bH5trQD1QlHBnavHf77CSSkibRu7hc7c
fGvTt9FmPhEmxKM96LHp73DW6ybZIq1aXzEyEWcuw2P4aHG6tWE0WZxgxUNuvwyY+9RGIxyMJg9y
J7lxjB6DLBBglWZgxz8La2sKYS1TgQoVnpVonQOQs7xQzJgZbtfgtIj6xpPI5Y9eX6PnPAIOfvBo
5NE9jXccpHQZqoK7fIuLbu01aDgQZp3JO5D4LieFFE3juoV6etBnRwN9qQY4AUv7zRAbHO3Ax6MV
30IC6b9/aeB4wc7wB6ewRPgDiJxUbL5gMJKe3eSNKqDp08hbWoCJvU3v3Cz+6HLabPT010IThmVA
WYBJBhTxl/eaqUqekkYEVmVCtrj0XQfJLoBAOuY/Lq9wJUECMQQ6raD1BSx6OfUaS0vprsCoXGf/
gFbIHhR3YYN3IW3U0QVn/mVra18R7wngXGAKFd0/TYuTo9PyGLTvFE8KpD7PfxStCXRP9DwyvGrf
1w8d1YOujXcJupKXTa/s6ZnlRWjUBMRv+vkxU8cPfZwFTQkUE092prtFf7oWhWEKl9csfgl3XeS4
2jhhCqZAfGgm88pCaxY3/w3TktCUKsoLyy8k2wnvaXLY9dQ7+1rfKpauLtYlCE+oXeLQLqJFOaUV
YSUWO2nfgCirtdqXzVONpvPlTV2JhJgUQesBpIAmutGLlbYeesg4k0hzjfZKeV2EUB04lfFDK5uD
VgxHHm9pb6wg1GZlKFyoaG3h8bR8s1jSdcECDJt5erRB/2JfGcle8QPenqV3YFNYuF9s7aakO5K9
QjvKh5Cu7d63/5lUF3k1HhTgVMHtbUHo9PyubU06MG3E78hQXcj3lvni2reeitGZv6Z8S6tj9Yv+
a81eTBR0w1il6Ltjp6FT0OhfUGsIh8Hy5VbIWwsIKGZgf1Fxmyklz5cVczL2bTvh0a83AcAW6L20
T6Uhr5mZPw1UPV72oNXDguBDMBmGsTr0Xc7t1fqgp3grisCgI1B9Eiodu7zVfUveghcHxL5x+hSX
b6kHzrv05bLxlXwWlap/bZNz29DzNnSFHjpgjAmg49mNwbZgrPMJWLwXgKIEhBC1D5CbLusXUP6S
zIvBLMk1L/IACrD1EVlgery8krX7GeCvGdqHydYZwnK+FLvF7LvVoLdbKyr2acIsf7KK5LHwEhp2
9sD3rBW3mevAODA19WhlPktGJIaJ/Qq29ebYiWLcSOb/XFTL1QNG+kfrBWN/S/xAMSJpyFp8XIVK
fscNv4ewdWX/xJjmtaXPo+0IwNYHTR1f2mpvtSoA1fohLR6U5xxyu/FjtFIzJ72OPWfPiAaE/VbD
b33rbNMFnQcqVNZyhKWr2ywZKbyg7KAtn121+XsW+0CWgLr4NbPk0Urfjdr0idO/kILvskz5St8a
/lhzFLgHSLPxHEFyuwil+CBGmqNLF6Qm5nZSyxgOwCYDqF6rjVR93RLePd6f6cU/qebJHYz6XcXb
+QmbWeTgGexQdzxyuLu/7JJrEQuNWzTibVSCMcV+7pGDbmoZ5lYh9ANoiqwPaf4zxYSxtcVcsBpB
Ziw1ngOgUvpUpixHTHU1GWalRRXHJGKQ/dnZumqQSGjda+eN7hejNYxDwVx5U7u1ceM5yri2SgmO
PYMmWxFtDsVLp6dz+QW4VgyGLgu00Gwmpj0rV9TK79KbWPxstd+kiVywKJN9Ve751jlb2+pTi4vc
ZmRS1XTW0MzKr5UecIK68Hjfm1t9/7W74dTO4pEXF7Eu6hZ2NMJ3WgUQGh0CbaiPUN6GcArbCB9r
2cWpuYUH9SZLh7THRvLmfVIgBZDPffqka6GIhS/o7rK/GvYc7j99ODQN0PafiayWmcWUFZlbmrhj
UQIBVrNQw6D2dVV7dYQj41yphlRmlABjvRshXv2mS0UeNJuO5lXjFh16ldIYdk5uQuejRaEk2VnT
OD6SUehuYE6myR8Qfaq97EvLPaRxPnzkBsYNAntMzIhNCcJg4iX5dV3Rpg8JZkgV6Po7waLB1tQV
14UWpbPbmiWJwfjT6sZP2uj1gdR9PoZ6QbU07FhWukE9xN6drVUZUISGJx/MxNJfKmLwd1svwM6l
Gd6ELL/WEz2wUiPGZKJosmNb9Cby1pGCsg1DdfgNXnvXubFp+1zXkg9DpTJE1VM9m5XZy3Bsqz5q
s0b/hlEGnHVLTx0MChUJc3Y2q8hV0kNF2G9k3/CgqHub7esCOAFgGmeSCYNb85iWfqAVAc9nw1sy
+VQOgHtkQ1khNIH4/qrPGQWVYZJ5PwUEOoKxdenvPJHGsTBpukeVYAwpx2zWFTD2oH5qwN3nVwKb
7Cd1NmYhBPzaAHBCCBG2ulX8quTY3joTFTWoLbO4BcdsC3YNCLXYvwsaNx9G2oxekCe1+tHWRvks
ICQV+3Y1emHjafQ3t7G9T65wkzuoauhZkIxcYFbCmm4scB1Hncqhq2Dg2i976u27MiYDxt6bY9G0
2dXU9+URhS5y1BuUwatB9qlPSgb1W1XDwzQFVOWVbY9mcVvawouI1qVJCD7HEux0XXyrE6mpw1ga
bhLmRNduixa+64+CiHeiRmBiYsAHrUCNU1WFPVTYxKMcMnbtqNG0gkpOFaZ5hqqaVctEbUdDzpJd
xvr6TrMn49lSQzoBEw2Ndp+YghgP0u5KGbW90Sa3WqPMm6EndWQiCf6OGfhqD74N4FUlPKPYeGKs
hvd58AN9NkRUczmArFQD7ykgcJyBcS0me1bdkv5rnt6ZuV9mB1P8VlM4mjeOtzkPvxIQ8KpBjQdT
oDOt+yKuiq6hVZ0jM8Dg8A3Gxu7s5GcOMRBQwOwJzI19t0MX/LoqUr/mAMVbYiMorYRAkGgB2g+A
Gci9l32EUtOngjmtAGbD8Emwt2/a3sKp1EEHsaXMtxLdkQqjn4l/kIovwx+XtVWMLvICkdcgaEDJ
OgbZRI5JR0o4KrGuMvNrDBtkciPOrxnGEBSGGjHPZn/i7DA0btdGo6G21QL/eycLB/3Uwxi/xGa6
4U1r+4mqCsgKCeQ8EOXPkxI59ojXFUDUcW2hjlZZ4srQh5b7oL0FpxLCVxtOiZGX/tQ6/RbbzUrm
hU6mB1wMajsga19Yb8yxTqce1i0IQ9d6i4ssPvJ0SxJzJR0AcyCG9i08CQBmWJpBKdKTTCIdMJpI
2QcoU+DGfnG3nopr6T2gEshXsZOoACy9c3QGacokxfgf9uq9Qp8WxbgR00VBA4g69FKdBL+CZfkI
YHdvxY4/4pL7FndtV/k8SfKbMjHca1Z39MASh0VxLJNrlvZaZFi8Q9GidvI4zJsefVHugD2cqI5t
TeysFaWwW0D9kxkJDDjwuVPQLi1tvYXCtXRQLWCTz3gZ8ekbM0vfYN8wU0N4WFjGhtuvecOp2cVn
yuuyICqD2dbuI1m8mOO451sKgfNvX+Q0oFuxHOCwZijNMhltuFmPnY7kuEOdOjHZfZ60G6QKWyZm
dzx9TwiFg53ARFHk+MIxeyRN+t/fLHOPGk0h0JnOFehzG6rS3Y7XkJbydPkEINlHEvMdxAY2cvc5
o/y0WydmFgWBNuXKaTyYgZq65PcC0wosvc2oz2lkdl8KZ38551yJfFgWloQhVwf0vwsXKCpUDwu7
Bv/9yEIhmvtscqNmsK5IE4duMW7cJqvmwHsxz7rO3bWFuWxyKqc1kL/HqLYaE4/sysFkBGi+THYr
t9STVmKthR70P9YWfoGJjEHLRlhT2v3U1z4hP+v8trF3DB2acisYrX06zG1gohAnGMRPCw+xcjBy
sn5WeXF+WW5E3f3Q/+bZC+3jsGp/DtZWi31tM8ENAYATBRIOJapzl7TMAXXzJK+AtsOopIilP3Fr
8Ns8C0bmjkHrtN8ve8tKwEB1ADksZuXnfGjx+Qo2CCpm2gYhABUbnPsksfcE2bF/2c7aypAemni3
gxb5E+OQN45uirMGqG0dddM1+EZ9TNQwheRwawx03RR6aYi+4IhYQmzNGGQHEweAylXvQtcBR3sd
geuT8WHcqteuOYiDmbL/MbVE2TppjjzKAGgdU11E3fVOFZLJCVycPu59FHXYbLGxrKWu+GD/mly4
SNqWILYZYNKF4l4lXynyNn0oIkvLH4BC9cU8cYtu16x8oe85pUEfkw2M0UoyMMOmQLNPkXSgpXTu
pmhVdiqbsMMc6qkp2Kyppm4bTT96QFBf9pstU3NAOLkIuNYRU5upgqqhOniVHWpIXJshxxTfxpWz
FlqA0MfsBYTZ8EUXJ8EcRqq8EfDTrCujGLIFIdHEszb0UeYWkce1aBjExhW0ds2d2lyEMzfJHNZl
sMkhdF8qExXC58v7t3a+XVAQWKhDAl2xPAwxcH1WPQK3KO0YBIwcFPcA3HkbfLqre/evleU5KDGZ
1k09cMlTS1Gs0N7SnN7N8F3NhQ5SYu27ZEsbbe3onSxsWeMXjTScKQfg2mFfHP7gxb/JcEzraOIP
rHh2ul+X93HVD09WuLjFsyYlejqbY/GtN4C/LJrU2yZ3/6o/nFgxz709tdFNNOd9VC46F32GgnrO
zI3TuxYfT3du/hEnR0qg72P0FEYwgO2T4WC0P5X1aKc/HDv6i02bqewAlvMQ9xfLabO2cQ2BTevQ
FMj0JjTTA2SUaPx22c6q+53YWawoq2mLZjRWZM7u1uY/PKkHvZHtck6/2rF1JfP8b6LFiclFtHDL
3s6mCSaLBoXROGTsqR5Bp4kWov2DdVtN7lX3w+QyJu8A1EBX6/ybjUntceLOwSnRfN7dSSDRuvTR
zrdaBqvOASjEPOEHLrPlsZribiR6AUM1/2IXtxrfYXw5KGlUoZ70F1/txNTiSJUoybmDCVOjdqPn
xCdFG3F+laA2kuc39lZfefVsnZhbOKOZmkynat5CvdrlLL5O+i158c8SFSCeQMHhn91bOGKR0iK1
2nn3xm+l8zRCYZwNvjdeNWD7n3aY3gPXIZeHJjtAKS5w0teePjnNwwgGt1p7uby/q6nC6a9Z+Cjw
ouCMt/BrIJTVqmt083wXiNGuTnzpXFOkYETfVfU1K6NNaow/HZ/lswcQEMgIgh4D44yLPEVzoBnl
1SOoEDzyNQerOan6O61FbmLk+5EKfypVOKhvJeWYxY63RAzX7aMoAxoQ5CkAtp+fmA490T7VMOnR
Gs7RNDsImnG/bF91p/OtwgT9JKaAi/jDctS7pW9Eh7X+HzCymPhHH3/msFusXphtBxQpVt/1X/rS
CWOiwtGbmdGrt5iSI8q8kRxyuMYQJXb+juptFDvNjSo2lUrWQsfpT1kcMwBqoTnTYCNKipl3Fun0
F15mepUcNtxtXtPyi58aWux44xX6PJ2FVM1F+pu/mR60BKRfixenayHtuK9QfcnQNmBbPaS1asus
fTLPq2I6A8SV5x8bsIK8qyi2OzGFb0pARn6a+mNhRBl0IfLsno13xV9gMM9szpfSyTU6WThZbQWb
FQr5VUTS0eShkxU9gCPp8BUjFf3T5R1eu+ZOVzmnRCcW2ZTKojNgETyWmXadS/AzCJ8NganfZnyr
Uj1Hh8+f83/3FMMS59ZioxozIvE53VJcpaI+SEDaXfrr8prW7pt/1/QZyzApgJfnNY1DG4i4QjYC
vbz0uaBY5rTV1FwNiVBlwyAbClgeXQJsODEc0UIdKbAZ9HimQNcfbYv70n3xnO/A7HIx+qn1LuL7
ttw4H+vn8B/TS7RNPWh27o0w3VTDrie7om3DAnph6V8wLMwaU3+wTIg+n7obrhowMEVgqRBvLN6p
MSDJLdF73zCveBa6UzBtqiWvHv4Tm4vT4E4TLw0Bmw5KB7m74zrqw6j1ZzvNvnbAVhpHjhamxsdl
91kbijhb6+JMpJ2ntdyA3bLoAkWPqrmzHQR3qD/eANGpa02Iqh4Tu5b4sbN1Rla/KQDlwDTNGlDm
4oY10AkE8hD4eC7Ua9tnj2nfBz1749oW1dTqaTyxNP+Sk7PfDB0H2TUsiZiHkrHQxNSw1Mro8n6u
LQj1Y3iPCfgpSG3PzQijGwDcwawi1zD+4GYZBvsSxNHSsr7lRrvx/F21BuQmpCHwZy3bcF6lCkPT
MSqkEcz9xyYQoiwotOoRdJHB5YWt7R9mB/8xtfBPUxIO3h+YYhomlHOzQfMZ09+hdOz9ZUt/CqzL
wHlqarGHrl2yritgSpTXNflG6IMj79rqhskfOeRVp2+68WbEB9J9EfkTWKnolr7rWkw9+QF/pMtO
fAVNWKdGSxmpj/hZFFe6dzMrTnrkoUi3uk9rV9KpqUWe01WxVVMg5IN6cn/n7C0vU184XSg1OA4Q
qZ3FN7Z39UOiUAl4JLBfn8jYtczR8rqL8SFL+wh08WsrGQbA/2KSA0jbf80ssibTY+ihWTCDLPK6
EdZugol0sA/A9m3og63sIeaqQY3oAAiNucjFHkKx9X8+l0v7OuKxRcNeLyCMkbgPGapqoa0GjLJ1
tdrIJ1ZeROB2w5ighw4tiorzVp/6CSjzWVEwEdgi1Z7MtnCDAkRQGx9sdvfFcUDTEJ3YWSYPHFOL
4zBVZiwKEw9jsIk4bainIA8BwdA3DxUODn0gQ23MW5O1dYGoH5V7qFhCBXWxrkp0qBhWM+wNUwUm
RqB524E7F1J1rQ2SAvsAmYgoJZaf29rRBA2h6yaR3aT7Zsp8lfSoXPVh7PTR5LgvujB8z+OopOag
ZMpDWdIgJ3l4OWisREIb+mkIgjO/DCom559iHKBINUiAGsu6hrwnspHM59nPonm8bGfN12yMvuIP
sy6fVAvdrtRQxUI/fmj2NkQoY3ZMgEAEj47VHFyc4/+buUXUFYaadHeazSWvgjLfoHdZd8/i17Lv
/E22/7VnAJiuAQuE+i2w48sB20JW6VDrDsaY+5BDdo42fpYbYU0A9fVr+ziJW7E1lrn25WY2b4A6
EJI+dRET0toD4z2GHVTYmDwo+a9yfOn1rTm5laD+hzX8f+0sAhL4f9FdMHCMbO/QgQ/I8W3N8o0p
4HIT/Ti/1JZHFpF11tQwCV4AS29MBqWsFLZc42GwHrQBzGydD768tunANL/DwL2QO7AwgeB2722V
Wlc/owvU2jzoOrcx5604iUuF42ZOMQ5/nLTRf+TVN9fekQ5sl1CSAq9Bu+fDxrlYCxmnJheOypp4
KGsHX9GpVTBN9LkwtY1ou/oBT1a1iIPMMcfe7mBCq9hNZYO7EeSknUpv7Zx/6TapKNcKIDji/+zi
H87Ak10kDq+l12AX3ar/qdi9C/ESzpJ71MCupNk+a4m3oyhUNtZ7/VcwpzPri0uNCtqMkmK1rD7m
VVRlA5CMT1r7M07ePHYj5LPhRcp8kdZGTrn2IjizvDgoqUZIOXqwDOmKUFOg9GnYje1k98oRr7Xk
u7F/wuDbXku6MM+eR/PN6LbI9DY3f1ELyU1nFL3E5ufVTx4/AtEYNjQosvvuj0JDOeEt9qXekv5d
jUWgNIbiCYDxxvKqHcdEH0oLVpkRls2zWz/E/S4rNxx57Q4B3+3/WlmSgs7gRqHZsGJbuNNb3K67
yTgQ+xupfdW/XL5BVrIHFAV0jAdjJBN6OItTk7pjiaF/hCLqYfAm3zvybaTas9JLH+NXkPQgPrfZ
Rodkw+jyqW5h4uj/T7p3IhTdqx1fZ3hQMhv10hs3SX2n3Lj+54C6CLgzHA9jDaD8QCa4OC0gnKMJ
AHjIkYxHCc4poo5jt9WCX/GOMyOLg2EXThE3JoxMw0ODVzqnoGhADmZvXPpbi1n4fqp5BhAFsx3v
O1M9auGx7/13TSYAGAHwm9+of6Ypz++IsoKgJsQt4IQ8sPgb+nHeFI02eEfl1sdZ3TcMLuF6RzHl
E6EFJUBVCx2mZHw/db+q/tlNnu3mv78CsKB/rcw31Em4nnJ0lLgGK5qLQin3Ky9y4qhqvyZmhRb+
hsOt3bHgdjYw1u/gjtCX5wqd7qQmszm3uFfJ996sIFv95tiP7nQw+qhvQUOw4RcrFyAKtK6L4Xjg
aVAxOV8hQMeexedkkNsNVF3BZuNGAmBn76ay0o31rZ1gF1EQAFukZIASntuCnKsgsTfjTqFHLPIj
NV6ZePeGwbebH5MZKUTgy4FqzUvgHqCtQsIE+M4iUI2Vw5Osh0UbgEWtiQPNAkfDFIcEI0r/J1PL
9z16Drld5bMprQ/yIT9o5IuJsfxJeFt9jPVV4QlFIVmPnuAiFasTEsshsUUwNor/LDEt/t2ThvYO
pLZ8rl0SQ3ZZ8OQaIHx+w6fJvXFGAt0Gw6DsCIF4vO+INQkDnOWF0UITmlVdqJtFt5G/rdxJgDcQ
g85QX7SbFrsv7WGoMR4BTDPasSiuOvWDLTqfYzTMFAyEb18vf4I1X56luDAJi5zfootYmjit7GQN
e6yp/FyA9eXrgHTc0R+89C9GVoCYwvwIJG9AQrpsbmiWEq05r22qlPFlIGyMiCtvFfhrQ4DT7qCv
kB6w+A1Mx9oz2gVvxszMgafip/PKuInx0AzIYls58ZtX6uMToBzG85QOxAjMjjdfe8fMD8Qq7N+V
3dIPTK92Ud21ZuYP6PkcrbK233Hik9F3msJ78rLczveasPo+dKqOsUh1Tv7FZhrY7B2zDsGjY/xO
JhP1DsNIjK2HzcrNBDkY1IvRj0RNYilv1iUM6vUjlKVBHnsnEnHDSxNgGPe/BzqwjQB8ib4fOIKW
oHcMLXqgnc4lauE+x4yHTp5R+6b5d7PfcPuVMIdoivjtzoQV5NOYYVkyYaXzPFzlY6BVjhBrq6/U
gCLqsC8EO+J7XHb8tcwWJjESh3F7zLEvAUWeppSsIO2IodPfer5HpPWNNvV5EXRDvsvpVyHeEvMt
KzdIBdZmtE8NLzFGg2xzvTFh2ALVZAVIfa2FGX2w4w/CO7/qMXBzRas92GNTClXjB+W+p8nXSdzV
W7MFa93ds5+yuF2GBjo5rYOfomkqsEGz1RvobxehrX9kbh2Y6kCKm2QKMSiegLAE2NjyL/gmwZ4N
bU1A/oHqWo5Uu2aM6SsTAOkYRBmZfc+Y4+tiI8qtZQm4RXFkMMY6M28uwipxG1LEzoz0RpGs33Hy
ERd7b3ZktcvGKwU5IsfdZJmeO4uLbHimgIQ0JcbIgEudj/FJKhRL/JQ+nxHT4iuxbgnloe08SvJI
yBCy4aq2IgAHLvv1ygVyZnO+CE9sWi7Yzy0PuE0NMzcTx8T/+DF3CmzOMUIGCD9AN5ctrnrR6TIX
d+sw9sngWrNJFeliJ6x9Me1npIThHqTR+Kk80uQW1eCmgqzIo6Rvl3/A+pJnkgV4EJ7Mi4+LB4bk
HccopK7fShHWzZPXoHs+RUCMlAjZl62tvcuxw/+YWz6q8rTKZfz/SDuT5ai5pltfkSLUN1NV4yr3
NmADEwUYUN/3uvr/ESfOR9W2ohTwMmBSEU7lbnNnrlxLYVYjOdho6iF37sfu2JYbKUUomIY+z3wp
5AMF59T8MVT6mv3lVfXHvrBpc3gXaFzHXX86ojKkh68FPXbyZgw/BdphQKTZj1ZsLt03py4LUUIf
cjeo8wir6lPQ/ZSne739dXlYl26AUxNCUF10XTINMqMa0J2fg6KSlb0BCMJJD8hqVfPMrtwAC6EP
CsU0R9MEBJOjiBCTesXpJw1Q/ORc07sod7brVN9D78panbMlU+RWYSgCZKy9EyRzqlT3Rr8vNoP0
Nc+2xgSWKt5pdMsN0xrwbSHSpX19JrembwcGDmF56I1hQz090DaRUpfPbnmP76LorSsPlyds6UyF
eJz8CWcbjxMxCFE62fSgLeAeaw30kDNLp1VMT3TI6+sGRbSxlrlRBkfObk3Jpmc3jdo+2Zb+kK4U
ShaH9+RL5gPi5MyDb1eXO01GtzwYnurpLQ8/NyADxpja6LR2aS6OrwODGDxsOhz3wvjahuZX0DaA
DJpQXPEsSd9CS/05d6zPUgJg6PIoL1gjLIL5g5Y8aIFEais5hMjGzqMSSsj01S6a7qCGdkU/dBE/
dd5YHS+bW9joIOEtWgA5TI13QlCB34V26dC3IUeT7bZlDJpLUdFubPQ19sklzyjWITlvQIOAkuj5
pIWIsTroDJUbRSuugirbZV13HELr0LT1Ssg1pxyEexhIA80GvNqRzRPLKW3fU3SsMWVHzSG1hqvA
WqPmWxo4WkIofLLxlHdMLV4gyaWpIVsbNTyT0Tn5gdQVyiqT9fPyDC1tOxgjkEHlQKF1QQxlSpJu
RVH1JdgXkM9yewOgYud03rGQrSu5qe5jtURus9grnv1jxfa8tsWBtKCaJfBH85i8y/mcUbVpo8Ca
yo3qjbvGm3Z5k0A41u3NsrrrzYB7vnZTCaKz1LjKxiBayYYsbPR5EkleAQeFxU+46as2a2itl8tN
0Zv0hQwj1AF9d0+ZJ9jpkZS6stUqu8tOL83siU3xuocmg0XZKSUXE2pL1leZx1CWQBR92czSdphZ
btWZrYPuIuEMS2nhkyxPnTumnCu5H95KxTgYU3UwNWV/2dTS0wfhGi4jm/OLSEbcepWT6JNBOi7v
1U0GnFLv9K0PupPW/m0sA21ty23avcREFV3nX/1H84Kr9gBazC8xX7eDtYORmoaOsN/3hQ62JJTG
DYf5w+BLo1tG/nfLiG49u/q+8hELURR9hRoqk6AjyMwLxzjNjBMwBaPc0PPxaCJITW5l2Dte+U0Z
1evI065awNtt4Pgux8dKkL402TQSzAQoYPjorj3fR5ldjXblWOWGd9FdXw/P8KU+S778uZycL5cd
XVq+J6Z+Hycnd+M4FjZYFhtTTUFP9ZilD1FnBhuz0tdysUvHrE2ZEwAA4wr32blX6tjYGvh+Lg8S
ojzpvvS68XbZm9+JAPEEcsBDWEBWZ5VfYdpSmA2nMVaLWWKt1LdyeTONP9r4kCQaGgqfg8a8Mf1P
Y3H0hg+l8iNyik2Z3EnFPp0OVnalj4Axd4V/hdxWr61cnu9nFZ1vnnSkTGzYx0UayHowfD3v6PhW
6J5DrqtN/c2ovkXO8+VBWLSDRCWi8DPppKjCMjid1lEThNMHiXaDokTUU7yCTW9VZmDREi7RS/Zb
EFg47wOpqLw+RPiPvnVUDZ9h6Rm9hyH9dtmh9wuHVqHfGe4ZeAAB0PnCcQZENW2PPFPTJyYa0eiJ
eZ631sq+5Aw7gWT6b1JbMV6tW8moq4AXRlcMyQ1hqXSXVyo9vuAc/bGvV+og7zfenMWlxEaT6Jxd
FVaq4sFfMnmkHCrLI35qr4zW2pj5GpPU0tjBoj3zfmr0pYpty/CmaHGS8fgerEPq/VCTz5fnZj6M
zzccbtBYji906xDdns8NSqjdaKY0KqcGFI2ul0IEEdxAa+ZG+lFvf162tuzNH2vz7yenlaJ4oZbE
WAt7YzfJkLcm1vayiflsfecQ9BaOohvUVcRdWjra6E857yO51e6lxN4p+RdneLbUF3VqoS9peQKW
azxql42+w6BriV2aRsMDsJcOdbsPjKsRmqEhvQpNwCikHYu1LqGF5Tcr5nK3wRhNvn3+opORtIcg
crpBI/dUl8gt7KVJ3sarIlQLVgB70R5i6nPXgiMscm/o89FvCXsTI92a+UAzr0ReItqoY/Q6RubH
Ln8xpGQbe090uLwheX9Ds0jlaNsSHq7LE6uo72f27GPm309crnuy4t4cgzvOk4R0XNHAeRxuY65A
t7Ffsza/6YBwOJO0S/q7YRhXjrGFweBBSD6Zy49OQbFTRx2gXo7yoYQ20P7Iu82HWL+rN3GdrEVw
7+NgVafWSRkX4mzouYVhzwslDCnLVZt8RCuvQ0TVLSb5sbT8N8NsH+IytlaQBAsbE4glzAFAnKnf
iKUAo0FjU62aigU83YJcu2mycnd5/haGD34CwNr0WbEvxYdNHxqhHakqLIf5x2J8TrKr8e9xJTPd
IrsCyiKYWcW9Pxl2XHqxUW0gI9gOEJhAsAs1sv/3crPYoQo+Y9zgnBRHK2yTzu8T7JSwicNm7mmH
Mjza0v7yiC3caPMz0OR6makExapJlfEgpc2x2vjSrZk9q+VhQjlxrd9jaV7Y2cgkygRdMOaebysH
Br2htPSKvd3S4Gcf2sbZh73+15kOxoylPIPlaA+1hIsm9vWUiiBjlk7IazxZXunSx2uTI/uHQTux
I1wxYwovdx5gx0u1fTCrEFjmJyjCMjcfV/IOC6f+mUvzyJ4cSGFsaJHdYmqEVsBEubY3nG1ewpit
dC+V+ZZUaF6vERwt5KfPB3JeNSdWpSbTpq7C6gTqB7Y9R/05KhCWcRDlrqUfYczjkdw0Kkj6I0Rl
l4d34aAAOIAmHCDPubwmHE2VU1dZlHkV9ZRoA04HhPTfTyCNmBb1SO4c5Z3+cUpewxzmglWGMMoI
LM76EiUfwmklTlhyhJCHfhjN5rEsckN0atwWeRbWm7BsaATa9IRxl4dqYWMRuP2xILyD0YeYIAPE
QuEcjTpxpRqw2794wZHKUTQLnsrCYii1QuthSq03SYf2MGUuZU1lc+Eu4rz+Y0E4HqShlYeywELv
PIbJTspgxQOt7LmZtlJoWrJE5wsJSujfQdDNM3aysLVhYFlDsrkZ05uqIf9EEPEjD7eNd7g8MWuG
hIlp2jQIqxxDDiusV1DX5DlLXQmUwlr5c6HJhi5r1SIFoc93nyHYooAPKXFf1ujt9Qi5fS7ze1OC
rfDNGLdwPDf9m66/TfU9r3XNqFwg4K29sg6XVvrJJ5hzquRkXMu0auVx5BMmcOad+aTnK/n5hXsK
zgRq+yahw4yGPjcgyXkWox1dbxpFdXvClspzVaVy6ca/PHELB+6pIbG0bktj3cY2nsgjkG/Y7G/0
8Hp+HfMyNvS9FqykI9bsqeeO5bmkdL6JvTY6ZMW20gnB9qmxUSS3SH9Za4tl6cA4GUfxirQN8FJG
wzhOSDzINJ1/95vHyyO4ZmL+/WQt1I1W66iwM1WwcQ8vqXKfrCEvllfDDOgmu6XwBjs30ZdRHGYh
XsxYg/K29XeBdjWsiREtLmqdOhiNOkCpRDEFKlCWNLU4MkQyyOnUddYKsQsW4AqDw4KoGOSKiF6L
48pLSnUsNyYBuAtIZwuVeL0SFc3bX3itUlqj2RY+Hy498U2hW/HURI5eImNXbSXzqoo/U1aYUEUs
2odgDSG65BJZJR4VNtWFd7iiMtHNqQrI4JmJPH0wm/LTGDjV3ydGSMP8MSKceLReZEhSkfzsw8pF
PeG6MXUuDPNweSUvjNwMuVDmisxcKhEOnTLylChDdXpDo1uwLzsLsA2KhG6W5Q9l5djPnl6WH8Ok
NFYMLxwKJOXQv+FxxgvNELZQ0wVeawO52ITy0bd3rfNYmVdKdFfGX+sGRpCny34uXFZn5oQbXvdx
39LnNrvR3LXyLpaKXVRWRHtbdENWluPCAkG1g2Y0E/griQXBN193ijZ1OmLL8til8SYBVXLZnYXT
4cyC4I6VJAYqZQPuFABIsnhTR896epfXw/ayoaVxO3Vl/v3kpAt6CFBRQydQlZ/qPnczH7358kbJ
YWQG7XnZ2JpXwpovTIR6c7mvNu0klQ9pEA+7Vir9p2JynuSsUVd8WzjF2WBzFQnBs/kEPPdtRGyu
GA3Mdc5Tlh6r8IfTrayEpeGbCfd0ysWQEIhgzq6Mh3RUp2pTo29ruH176GOwRh+6v+/SoEPjxJDg
i6d6gDpjDNnRAXmYSH60uq3ebsfgOehWApWl5f3HFhHz+bjZbRcBRMRWM3wI+2v7H1IcFJygkeLW
m7v7hHhh9INhMFuNo8GvqFW+RvTAy9JKqmahvEePCQo7bFFyNe+o0vomKCdCdraQv/WGbVKnW990
a/lFbT43yc4ebkFhTc6vy0t8ac2dWBVjrxQOM7WefbPzH0VivKqVurPr7PN/syI8L/s8cYq0xzfC
yKuYFok0ya81e40PcenyoJ14LjRRZqLafr4QPCeDXEjHGUv+lSeHPn2e8tjtKnfqGcjvl336HYsI
lzyw1z/WhDNPDXS0ykKsUR42v9rREB9NZ9IVcu7eBA5f0yAhn6rHRvGNjZHV+a0FdPMIAKDeyVIS
blAvr49BlJrbvmrsXRMXPy5/4uLkApv8nU6elWjOx0MLE73pHZMvTB/7+D6hnVh+/gcT0Buh72GQ
ZBJNdHbi23HKIBgTwsRdTP99Xbip562EH7/jMnG0Zxo3xD+JD8jOnfsS5lo2pubIHRaru655bXkf
tIG6jSJn35dvquW4ZdduhgJoitzdNdqou3057ev2y2Q/JkF1lBT9muTDgyF728JZU4FdOoROv087
/74+sNTSi+i7zePXRr9L14BbS2v79O/P9k8uvlyP9FjXOeRUDiEtPU5Nt7WC6yh69Drgdis5sKWV
c2pN2EkIMkiRCo6BFq2vYzUnB16MNQDo0u16akPYP2ZrT31ZMGKwvEXxR42XXrxVx5UFuoC8USmE
Ak+f6ScpQAsT48O0P6QJrkzqS+9b9GUeK+CtuXWEe8Osr3VyouXag2zJt1OjwmzVjlbansFq7btP
SfzRSHgt3f1D3x6uEbLOPNKE/SKoLbTaLoW0HytFvAvLlD637mXK/l4I89yMcP/Zqe3JcclEISU1
5VtnRARmmuDZGl0UKV1dW7nPl6fsxC9hyuiarXv598oYG9QhQbqAJuFVcJtq0bafpUcSaL9zoNJO
ucYXsbTyT8dUmDk1ANmuyYypJz+F7Ze4vaqG68tn5lIQdmpC2FySauWTHCvEE0Py3NmqO6JeX1vV
x4p+CSoDKwm4pZMJ6PNc7YPg4x2OrpwkI6w9zJmJ9HOM+u8ZEiWXPVocNI33GgQbdP+K2Ibe9zpU
Vrjfw9J+DWHTU3Lzzg6MFTNLSXJa9/7YEVaiQhNfWSXYCdLwU11+ClvnaI4JFAvjRhtfh0m6Urv2
Qx32O7+fBQLDjT0mny47u/RSPP0IYXXqVqqEvTxfeaP20HoBylb1Lkr0W8n0rymS7Az0LHLMXza7
NsbCwuxi1YDxG7NxpblkfNxCAYZlHi9bWXNOWJtamDcgPLFSJRsbN4ZPGjrtGgCSb0l841EGvmxv
8aA8mVHhEpBzMy4Da7an7wJvC8Qpc15p9foHK7RcsTRnqhlRgjlLAhnNdF6NmXYrD1eGv+3bO01Z
iXIXQ3j6S8FZUtYjayrEW6Fv0ZM4OxPmL5WuuuF19csyt5b6ANGBlWyH7tu4piK7eJic2JzjhpO4
wG9qzRoLbKLTFEe/BqN1+/HVie6bVZ7DpRAEtWdQxvQcgsUQ3IPa2yIdzO4z7Lsqu2uDu0p/aIoX
bXoCifj3M3ZqS3CrVaVpbHNs6UngBuau8LY6ilxSv7Le13ya98PJ8EGyFOYmolSboE12+WAjsvQj
NFVoCxr67LUNUcruP3kmIlMRS2nLyp9HsXjI/Z9W9ymE98eRVwZwaV3MdX9wYNDqc5meO4bcrtxL
FvVEw4LnM7k3++sJBlavuVGLq8seLZ1Mp6aEuRr0ZMhbE1MoRHn5N9k6Gv7P/2ZCmKYsB2XK65lI
R4ENJnyUirdy+Hsw7wzK+N+QiW9hp9bj1FPmNRe2+i6SYYhVavQBQkqXD4rjyZvLTi2uPYAGZM5o
5iWDcT5FZlPYINnm59mgvkz0um4mc9hW/XgjJxmNGNorPZ4rNpfOW9g5CBcpxc0Z9nObjh4oftVT
6E1zeOjmE71B22Gb6B8u+7ZsB/i+Ru0PLJrgmw/3kk6DRLVxsv6IWHuEjqcj+ZtiXFl88x8S34WA
N4mAadSZ0WHnDoFoiOp6YhDL7ltdABDUaLm+GuIdhEhatlPWxHoX99WJPeHCSovM79UBe+p0yHtX
U7d+88VS7rLir9HGVCcUCB9m6VoLvZlzx9RUUpImjOpNrhAc7vrmzkMUTD3+7TxhBd4AldCQ7LCI
SUr12FDHKUH3PKIJ7RYUbjVspbWn3vtBA/dESn8WtyetL8p8qLoT0X+vU8+utsgZI/yVFrBiPhZr
fZTvj6JzQ8Ls9LYfgIjRqB9pb1CVp7yR6++XR2zJBDBpnQwt+c13fYuKDdRe6uyaJX1bK7/M7i1f
4+9ZMSF21w5OGzfqhAl1PEbGUZOvUNq97MUcLZ5vm3kiZhQ9yRQQ2fOMndx7hVSOcqPYpMpCZDoa
SvN+vpKyWfLi1IRwLfhaJA8TiHnAZ5BnFf4BapZd2WZ//ZrCE02WSQxBgKG8g7pqSdPkDSda3hvf
4iAlOKZZ6A6w0HPfN/Y+M9SVFfD+yMGirgF6ppCo00p3Pnb6CKc4zJPEDAANEv9+csyrrqO76xgE
mttUbrpWLXp/mp5Z1IQMt1dCJ9528w1Ld3te7oYy/IoC4+1kdmsNXu8vJUzBAgjdBolDkvTnzqmt
HYfefClB3nIT+82zmZLUk0rz49B7z63cbXNz/HR5MS40158bFZZKLZdwscrcFpY/PXYF9Ayp/WZH
08axvo6WhWxluB8rOwHsJT2ZeX2PgMqVbH2SE2/r6N11Zlj7IvZXXg2LC/hkKIR5LoEReV7KVynN
tPfa6n4ACpwH5Yr3iyPO2UgqWeNWFlvqdDtsW3tgn6TDV7PRXR0hB/Q3IfOYhkNtSe7lwV46i3mk
zOlxOtzfUV43MqSIkY1XSfql0bK9rZRP6fQr67QbOt9Xwo1F306MqeerqXRM36KISzalRsQmiw9x
fZQdRFNu6uao2GtcJYszdmJOOzdX+VVoVBVDOXme23do5xjyZgjXajVrXglP8VYyZanz2CND47iS
9i0It5L8TYleO/vGkn5cnq/FvX/i0+zzyUndIVDvhGSH6BtR3SFUt2Xzwx+yY0K+779ZEi7PWsqq
UJ5DKTP7lceUOlU3rj9m9t8DYtjtnCyAU+mEQZXr3COaI3UrUhxCNk13yd3eN0PiBnV8uOzO4hV3
YkaYJRo7iaoKLoaiieWtl4fKAc4DbXfZyvJa+OOMMD1ZqMu13eKMWd/SuLfXrM9dfyyaK1PalPaX
y8aW1wKE9YCGUGyWhejdGLLJ8STWN/zKG6klujFrVystN8j+nhaYSYK7yp4LLnNseD5JpTkommcy
emoIK635rJWv1iBB8vQcZ8pGKVbW3tKpxHufzkZ6boDVicOoTVT1AqLdrDLcuLqvkOrIi6ex+1yt
UTQuDSKIaI0WPtqK3qm4Z3o72lFGyJv7NGt2la8+qGoUXmWF8QiJVvPx8pwtLcO5IAmJFbz/4NfP
B3KGzehp48+8LNEuVf370R/2l00sDB54JpwBQozUljhXueFX9hQBSXWkp7C7izQ4PIqtSfbCDleW
+0KOa+4x59FA7wi1avG9VeXcZHnBRAUR/KvTm1NIW/QX3SIc9yFZDEuDsVjuR3Jg03NmrAHEeJsw
XkLkSusl7Vl0bcAkLBY9otxORyOOgV6qFPuNKAq+WP4Y75SmlydU5+L4Y+ZJ/U7W/PwohVr61uS2
uenggf7QFXbw0WsIIvyRKmycSc3ejkKDp48t3fZa1d23jdLTYmDkrIhCi8s3Wvjrz3EyaBujVorP
YPrtYDMohQT3TT58lyXJeK5L27qvEseDkTINDsALh59ha6ba/eDpcBxbc5yWTLL5yxyavN5qSaAe
i2mQdr0/JcdJDqwUhs4Yqkc9DqJboyAn5VK3MmTX6Bp13I7DaFqgDvSsd2Mzd9QreNF1OrumVA92
kVIg7FrLVg3Mtg/6XYLOzM7yvO5X1w5O7QZWFIQbJ2odbeMhknIcFW24iRQpva2TtP9ox1PxUkvl
J/q3HzHVHYY8swBqy9PUuY3lwA0ZqOmsNaVq+7Drk6+t1dibSSmS55Zk98GvHYU2BhXeyGwg/Q+g
IKyKnW7GfQf0VzavdCPRdmYkR0clydRdovCqNZGcvGbTSPAIVPVRqrry2ug6+zgCw+jIWw3Brumk
tnmLvVbxr2HwS8BppoWNdL0Z5rtSryztug8GlQ4EhtxlJ0B+12YyDT1JhUgJleDig16FEcFrzEWN
qPpLWlRw6kiOsx86D4hAaZmta+u1/HUYIxiFWoQ4zK3u+CADlciL9vSA07lZFp3/oZ3qxv6QJEM7
bjraa16zvkkPhQ5/9sac0ngPG9P4Q7Z8gDUVTf+7VIq7T0gOOepWyTwzv5pKHZtqZQSvyCaW9rXu
l85HIu/0MEKjoHpuWnra3QSLmOPCJkbzRqa0ze2gFlZ2TSlH11HzUeVdVspB7uYOpUZXy9CId/PM
sWhhDYuCjdjn3b7NMv0lTP3YQ1Iry66lVJYPJcO1b4i1f1RJofNgilUrc2Pf+2h0mrLtYHS5a7Vm
2FPUVq/rICsPntQ4t1qfhCpW/RgZD7nxD03SR88QMU9H8OokvKchVHa5B5e5Pky+WxVOBweVYfT+
tkis7oiIPLoAQzgo23LSlF9a2MF6U3chMVSnDp5r+oN3q0lS8kG28v6nM7XhbnSm+Gns8+YADlv5
CVtb0btDZE83cRZ529Q3tKeyVqRNmMIn4Wp4uzfKLgZAKvnVV6irQ9W10sL/okYRmdAiLOz+0cuy
9BosqER2VG6SJ72vnQ+NWvqPKUiDL/1Yj9ZejjXnaupVLztMllTfBkpiccsbob9Lm9h86ooEyeve
lhLltpGT4tmgj+NGlczoV24QIbr95JBE1vW639l+1jquGdtd/6Hps2QTRWVzbU7WuDXSNNrF9AqN
a6f1wl2HDBTcCzNVGnLJQqjVO1Zq2HXKqcCO2EoTpNZDuhktZwuUA9Gg6JNR/tRRK3UDzs3Wja+/
j36+zfI7Qx6+X76lFjr9eJ+ffIwQkNWyXNR+PF+8iQ95wcc0S7eR9XUYtO3U+r/y8q30jdvAI+Zs
4J+q1562i3fX6QcIQUaCLLudDXOyq4+uo6zdtmW2zWoVsKmOmJFy0PVmZybBNqUYAFHP68oALF1d
+E+eYmYvhkvxPBSQpDICp8LVZVbf40DfBnWw17L6a5u85siruFWX7xoz97dJEbhOMaxEIouLgXSF
RdzL40/MwgE6Q4rLAlwNRPjB8NrvbJXrLrvOqHeseDonJMRLGgjW/0zNn3LyaMkl9A6aFrS4VJTb
0NnJUbnLacVBLXbsXszwagiuW3Ul4F8IxemZnZ/QcO+g+SAMbywnukcymBiSG9CY+hek8g7TJMMQ
lVmbooqfpbXm0aXIi8YWqFVo4oYMTwjuAl+SpqTFZFiHmx5BZl8NoOU7esmmWdNVWQgkFVSjyD0q
PF00kZe+y4JaL7SRyEt7a/zetda6jpbWx6mBeXxPJo1jUC1zGwNtU4Z0J+rpfdZ7nxPE7nkSJuX2
8iKZd5u4RjQ67aCO/J3fFqYLTAeXN7CxTdZ9qPqXIHr1zZXc4OKQ/TEh9sgEozQWUo+JQRu25lBv
6+rqPzkhRveZN+m9qWKhrb7b3aG1Pv1DhQM1iVmeg2oARQ6R90UDvzHGscIDIgyA+CAmkpe1KynK
50wtbrugeZoC9KXLfq0etrSftJl3DBVBerfE1t5YS+j8ltV609UKFALf5XRHtCYF065OPg7yCgB2
afXR6eYgGAY1GSv8fPUhZtfW2nxVxcrHMt8l03fJuiFOuTxfS1aQu1Hg5WK/kmg4t9IGvDJljfmK
soeaFk9vcEuNK/3vcQ0agOE/doS9ZBRO04exjDcwQMu5dain5DYnZEwyeaVQtLTI0Yi3iX7mnSSW
EQepQgw2YJq4/m8Te7qFaeVwedSWtiocjdwb8xudV+z5qI2drHN1U7+RWsun2SyztuUQeptMpWz0
D6bmpU4SGp4d8RDvnSpOEsuZg4TaDYfrLPuJbNVlG4sjRqv6rMBH87ox/35y0I1K0pZOJOHO8BjL
huupKwi2xfE6MSCMlx/4YdeMXr3xqSHTTeXqZe8ma+IECxSebBaaRAEY8x+F63M/zDAsgzw250Y2
uTzUWUy6xmjGcSsFkXQM8r65jaaSVGihGamy8W09+jCVcv0p79FQ8VJlOOTalN0VFXz5u78f49Nv
EzZAM9kV3IIsmSrrwKwOx1zqV/byAk5w9h+NpZm2iNq9cIOUchRqvQ3lbTzpPA21D0r5pVeDQ4wY
X5FRdEp/FoX81BnBSii7tIBODIviJgCh7TocGXgvUva9FewzZU1obP528XY8NaGez20z5YFSmAZd
g5n80hTqwffqq8kKNoWl+25c+pAum491oX+5PG9LS/fUrvBiSLQKTTUZ11LpsUy+l9K1VXy6bGLp
DAazOuvSItiKLte5a4gnDLblMW20P1k8Mo0HE8iI/PmylcU5OrEiLMAWqo04H7HShz/s4tiuoV4W
/z63MkfvjKz8/dg4OUQmM+OkzNnjnfoi9bexvLK6FyfChA+UejlNTWKWvAK8Yw0qReC2Qt9OGtyx
fOomeSXvumzFsqCf5drl9XE+F30fcD70eDHWz3m/K8fHKl652BdNkCjk6iDYg7X73ISv2E3X9Jy2
5fg7fLkHJg/5Vf0vq+rEjDDf9pTydy08KaOjocf0IBx080VOV6rai4v3xIwwYE4ik81IfVAz4yEt
bmPr2EoI+WwuL975Y9/t/j9WdKHg2zthNiU+VlRrM0W3cvUVRiVHOdrDTlmjRl70CEAf/9CyAURz
Pj+QUZqDVofNJlJuw4lWlSg+RtUPOhJXgMiLCQA0+P6/JdErg0SRzaGNV+OmLfa2eWMUr8r4GmTH
OMsJk45N9JSi2eyvFQYXx/PEsnCadqQa/CaLaeQMwAk8p82t1r4M7X0a3Q7l30PvuJYg3poJP4He
iTs3obXTzEBLAmV9qBBKlh+r3pVQ4V67Yxd31hzHzkwEpBPm30+OIIKKKI08Zi6Eo7zWFbd3vnfB
8fJSXDznTozMy+fESGxWTetETJpkeK4yPJMzumxg3v/iWp8LTXDIyDMMTnhDx0WXwozN3Ey8nZsx
2Ex+cpcPzsYv6qvMqlbehEvL/dScsBT8RgN2V2CujTw30f19W/1mGlzDHK+5JUyObFcNmpbYcexv
aXBN89WYkI49tNH+8vgtrYJTh4QJctre6JsGQwa1YTjQ8uBK7de4xBcYLzTohOYW8Dnj/B7bXKct
bNDz8ZrtfCknNX/jJ6+VfoTNsI1u5OBZ0l342UL9NlI/xtnGC1aC6qUBPf0C4YCXPXqs+oYvaNKH
ZPxAZtMlu04yyHWi8B+uRSoMbCyaMcm5CFGQJcfpZA+cv+H4oEo/ynSvraVzlqbt1MS87072lVTV
nSrNJsZcecoipHlNb99Aond5dSwmPU/tCOswRvqmaDPsNM6Vk3xrpR0tnn7+SzNoksu2wbhJnYdh
TZF74cBlmWgqsmLQa74TiJhQFCUgwKpSla6ifO9aKIYhIVQ+DB61wXZlDyxs6jNzwqbu8jBJqGaR
I/GrxzLLtnoT7TsgoERQKwO6cB6emRKWxkRIZvfmHM506a5q4mu/NneX52zNG2FpVJ1kaWODiS59
mJTXUflgTx+yf4jLcAQmbxsBD6ZKuPfLXnfMfOKaGvoPFAeM8Jg1K9Oy9EI7tSEC1xSUqLKm4IYa
7WQL/nfr+EgyOcqXxspd1S93DQxQKPpAtDY+XR7EpdfxmW3hXhmR63CMHtuy/jkqdn18nRSHPHyZ
yl0dfPKNQ6N9GMtjX2x1+UkzV06QhdPqzLqwImMt0PVyYHRTX98E8o8K/dk48F0vl1/yYo2dZc2a
uCidJEjiOYaDt0LRfuodgttZ58rpDTXmlXGdv1y4r3luE8TMDZU6oOHzg0uLCrWzPTwzxvLeKKVb
mRRX3/iPZRSQ7vK+5Bkl8EZ57mPvwdZDRBM+X/6EhaPz7AuEmyBPbclRYryNBiomtt0rFN4qBfKg
cq3lbHFgT5wVNgm8PmkrZzjbhsZNIPn7QjeuNadzYzWhC+3HvzhGUpwbFsp7MXKU/SlIMui8N0Z5
hOtwyimmXl02sezQHxPC2ZKEiKZLAyYUKtWD5RbxRIrhNu6uovjlsqnFO2AGatCtPXOxC4tSphAe
VgamxuSAEKOs3aBLp6u7MHsuzHJlvy1vdyjfAMHMAn8iqSmLoOxVOeE4Q5y4BvuXm3PFfnKjsbtL
jNo1wI2qpr8zQ3+TKKqbI6PdGm9AalYi5sUhPvkSYesHgTLUUzdHmAA6eyR0MlrpaCeqtn2wcsCu
mRJmU1Z7pzEDnJYsBA1NgFlNvK2q1o26n3ClrI3xQllPRUTgf2MsxBJFBCe5UWBulF4HBElbeqln
AmMfRqCPjvlIu4IbrtFvLN6GNnRN6KmTZxERR9Kkmm1eYdRrY3ckT2GbxRPNA0q+xve7eK6cWJq/
5CQkM4yS7jYdSz75r5AOhU5yZWvl/bFsBIYXRLtt8EvCiRLadRMbctps+obwxC72UW3vA3lN2mJ5
1P5nRrx543qQptjCzEB3vbTNvEeohXpnJbezZkW4Y21aUoMhyRix+GCMvxrnMcq2vvP36pZEkjMr
zv8bM03YUTa4l1GhHWbD1dMc5Tp8k7qsfM3i6KfSacHu8rm15pRwbqVJYzuxx9B58S9z3DnhR2gC
En9/2cq8Nd9dow4Fr7l5H0yAsJcMq7adYORdnfiBttML09/qY/hPoeSJldnXkyUdDk4ASIWzKEQs
iSfclYrAlYcqHECly/4snvaOzit+roTTUnJuKU/SUFPmU8+0EBdSKRXB1fqtYWk4DxII6f9mTQgB
Jr0NyDSxIoaqudG8rnbLooZPuVNA9Gkyio+9Gbqp4+QrZ+Di4jhxU9i+bayD7pizFdX4oUhpDgTU
k01XiaptLns4/yFxfcBlhDIDNyedGMJ46lbXNlnI1spscFENYrV56I6qtIvJAMpTvU1tZ9NryeGy
2aVphH7v/0i7ru24cWX7RVyLObyCqaNysl64RrLFnEkwfP3d0Nwz7kbzNO/42pJsjz0qhEJVoVC1
N/r4UV8JGGRO+etYDQFNAOXvxhsrt6PmMZS2Yf4RVRNpkjWuysULwqk4zoGVQNGiIoU4IwIImnZj
FAkpxU2g3GnDcxx7eW8X6R/ozqlM7uTRCoiXWQaZYQcCYnVbNBkZtRuEBqJxb65VCCxdwGUGwm8w
yEEdRuz8YIwjGtJNrUQiKH5GO4LS+a2AfGdIEuXAoKwBcTiajhGuPd9/s85eatBvwfzZH+pAFyoI
pkHBUsiJ+VdZPde4VwpgGDRrnA9F2E5dSnq9Qj1p45Ra79Nc8cFfTCyr94IqccRC8XRhDTeaTfra
2Djt7uo2LBQB2j0jNyoHD4X+lowrJ2gpOELJBKijUD6Bd15ORtOAOLaZIEOI0JQ1WYVA2migeL/O
ehcFcTegnh1WgHOkxfNzIpQzTDQ3ZnEMK4RIRvmcjINvRL1ToWo3jksPvYk2VVE3Xf+oxHifaF9K
Oh9V6TkTBaIAIa0AfqyqzIcmKPzr53pZDU8GxhkuUQ/7kQK1zlZGANIKr3K/odTPpk9Vi0kBwIzq
aKAcrN9el7u40WDwYsih4F/jCy6KBJdglCdjPcZioxndRjZDPFWvvcYtGxK8J8JmoeziImOHStEc
lXc41LSZbDDc2eh2dzv0jmno0QFe5ZMalQ41UEk6RytLu+TJ2VPmf0RzNkwdkP+ymA3rdbqL63oL
0o8VVV5exd8iOBtSDAzXOsXmWajKBTslTEhKKmT8/2SzfovhTkxVoK4sQ8bGjtPRaa3EzfTWHQDc
fF3Moms7WTDujOCRrjda5trMeKvNnlk+WDD+6SHpQRm56de6J9cWj9f8Dngm5YT9ySSnHY66ftDH
n9dntKICfKFZkgSDVbEAVSifRuV2NYxb/P4AhdTQO41iLB6dFPC+CBdnNoXitmsea2tzffyLVgus
N8AHQmMMIAjPfRSoYkoja3FKOzE9DKlOFCl51KonXa02jZ7t6bjWRs2+44UDOJHI6UCd62JtyZCo
T1sdBO+oNhA2WvkTABXXp7a4+yeCuN0fLDFEHQAEReZt32rgvURZ0Ro4z+JsUFGLpiL2Vs+7mnSY
hQR8yDABAxxMno1bcQI8VSS+iYAa7mZxZb+WolDJRM0PiMhQI8C3S6l9GQRl3rBJbVr11ZQc3cLj
wYrtXtQKABwi+AQ/CqryzrVCKANwouhYulDPnKYbSJLV8J7oiQg3RdQQoVy5Qywu42+BfF1N1JVV
nA8QWJe+Kd80jduVv0TzSVqDOVoTxN1bQ8EEoWnNZiaAsKJzAGmWph+yZFvzyqvV0slVDIBmg7mP
wUawvz+5gIVtZtWGSVEqJKO1l7qytfZ+vyQBD/eoeWZI0zi/5xIqQElaVoFOFTyB2HOFxoI/KJpE
CQrGj+Ym8ODqXCCptpIySwEkWCm1wwFVbU6ESFYYVtzPohNHWQuw5gEOYl40siUdTYJ6AHyDJb0Y
GRLHv3TjQNOnVH5JNCdKd3QtpcVUmDNDGoIFIDbh0goHzilC0LR5NNagsB/15xIQJfltpfq4ZJlm
hOzWrblmKBasEa76eD8FMDhI5/gspSwD602XAPQs1jn1RwuYxShap/BL2dq78IJeAKBAQaoXNw/U
D7MzcKJ5WVzFFM2p6OC0RM+spr9mVVxR7sXZnIjgjHgRU1g+DSKktiZgD3a64ZauIbws2DoTGEbg
DoGxQ3Mwt0V63SdKXEHIrOBuGKIxGdNJPTw0XHcUS9oHQbgpACEbeQzeyYZSrrRoNWMgQ7sRjBh4
saGqrwQESCIFam+yYxU9Xpe5tEdIOELd0ZCPomdubsDIqJKU9sBjNnOvCKptZjQrNnUp8Me0fsvg
kmezFqF4P4WMtALGAFhnFfSSF6wxzms6Z0aD1uxEnReF/z7RiYoiYNdYqCqC/+DtklVUsWUODZD5
boLgVzw+lmv044uqgcoylFrjUF0kK8QRzJgTnnntrnqqLYmEyqeRJTCzL9e3aUnPwTr3jxzOiEdF
jBatDnLKyk4V0KjfSN1KhL9UHIUSbllHngDVvKhKPj+ughFnI9gHoX15eT8nQbUJgPbRzAooHUQ1
3ID/bvYbsSoOpRRtQcb2wxoAfVjMYf5wfbbq4rKiLYOxYeLhhs8BSWqhBFI6Aog8G8OMtJbRvgxl
FN4Z2Vh9TmqBbstkqAzQM+ha6tC2MG+iNNJtpUc/I7i5kmKDb176RWqgtb+GczqMZjsY4JDTw5LE
83wXMtLhWKhGH5CD9aGKwu5ZA3plgzrpahCJGGrxHXoa2vtI0NNH05rBHTPJyP6CP/gltgapciIA
dd3HQSpBixsygsoNEKVyclv27BoRVJMJqgoae2U6lV9DJEwhQbeD6IaAxrqTihrRTC318k4GAMcf
VJBgO4FJxmg4LRDtnG8nAITKUDShMniCP2RS44tCcQjC8A8sMN7vgd4EjkwMmzPy2hjmepXMDL/O
uK2AzjLhKZhoIHu8rhNLxhG0UMhe4THUBPoNN5+5lgZq5OyoWWAssPoMmaJJr53aoPVjE7YTmcNS
tuVMGogOBHFXRtHJ0/VBLERtFnLljD4bLhRviudrGgVjlQFUCGCRJYJs5TGpUgL4Zzo8j+G0YjYX
zsCZLM5qqkFE1WmCLMHaWY2vRd0RxJaZIazE2ItykBdBvIMg+4JwNKF49ZpDrGscyeb9JOOhUBOA
K2XpQECYda14vr6GCx4HKGlIikHTcZ54LohiTGM0KWNeFnhuBwW1kMPa9X7BWp6JYFM+CTxoB6y+
CSjB9gDStARE2JY0OR1d44dfFoPMEoIpOFA+LghjUyonpvpq89HkaCsOHhPh1/XVWkCcZaByv4Vw
apCHkdYmTA1q4ztbgUahMX0rxK0kPSuZrwEcpaJ4yrvpUV21phsL9y8IR2gKuBSUovHdhXMkZEX6
DV2tt+CA2wxtDgT9m1Tf6ZHTotP++mQXYmELMO4i2iLBL45VPd+3nILDd2qYylfDNkhUXxrHd7wF
7MuQHlS1sMVZ3WrK8HJd7DdiAxeDQy6rzkXcj2YOTu4gdAwmDPpSADPFLJ/hkQDFmXuzNW9aUyLK
hA7/JP4ItS+x7h7NSSaRnLzC9Dq5BuQYlJ8UzXsKcne1HTYV8PIyma7kdZeUDVl8xJ8MLw/9iudr
k6HYV6w1rI3cxfsBL+tlOe5G4/X6UiztwKkU7uTEs1n0aLzG4Wyr4UYFLinAT81UaYmox/NWLNr0
IRUtPzSC3K7G4e66+CXbAJJQFc2zwCmBkT+fZBWEArqJcKKSsfU7ubxRtD+4MaC567cILpLKaJIr
Oju0mhjfUzF/SKLBZkVg12eytF04N6y5FAGMxgPlqFObzkZf4GLSWCijmT25mrdWPq2IMZZOKONw
xmUOvYsKv2K1EdBGVkswxERSXZLMwtEBRoY2OGKeNppHI033TFqPj2Zf0Zsqy1InA3gc/pGAQZJY
jLuJGGLUyiQZOyD5AKW4dEStESa7iZL0Djy8yhEIEi06IoHcWrVDCNQPURwPATXmnZoEOXCv5SQk
tRXUr11gAWgrkvKOdHoXH4a2me8tdaie2sSadxSv5U6moT8bYK15+VqCpyokSlUliY3wGiW1AMCh
n4qWhdQt5bLcCIVkOeEYBXfmINdw8LIxeCBiLYBfq1JfqUcrIXJrNsgIRXcNBVy0KNXBViiCbVoK
8tYQNFeqZsUrKmPy5qGy8M5tTbfAGZ59VRPUg1bjdkKirC/B2FekKMYbUT8PODRV2UxzO79MjS7l
ZDCS6k6ZkWAngAXpAjIBxcdFPyd9GrNR8vs6T38IYSwB7CDW8WgpgFh4xUQuhkEmWKgleByw3fIX
NtkS2iIzcJFCeZxxAOd0ddODvWOrIgX0grfxAGBJRT86lTCaN5LZJwWgKqZ/z3ij4Fn49yg4r5Qh
B1kNGkYxWPNhTA1gMvX+9RO0ZIpMHbCg6C8EYT3PUD4gmm5V2sAomxKY6yJcvasQxqjyhKz8KMUS
vW/mttLXMptLMZ4JlFYw/sqoHubfiywLaJFKiwRJIR3k2C6FEHWiBTKPm0pcyzctxV6nsrj0Rd4n
Y25QLGNl1AB96bPcA7TbU5fVzUNrCX/Aa4BtO5kb5+hiHHOhLyEvmrORxFmHuslJOJhx/CuNsuNk
RJUDFI/CFQsgptTG0Hxd39Qls4hvANwY1BZqSA2dG/hyAoRM1mEAUk1xF1Ks0g2m4SMQ2rWC1CXD
CDQvZNaQOGbdvOeS1LEuE8SB8GRq8FpklNpWjSLcTsFjtwbOCBFl4Y0G7JPrE1zSnlOx3I4mZVUG
Ckuv1Y3Bsq2x4agpQoQCSZw1umjmqviw5VQWt5tF07RaImAxgc5HsgIbWm2uz2Z5u/5ZRJ6rEG25
QptAjh2bNzrg3Idh36Qf12UsnYGTWfBwWmYvWnPQYcXC4ituBIJrCAowwtuupivtX2uSOKMFZANA
arP16tD/V07UVodHxXSndiWKWdEBnl8bVl+ZxhwzMpvQNWavtFJnnp16eASw1Io/WJsT05GTq06B
2irapdghMY9Jb40kqoCr6dbtyvV7UQ5gz1BxjX5Tlb8J9KHVKTKzikoXOWXhNNqxUk1iSCsatywH
eXCkWXEL4LWhphNAiSqWhEIynPZfDYCqVM0dg68/0Dr2YP6/cjhdaEo0pSgG1k2SM8/S64OoBS9J
Zu7g0NZgf9bmxEW1YV5PbWYgf6xZwYeO3A8JUQ7SNplJhtJ4+P9NjFOICU1UdTtgYgK0Lg9Jo6du
JT8F0ZrvWvLPYAv8ZwV5Uy5PadarEJSOBTH60QXKKhGtl1mZ7DZO7/KmAoR8vZLTXZPK1vpE33EL
iTT0h8O+JrshE51KP4AYlkwSEFZyxJFe1OXe9RVdPM4nE+U8iRgNhgiiNFzzqezgckdiqX9MixpB
smB35Vrf/Zq2cB4k7huKJjiIy7SJKMFWpwAXA7vMGkHiohyAu4ORClXAF2Qaw1QW0jQhK69b5T4K
UKeCdiIBCS29WKP/XFzBE1HclHI9tShQBNkrDaK5v/Rxg/IOkA4UdqP/QUG6hUQkXjoB9w7IGs4p
9rI5VHkBQ6UpYLyeyr+MKNvVsgxMLbjHRh1XDNbS68apQL7OWTOA9UdFeBXcq7dipe70uN23obgt
+jdQKt7qmk6kCGqaizgm2fa6ci56aNyCJbD9ShaeOc7PQz1mJeiEsYuZUDlJrQCP8SPQgpWoZlFX
TqRwG1jmctl3CaSIDGm4p1sxSrw+xX1TK1cO+OIFByUgwLTCnRYpJ86umEg8NGEOWULnyjRzUjlG
8O3IQPBrVGKGzhgqRP2DTmYLuXLcoIFayRLZ5+so93qdZwPeiuop8EZ9qIgEqi9d6FbSOIv267cc
nnxlioQhyAX2kJNaIBF7R556KHpCTT8JqK01n5qlutdVhG3ORZh4IpJLWo+mXGiCApEZNsyKHES/
NLfb+j2RCqR1VvZvTRrnWGezYqC3WEiVlVU+hsKDbh0j9TFC1666AoWwtpicYx30QlcLEbJ0Wruz
4EyF180I7V+A+FID4jFd7UJek8h517QSWFUZJEpT4nUadRIrdIdZckKc7GDMn7N4vNX7NR5N9m2v
bSF3JiS0ZFGzhNgQrFh5neHhSVsJJJfqRi3EdgAGRAs8nle4xZQLA9YlRhI0Fg4RfWnqt67dK6Ej
yZukRE4BLLrePGckSO5NMSI6cM21vdFvlQqEsbF9XWcXzdrJYLh1buK8pVOGCVP9Ie8nt0r3SFGv
CFlc1RMh3KpmypBoQ40Zp+lOaUZgj/wBoB0eMGX0DKmo2L9gvjOwVVlHkWwUsIQS/dmqARELAuCc
ld1bXK8TQcyAn4RFqaqgUrqGINQukRLNl6HyIukrtutSiAoETxH5Zxm5cnDDnAtp0LMGYCxmSNTB
Fmjsl72Ky430r7flXAxnQfAOHSqpgr03ZZm6hSkG7hR3mXNdwy5d2rkUTt0FFAEBFQaTMWfZyZOX
JotJHXwM2vufyAH6Nqs/xjMOJ8ccKy3JdMQ+agc6d1PdNJZREWXofMD2rbFrX5onTAp4H6geAUYj
2BXOd0hmKMqjivR9DzWIpkcFXbiGEwEYATjYuMnj1K4o3uUZOpfIbVYeKXoaZiL8mT7f4I5DOiu8
v76Ci2r3Dcing/RGszjdpsZYGuBBxyFSso+iGNRXtMAEfpBaa6A3l3EqiKlU1DSy+m28BHHBVFYJ
8yhNKp4f0nIHGC/aodQCifH6B552rk/q0k1CFCijTA34U7oscwZuFuu270cN1lbaNc2rpD9JyRYs
yZMCa7SygAsh1bkwztDFohyWwgxhcuZI6lHRAKARE9H0aIMOi8cmcOc18qjFpTyZH7dp0wBK9DjW
EYZnlCh9TGZgbSP+oMFmFTZ0aS0VHR0uFt5BdJ1nK0KVQ0BLwcC2lWQUFDJaSM3TGjAu1Ombff56
fesWIn5WS/lbHqfzRWyoVWJAXpE+dyrJxJu8escNw7bKozCRcfTM3m6tFYO1dLaRvUXxHqJTPFRy
yjlWoxClGQD2EGEECYDlLVD/uFJkkbTayOKzqW6vz3Pp3AG+DJDJwCFB7Rsb0IlPAefHnE41BHZo
1G7ejfJlDH5eF7Hwuq2KJzL4BGOtyZXcNQJ7Qm8e52J2+v4vcHi/qyxzMUl3UqXuKw1s9+bg1+iP
SudX1BquOJyFyqfzUXBmM8niCMPATIehsivtow6K+3wsPSko7BjMeEOIcPkgCLHf0B4Y49lKDc3S
YTldBU6h0lLScjQHsTjWcuuqIrP6OksHLbkzxpXc5JIWnYri3FGJhGFttJiqiPx0UzUkNByl/6m0
HgK6tN0Y9E+Mz6lEztKVmpIY7QyJ6fSU1D7Qv8MyJwL4ITr63BqhG4l2I/773Pj5lnImb2zg9GYm
dTSeS2Tc1DW/vraQnIEzc0lrW0bu0hZzRABNCmpQStoiPlCldBUleClQwTkX2sP1I7Nk7E6XkzMD
QhtUFcp6YQYUSrTxUU07YnRAl45+Jck2/vc3f7aOuIcbEgqGUSV0bgTmrk5a9Ibh5pF/DR3FhZ8U
lpNLz9dntWxrfovhlAQP0lQy2Ano5mQTtNNR7VRXlOuVCHYp6DudDacVgIIIxVaBGLF9KAbmlNir
sG0k+ub6fP6LSfk9IU49lDqYEmBzo1IMCfkx61wtftVnRzZ8ZUBnmMeuiZo9Rw4eeVdCi0X/BDxw
tGegQo2xzJzvmTm2UjmrIYAnM234lafq6OvpnGzx/m3ilTEP6INQqe3rTNXaoU1f7lS85rpNkgve
9WVYNGx4dAZwF2CwwNt7PhIhqtLUTDESQfwFxqih8SphXyIRJq7FU2uSOAVi9VlJlEOSaYV2abhF
9VSKb2EduWWVrviLxaN/MitOi0IkAdS+ipDLzDz0QqGUoVYn1A5VJNditJ2/SvHL9XVcjOBQdvjP
QnLqBO8sGLMOddIMH4SMQu+KIAxIdDtoHNrfWxPu6P2aHrHdOc864OyfCOVMjVUHcQ+SDmBaVfcG
igFFbZ+1r9ksua0UekXToUEBaZd7VLk21i5dK4Bc21JmCU/iDyXT+9hosMw5yJ2j5IkBxeAao6qu
Ea+8DH63QF+bKhfrBKNG47TFVI2md+JhhkwIm5PnOtXtxvqRKyDJqIZ9p6V+Les/DPAjiADXpuNw
EOmXgOJ52M5tJn5aUmTjDcZXRsFP4uChbpJ915Z2Zq0xp35nQi8HzTALEZyB9YfTw1qZgGHbgXVJ
kw5wePag90SNNnNyg2MOZlMTBc50fABhsT48DdZOF1+Nfg2OYNEfgcXvP4PglESqZ9pgo4Bwjypp
Ig/vuJzGIIOZnF6sgYPaOmOvGSuqueguToRy2xXLeVpmEYSmDVFqzBxvktUaSxxM5eIB+Gdu/HW6
B8m9STWIqfrUAIdRpKbgVohbFMZHEti7mvEZRKzSgxQNxWAbQ9Tt2j6OWpLkcf9LlRJVJWkwWR8i
+Gf3ALG3jmKXmx0JC0ud7ucx6H6UNK0PEm0DNLYZWvsAcKHem0BEFnnykFpOaeHm1MWj0JOuqqwe
o6gDsL+YWb0LE63boIBE2ZdGjcxSLUj3I9BUH8umj5FwAnvWJogq8zVvh2CXNiHqz8sh6J2pr5C1
U4b5pjCszE+E0fLboi3dNtBSGxny4JgnreEgQdY4E9r8nsFHNOwC3cIlRw6GrwkFXTuraos7UKQb
fwH+zzzm/Vz1pDVMOXHmKEdmu0NZy2sLqA43A3m2V6DiEwSCaOUfqlb5EXdpf1e2Upw7FhrW8ZQ2
F87c5dGTkFCdZFFu3nUZnQyiqA3Q+/R5ljagrNYK1EBO+qeI9dtHdcjaeI1eRDGxVYF8ubaicWNa
eDlD5ZoB3FPGctNbVvNiznR6At1AfWeOY3Tboi9zZ9JU2tZoyHGzgYpfcS3T+7JsxB8gvbK2oLzA
dwzMJveqyagne56kbtsgn74LU4C2ARIyVBwk2M1ngEh0x6ie9AoYmGLxMwBfjweqpz6wQxRYbCQz
r3L4vaxRd30ySTqRo84qvNSc0BDaBIEGXLog7UeCjLY8ETORpYdpbMN7NZAj1viRBTctOLfucA8E
y6tem/m70YRBS8okrGIsfCOYwOU2rI2oFuqdGKTdDmy0wtHSO4ZcI5qJC0CC6UtvddUuZzDM+9fd
1KJjBKWnqgMtGl0bnLufMqg10DtAG9yVKumm+qirs+kG/fBXnpifadMfjAKj1sppe13ycsxjIZvy
XZUGOItzZxHXCgiWxhw9iFLrBUqb2qVpgY23Vr1GoSEaSAXYZbyJEzED7oQg4aJelsXKRY654QuL
fDIK3k13TWmKyF3byCvfAOXMV4XtnPt1MjjX57voG08EcVaXAvhXQIIc2Nx135OiTympkuCgicKP
PjYJndfoERcjEFRmK6xwyzSRXjxfYCFLLWAtJQA/HfaK9I3m0xiPEmxTFyJ0dOh4TAz338+S8Uow
qj988u0WKtpt+myCTLH5YGRwg/aqg53R7F+1tdfw5fkh0wG2eBMAQvxFJ4zAJ4aSDHATiU/hCIyK
vZYdYXUdE+VbhurFoBGSpJUJLvkxwDSjHBn0CdIFCTa14rCiXQGuibkgGlBsoy52K1x/rq/johhU
zwJlQoQgviAp7Ke8pgGim3LeNCk4wISj3H1dl8ECbF71tRMZXACOu4ViKTJkhEZVe1KDXvAahG4r
C7Z0wE6lsJmexITBNCl9LUEKHRogB9bg2E3tQXaaMVwJ8pcVQsGlF89eSN/z7XCxXlSJIECUNjTu
PGhkgBE169mu23Kr1Z1OCuQxosZ0QIq0dty+t+T3cuIFzsRjAZBzkHpDe/0Fsjaw5EvwMue57SWP
+bEiN/Zmf793vixns1bI822Wf8syZQkQYBCConsEpmDc5qKp0RDKoY7hKitnsFsXXOLO6AhEICh1
cUs7csBxbev4xG3R7tzRHhzJDkhCRFLZgjOQwDUczelXduAbVO1iXLKGZx50/ksXrxlCFoqDYFoD
qV02LupQB+XfdotxzeT3uAw7thFl2pM3OH+PKnUKO3QC23BMu1qxvBegRrhTi2iXQmcz4JQu62ak
AY4Y2Z+RmNM2zogUOo1FYKP0x9aTboKNkO910mOFniPy+HNtUWT+BPDiuVsRFRNagvRjJEJEwB0k
35uGXWzfb0sbYaUC0FUSbwOv2nxSOyMFgeZM5AvACfbaYwkg4rgjDyBuVqAtI3xB0hU37PPDWOdz
S5U60YnjOHvHOTr7I37nsQ/PI952Swh+OXqeh9+RLfE7svV98uDjy39+4NJcfJAH4uOvt/j1Af8O
/9Zlf48vNvuw8cNhX2ybOPb9vbPBx34DWQ77gk8bH+yfsH/K/uD83L/cv+x/7iunwp/2e3z83LP/
BePcr2jEd4vjmZ6iyVgUUXAEbVBkyeK3RIsKccxyk2ikJO9/K6dy2zkGmdyYxD71ULfu5Pavwatt
U3GDx3mX+cN+ID15qRyRfP007dAznGknrIxNulAXnBxGdQK6PxHAcDpnMDN5bPJSyCJ7/5aTlIRs
qT9fbde+XykQvYA/xRkFXoIKddDR7Q1Z59oQAbgh0ApcEGS/cbDpvn9onYxgP647mm84/vPlPhfE
eZpBkcd0igNA/ZL822QB1hTarbsK/qRgkuwzx8/925tztNzjrUe2I5u4f/epkoNKakdzK1dzP8kd
wlSCJxzy6ruP9ub+58/9GhHXhSNhd3NAjSuoaALpM5bofGH6EY3hcossVPWZqDa62HA1o7vpbfgY
f2Qrnv5iF6B+0EULlRzYdGwEt9+AoZHoLJSR/eZ9eNtfd5/uzWO4apovi0VYEQ/YvvAMBTZm4+LJ
TaiUPprz2H7RCPaakANWl9juZkWrvh93TzebzQfxEbi/QLTMoHzPF08O5KyUcb2xYV6O3tvx7x8e
rMoRxoV9/G0omLFgFsNn9mOL/84+v3+4LnELcjjYMBv3m6/7jbO/h3H4+bK5rpcXjgFDBSG6zriL
WC+tyLnRvO40NSh70DDarQ2jF39bLHuz1iX5/SjGrQkgxtAWCrAkJCd4fy0OZZ7mExafWTPYWkza
JSunbGmHgVsnIQMIhiHEBNwNo1GsPK9j0DCmZL9/2TvHd89/xfF5dVe2WGI3h4vpnEjizKdYhFJg
RZC0Px6xbbBNf7Ax6DeWENmDJhlU6Oc6FJdWmbTxzAQ4ztvR+0V8qIO9WbG13zjA/ERO5XATkWhe
RmkJOcf394+np6cQYcoTDA8LVmb8Hn+CaPfg2pvHr8p+/HocCPv5NZGJROyXlbe372LXyxEBUQTN
Wmjg5ZEfG7QngrRTgqaw47K9hUuGj4Sj3GzgKK8v82UOFfqPYoZ/hDFXdBKbDwa8oFYzYXD/cPwP
8PKY6oY56OuiLlwAO2rA8zaB/f7tbLjLqIi0yNRZYDxlUQeLNrbs2LPzz0KA73BgTebyWp7IlM+n
F1rp2Ld1B5moMyf4Avw7fH3BbFNEoL/8V//ucHc4uCubeJnm5SbLOda+pnIkphAMC1gSz3vyf9g3
a0Zl8byfLilnaI1QkqsmZtNzjgaxYD3vfGjq85qaXL6McdPhPJQeZ42EplMIenO8rY+bzYp2XNxn
vrVDR4iOIg0U8vAdfEpSFkI6/b1Te4O8gYTcdTw4/8r9/DaV9oadgZXC1+XjfyKWO/6pEuT5LEEs
04+UvPX22wvAC+EOJrtz2P0FEaH3QOApWdTRIeog/iuQX7/vVBnBhRI/sf4rjukbtOzCCpwMjHNM
JtiIZ8A6/H1aoETO8fsLDg47PMyjwlWyw8q+4Ct+HPDr92H6Dr6xWjjGK2eYnZcro+IroYU6qHvx
bFRsZBjQ396bjYKNhV0C3G9PujYChak0PwLgDKAMC6gXiGO4dSlLK9PUBj2eTPD3PYVdVdgt5BWz
v7F3zEw6995aUPOdtzoTjL5SDVAbFu62qKdUOEvZJYWQRKYCh1SS25CEJLdzm5Jf+N1MRnwNWTTl
YgwEQ/EPd/bD9sHfui6G9PV1/xMR19aD7cElZ4+70P3Ly/5+05OvEHfxn6vx60WuUUYcABgegNEi
vEcJ0rnhqwVdS3pBTMEmRua34Kslymb+yD7CbblNHirS+OnT5Awfa8wXlw4FHRMWiMJReoBWeiQA
zwULGfrlR3SqMu91C3/69MRcCtbgcSKIqjZr+3IZWCGmQqgJccAnAToJJzCI1A5do7JAdH/+jDfZ
1ps3vxRf2FUvsf0Byg1bJyJyC8CqWovbmRE/UwkWzsFJI9oCoCKClPO5DnqkCzo1IPpZ9t+ok75k
22HwJT/dFn67qVdswsW9UObkcSpYF1ovyhXkUU96lN7om2w/pHbQOvLdYTjIB8MRfWPlyP8XoSiQ
R6sFy6AwdoeTCKFReyEZQgjNMtsInff4fj7QzWcLIpOvYg8L6OGd5bleCzD5O/Dfc/0tlosW4sCK
QQcFsZZsTw/3+ZdoA3najsX98ON1cvLtMypaVuvpmfW42FFsKhJXwOxAB/L5ZHsRZ2Zmk50tUu+0
T9mffPNYf3XO012Skek2whojeUSSZ3Gvu9et68Wl83vOJ9K5aKW22rlWgb5NJo3MKIJ4gcMBQlXg
Cr78uoY//N1ldDlXPA/grisjj81pb5nHqDgBNBFJDvVX/SLDnGV7fSv540P5Nu4AqWXXoCEkayZi
UTACWxwcXCCQfeYEt2lA+0qA4Dx3URPhopWm9ou99pCR4TB5pmfdD5vRT9zV7BfTVX7Kp5I5qygY
QSAHKttezI3Iu8pT7zpCwkMbOjoxyXO7Kfx7Zavdre3td6/tmWggfYBqWwO3I5JOwNw61ywKkiHg
o+fI6YxIcIYb61Yh6B9yAg8YiF68T91un9+rdohULfDNX+4GH+DysF4Fye/aW+jAPnDVm5vZL+xy
K5PQec5W7lwymz4/xu9TjnsqSt8vSqnnts2UsgefoqO/jMRwwVTqKjfvFWIgVAD63SHeUTvfRiS5
0e6zB2ubOzADvvBUutp25TBchBpgEoBhR1U3K8HHLfB8wSz0EIhlpUb26BkyiVsiu4FTuW3oTzIR
sIbzzxWJF+ack8hpR2ihBisDNYndCF78IqD+0K7tYh8eahwH9VP7P+SlmXPiVvxsklw004GmBvXY
ENnvCuFY5RD4y7JHW3yLczBlESl30CHlX5/o5a1IBUEwnLOlYGk17Pj50iqCPtNi1CObOvVNSAxi
7ozb/AFYBPbgJV+6g4oDZKbTQ3HzpbgDuclskZg3OflrIOHH9cFcZmC4wXBODc/0rdaVoKiekA/U
WK+bOhEgTB5AgPbRuYEHLJTaLvEyIBO9JMG/riLi5HO7jq4BuW5nLMaEXGRO2pvGk93sCUgyD91G
2sz+MzAHvIyAbcXpboDXtes3hW2tFDleGkUMwwTqEF7DkfO46C1oQgSdcYdEVPfZaoSiTnwb70PX
3EYf8414q/mhnUeua22ltYPGdpvTwTPJF9qA+omaQnLrlhmhb+pX78+3qJyRbO0ovNeHNsYpXzOI
l3EbwjVJAhwNktygtuWVUJyonghgLrOTg+Ik29wdXMvF1gsIpBU/+QqfjCM1beAcOeNnb/cdua54
C6fgfACc4sWWnisBGo3Z1c8TNnNMpIP51R3efpretBudcD/u1S/ZVQnqr4p9+qQCbckWdzcdnhMD
AtTutRFduCcsCQti0c2Hc2mI3IiybK7SniLO+h/OvqNHdp5n9hcZcA5bObU7h8kbY6Jzzv71tzTA
h9PtNsb3fTZnc4BhS6YoiixW+YLemRiNZ2KE4u59JKpRQzaSDFZInqIHZCKe/sVCOHXhF9ylP/QH
UM5ccNfBBX9fy1e5nqj2TKRI+AFtgCNIY4B48I4dWcw97uPeraHJSgsxjGMe6pu6dIm3CmQXSBGT
fBM4if7Mf/KWqhF34Xa7L8lMFje5UKIkBemwDJtoQDywa1YXXxvs57d6CPQSFb3kI10yObefILPB
eAuyHJpk3QZapS6YvGWRKstv/QGDLgXaSrjv25VnKxr6n6NpdsYAr0qMJWeaiaucIOF1gsEo+jHl
ydWiymXPBWod69EqbEh/SS1NB+jOrMB2qjNoC2vfo6yPO8/qR1Jtlnqes9t9ZX/6bmDDIBfEHvah
6HRSHLnEdaoao57ZnemMFP3H6Ze/j/RMEL1Z8xR7EvRt2PgifZpkBLh6Eq2VF6gOf0R68dlj8YZv
9qb7nO+WMsv7mRicWbAWIVnBCJqEcHb7peuAx9zJ6KFftBW+Smt8SdaiI+xKXGkmcCgpaVZ/r3Um
ft5YnO5vWFc4REDD6eygi2/ZqjfCw7Dzzu0qJsmu1xG99fTEWsEjlJ+U9aJ0yl2F4XbF071OQ85l
Axn2fYc5aBcPb9/iKTSirfoweOa4UiKS6sUDvx+ZhSh1/ySdmKbR5SpM9ZwfRa5Al263WzZc4a2m
B9+DRhqMrx86o1/zG7wiDOHh7z3/pYW4vSrBZIuHoYL2OWQvpuc5dhuZ4eMy0kU7eBZxN2GN22wn
4Km0YUwoyDjatjdEBG3AP4yRuA8vIDZ2+nXw4L4UX+KCD8ycMfweyhRMRaeRs09CGvhwRkmKgZtz
T+KZs7K1Z7YaUBW8hXzBioy8I/rSK+G+WynyyMrRFEU9DH2D36L01e6XICfkWi2NdOEC8uzBlgDt
EF8zW9uDFTx8qrag6ltI0u4L3dQmDyIjFAQA5fg9flc2Q9dXuKovIgST1mAf+4C0RASwRSVw8K16
YBFFmU1toUO/5Gz3rwKYBpsdleigMieT/DBLIxGcxNhj1FZIsPJM/tXdNpZmY5z+jEn7hVmvO6wI
uv5Q9gJ5K7q0+Koqf+vcghj3ZRcxNBdGLLHKl9o5QGdJ1WU7PMqGovt4Jr/Ua5lodv6T6rmuPULS
BwijYAnpdl+QwG/B6A3qnpTz946PrQoroeLC39/C65gJlTySroBThwLGIfj4+3Dd9xgmxiYhNCvB
aZ8lMOYDir4qv5J1pCu6+MkaodnbS4zGsy6FnBuJJ0of6DBOzo7IFoXnMggi/KlEBho7H4Hu7TCX
leAZxB9dq3JAJ6nuvcPSgM19VkB39Z/liUdp5eh7ruxHehlb4O7/8bbsZ/kU2srCm+J3tn8Srm4M
TXY01aLALX0YAvGEdsmerNFGDQ35tUjkr2QnnfG20Ms9iBLlffm4JHk+cxtjnYCC0RE0SHBOWS8r
hSl5MccH3WXn+qAexRwVj0IXXF3TPT18y47DpnNk1PGeF1yJ7uDdwq8sT86QpPmZ5lNXql9UiRyY
kXC2bAgKyT6h0DFYJQmMahN8hHab6osPKvrX/7JOI8pVsAoYSNT56BboxRMAj97qwIHp76kz8jVj
B9ZiojUXoIAnwHsBKSYK7xN3aoUYXFc1YqN8St7xnt+PKwbIv8bCaGOj5+9LXJuzF8C1wYlbRbGk
enwCg53OQcbyOK6O7QZDE0fBRlGW3S6G4Pt3EdYF7nYRryJ0XtiJwTBOJLlNcO26p/AA1D/CULuG
3BhvCl/uecF36NNj+vVksPNS1AGkDKbxfpAzsedDxHuQ3RYQ69abfWqBEtAsDPnQOBDF/Qkemou6
dMXdP4l4XG//7E4W2Y6Kz+QB7KaAn+3rIzoa/TokX+yWRw2IQ5xfbBLNHZMrk9NRGbdz68jXsK+x
M26FjWAUurbX9NwMnOqT/eSJsh1WEk7teVy45eYyl+vVTvkhwqoTK8g2RHr0pG3FU29olot8uXut
N64Vr9vzQJZs0g28/7AQItAooIqfBnyukYNeiptIH1+6faFH2+g4rgU9WAo+9OK4s0MTBeBwqLLX
5G3bhkok+SHsVKhujxeU8q1gnT+nuelhLG0zOMUlfIQKEjI252/fnQCQ4a64Qn/RXYoAkMUdDVfi
avyY1j1yFb2zg3NsSBYYFVbykwWRIr3dyS+B5cOpVKvaPg6kWul//4C5zPzmB0zW3kuBmskefkBv
7ABA/gw2pfMdbWUn3Aso2sopWS+RgC3anMQ/gQ/6Wi46xL+d3xK0qLRDaMl2cEqfpR3qioyNUXLO
DIDVXFgt7QZNv7RCOYehi0AFdydHVpQ9qWLoaguF1itN2Ui2zLe07h6azWLJZO5WQRkcgReU4XjX
T1pTUY8n5lCMyFfWZauDmNvgv0pVb5HxejXhQqO0FpY3FwkVBTpPyEah4TVN9Lsy5wZeESL9HGtE
OqD+/lqROl2xG+GUGKXJn2F8tXRMZ9MG4NsB/QInDqSoJruaipE/Bhm9Xk6aJdrZeVxRPlGnNreD
oSArJltw5WA8eSldmlmvIgCaRzu6MnLCSbUm79skYkPM0iW4N+OvfBuch/UDg65Yv5KsEtUpZY3n
7YEn6d6zmM2JvjqWcpdfK7dOhVIRGsoQ6UPOhJk3ON1V9iCDZIHtW5lWEuDGzhuPAr1RmO5bZQ8m
htHI045fC5ZkIl6O5DmBG7Rrz6jRvmJCAvK0d9f0dH832EsklzPPAdA/U2+H5pkMPpNJWgVxEQas
AgzCy1POm96j8MG+DgYv70QP78AF77sP1wCoq2hUQJgVpchpc11JmKF0M5mW66qn5h0k7x+C4X9l
mEMEWr4ELPrLJ9lzvVM3S9p4M40wSGtR9lBQC+JXyDTEX30DlEC1AiNSkb7BR0DNDu0Ae1iXToV6
vKYzj4GOuugW/OJ75q0kmZnb4RY1cgxSmt5CkLkbqMDagdADtSIGKqClN0VycBWttLj4LcLhLdCF
l8q8oLRlN+bDJ4V2BOfPpDJRvKc1WxBIiUawzUm8zi6eNZqCqRxTWzUXvs39Sbn+TUBp3u4PO3Be
19HaTwdRHdKZGDA164+YJcfByIHUDrATG2a1FHD5+xwJ5UzKewoCJsCKp9KSfYEZt0wLYr18id5F
vUwBx2qfMERqeVthT4pOF4n/vm6wV9Uaum8/P+zbYv2DhoHbA4ofoUBQCO4J4slpmBgw+KP2TRjr
HERGMLxtq2v2HeXr6Cmz403q6+O6/+kriycLu36f6GM8k3aPEZRRy55CYsNUCBS1Rus623ObxIaa
lsEygKRJmFvHOM8Ykn5hNHKmyHhrcnq3ckoDLhGY5O3UCc4PqeNhkueZThXlP/jWtr/nTtybgImi
EsNHX3+veN68RiecKDfane5hmaqFGI8d+gMH1te9M6WIxEbvNXPcB3rgeA+aDUKszqCVXXefOf+h
io4NuPoFk2isMGzC9CGEoXuLs6SL/+D7mGgS14Wdb4oQKA1dWeveK/tSEm35Br6/88HqiEcdblkB
SCOFnsOrOBT4oCDkS6yfWbm77J2pSH8WSxNiu4aEeWiSLNax75NXWASWioWYDxztt2l2ZTHhhrGr
OHxw9iSfOAcJFX+qvhNgFFbypVYM5tEF3k0HoayxGFXmDhaOFpJmqukD6Nrtav2E7oAoxUic0xc4
3MFvLXCDGF5t4EMbbAjxCD37WHxAz65ZgxYPXpmUSW6ScIj5IIy+QNecbBSrfYHUG2GhXBGS4ZiS
6ijZ8qUx3jHevZQuz31fTEbK9I7DeqdwylQKPDXz0f+CPJPZE8EjLur1o91Y0RcqE9Hi510yOAnc
MtTlPDaFwXDb/KSOu243tUcg7T7+sFDMIEulLn7OoIIpMxTNkbjewfjFTGtKreDRxwQHl6VcNBJA
gYXIPjluyfPzqBNA602ZrJanMecui2vTk88aJh14XnuYFg5NYlRnRmf26HvZ3o6+5Qsn103Sm96l
M9JHcesBUfJ39JpJZJFG/lv7VN47VUGUPTJcrKtv3MXbZ0+cgQs6vHwzb9WRO62hW07K3VJjfaaw
CRemoqcC8Cy0mXt7jDKvc73UResYddQCI1U/zCFAKzu30g2P5+5WMTtYH015768XUTv0j08vRzAx
Q2oPlCF4Ak82neuySi0qL9ExzdRqBGveRjuIKEROZIR245G/93juhkAuimkjGVTlUDubZGqJHJct
KrlQONNHC5UE3Vt73+XKf/ZO+QdcWzirOeG/eMQOxC1Ap1Inev77N8zUMvBkEDFNiVknyH1OGRSE
QAKviYrfMKzZb/G1oA1eTKvp0YOkNxswVZhQplwaqp7zLiSFKC9A5Y3OMk5eK37I1CnDAzLUW4PJ
v7tvvDkiI0wyy/tO90BlHjTUWp3wtBRE7qtGoobWF24lRGmIS0w+cel6o1DQxi56EuxASoXIjrcF
bbu68HFnliihdy7LSLTQcULR5taT6zjlirgukPAMRHpAs89gn5K1u1V2oMVEpX6XfKV6sonXi4nm
vRvDMpIOitjDm3taceRcaHKJJRrJocO/ue8YUtwCJ3nR0MxzjeylxcFddR2Q/+vkIO7978W4eb/J
EKdFEQkc8RoKDHelOSbBC0zEzV/sqxOLweFHDQClzv6Kd5KxgwSQbyj2M7cingPWcwxD5uhGprqK
Bj/m2xcrhfdXM/JOBUUOpJ5IPKcswjnEWTUxw9UcNrCAULLKtuCpzTfuyuPRiEKRMLUR5JaO1n3K
i0wfbXWNdjnRFpt4QJDkQMqA7UbnT80TnNsUoOJnsM64ziyoebIP1WrhMN8nA1RhGxqXALADBDmF
k7ddV0B6y431wUZTOya8np2VTXxwj4Bm/aQeiQLCAzbCGEuQ55m7kpqmXB0YbAAz1GSxohDVbhQh
cHMX6SKuRZMxww/x9CHtWxS89cjBnHizGhKCzFfQwR5md0vx9BfgfBu/b3/DJN8N2QDcSRp+g/Qp
AAPk4rqmndaAJ6xvNh/yUtV7xs9v1kwv8at80w9ivw193Be+0+wyTNMY7hYCb0gW1inhTow9PDfA
xzwJD/Xrwpe+zw9ulzoJoAwk8mKRx1LLF9DsOYFqtM8YMwYFE/3Qen2OrCXnmjlGAJazVL4DLVX0
7m9XW0NUuxwCuHMJsgbXyT9GTKQVBKICxDtIer5jzz2DCbWFlc6cohuz9CNcbXLICCFmYFXAkGzk
t6ve8ggpN73evBSXYrPYdrzP+QAL+LfKadjmmKIfCx5JZkU8Gzg6rA9tmz3OTUgS28V9/AJdCMM/
X4R1qcehQSnjw6XLY86zrn8F/ZVXi876Jq9dH3s9om5Coh1UQXX/opnfvAOyIQzA5AVpNpt+ya3m
NxsQOpk+orRpOw66AmpUQk8ZAyetIa2afaIz7wlebC6h5dLFFGj2yFIJ4P8zOLmPGwyM8hVHY6TN
xZZr9w/eCQD+Uecw+PJfYHT4uqA5oa8lFiMSEx9uwAzrDS4CZKP3nzW+Y0IUC05M+EsAXFd+6vUl
HauZjuOtzYkDqylo32UPR7W3xJ9o05kAktnZNt4XDqAIluQsXXh0z6Zh8HqRkz2NpbqUlRYGWds7
J4/BNnJ6M9fZ898nc9ZH/+3lb3Z75aNSHvhyV8JMaylWE5LKkrCcdsEll6xM7pUw9QdOKOjufY6G
d3K3fIbrS3D+XsvClv3ebldrQUvYreMOVsKta4Po5bkyoKRnLUWXmSL0jS/89sCu7DScWHthDzvi
iUMwqzelCebwFyB/Tn8vaMbrfhNcgLFRhQeEcnJBuJxW536romHI4RWl5nryowGkWgl0Kkd5Y3by
JTKy1d9WZ7IAWKWEaEgDVBQFJl+L1p39oHDRVDLTB5Se9cQKUXzTtrFTycDlpyshfVLsXD91REN1
WtsuPuLuPyVm7rFkTYLgvIJx3NvQyVa8BmGdBEkASc7RE9cSzww5HYkACdaB7YIhRACAY9eanpVc
oOT69xbMPKhu7dPfd/WJC2jWVpoApG6zHi3OiC3xldsPFk/iR3X3pdjvXwsG72P2jcHpOWzYsQTX
HQy6bxJHOpBqP7UbjmimtGtQ+PtBX2Vpjfd5JlVux1OZRaOBomNu1xiyA1NKPT5zaTCX8Fjs20uo
GPIW3DotGW3tjdMjo3B1QVqMOjNldHCM4PNCBB2lTdTTb223SVH4Xt2grHhpkbhvXzJdGQEaFUF/
sG83AWiRJBSkCqM5Jh++qcIFURsSlrbgvouAn0GfN+A9ht6nOqluCp3bZ2qNh6TmWlJD+N2gfyQ6
3pP8UUsN4VQ4wRZlVWcp6s5USFBhxPWFFEwD7eG0vdNqUul3OYq6DTr0ykq7fGPw5hNbUCIdA/jM
ZlfdRlvlL51mLN0sc84Nqh0wLYIsDJrg0/gVFonKMRo2P3jXHqBCIJNxKxt4anqozCBLajFpo1pL
6Lr7uVxak8FQMGqN9M0+NSs3vQdeSRQ51dYYTHHnG7wjGOlmsGKDwrJVwwdwlGQpRByN1Dbe17pq
Lkzbz2DSb3/EJNsPlFwqRXagjys8JHGyPrSNa1S7AFPJ2k4lxVf0veVJdMgNdeGq/V3g7ZV+a3vq
bUWpgvYVtuFwYAcU397QXn39lNbqAakhkU+YbntLTtlDvR8/5ADs8Dpnuu8Lkeb+0XH7KyahFaor
qSDz+BWAhL0W0O3rSf6RPG7bJ+ZHXYnnOkLH7m+b/Eyowegu5uVx3JAn/gIorsKpEARQUB1ZlFGg
JHIoSJDYNajilMNDqJBPlvg/8sNzSRhNL03wXhposAIl18AH5X2zCZfg2zOwRFSC4fnAq3FAXiqT
8C7XkhL5rpjgUd+B0JP0W9UxIzuyMXMEVhWMfzLwh46MDXlk7MU5kPtPAPMokeJAQN0J4ec2+olB
O8gJJ+PIS5uoM4Bgs1rSn4LdeKpjUjDWO784uj2D6qXVb7Q2UBSdwUKOuZTVUiGBM4BUpFmji1uH
BOpFeOg2gGQewJIHAHW+EkBGVw5oMyc60K8QVkc+uDhHfp8Q3v4Y/nYHohEyn3GFH4OoCwRf2OKV
4CHS1cfQwvdnX5QzsLCg5Qv0/cJVO5Pe3Nqe3HuNmgZclMJ2+xL9DGuD88yCiMfm9VP9Gu0ej7R6
1W1lhYQnxc7oY3zxOXz/Cr/9CZMo1GD6KC/pt8hM7SK8tJgeEHaSjeFyvTeZ3Yk/5UtMAfcIRtSw
gJiAVhvK1Kjs3e54AwBR55UZSju1PdBRw2qH0HuoKjM69kvGZtYHmAbUX+DhuOen17vrgj4ozRTI
Be4r238WwfW45RvCXo7Ri2964Qq5c7V0mc/41I3RSXjlGT9J1QRGQaRleyuOqBAKXVWv+bOy41f8
QYLEPRgYkg1HS7Z/R7iZewX9BsQTlc478QBj3W6voo197iZqgsEL1y52oaOuPUiGf/BHT+9P6VNg
SE7wGj0Hl9BeqiPNeTQGvKCwhnYpB7D85EHcY2qzq/ICF6eePmgHOokjcUYTo3RWhRiipTOs0daz
VRDYxSbC/HNqL+ZS9xksLnW0XIBtBBQY85S3O9DWZZzWDH5EYca+GR6TR3XLOjy0htZ0UoGDPM1/
SGFvbU7vMvQmMkaCzXKrXEAhSCe8pLOISfoErJ54/unqQVmnOvu/Fw1vDU8+NxjCA633S5S7T/Gx
NWiH7VXa8KjQqo5iYvzJ0p64p3bn6pKx4GkzB1lhEcNV1MsAIp0OomBUmVKQQATXfWTX+UWm5nir
UDEBNCx59awt3FOgs0WDC0j6228aJO0AepEBpUjozqEnzbxrrQHQEer8i+uaiRkosP+zNfEfZoxC
EJbDFtDHyT7ZqV++RTHkvMUfdHQbduwHuyCyN/O+pkX9fzYnB4fLioHvONjMTB/dnQw3o29QWi5h
5+9rslYXq9tLq5x4LMNydEIQbUAF9+4n+xR5aCMNDpCwhgaGT06P142z1EyamQ28WedUbDhLWkmu
e6wT2kKViZYZFCt08ZJuQuOonCpQPf7tpPdjahIYTOjkBUb8EZOm75sqFseQ14IMGbZkMfuP3kje
K1Kiw11UxB4+y+czPZvpZhsdQPPxdGEe/HX+Bi5T++9fcv+J8UsAIAXBHBBTtKFy68JRm2tFXsZA
H6+Y2lZPLKiJ+ddaIrIhgsOltaPPhQTjfowIJlE1weopbyfwnLcma62LerWHEP148Le91ToQnNC5
t2wrfoL8eCkU0VTp5lUxsTY5NyCYdeHBsFZbyKlXgB3b3KbcjHuMM/fI7hb2886BqTlNppkkaNIA
DbpdnIIHVMMmRaYLHAgCahAAjeQXAyZDOHfbrkf9HQ/LpY7v/YMZZlGOwvWGlzpul8lndKWSd8u+
Q/HJCQ/q7kH+4h2M+61ZFMAwg1cZOs4UEyz48T2y+9csAEnoxtEXs3i72iH1FL/MW3jPAR3g1vAo
L4X6gFwmspVdti2f5FWx0ZwlJpB7aoCJ4YkPSTnTpXnSwFfttx6Gx0O67eC+lnDJSPSdbwtEKjTl
aiQ2ISmembXZADL8PgAQLDmL+Tq9z6ZORrUZ/m8fJk4mQzPIY2X8nLoypZVyAdZzI4MLhb/kmVFZ
vYmJy1WxDQ7Rsw5lsQWfm7EO2mw04NGCB3esOMnYQ1/x5ATK87r8qL4pW0qRXOnuUQsIbgg0kYxx
zXOE2akWBskWbM/4+43tiQcUYTkUTQHbYBD/SZ7KbXwUNkCjqVi2luujLhQkf2SfF8zSPzvZcHAT
ycCUwPFQA50cMwhgofSbwyyzkcF6w22VzbjRTOa7MgYoChB2s9h3vl8poDoUUQpCJkAO5MnV5HNd
0CttltMujtWsg322zx7xbVcoSyGVjTBe1ayUh4WF0rfu7UKpVfBMcyyPmtA0xXD9OuZiiBfqOV5a
aNC9phuUtneYUzOghvT1t7X7hz8KUNfWJmEkqvsKJEgF+ijDKjFB6PVE+Y6UfbsuV5GjPYLsy2zN
GmNygl2eAyNfrCzTk3K3XjrOQOXiMeI1efvLYZYFYlLnKPSCip3We2Sn2JUrDzhHB2bXYU+419BZ
/Lz3hwjPElR58YHR/YUqN37YVQ2mjdFkaBHM9OEkgQP+BE6TbC2HwPslTvqMNuk6tQcjclxAt5fi
xz1IimLHkUZi6BTlZmCFbo2nOZuwcZRAM++QBZgr6J3IHo7Fi2jJF5m85z8odJnQETJVG3NJS42h
347gZNPRgsTiwUIBLeBpRzRm4yoVBbh2s6ZMAcMJKTuJREgdATnCOu5qMFIzfFSf/3cEHhZ+ZVmd
hK4x0kbPo5alQ7KPD7UF+KF5TK2+JiPGKuihqj7aXVkQaelFNvPB8SDlgR7G2DpALJMPHidMW/FQ
doaeH0TE0QJP3wWzQXFzsZ5Fg9Fke5HuqBhcAdoPTAD0l1y5VhTIcpz5XK6Lu2HtnYd9gBSPcTwn
gbVm6VFyHxqh7PDP2jSZVTLoNfkMm+vx1sfUQ771rWCHt6bl2aMt2eXi+3omoYNFMAdj7gktWQyi
365PZUalg9IkPTqjMexjTCt/leZguc/+G2Mtku/TPzfdThVUClgkxCKAPbs159VhzHdxk0Mtx+Qw
+Ik3fPDIHiWXPt63+RJHzH1dWgK+HchBXK4AhfBTe9CvrlJI1sBHLWEF2llT1CEntWEewfrUvWKu
QecfIJi2y23XjEoSfSQ/0aIPzXzV6x9xh7Mq5T5pZMTF3kPtMTBZgMpWKSaewKgh8npxYB560InU
xsKNMOO7NK+AXiar0gL15KLFCE4RRyPsKui2rboEY2Zv/BE55pHbF0b4zDqQI6BDLZhXxJRbWpBi
s4i1W/oRk2zPd7OUCxt8gdritpzlRkAq82b3k+iQgJIdijRw0WVOn1jr5H1U66eFTaDX3sTjrjfh
lwr46gAPgpJDMA72wy3UfmzuHGCkpj+qESnRr0dlMkUR9Jm33HP4LD+zpFvx+0bXjEfBToxk0Rdm
DgAyPZSpAbcHKH46aJjIaZX0yYB297l6qqBHAuGobXFk0Aw+ivtq8VE+cyff2JsEadyaqdplsMes
1NNgsrtgLWRG/JxjtIpzQjtcR0dJX8LPCjMJF3phEL4ADR4YN6Yw1nEIW0logDwD+ZcI5hYOfFdI
tMxPzkDVzGpOnimsFdCKoMCjknAdOsj0zWQFOV2n3wxmakOW1bzw2+KSYvLrb5+YeTjjN/37dcrk
YOTJqMhJgV8nn0rf5DY8IC+tDkn2zBqsdO+arPHzt8m5LOHGJI0RV24oSpmcVx1MKpeXwBwd8Nm+
8bp/2HI6HfF3SeITcRtYArr+f5teXO3kBEqjVlYFD9PNj/IwvrSHD6RhNrRZ1sfE7vVoieds5kGL
7YVKGWXmwozf3VAdRzGHYoS1eob/AIh46JP4ZzAL84C5++fO8C4c6jQO1AQhw7NQoP+dAJ8ceIxP
ou2PSw3t92m0VTTX80u5QYHejAEgAZmQ+Ytz2LY8oOOS9dIRzlIOAdH2DKnspgXQONNffVMAR6tK
+g1ngmF4rxpdRlb1y4CP0j6NtktOueHufHMhQN2X1wH2pio5KkenclFaufWMKPQCQG7we6MnlJFG
o/zA/AQeX9+NHYGL0/G30hEwAbNZyfv/vQoK48C4gy6WToMif7w1LkQhUyYScO6YgXqDoGb/0cuG
VFq4+lMiHP/2xPtiPqxh+hcE35QWBi36W2uKLKd+6LXoBZU47QpFZyqkfX3JbMqbIn9ltqJgBg2s
Ssx21NfS17BamuKfyRxlBdIzNHME0m5KjSC2fcp7LSTXy5cE5Q4fr7Jw7Z4HDAeZC6ulezdxRBVo
AJAOgtAKHC2T1DGII68JSheTC7qot5dOBCUvGSDQ9hRsakewEhSU0rMGuns0Ro+ao9lNijk3mUDR
twIA6O+fMxcGrn/OdGBGztwoLRkt0dOtasvopnhmtHNXqC34G2EdXBaBIDNpz43BSWrpdUORZyHW
H4D9F3xxmDU71SsFpvonF6wYuf21sMS7Po2E3PnfjsuTuD52iSu0ESx2eg1FSwKmhHVoHTGpi0YJ
b0fG3/bmgvqNvcnl6jddpyYF7NVGvRW2Y6trJELPPT2IOvuegf0V6ozGHp/YR1kHvvYfQvvND5gc
qNQvM7nKfn9Atat4Cz4mW5/e+hmXqqsQFnrUYO76X1eNZFJDsKLhAs+iKQVHEDZZq0TIqAadM8pn
tE7OHzjJGN7Hg8hHND2uMbNxbCA2t9SLvI8gVAQQZ0nBTJCGmDWJV5yGqdVOqUs4Mf9GmTsD8/M1
xHx+YIIrzwJtAkkRKR87KI+d/ndFEFgHpSpGV1D2xz+TEouoMr7Ed02pV7i+QD60Bz0PzKL16O1a
XXgScJYxtJs8rKLFYb/7lxp6X6gjYQoKg1h0ZOc2eHqd3DNCVpU6vwN1GViFVSfSn7OXzImspdg1
b4yiSEBDh1HsKaCpF9xGDGrsM4N66LjSdJopJM5oop+0WgxNd28EurQraxM39mPFG2UNSytMee2t
GeIfYiMIiHx4FTdpuHBs70GuE3MTJ8LES8FxaOrizVsaORAKUJhQYoz8oGKk/31Y7ttTE1vy7VeT
uRBAxQa2unVjfvSbyMZcwAvFjjNWf1isBt3dORNzEw/lxAYcVnRp9UtjDu/KpgWZE2BnIog9vEtt
l4+nxTN510md2JwUV1F9Ujsug031lKx8g/bCBt3fQjBHSEBXUIOis7eRX7FWai8lT3cRn9oWQXFM
+18Q45hE4A6TZNVQwjb3qX1F75a749F0bKwe5et15ix+zrvX5MTexFOloGGjnH5OcccAWNQhVaE8
aAX421HzovSYtR7vVD21//aju7RlYnfisnU3aAlTwC44xyw1JB9nyWb/P+YP5tdHk3dMSUGhYeI/
MSSPfE5rEeHWvN18JzuwggDNloDgqDTb98B599fNBlNSfy/vPjn5Xd8/uxMf0lJBCMUQoyqUe0Km
qozutvwoTQ6goTQmj6eluXRhNuagF8DJoKyC+0y+ZDsCw5oGiOU0O9O2lXngnEE/nF9cqAbQuRpl
zzu74PFbJsMrGBCIZ9n+JgD7pvbwuFhLpWHgJlfE+iG1TPFEQBZJU1FKJgu5LErFEjTkGHQNViPy
UpFIJ4xyZx1agMWWBVHNeGzYpQA1d3ox3YI5MTADoBA48SxfRAuoGtgS7exWXeVHZIW6KR/QpGAX
spXZNV5Zov9/9QQOWGhiJD0sFWYLtXW8tVJtYTX3GRndR6REANZTwrdfpOCVjUhNxMpVZMS/zx4a
mHhi2ArAHbKjbsHsOaL94ZN9RzIwPigOv5Biz1tHgiAhJmE6e1q+hdZVUjQ9vuKw5hOjFfQcDzid
s+HB584Gr4ZEfMaEedOnbOcaRouNxdms+0YQ3QNArwHA5DEoNuU4atLA56IMQ7zyrnpXz14C4HuA
CsfwqVgY3n4XRiK8lab3wAKrln8GltYufIa5Ww8KmNBGp05FdT5vP3XOe6hLNkGlJ6jPW/kBg72W
tGO/anSgctAn8dp/uNNvLE6cS+GHRqtSWPx99YNitDtqwILWoGErl7oP90NhVOH3anmTl12S9zKI
F3yosNvyyTcaMzSYGGTjl8FWvhYi48z5BFsWBywvKtnY0ckNNyZVzJZQa8QNh/VAXCUh8OUeI3by
bnxdMDYTFPFUBXwYptDGm8I7+kAucg+cx3gsaQfWHEEXCMZCCPK8hyS0cXQX7NGwPgl7N/Ym103k
iuko8AkgOwBGn0SbMotbmFFAecpoNFKbwolePDnJtsGP9LBgnYb4v6xPLp3e6wp5TGG90TP6gNh/
tBaL5rtqsJfsq9T97wWDM7c4KqJgvAHfFAAHU1UGnuGLkeEzKGPvAPzu1rItmYfjAf2AfAWRMzsm
a4wCNyhF/IdBRipDfGV7ckDGslT4WoPt7NQS9AN09xDZrfnTKGSpJTr3Va9NTb4qRO75uPPzCszp
6dY/1Ctmx5yWmr5zYQ4LgrAsiwojRn4nVmql5gF2LqiVEUw2NWhl0MsH04tTrl59K3vRdvyDfx42
IZKZ6CMaFpz3nsfsd0f//YBJFCiTsek1lv4AYGKHkwxskmr3EHlivwC+IqXpW4C+A5/KrUGJaynQ
FvLt/qCRJxD2mwuuRVc79WUUmBW0FEAigDLbbcSNyqAYA7YEeAXJC+IuKmrN3kfg9SiXgbgKjAZk
gqy99K3nXoqgEfxneHKIUgbiV1UPw5h+GR0WlzsL2BTlsMIBDvL/oG5Bt/2fwSkDS+tVIQTfYfDN
W1cF+U4Jj+8+Akc5GCzqHWBuWtjbuRB8bZHGkaukQuqLpJE4WAy3rN58uw/xhnkDzc5eWOpX3oOy
JoubnNJYxvylVNPdtHwHqN91aiS2BiwUFhdhtBpSGiv+WTz/vcLf5/y992BiCnx46JVOW/kS+oS1
rMCVtYu8VjbCM9ggMGB+xAwi9pa1cv0ZrqzHyMfZFWtwr0ttwtmMAa6L8gbqpUDpTK45X+tjtlGx
cNlGEUAPv3zgqvfBkTFiE9OnzhKMc/YOvzY4+ahNqIL3Hp0ROoaJsmxHnl95Ul2GVQay9/+yvVeL
m6RDVYGUtXRhKzNZ15QxFxcRFo1o0G4+U74m2vw5usfP/OyZNV7qEfrS7P/eCgRgFVkhAFcQ0QDW
cHJSe9fnoIEzIju1XTv5Ga168zEiP1VM4Mov3jG3RQ9pxd9rv5/Ig1VJop8UzJ9AUEzLVqkyulwk
lECMZqC0MZNdZ/dwaImkEGD7f6RdV2/cOrf9RQLUy6vaNM+41xchthP1TtVf/y364hxraGGIm4MA
SRADWSK5uUnushY690XEvLFneYQfPwtjKDBYVZAEAl/vj5ovpU7Hti/wFDBkZzzUe+lOcGJP34HE
c77tdv0+h6DB+Cp98kSv1jYxqkhNC7yaoogUGL1lLfzF2JSU/mSiF/DRT6A1F24zbGOVOMFWvUdJ
0j5ScZ3quK9oakfMNkYxtAV+FRSUYr4ZO1PxvoqnWcIr2jVAX+let5vY8GxZ8apj4Jlwy5QYmXsd
XrlHoRIaEVHQ2CI2yT66TH0kZpABVrkHeV/mGy+K5Qb3rT870w43N7+dXI5VrRx3UHAAayGEQanm
O+Mny1kSU0vAhVTctHeUlwcdxTh5C1vdBldI5bqiKx7wwuM4ylVrxo0V9WRglUP5EeM1phlZ/ZyM
NP4zv6DOXXlPEMk7xXvyrO/IbXWnh7b0m1s2s3JxRHsTaiYNWaOdKMzpDkXewZgqA1HEo3UawKr/
nG6rbXxs9tmj5LRQ9dqFN4EX/La6bfrOdc4/ihawlZbwjOdQ2qgVLQrf++UJvTfgZizecQiikLHd
RiXvYkV9/bkZK9ADwbUOL2jKPsZcrKZBmse8V1o8owXcy2X83uJypZzkveXjnlduWgWHUoI64b2x
Q0imdRCY4TmQr8Trj89AmZKFMlURMXBm0vVeNImQ4j8X0b1aO4gh+Mqmx6eAq2jboSQrApl7uing
sAWoaGg7EVyw6vEvbA519qiTpXRk+BZWvFud5mAQR7N1wqfmQ/ckdFdc6xukXX4bXrFNwMMt7ScO
XfPKeXwOyix5rFmgxKag5GNCk6Bhz9vmKsaJ1fpg5T1NW86G/um6zvBYssaukqlQIPCeqp0JufX8
VrAlBDivni0kDMlROt5eRvy5pc4BGSc95SX0SjMAGvfKM0HLBIiPHwq+TMjPy+M5DnOxGcWZJN0E
nGTXoAz4qke/hA/ShQdYkVfuJh/ZKtMrvl5/QezzIosrr5RzfMZjhXoYqC1dyMELEJVXT8RPXnMP
HuswQs6KXjcMWLG4i3enP+ONfC1DOC1+D7DEvJjrSnzs/FuY86kUi0QJCL4lfOo8RJbBwY2OKGin
gXQ1eW9fqidhk5zuo+PgJBse98fKheAcnTkzLG3StJSuxLTXvWBjZraFSiMJ3ZS0Ld78SF+FW3PL
jUxRQ2LcCNpFcRnAux8BSYvxZkI+ToJM4Eb0t8IloNm4bp6lU+Xlu/Kzxr2el5796azBZot7loRz
CklK9po3WXItaLlFL5vjiwEdpdw7EFyqVWcGTSWlnwh8cCE8wp3aU2k3+4ITBl2b6MUXIId4fv+x
hloZ0xlfIGxRZF57x9wj7+hq2GSgXC8/gof2Znhu3riNNCvnBnCRlFZQmYwgLOOwNUPtmkLAAiM3
+waNNGgNvUFnM9zd1+Bf3eapwz0Zf95D6GR/QzJuUgnneUgDDFV0+p20DTtXv+kJKu0lR3jVQTmQ
7OWTcCNuuXy+1FpZswKVDX7RllR06J5PsqxVU6SQANGHzXglP6KOMHHBHrPFcbRBcBlEBPfNZjg8
/b+9Jsb7jcrs4NnsxykJhRZdqUVk94fkD/p/0SxiS5+XgVbiCnRmv5GY3VoUepvGKsaXoyz3RF4K
xLAFr0TTHURiyYbLM0r94KX5ZFayMYPKkHrgQV7upOF5VnsvPRQBdsG96P9qt1wlk5WD4WyAjF9Q
9THuewOAygeYAvLjLDryYHcv7UM4c8X1VnLe4D3E8wt9CrhG/kjoo/4QmegaCzdlLnlpN/Irrg9H
81pDlRVn5dYs00CPJC6qtFaBzWVB16y25jwkYB0M75T73kVROblKXqC2e6eqXgf1QPIL1Eq8KwQP
l7GYuNCVNEyBK32kXvRUuDE0l2WQehsoaXPkk/qGoKu4oW3yfzNiVLODAYSy0lnMGzfS5c6cMgNn
7L66kj5bSGPCBYmPKC8Lf18Jx/lXBgZohcf1sXZJQ50jlhXdg8izsFW2RVIPIkiuYULXox85Ncrp
TuINpJQ+at/adVuuhO1KnhZmhPo5NGhD3xrkredeR8i0Xh1qaJx2v8zOq3tv3IM3U9lk+xiU5chl
gQAH3NrKK2eG11z7EpdZW6loEklvKO5+2BjXwh2Ot2PZOeRIPOKQV54A6MobHgOlfCIo1UZdJlun
rTTSYIhdTBzrY1Jt6zm6l+7yY0ol+kZnAF+ogDSWeChd0bA5Y125ClM2fjRjgFMG3ajMHItJ1A5N
DejWAHuPuA8KlLHN3nQDXrKteZ8dlcrOr7nPjLV7A0jJUJSOsDraJhh/pJRFnWozppiAqhNxZDu4
D3ev0dHii9BQX8r62gWUylwQksG0wmDGCCtUqSDgd9Le09/lcboGV/rkq752k/riW/ga8auoVg3p
e5Q/1nUalLKjo6RtUohyQlTCOBXb18fAKQ/8tVz1SQs45pUh9TPJoEiISUV3lAQpNyc+QkbJUe6o
yrRxlR3zv6Dcp/rziOIiBY52R0Qpzjep3IyoKZYTgpQ+KKohjLzV7NEdD4MEYlK84rW3DvohIFi+
HW84trt2H1pCM6+NarSyAqIWBLcS7UP2ihJRqJRKj1+jO8+6hdT7JkQVWeAVXGe4coDD+1IJDwS/
EEBgto0kR4M8SoCe9rgyBEfJb0G0gJPuBul3ba9us9tkc3m4XwXLjCEDE51TkKtF3QZbk2dJYyr1
MTDJA00Cl+hZrnDzCyFyifunR1tIRi/3kQXZ6yf84Cqyh4Nyw2/zoJvz0ocwdlanKMEaMnyIdp05
T+khi+xcd2TimtCrQaXm9hf0amtbeCgelV3EYx5b8Vhn08Csejk2qTWUdBp8CPOC6OClHZ1+m7jW
nXRHvMg2EHJ2Ls/9z7p5E+WJKC5AtQOI0kHnfW7lsVmlkNDKYGr74uqI87a/SW4gpPEAGwf1lw02
fr/7FNzbBM+9v8CWsMcgYgRielNjjqNBL0Q5mXLi1A2k3NMt2gj+xBCGzK+abbEtTOdGvjdptBUs
eNvp7jL6V8qfXWyaJfm6yKHPlvHUuTGF4RQRvK8KO3LEvb7XsdX1CQK6lFA63WnHwT8l+9cbqMSB
h/geAuRudtA2tV+AaxHM4lySoJXCXNQnfH8T69IrcWgaRW+RuLp+Ebxwr4A7tLzNntFaB76G5Bns
td5tKtraTX0IXZTbo+Pt8rSs3U2++BapfBsa6dnNmDZVoeQWtMvAAaXuFZAjR5RtrUecBUxBN4ot
4+53GXMtonGGyey7KQv6RjeB+R6CEvhqfBZvphvxpXZfQYOCMkh4XDfaqwfM+pbLJLpyuJyBMztg
sJTEsoqeBjRon0vpBZOTbgQINg2QVZHsGBy+JjeitLrxKK/lP/PM7PYQLBZBlQJW2M7QTtPscp+m
yPi2H1f1g3oNpTRXPxqIwMvcbPOqw11iM06eTLjxTgrmW7mW/BmZdFx83+90VHzqrrQXb8Rry1E2
Kpgi0ud7iLTaf0HXAb+z/ARm7/cFaQY9wCfIR0WCiRHvbrZHX3C+tl7h5y/VxtgroI24bGvr8w5x
Kghf6pDpZl/8Y69Obdhj3kHfBtNq4Vc7u39RwI1iIK5THRKIFODlD0LRwPm7IwbCWEhBAJpWDJ77
W6nIhiQWx6/oiuTW2wmu7x2zfvgonir7NzIQD5MNonknezK5ucu18w2aYGg6gGCThQKlc3C9b5q0
ngGuUG4hy0ba9jr/Bb0AR7vF6d6A16h3ytcG6t1UNH3Hmfq1A24Jz5j8UMdxro907KAg+Rhf0mOC
ruHKCaGSAOGi9BcVqc+vPy/DrjpVA4IQlBeEFjMyMQkjVgYQ+CMR0oBj/bZHpNK4LkArWu3S7QCa
HwUpci2Fh0MXNZpqEg8cIdGjyiUp+elowGwAJlmoJigg0GRzuF1byqisRCpVhkd78cX7EcJVJSxO
d60UJd7DS+h076BBuzz+r4Ps/KA7x2W8q9TGqTnpWF3DfjD32dV803rzde/fgksK/9ZBFqPDPxsg
wbcfNA93jud2I6DUUfMaj2yTJ8lBpT3OwPKqxD4dnrmkG/QLLn0hY5dmWTZdpdAvvI420QP4+CDX
Z4LvCl9wqFASCC6EvWnLdxAziUBM1/NOva8sFPsFCOngog8hE0rSd74z1HTqqkFG4aNxfa2/ovB+
07ig2LAbVEM55FBpNlLsu9L5wCXU/gMdOdFPXcHP4J945YMr9qoicff9LYy9ZmGIokgJ34L8M8L6
KOH4/WZBmiD4hJuEb8LtF3/qdkOJN7WdwA9QrJR1n30C2+5d6n2dZBo+AYnhHJ1AMkTZ9d174+bv
mq18TqBEqZ4DgXYOIQ8PPhSUtQyvyt0H+rD9cpc5g5u6vIbjrw1yYZEsxpDVGRsrFfFV8jG+Q2fz
G8jJ0n3gfhR2vJGvSyQxnwfkqycfT17eNlq5pJzPCWOkedSWVk+Xxdy8d7DBbXSPHPJ8i8qp1xmd
pcktQjbGlXEdnAy6SDxW5p/OG5UBCoj2kK83ENpgTHSWrLSrhwhUYcKVSiZXmdIX9AM9JkL2JgWY
+AztKYSbDvgZYAUsXmaUUoO6LuaarKWdWFc6KmerZhsodiptekjegtRLdvQZBSfwpqj8ueyyfh4U
wKQpehHJWrhKJgWhdpNQyLQy2FLuNNlt8glemnMarWJQ9gyEcfFLZJZzzOvZKiuMK9PDQy1v5L7a
VtXvywNZqY/CSBYozJGXELPJyACUmBKrTuhDKNO7OhivW9V0pKDpEZhvXJXKQzbaA/ryeEUPP0MJ
5x9Ap2FRRRNUCDGXOayWpNOLjoaecY4/BKXail1tN6TkrNzaGbccL2OkWi71Qx9gvEW0If1TPD6T
+KnnxhV/hr7oqKj0lIX+ReQFmVHlUS6VXYp3Upd+zqL5mcuTB8pmW2nDq1796PGijDvUKHVKvFdl
FHvnIE0v6hZ6BHqUgPfuszKlY4zuOJUUHEVSzseZTFyuMHQShwGmfJjtOj7M5ga0aJaG3LUIBWxe
seO6HaNaFR7BgPgkY8eyRdogpFNRmJNdFeglFcqdWhScUoZV74Nb6z8wjCGPqjSgVAowSf9Mqutu
xuVZ9c3MdCa0Ms6OkbTe5b3DGxhjuRORgjrqgSjms0NM6FyZk+SUZKw5NssDYmw2jPRKlVo6g8Zj
qp1Q0G5XCa+8a3X+kDXCs06i0UTGYlUjrWKpRZV8AEbtNn0eklM4JW4b/JrjjYYMdqvzSKRX9yK6
eEzIFoDXiiUlyqqu0wNaJx9rvlmbm6GFyvxx6iT/LxbKRNoGbWDgNTaYhUrJJM9lChytnZxZ3UWz
5HVC6l1GWXVkCxRmlXJTbYwEfRygRK+uinbK/JAIrwZBPZ4sd7dlmPDiUzxE5hQqlUDux6pAyUEX
+GX3WmuogRdx4enCvZyku8vjW/Uai/Extz70TCd6VwOtr3eC9Jg0e22IbudmcEuovCpmvLmMxxsd
Y5BFPvdJ3AAva0c/N5SbSm9t1cy8mCSnsZQzzi5bt8Z/rYT1iiaRM8OIYSW9hArO8aFp/9TG5yjc
XR7W+on7PY8scQlqKOOkKoBDLPmtTUGa0iSFcIAa+JWc52jaGEfdK8C+6ohVjpIKuf8jkIpHasAb
rXx+QLUxfJVER9sIvmy6FapnuwwyAgYvnrG6jGiWw75DZTA4ms6BLFnPZWvCMkbVMa/9Mb2VKsRt
m+co2F6e2VUDXSAxJ8AgGFYxj0Cy5CciYh79AlGEorG71LRBU/E39kJ7SinHCdo5Ga+iCkNG4p6u
Yw2kWHJzCBuSWT7q2cDJPK8u1gKKcS1Jk1ZiBVIAB7UL96Y8vCba5BSDvms0izOq1bNmAcX4lDYR
CgiFYRLVEHkcS0fTfPeumlw1sp9pSFyQFjiMN0lUyOt+NQ8VoIia3QIvFTmq3AK2UWcPBHI55GY2
HY24l42EN5WMV0mNaOzKBlNZK6pNZKu0swZUuNBrGQqN51JW6ojpKNF8TNus6V/Pjb/OywrCnEDT
kvF3hpyRKIfX5hjuSB6/BEWOXvK2+5NALym10ENlQkckad2kDlyI8j6rCMVcHj3FYx+oi+9hyWF6
wSiqoUPLVoEQkoS6alMFFVeke1rpC7qbWR7Yq/5ixkE4qIEOEGW+qsJYlFBmmjIWDTBF9DhDONtT
y8mdK1BpyyonUL9S/6KKSzDGrLJeKFG7hA6XvD4o/UHUHTW+GnK3NB5BT5MhwR/zbjErAdtzTGaR
8U4jkLinDWLSvoivc4KJrFyS3KeKrXeuWh5DcZsmHnJXATlO5lYa9hG5M2Kv0Q9xyIsDrO3gxRSw
KRpBmJRIyfA5rRa+DWn7qcvpphoDTjaQelPWlBACAp8HNBrB0MK4P6kKSyUuAZMY3WbUi1fJnG8v
W+va0bGEYNyeFSoIwKNe2FGT1m7VQ4vDfxZupPQpEH/9NyjGSHWLmAaRsDGaVrKj/LYVar8yDppQ
OG3Jmbn1BfqeOcZGSRsFeQaBbweOyBHBQSCgQlPlPIfWQahED8SX0VLADCgdLTNuBey6tEW3ZBI5
eRgcKqXgLNHamauDIugfGGYsTZyVQT3TfGBxHJsHXWhf2uJUZsTXIbgcgdyHcz6tXp+WiMxumxW1
EBMCxK4YnajcWr8xOOU0VfY+Fpx5crq+8P/CONCRgQrM/2vOPvfiBPdQ0tHeRzFEgRt6dgVj8DJy
sqQHovDI8Ff31QKM/nwRD6mysAgR2MSjqFK8cYhhjYID/n8nqPw+lGyp91TpqbRu6wYhkqcOHPa8
99L6HC++gdnbYTFno9VgwLpuW8HbqN5FKQ5kTxVwglVeMDS2qV63xuvleebiMhu+MozIGFrgNnNq
Q0lQ7G9LUMjJfgWVLyHL7UpHold1JdwMLkOvbpfFiJntUuS9kBQTkKvOy0RoAOjjpue9aNaXluom
4eIEXXJ6J1osrTDMYimENKU4i25LoOajkO7l8kBWigVxGkEu4h8Q5mI/WA0xrBFVA5J1DZlgIj9b
1qYRrnL11MeQtnm25E1LTmb5QXi0HKvOYAHNXPWFOlWFHuEeR0G5RqeJ9hw/CBHK2BrR0SEFKBga
xxus3WcQOkAdOMojjR8lElpVJGI40xKJ6mHqj8SyjdgPKhRkKBAmJluz9DjTuxZtXiCyp2tvylk7
FUDsjQ2RPb28mdLZDnro/UXEVvDaaCtbzHh14Kv2CYZfFLfT1l32saFIFvLxGmAt8amIGy8WUfkS
9lvO6FYtdAHDbMCRWOmgl8g9m8IH6ezauIILt82gdgTwb4PfuzHuQXUnJp4cvYX1aGulwTkdKcSP
e8XiE5idOCpRliURTX/XuStGmp+qd5M63jQd5+han1ILGq0qiN1/BLySxoSE2oicXilcteNtGhyL
cHd5Pten818IlpY67Iq67DpA1AVy5kblDtnfxAahZvLPKNg2+VwKIBdMR6GhQ7FJSzecDhGX0WLV
6qFwAJYZkKObKrOzxVDKYsEESpZGr/j7RmrMbWNUXhLMx0JTNoN+W0BEB2+JknMgrjqVBTRzHkJU
Np/jHi+hTHqqxsi2st4e4m7XBa/K8NbWM2cPrLqUBR41m4WTriNJS4aeTqg1b5R53MiD6FWlbOdW
fx3W+obmJeJMci+bCm+YzM7Lx35URAorW8KTELz3WR3ZRJn8UnmT+twb5IoTVFh9nEIOBbS0yDEh
q8wsahepuUVmzGwsQxdYHh+luTrGUrUxTZRySY+xNG3HEJ9hTCB4CKCpbFvCMxpybbOFOrU++Jen
YHW3QGFBRPUBFHLYDip1jKcu0Uy0kNfjJpO7uzHi5dSo8/jhXP6FAEPt+eL2Fd74cwQI1JcM2gnv
wSTdmKqvjH/jxRZA7FHfaUZujSjCDfTAiQOoGJHIrtJ5W0S8uPOqH1tAMQe+bGZlLNJl7Mm212/N
4ZlIvHN2/V29AGFspdDJLE4E4zHyEAFSxR5QeZSiHSAgTlJ4xPBkGlFoeek6LjCz/YsArP6RRHuS
RWgABqE9o8td3faof2pGe9K3Sn2qjb85GhajZXyA2ZepmQgALWTXEFQ7CDdG23PuLqvr9iX3iKAo
yuQZEKXI8tGk61ak5naMQcsw6Z4hKc7lXbVq8gsYxrHUsj6ZiQ4YSEPYXfXelKDdoxQNiR8EIwds
9fBegDGHN8TejbKZAFZPhT1lpwoMcFP4qy1njrvkAVF3uvDSeig1eHYCKC5ukmEDVj3bQKYv5mRK
eWtED4sFjFbhAEgTGIKIrp88zO8jcfLzur2/vEbrMKDsBD04EqRsSSv4k6McXdGgt1QgW6BMSA3c
j7L0Vwb3jcI4iiKtmhB5CVAAEm0rWdHDVMebpLA4kYfVkwzUhv8MhnEVXWxkYWda8LEIpczRRg0K
T4u3BC/0OnRnXkCAN3eMgzCbYFC7EnBheYpkUPH1kNzllbbwxsTsVcS/IksfMXU5gr1ug9IPlOLN
+a84M0E2KKaIT9X5oHhKNncPl21j/VGMowpdfRAkBKXIuQ2qnRCRYQjA9kE8Dap4nUci1DiVp6rc
W8SF/HSHYoJw5I2ZTtyPs/Ib96vcaGH7RTjXU59izLOEbmaUKgQj7wayeq1cQDCn5NQLJMskQEDQ
2BUwisrY6nC0cuKkY+pMKPeFtHrIU7DijYzZCEYBMaesh8logrEbq+5pbrLN5VVbtcrFyJhNoOlx
14otFs0qj01eoLrmwYB1XgZZvaouQBjTB52FKUwTxoGovq0KuxZesJEVu8WC6SNk0PezsL0MyZs6
ZiNkg5gXnQzIIggQVM/20H15uwyx6toXo2IOLF0JkIY14XNrlPkWzbEIyk2nH2PodvwNkAKacVnR
FHRXnm+sRI+GQFUEkLwYw42UJ6EjF2huHKETYarPl7FWT2HwyPyDxSxVU7cZ0S3YQ64dEDYYpcZV
iKugrQN8Opeh1q3iG4pZojZDGUxRAUpSuislnJxEvRtzEDCIXfjeN9kO3ezeUAUyZzrXTf4bl1k3
VUyhC5tiOmX4+A4EfXr4GI4DJ8Oz6okXE8ncMBR0IAUKHZ2puiS7q9QYVWsQddT8qrG8MPIvT+a6
MX4Pin7OwgnOXd9ZUo5BZaHXI0PWVxulfVN1XukoD4dx8lI29GYtYlgyKm1G+varY2Tl0vuuTHhe
l3rVn479nzGBAfR8TIUp5EFsAsuKHuNhBzJOJQVnYefMA5Tz0vvZ+jOKD6VKOL5jhTACocl/1w7t
tufAo6Bn+pwDOG7BvZn8aQMr9M1RtAkuJHUqbPLqvu8n2+qhyoInZ9UHvtxDUVGBpkJv3I1qfTPl
Ii/lfdmkwKZ7/lkFMdS2z7DGJHkk/UEzb0kZ7ZPsSdff0kbnbJP17QneMAlCc1CfZbyOIk0VxHxx
5jWZCOJEpy/Rvq60UIjajcWvCcVXVsTxCKvGZaCDzZAQwcFT43yAYxrIctzAaSNyaRuR15LXVvld
65w373roeYFDv2OxWYRuSpI2wNCMelcVuzwGZdVH1mzz/naSNpKMs/az6R7r7HZSA/fyRl1dxAU2
4xdUs5aJTs90pd5mOmrRIbODpH5n+l3oit3wH6eU8QsQeZISiQAuzH/X8UmtnBpa0BpnUKun7WJQ
jFdorUTPKgUofTrvNK37lDqZc1u/bBvI5J6vWSYmVlXEgIhrtLDBrwkI8go3We1fXp/V0wHcBeCs
FqHpITM2aFq9TJI8RO5jLI+Cqhz1XHzSG+PuMsz6bXmBw9ggiaq0CxT4GGV4RnZQUrwEalsSiAhD
T2xcAfJKgR11ImdXr9v+ApexP3kS2rabgdugSq3p630wKzYej25QQIkwBUus9astoo8qARVTjbaJ
rr0yDNRbXx7/6nIuPoOxSyWYC2Ug1Jdl3b5Sq0OLOrl8RCOPMHOgVq80CyjGOHNLqwa8vqBVkH9q
MJwmweOu8tvhGXSN2/80LJZxPW3ToFDomzJs/DCKHWBZkyOqnKvnqhOBRpYOyWK0/5nMIqrqqCfG
ACOtp43a/kbxU1Xmbiy6GnlsxJazu1dPggUas1ZWZ6TEGLFW4vAmN496f5CtpyGIUOZ7KCp/Ih1n
D/IAmRVL20BQy5IOr0jsENpQwlFqZLspT7niabqn8MJBq/7re4Rsl44WRSg2ltEmgZSCPSHSMCfk
4bJlrFffLDCYS0XQooKqGDEoMRNvrXhA02BW9naZy6B+yMZTPSTXImk/GmVAEbg6P7bBvBNoSquJ
r+NGipymyRKvzJTAKXpku6DSnduJFQicI2PdA/5rXGxzUADGVi2q8aGJOO8FZDGySj2FNSSVLs8I
D4e5YIDVJakSA2aFmOJWCUqvNlobghAcmPW9YtAoKdKvoE9kDg5dLVG3huEY+mOvz3abux0B5wWo
1sZbUeeqmK/eWsEAAM4HMAGAM/IcLxyMMUhV2FKWOpkx2WV3lSPJO0YPI4jkiq2FImQB7SIFr/Vu
1YgXwPTni1tNGFtCVtJWs8moN8I4bAZeC8yq014gMGdjFuUaDnZM5QiyumL2Kz1wU2NbqjzOmVWX
/dVkigk08eg9H4qRJNZYDjCNIrrTai9GRYWIO5LqxT3vIFq1wgUUM2vBKPdiUVCo+hatGbbeinYe
JhyPxkNhZi4PI3AE0DenEF9ZyPzHKOcseM1eq24T1ctgKgUL/I9C32hAMRjadlBRISF0Hl9NiVOC
tllpr63MS1LwpCqcc2iFlkgFFSn62ajECdh2mc1VZX2apwYgSWGnR+1uutEf2pN8E/ggvH0Bew6u
GLvwD64Yl33H2qZe4LLnrNykRSJ9hUTmnQnCaFTGJjdyeOgkd0puL2OtdksuwRjPDSKvtMe1jPZw
WjYk7EPIAYG90NZv8n2+qQ7WbEOoN3us/dBNoV8cgFjl8ies7YflF8jn+wEpTSXWVZjPPPpdcpgm
xEgezMbVpV+XgVbTWEskZueBqLGQhxBIcnKAS+6mzlXEg6ahdETZNrpfg8al5gUvfiq04lxcojKb
0DT7UO4FzHBrl8cZl857MbHH0EYoPnomj8HdgdCO9tj9FXghL9eq8IyJ2ZzynMZiD5YrqCVGfvCg
3yTPrWt4MSgqp02IBb1NXNNVnWan3dWu8IaW4d0G7KCw7spptzjEwRgOPtWt8tr44q1wiHm39jXX
bqCDE9Q+UEdXWcrdTJ/mNMnRDGiMpyAenYl7bK05KAMqW7T/QZOgvHRuYU2Rk0yccHgUga1NKGLL
NwG3E2H18bFEYda5QSc0eo+BgkZXESTrRnaE1qsafSodMvuZ4FuSV4uPs7gZLF+bRI9j3XSfsBGl
JT6z0lkgEDE3gJ8pqAFtw42IAjAtK6utnIgoxU73UU82apU6FV6ZQjLsUGn0N+mt5UfQU3ZxTqvI
dKI+Eh8hlbeDACJnVCnmBS/xuPrAXMKwbwSSC0qewqrxJG9Mv22v5uFJF3S0N7+0yaNYbrV6V893
l6d47YqwRGXeCkI1oqycdsmqtbBPZ+MwZH8EKXtuJ+HzMhLPYpmjp+nFsihMjM+YbjTpcervSfDn
P0Gwz4Kky7rCCDEYOZ0dOZadQJn9OSvcyzC8pWL5GmfTirRuoJOm+gJe5LjudOauka97zRukz0Q6
lJIr6vnuMi5nBtmLfhiNvSRGgA21lwZ5s1661eTnyxjrvvVfv8LehjUzaau8wirFA2pW+xrhDuHF
NIdDo8nviXnfmvH2MuK6r/xGZHzMZKVNpgZAbOpjIOKiDaIQ3k1rFQPFjeBjBAX6j4qkojVbdPFS
w+iiU2kNCI9Yatl9XB7J6txJX2pCqPPS2LkTUQE0ZJRKQ651dxLsSTwG2eTKguLW+nWIbN1/w2Nm
Lg/nKU1oi31a3zXqdZD66XSVmK95cDvqDecGt2p8i8ExrtgQ4yQVKRvC1M+ov981aWtHKacmb9Ub
LUAYV5uG/YCUN0CCofbQ9e2IsYX3t3mNQg+O2fEWi3G3elgkcioCqkSVv4WSFY/M79N4r8gHgXBy
S6tzJ1OeNwMUKz9C8wZppyoLcF2CoL02DXsJ7CE1j598/dq7QGHMoVDlSkAZJWpsj9F1s523yF7t
8mMFmo7ERuIWGmWusisc4Zj7Ym5DZtSTOeu3IgSEi+HiGxgrIZ0qqE2KLdB/XCu4dz+hpu/z5UHW
QGpTu72jbQxI00/PkKN3lP2sgfFP5XzDavnh8hsYI0JsdMzbEPPQgc/KzQdHuxsP7QZ8gu/1R3Sr
eGkF6qta8i7vxvVL8WLsjEVlhTzpbQ1cUGaaAmS8xwPZyp/BJzhTkFsSfdmu35ElvQapuWJ4f8Ei
fD731OIX95RAVdPUioGv3R+tHBfx4GpAPXUC5Mk277pDcCefgtkO3y8PfHXTLsbNHOyJ3laaTqUT
E9ClIUoDaRPBa3lJIA7K10NoMTojRdsDarhxMDXvSXDQMidNenuuOS9k+rE/bpzfg/k6+hcwstYG
YMWjkxjmThYZvxW8ZCwpskXlzxyJeFyJiNvySmZXndECld6DF6hQMWyifgJqV30Kgepm6TaA3uhk
PuiIG8atf3nFVomWFlvk696/wAur3BI6Gj+dnNoxDLyOjRf8gT5Z46S10E18Fd+JI94JV8WGPKqJ
k90KV9Pm8ldwvOIXH+PiIwho8uCxYDe1hL0ySH6pOpBi+ptzazG1jEcqQXzdR9Ru6qawA712NMh1
pLwrIW8BGZ+TNQUtUwCKmHy0ktd2bh19aKk3pbWdcAXI10KWy+VjPI0mjE1uUC8r9K09GWhmvhEN
N+47t2vdCIE3rfIN8oQWUI6P4y0Z42LkrhahDYFhkm6DgMOY/UYpNWfBeFPJuBOUppeQwQWGJdvD
/DLku3zemKj1gwClP+ucSA1nv7PFaNrUxF1PFy43PaHzYig/FdiCyW6We2eyDqPAsXreMf3184XZ
VyZsPm6weNkO5dvyHhK31RU5WF5mx8fWT+xWce4m/zHb9PvB1iDbfHnbrd6FvzfEl29Y4KP7IEAu
EyMWUuKFhoFQIMe9UPP76UM12QJ5P4gHWWKevhM0RZVxtTLLpy7aGdaB1E9R5hkKZyg8IObGo41C
XeaUc6ma/DoCHdIerZvZ4HZ/VUYDQoZ/h8R4Eb0f8mhEt7Ajlh9oNsfNNEOuteR18K6vjWkgQwhe
YjSenZ8DU6KIUqZTriGUuOZmimKk3eXVX99d3wjMDp7ESJ5NHdY3S4k9xTVOl9IJDPWqLwU7CzW3
HQzOkfoV/f9pD9+YzI42abqupux1cVE/p7KBJ15WIEtgqpGfiSMJbCvMZQ1cq+n0Gndqjt5itNnr
mSGAZDwWlHe5m9uPbkRDVaOa45U4jNWbSqLsDt2VKsisQD9koxIg3uZzi8rVCq1kdUfMPygrDJ66
SZzeoV0Jua16BLVrqvyPtCvbrVtXll8kQKJEiXrVsAbPjh0PeRFsJ6Hmef76Wwru2daieZawc5C3
GFglks1ms9ldpdju1KIeITE5P/DWCnZZS3VEbaWdXFs976+taeJH9MKBFLNtr5s2oovYjTF6la1H
Hz2boDKV2PQwW43xK1SrGNobSYbckEL9WB8f1NLK9klFH/RRsQ9GQcDnqER3hR0pGwsqT0bAYP7f
ZkR6mSmYLZQGYHZBeKGg2H+cnSzucMy9VJBGVK7m4jvezux+i0BbfhZ84gpZ9nwKNYIisiUDOYMT
RXGC1HSTvzu+P1GEyEix0hwUS9gRFWjOaOcG/S4Mfp3fE/Ip1MHepkIuYWHQOd12vLKNJJ8A0sUP
fN6rw/eZ7hMEfejPyKKd0rzXS0Xb3xx0K1QhZjAWJed6BGrQvEXVU6TFoMO7VPqjnjwkdCsFIl2u
FZrgWlIrouC8BpqivEb6h4Fuq9ny/8eJFL3LWMQ8sAESl/dBd0vsm1EtnK64mEKvQWY+L9wBby7l
1hO49CDQ7YXTEHQgoBk7XcAytNN0bkGRZdXBfh5HN4vCm27gN7U1vVlN9jcH3ApOWDlQNFp1R8Bl
w7VXo3ImJXIs3TGSq3FzRmWV7Gg//mdkwrKZ9WAzRcHI7JgcTSV2QnYo7VcFMblmXSYheoINHxvv
/ELKoiIksBYBVNBFq39E4VYxQgUCQSVfOO+mMXPqJt1NeeIORQdeoHwf8vgwZQ0azdXn87CyZWSL
JjcKCkHqJJYw5tAzgtQd5OODBgesdd/TOIFTbnDhs69VPJKeh5NtiTWcED4EoUUVdQRcot4PaeM3
7HvcbrlJ2YG7BhFM06qZPRc9QHjxC3IWUeL1KSgWwK5QXJLA3IiItMUfimctWn3wuGtqi7KAABel
81CONvhGzCR00uBtYA7qlz09ABXRY4czr4G6GJqG7al1Au39LyYU5NoLOngCxARoqhhlzAo0k1vk
J/ysG83P7dYFXTqfKwxh0aqM6nWycGYkIUGrzH7gaKWLEbW/ku6nsUUnJTURBnpJ1DQYJkpcTx0L
05OC0wE7PdeRxAlBMfQ+0mLjDiKL+pCY/g+IeIInA+h3lYVGsCqapzCnuxwV53+zMp8QwmFtlrOS
dwrG0ZSRHyI7VU2ta/Y/z6NI96+tEg2KciBFFI3P1ls7imKsTa89tYlLzBgmgLdYkEhbfbph6lJD
WIEJThh5mZkUCcDs/iEw7zSGLnj6jqZVj1rHsP2Lhj14YRtV5pAMgUDOqSEEXV5agbYIB5Byz63a
iUfq58nGBlq+Wdy9a5Rld6/8LmhSaUEbbKDCvglQmmBa+4TcxekGjMy9r2GEx+NuGOfJWNgt+Jwf
0tbYNz3KLHW2KxPidOBwzsdbVdtiSJPtpTWqsHPtJOD20C2o5NXufpP2gtiP5w1wa/5E7weVl4Zo
gOjaEekzG+88JSOvYw6OJ+3beSzpcJb2WoMt/AWqcDLnVpq1vQE+iQGWoGrsYjDoaw1e3fMw0iHh
qeOP+wHPoQBTtkU8aR1gKK5uKOSy77rS+K3zYo/q2/15LMn+BY8pWWwcsSB0ok/Nr44jo0JJMfrX
2OGWQHFp6G/0aIu8bllnwchPUISNm09GAS6EBq0v9aGcW6feOiIk5g0AyJ+pIAwnUNg5HcZkTtGU
BACgSeNl6GOcNQM0po9zDV3GQPkIm8xpWLDxyCPxR+C4JTYKw0DopIrEWHYQmjqvW7SXWfDgauCM
pnFvlaET51ftVUm3ypwkhnGCt3zPyldMHGUhqI9AiVq/A+tA3BSHNDvOTbIxrj952C/rtRqYcAbm
oWmmTQggDd0XxpEStzX3SeMn9pM17EiVo7fnMMZ7OndO2zEEpFsV4ZKtth6qSHeCII0OJcEXTNN1
imIqwg5Jfjhv+7JKqhMQwcNnS2/xvKxfokx+MKLMJbadaGyuGhsJCStGbVXohNrwUCD82tjk/wUc
Pb6gVCMUxe+ni4nCi3kaSIfuAlymKdotFbZLo+fceGiUwgmsI7SkHMhPnh+zdKOgYPM/qIJvUcqU
DKrVo6+m22ncy4mLQHWnVnteOGWG5+QtTn35Qn4CCjaLDrs8U2YMs26u0ddij241bgRT0qlEzRWI
MU3o2n6pvZoMKyh5OcBc1ai9Ge1w9NRqgri9pkNNzUZHK3j3OzRD4WWMGrMJ3q9iixtBNk5tkaCn
IMU0EQ6dLmdmtpOSDDPaChBqB5ygdfEmLN7Or57MW69BBJtRUpSHzf20VMJyd0xeUrJXIdhluUO9
cS7IGuy0NZRgKK0K0rYgxXjM0Ud9/1jeR/Q5LB/Gdm+jP3wo/TS5DtN3Xd3P3WFIXRSQRpFHtojc
ZD5v/R2C/bQRUxn0EOHzwBZS6k+5OnnIOaCqftzYGtIVhKrGogWNelnxKpPg2QhF9QQj1imI3ncT
Udyy2J1fQVk5LqpSPlGEkCi0yzA1UqDENPO0xhund6Ze9OplWO0DetlbkGIiV1FyrVnu2L3S5Hcw
vzdb5ZzLrIkOfv0VgrVOpaoObYd+YT3yLdQSDoXbVdRpQwt0yshbthvZBencQt8XrANQe0F7zenu
MJkVpIoFvHm2Sy9tKN53LPJGW7qVPdRlsQa0ZumiNbuo3ApQaVyFSRligimEJCt/9KiDFzM3gSR0
4uCRB+riA7Tsu9hJf9eHaRddxc+/oK1+S24iT9vjMHtOoXqvHrbIXeVz8M+HiQXRyOtU3Tjgwyr2
kASho8/HRN+4s8gcBHpBoaCsWsttTFjXWR+mNM119IbXT5UKHxGDLOOCzr5GtnpDZPO8hhJ8UTRB
ynLWMZy28VW8WyRgCzi/V7YQBBeUVW06JDMQCmiiNFrlJFuvSdKTYz0IwbvE45hFRg+IKD6CECM0
/CF7C9VDDNFp5SJorrQtNieZFUCf4I/os8mQtTndCZCbz6ZYW6zA2KnMr9BssAXx5wVT3N0ERASL
QAFCYrFBMjBC3BxiWAGEXC+aXbO3ba/5iPbPk9ftoATsBW4ACg4nsxzURvtbpfAyl72GFyxDKTKa
TssQI1CNqvDTiIwt4yKaN859KQ5ifcg+aEyHvZ9OJTMHFHNFGOY03kamZ8TvZnFLycN5K5Qu2ApF
cNgqUYaFyxUOG6x4pnIwOSrKt9rpZGXXCMlAHWFBfYhCNO90LANJO6svkDO0WXajqPsafZbsKeBP
3ezotLhM7LsM+AbboVHE3tppMngCaRmGPB6uUGCmPYVPJ5OHWjGhjnFR6xm80bq3wmc6fpD8Uamc
cPZQ3cOwKfRbssXLJdnmS/qIoaoduXyNCjuisXD/hDonqkFV5ScrK483dIsgS4axkKZDGQ93XVzY
TsfXJX3TTraJfFvZl4420R0EdO7PG4rkTCVkyeghdEAm1BbGoQ6amdQ9hJtpyEBX6s/grqjZ7y7y
G4hUR2x3Hk5i/SdwgusyQ9AXRItOtDKAfkth17oyopUHMT0dD+eh/hxNgkOBgCWCS1OHVjJSH6fT
F4LavQ5sFOIPFwUaMAYXhC0OheyX110U+z5Gp03hv6Pez6Hfehcsf5AX5N5H5iVXuqs6Fpouzn+R
bK5XHySepYqdGsNs4IPmDlXfvyYr9OCyQ7C89Py6rKe/uBBjAgyUA6C9FLpgwvbsOUUHXQ48bZEA
h2qv4WHUH81LeLAT53XInMJyksk9P8o/GpVf5/0TVvA9pO6RngTdi/uU+eC24CCi3UNeyQmOxl10
NR/sXX+ZOqNj+/YPPF1mzpt9fGsOoLbTHb5r3m9AltbuJjfwz3+YLIrFfFignsDVVYdu+KlB8DYC
cXaADwu+K7vyinvtB6gsmRdccV8D99LSVeZmx79gWzqBJaewAU8VbV4YgXkDIUu9d9jz+YHJqllP
EISF1tWB9pUFhPGj9/QD2hlvipv4pfkeucEDRQ7Y4Q/GS4lwEuUI3kXoJ87v//EThEXPyoTylEMp
GoKtDhi63rUrwyu+32XXH6/lNd0Pz4GLlVY85lBvutyir5ZVK51MgRBD2oRzvPNgCpTD9Xib/WYu
+lDMAzt+vBR7NH0FuaP8MB7Yg7237ifn5/nhyy6eJ/CL31slucYadURGhOHT21vmmvv+XfNGlNby
ewgullBm1l2wNW4R2UhOech9obcKVSE4jUQPZ0OxqszmBFzTgd+UO0oiZMdTdzQ9PNKo7bXCL1BS
ocYuQ5Hkjyj0x62HAOkZrFsG3tEIdCfwEHs68Km0StOCEIw7t7hc662TqIYDp4w+nb2uHwv7ljUO
B0l7lt/M7Kbcuv/KDhRU1BoYP9XRyibsaWWEspXRAX+glyz2eHzMbY588NP5Bd6CEfbwYKIpu1Gx
vgEabeequEJH+IdSh9+0dktXQqZ0SnRmMBMMORaq8IUhheDR1uhiS+Avd1sv3Af3zE+P4yN71Pb6
ob8cvynX+e8H+hNRxw5Hya6BDvToNs9bu0ruMVefIgy7jhuwQSiY3QR6wF6POzCupvEucyu0Uboj
ujmdfq/u5gvreH6+ZXecJebRUEgGkiAkL07tapzQQaQZMSahhWSZNe4VYrstBFWHMUNfRzTdIsH6
hv5VnzRb3DayuAupcQN2hZv4l6cMMCHpVTVhWxGOTp9fffDt/OBk29aEOCKYp0wVlykx5pqoDY4N
zCoJp2l0eFlYfDdqPIV6WcYr/zza8mvicbxGE0KumFfNVI1AS9v2mKPVtm10f2K9m0TgpAhfz6NJ
5w5DQ1WgCgYR8bWpsSDj1Q1FC5cToYStuRrVdOMGJUv0QyMalLGogPqTQT21DR4XE9RCy9YtismB
ApUzQ/bUrpmfBMVln+cXwQCJCiM6WLXhzE3nFhr0bmvdJZRenB8ukTkG1ECCeh8uCISDwtFL+ozr
fVe34BJhfjm2rmEHl9mU7sdgPGgp2eV5urOGB60w3UzV92k3HUEU7lQMqgA0voJknxtCD7IDQ1MX
/IjztwSPWrQrwYqbXk8RG0DqkOKB1doI06Q7DOwViI91auAEEXZYYpBQ4Sq+XKterOFKsx3SvpaQ
wgzvaOmM+aWpbgpsL/5CtMU15jKbq2PSDGitqg0weZM4EV6nc11x+eBnurJTi9vRvtbS1LE7VNTs
ur9IH5I1uLDtwjQgYzwBvBuU720TX5jssdFaP0Zb5BhUjjG9nzcOaVSwRhS3Xs5oM7bLcKHqxZAL
CvPXBIlL0/BMbjpD5enQMAG9pw7+rKZ1UnUPCZc8/TVMl5b9a+NrFlM8N/nCfQjvJylXR3wNlEA9
e7z6U1lKPTL6c5D4VnBX5S+qkoGs6blKfynsYQNfUiJGLCT5TDh0A4+2wlahiVZXIekw/+SxRjRk
hE+4pRNypFDKtnZ2gvqYrTdc2ZVrjSmEpUakaeVo9K3bpA9hv2PRxaRA0kXfQTfSKfiGZ5K4WptZ
uErjgU7D65qwpailhrmlohwta1KnVeyHqmbQ9oQuavSjL7cePJf1EtbzBE3YTHWg1SaPlpK7nMNo
rjOQrQeWV5jfkqFxkuba0DdOZTkictwQMluqUIXxoVTLyJMGsaUVpVDzQkrOeI7Rct9l+sPQ/Ubr
IIjatuoXZO7expUN13jUtaDMT7Cb2Ij71qSoCYIsZUNvCIjXCckdo/bV4UhSX5lT11BQt/lGuwIS
EMdKP5w3XcmhdvIFghWF06Ar3MZM61bxkjdlebRbUm8cJVLjWQ1TmFwjGhReLCVcUc+PnEeuSe9r
M3LxkrRrjb8o6sWQ8OyHNmMcXIboDOLWysYZS2lHqm+R2WXRsxZFj23BdlMMq9XKDeNZvv+LuX4i
UoFoD2GbFvfdUj2G2sKSpIeg4W6yqQciXyvU76C/GVejPz55dcQopsGGIkZhoYIrmVMq8w91SytN
4lQwd58QglsPiF4OZKmDU+P8gMQouIZ3S9lBzr0R3GxEeTlvflLLsAkUfmzQTMF1np6a+hihgGxR
mlNyp1f0XRPc1tGepa6eT955KPlmW2EJpt7nNkSgBmBZc6HeTW15bUfmfTfb+7JHpaZOlAdiRODT
QkbZGZt0uoNEuu5XNLzo0iy+bVmWfd/4pmV8Xyxn9U3CzrD7cujtCN8UZPETVEB/ZGp5k6bJRzA8
ZXgATEDFPCjBniaxMxugdgv4BzEhR33+OyShns1WnyH426KgXcyWklUIvPU2vdAgLBeMT9aWdroc
h6I0B8o8FhPbkuYmL/BOBZyIu0zdWzw5Fui72qwOl4UnGNAnkLDWBu3HSO8wrz37UMNub04tUqKB
9Z2H+UFPX00bUo1gU9Gn1sua54b0dx21n6E55Wh5chNPaDG1t8gjpJtr9VHCYhd4wB/VEB+lUodY
VwbixIbtMwt9B+hUGaeNRZV6pRWcsKiKonRKTTDZ3YTcd+uNvVegnuZvLAeruWiDQQJUiDwHFfKf
Y4xyv6p0oYK0A2e4Q1F8lWgbZ4h88j6BBM9UxGbQTzG085L8p0HnOyu6BwEszb1u+tCDYcOjyw31
E004Q+ohbCKUmmJD6Dpuro5qN3tFq29sdcMrLT/01QH8AyQeHUUGCj6aoYQ2jF4bZM1T1cvaDJzX
z1XoWSy5BCnd+RWTNefjaES8yhB6QHBMWLIkQOXin0LkORsPI4S+NJQz5OBkTo3iJgFRpGKWO0Z/
dt1vmv8iaJ/FTRDirrZndtnGx8hsdP0twqrOlFRJnuG8aYY4d2rUD3hDpYeeEYXJ4fy4ZUu6hhKW
tKRFymIDUMnAj2mvge6tO0LUHQRhW+T9G6MSO1qnrhzJiNYil2rKdVEh46+Tg2ltvG9JD7TViMQ2
VlhNWlgBYAIl3XeR8awUqPimra9wUH+1xE00VLIN5n4RK5r62LcivBsahhMNWxp2st0Jrw6tPjBs
IFUqJPaYOnRKRWHGDR/cFMKOZmu5jU2vhvY90saHAbKTG55nMVNx54BYEZUVDJm0L8IqA6KUOlyk
VvVJ/27XkBBoijgFaF55lU4mj/MtIS/5un5CktNoJSgD9FYt8rsWqyyXKzPz62iAFmpPtx64lgn7
MjrNxPuWhY2qiidlpg1KZOmYUHBDXUf8pw3OX6J2exUaU3Hy26IxokBIIpLuWKj9hvdbTscv4Ej7
miaKnpfk8+k4mRbr+lABvJziXRTTb0k/byT4pVO5ghA2PonHWC1mONjOTHYo6z+oaeoV4Va3vCwV
BD7Rz6EIu17PsUrp4sjj9EoPvw9hiKLg+4Z4SXVhhmBVUF8UdMX9havRkbMn0GBbriGn85dXdmY3
DQ5Fs8NdJwt2edztLejMKSzcKDCSerUVlGCSHTXRJmsAKmSmPyKGiKcBr872LSS7786PSrrH8Saj
45xHibrYoplANxbvrphKJXURraJnPQf3AWKqOnunjP/VHH6iCdFLzZPGSJfAItCuTYYnzPhoh5GT
bKU5pW5kNSrB1iGJqFrphFFNPNuPIfhTyt+22lyM4XMPSdzzUyhfrc9BCVZfhEVF0qU7S2nB0Gpf
J9Z7Gwy3zZbZy6IKezUowepJHrUJgUyN20+R7VU8SPAY3d631vDCyXDTTUPkcvSfXKZmbGytnBQc
tR14OrONpRv01Pp7lCKpWgZwCioHpfTG8UNpjnYWOUXzkJa/N5lipbP6CSgq35dcR8NdBcBC2w/V
W9d6dvKcqVu9ijI6atte4QjbGq+wVaA2IGVrPWwB7keHwOtQiusYDt2/KdeT19zOfubxB+XK9M9b
jtRfrrCFfd7bfTxZxYINxXeaxjuL2MdM3zpU5cHhCke4kM8UgpR5B5zkzfDNC+IbzKffSn/a5d8q
UIvisNuD3HQjCpa9xp1MrXBf4wMuc6xcYJ8KPw095RD4xvXwZPzK9vlhSqEX5da/IcVFN5yadF7/
KGUaKAP+UmiFZrOoCAIAM3Jta2jIrLzJqreGt6zOlwN1hSKsnkLaSNcWy4nrPW1uKZR7MhSJz40H
3YKSFz6f9hXuZjiQ7P7xvOVId8cKW1jRPLP6qFSAzVvjckoBolZXIEDZ15F5OA8l9aUrKGEVQSkB
fnIOqFwZ9go4Y8gUQzwNBQtmiopD+v083NbaLX9f5cPGMii7NAecZr+W2n2x1E1vObOt2Vv+vsKg
KZJGSJJi9uoIR8N91h64dcH+or0GBWp4+FN11HPhyesUpmn1NmSJilMov0wVry4/wk1SNskjBRpN
KN7DUNCIfwJG1fZlxgiiOto+a6y7GIay9ob5dVaaazSi+/1cvuTaY5IXD+fXSRo4rICFUy9qcvzm
EjhESPDZlVvMcCSgHBlQF2XGEBo26V+8VqyHKhxBGWXRZLIlVFHR+DoSawdOxjHo77VqqRVTN/ju
Frv+sr0/BygeQGGuhmG/xCpxixaFjr/1Exqxzk/iFoZw+ORQMrBBZwzCU6wabgaBo07qVspIau2r
gQh+akpbanQNQLquBJmVSt2AMH+2NIRfxVYwJCuwgUEuXdeo4kOxq7B/q6bSJjJh2qr4UMz7qLiL
g1fUeBv8sdWRgJyeCT128V0ZHputx3wZ4cgJuLCxh6Et8mhphTVSP6GXBrnm5jMFrcLopHhQq640
6rB+47SRhkbgo9YMohJElsKI56q0miICaK5kz2OI7oY48gZC/JIaTtOYEEmMXTVTdudtRz7YFa4w
2LEJ2WguceeMEp8pwjOtyZ2ATf5YPIGbw9WmpxwiYQV7oslWhmsTXPA7XZPqFjiBELokPWoXrov8
xqIf0JPyIuuis/ZV4PH6EGylR6S2vBqz4HUUPnMb1NTwAcRvYnZfdaZDg2qnWU/nZ1d6DK2ABGej
UnWo2xBAoRUeJ1wmmZLvFnKX8zAb4/lz012dRHFL47GkC8xoB041jM+hPjsKXve1rtu4p2yt2Z+/
r8DCxMC7fgWwmPzWSn/U3YAfAzznVwtx07BTu93YgP14S3lEHgiio5uib9gEUavg5oosAxkURyzf
1oPDwZiUjBydBMqe6Zmj18WBpBP+vz4aauwbmGhlth5SNMCl9tOk/yqz7nh+2v/LVHx+keATyxrt
klON7u++vAf7xNDf9in6/cILCqp9S98reCsxW9/mG8GUrMgbUh6fwELg1kBDhuYMUzFXrzXX961J
nHE0b83JQAeO5ZcKd7T4vs2mi56NeLFTjzTMjrr6oKfhhU2Dx8p8H9hr3hBX7QjMJLzoLTwkDSTc
t4X2q0lrn/PEqQpNdfoGbx8LY8hQbQl3ScPC1UCEsJCYdkInioGk/V3fHnn8UaFMyFA9Pk4bqyV3
sJ9zJjjYOih7O1junhWBFudDE4x7tbzX2lsDdwrFwrPL43nzkG/+T0DBs/JaTU1jgHWURgD6IfvQ
qBpaNEf/PMymFYpONEeHbN8v+yK7hXpHxUBmkzlcRfHXMUncrOs8kEIP2uZrwWJlp7ENhT4xBSkX
2tiQ2xVmtLRRzUdUBMBldNUE0T4wLkxYPK4vXfyeIK01xm6fX42ZV3e9g2fLjYF/nWDga0urIsol
VUt8YFLMXm/wKI0AvAJtToP81i5RL42IeEHFvIxOrlXc1SokF3N3br5RMH2n4a06/XtGxdPvEI4T
gjb/LqzwHWE7lzskVwbwj4CN1sjr26CIIweMVNPu/OClY4fYNnJ1KkXQIHiAYSYJT6iOcMy+SY0D
rx6TLcrq5bO/LC/KYBk1cMNWRVm0fm7wDDqhEScwS7wRQN6BQsKEGWjKCYlnB1cN+lo2TjLZsFB+
qi8q4kjfi7VECrFgUAaGNU43Jihhs2nHx1/np+5ruIwTZIUh7MvRtDnq5g1cqEKXKTCbzfqrrVEI
OzKaqjQYl8XJQrdHjn66qdKX84NYPlJcnPUgBJvrkBmwFQUQVn6rWB3IpHyTX7XNv84hn86VEMAM
WA9t2WbuWF3r488CDQ3ZPdM3njTkK4IiA2RZQA1gCijZZA58SrEiHRmclu+SdmPJ5bP1D4BIURFE
E5vUBADl9FDXy7t6GDyQPtiw3q9HDGYLcu0gSGNg9xJrtrgFWSF7ma2g5yCsRLk7HO9cBvSnGXf5
M6dK8hNiie3jHMQQc2/SJNi4RUgH+qf7SVN1dF0JM5nHxqAWBgZKeIg28WOmOo2VONkWUanUwikA
II6FlIElxGKjVWVTA3pNNND9YD2aewIQ+pj35238a3CA6VyBCOGVGVpK1S4gRrpn0d08PKT9Ew4d
p+uajZWTWuAKSnCnBQ+0dDYAxYIrE22beZe55wcjtY0VwvIFq7AZVbhmqfRAGIyXLDqMUCGcbrTy
e2MejPilGDYe0WTOW0NHMfw3dtQXhoR2bGoI9dkIrIrHXAdjCVq+6/BnWH4Y1o8oP54fnHT6Vmji
4NBwOCD8x6vWdKjSd6XcSNpIJw/dfAuLKmDE/FSiJ3zgvQJz659bfqWrN0mJ0Np+tYyXGCzpw8f5
8UjNe5FpRsYNdHniZTzv1SljM2/duDcgpKg5TRmjXHsrcNiCEU6i2srsbCgBk9KjYaMTUIdT2DpS
iXRxVoMRTqM5NgmblsHUu+IGzBVH/oNyp6Fo+vPTJ+rmrnlzOf/UHyxveGFoB4zd+gqMseenVFKS
gN1sG2xhAUXIKPYh6pU+o3ouQq9A6pGL0Yt+mK9ocT8ETnaVQMDRtx+VcgNUPvRPTMGDMKU3wspG
4y0iVLN/JP++muN0TILbqFsl1uIAvx/qV3V5MO3v9hadvNxGPocgbK0ssgfFYIAw2Y1Cj5wlziaP
ovTUsBkOc1NfcsDCqdGzaIZ4DDCyaiHFeUPGaeFtaf59HzRFwxzcEui/zOWcPPWBatKNOPiWzr3e
hEufk/4hDViIHhDWkfcxCYt/37B+iigYwFzpXOEZGqry4bkvL1T7+3mrls3cekSCAcyJVmY9we9r
zaHsfw86dNynfZ9tpXhlRyHBNQdY4GX5Uh05aVqMrio4QHX0tCF0KDn06pENDQK/w/khyQxuDSUY
nBLmEHyq4C5KHWmcOfH08Llikfe/oSxfsToOld5sedwCBYw6mda7eJY1waX1NyDgVjEXEh/Uy5yC
zB2xzdZehgKhF0hpGCBHC7canaUmgFa9/4AIkXjNUYzDQ4BE6Fia9cgz0ZCaJBrkxh/PD0eKZKHd
Cn1eqgm+09PhkBJZvVjD9rGMRRfzNh4Pger3W8JVksIYhK6IXxeiXwif/knOr9ZmTKaIRMjLur1l
uBW1nmJI0hr6XDvocHeg2OZOGXqbA74zm62q78W6xHvNGluwPja1ejHgKd0l+ex2tL6bbW3jtiEL
JsD8wHAkIpdoiQRHPJzDHPaylHVwnLdd3ntGA57auLNROVWAn7Stg8QjrAbD29BtPAjJtheOQBgM
SF8MONzTRewtElhzhFDJgkAO46DcLtlVwNq/uAjouEkt/XngQBCpcbtUsQ2EnIjIAp+gu4z3hdeC
lcuudueNUjqeTyCRHreaiiEsTQDpagPBX60O2oc8KwcVlzmoYG7saLltruCEIwSpyGLKCoTRZjQ6
UBp10lg9sBERbmpBzCXK3dZGdex425Xz1iVBFlMj4YL2ESRcQL4tLJ2ea4E2RgzXO+SbDPtbWYbg
dqyuwoR4hvazBU3P+bmVeX3UHqADSMV1ThV7xyy7G402X7w+HWpHbUMOccEoP5AKtLM9Xomql/8N
UNx9zEz0tgagnRZICv/mpurEBYJEq3eoMT6fR5PtdXRgQokVumugkxHCDhTnVYPe4bJqjOBLZSbe
Dbb0w6UzCB4Q1KRZiD3FvW7Naqxni3VqZPRy059o4tRoywfFfvtwfjR/oiTRdaEHGE93iNPBKyiY
poo7Qpo2LYLBo31oX8i1DvY7Z3wZbhIXHGLkgx2H3XxjOt/za/N2uptuX1F7e7APFihA0Nbrn/8e
2eyuP0cIfaphVuewxOcsizgGBR6Fn84jSOgnKMpPP0csbIioyHQCNeXW1Xf0JrgG5cRd61kH6ya7
6F4Vr78or00HSjkYZXaV++1WqCI7ENf4grm2pKlQUAZ8A5ycaXrFopugULwCTxXnRyohbl9GyqD5
gufoZX1PvXacopSzGdBRiW36ouAETKbcM0cwZZnBPs1wh+9ayPihqwxNpKgJ8dSi2yodlfo+C0X5
YM0FMx8eXE4/Ig20uTIa3KDipLsIaHTMTObEdbfrCJgQUu70010cgqow/Hl++DIfvwYWQhw8xle4
zwF45LnTRYccHazteDwPIltMC85VM5H+xbOCMMVqadeJaSKUVqz9HIC9ZM/MdzpveDhJZcFy5oNq
Ahk6SECL1B1JNxhGB0YcV+N3JoRo0VXvRkl66LXm2CftIaLTg1m+om3XnXmONnHtguThRseKdKw2
olJUy4LDS0x4KgohCoqPwd/Rpi6qc+OCO1ntQ3rw/JzKTizrE0fMe4652jBU2MBi8vibHsV+pZU/
5kD1esKdsvo5RVvlerLgimETqAbaSFDgLPh0Y87QPzGCpSCIdCim6HN2qAskB+MxuNP14noc+tAl
hRK4RCNbAk0yb4+C+EUUY0kcigc05DCauJ5Aw6DT93i467Nf8+COzW78932kS2uBDgktC1XAuphm
RduCwhMCx2Oy57I5xvFrE30k5WunfmzRZkie94BlgOuGojgYVxTBycZD3k04/jGjSCl3/W7Cm9aw
08Jbje6YtmMEyknkmWzlK6X5mjWu4FzHBEpMKrjYXNXY/Rzde+XQ1Dv245vyxGo/avz6acPLSFeP
gt9i6ffEP8G9mXOK15ilU56laMylV4bq6NqbGn8Pt1gXZduPrZAEf5bSoWDRgoT7jwMhu1J9GxLX
2OIcl/qaNY6wGfho6SNbcPIWlbLaoXdSJ7/Q71uk37zqrgpc+nh+w2+M7M8Rsrq6BUP8/3MYLb34
6JgtnosEQlPZt/M4ki5KWCVSEVDzAcccEbN5c2MVYGYecfTuTVc7aI+7wjV0h91qP/jD7Mb76g5k
HoMzv54Hlh1Fa1whqmkX0fmCDbDK5p33R1DIcXt3HoIsvyEGcmsMYcf1aqoXiQKMfpcShzxBQ9wb
j+zYeMFD8agNXu7qoMqjHn9L3Uv0H7h/k+5Zf4Gw99LYUnQlxezOhNwls7oD4ZVroqBjZnd9VR83
Brw1qcLRO1GrncwRA7YezH3hax8K5KohO8pv0FYxDZ7mpV60R76pc+bJMV74fr5A8+xH+MR2W4mh
/zL7S8AOik106guz30YWN+cQTlzd012xD/bHzDU1x9ppN5XbgNTNN/6PvS9ZjhxJkv2VlryjBjsc
I1NzwBY79ySZvECYTBKLAw7HDvjXPwWrujqICAlM17vMYY4pTNLgm7m5mZqqV++1d2WDXme2Slfm
d/NvvNFBRPXXJ8ymfxAhhCcNXJttugX6VTU3ZIm0++xBhY4S3LqsQ4Zx5uzyWldKuZhGyX+11Yet
d5DLuTe7j8tLe9anHpmZeTo6lByYbpgBuLvufoI6IiwOhTpA/XwxPD1vC6ygNvq3wQo020VU0EHE
IWxFkBvIWlQ6TQBtXpvIcM0eoAGzd5GowLuSvjdm4lljd7CN2hOVfpBSEkjZzRDRBX94NmbGTvrr
o6Z1OHKIep2HYSeXuFQg6txCF0HKXXvcjBDbNp9FuSbylbaUp5u2x4n/ABWUBiwnJmMOXpUreyw0
FTdnTuRbmpv3OM9/I7BDi+5fJmbD0mIqDWOJoEBlml+lbq+sZIqOmmgzStuYLfmjsw7iyNxst9at
3UjxxGCkIePSd+jnzpAIhLja39itR2Zmu7U3uTK0ISbOpMo6qoMilT1kR1xp8PhSI+PZISGJAy+D
SNP+5PM82hgR4tC049gYSg0q1NJ09Mb/OwJxUDlAZh6kYLqKuHg2cSarsgZRKWpvykeseTUycZoe
JKErgTc3T93YBKvL+vIsntt+tjKVc9CPp5zgJC0xmCUxsFg8BwdjpV1lfbXgIM95r2MTs1tYKkGu
WyYYlpQgZRpfZ6nDQO2k8e+Xh3LOpRzbmd0FSQm+LijMIYACiIHU16z2xcCcuPCbJaXOJVMzn1+q
hUJrHaaoyjywAvNKRRuvWzX7LHm7PKqzFdnjYc08ZcWoCUZgPB+kdTs6jeqQQ7PRfdtVr/kO8ohe
5lBX8cVqS67ju++p+z3ylh5q01maO6njb5h5kLxq+1Zupp3ZMj9nfi+KoG9tx1B2UgRA5K/LYz53
3I7NzQ5CCdKNsSAwB7b1B2li3gFzKJgh+iVXdXZrghgUeSEFh2CeJFH6UmhSi5hbLwOh7bl+INGr
WNotZ2fvyMrMU9l2kuVqi3xQkq960q0lCQK54W6oc5+Tm2iRc3x6KZys1pG92UuClWgPCDuMCtx/
5MNCtuBZ8+Rb7QlKpFHn8MiVHkdPXqtXZdAE4SG6/xvLh7SXNcGKwDE027GdBlXzeMR4JVQtKGia
Et01l+T8zjquIyOzLRmNZix9TmpYJJ6sPiXgKb48jLN5PAjcmBa6Tyfo2syhCAp9kiGcXmTSdVnc
sAjwaeBU3xL9V9Vdm2DH44dIWlH54bLhs9v/yO7Mu4SqImg8nfhaRJASQQHXQkS09Co7u0uOrMxW
Saq6vBNIyLolu9KLd33cq23uQA8p4gzUaJlfmC+Xx3X2tB1ZnC3ZUPDSZnzaF/XWTn8k3SGqfxhL
d/UZK2ANBS4BUFcw3s/rIJ3MZdGosMJDyU0tLcj6wqHkulOShafQmSZXmDgyNVuoiEJ0yWJ4Cg1g
D79XOkesk4NYSQf9pqqcfBO5487+oSxU6864k0lwBX1+qO1P3GRfo1ReS60W9UhKgnmKoIwEhWzR
xo6uTIq8PhR6L6/amd34xdxskI3WZ1ZPYY6r+1y6U9K1It1dNqEsDWm2F4F260k55Vkr465Hp03l
5d2hzTwwlSI36CvdR6MHFdnJ5Lbqdga7qZPrOvJaOLZ4YXbPPSkxXrSToRyK5sZ5almpZUMSPQrn
3IuutGvIS90Xr7p7l+y7fbOO79ogh0D2mu4ZqjPb+Hu9pKx1Jrj48gGzY8JCiHkZFB8whEE4BDz2
YvtHZ1/xeKlSsTjW2UVblXKSJQZMaZGH5jnwSUWO/isO3un+LQ3Sp0Lxkk10A+n2feskD3z1upQc
XRrs7G4kpAA81MbKt7nX654e1U6V+0n0oqWPlzfZkqXZrZhZxdgwE2PVR7cLd2W2HbO7erwPk6WL
YzoRs/v3eAHnbZwAEmh6WsFSpULk/qWhCwH1uSyvAjVnHU8FgyB2nw2l1rka6pNKAgRSjPAa3QxD
FpRaINhuHDwMDhgTV+jGwoWonzmm4FDHoQCTrwI476xoGUd1zTNUmcE4rXkV/BvkuVF6SRsQ4/Z+
RkInpW5km+uc76LuIMU7sEKNxs7Urnrj2exvE5Y46giG6mhFQy8tOh91917eURH0hWcJvHw0Z9Q3
KQl3bQjmYjL4HcCHqGu79fDYgdelaV7VdqqiuRbUgzjdjdW11cjBEKMODegClISXPOCZnaOCO10B
sx1CAXV+oyAhUxSSMBAHwANGUN8B4QZ1bZTvjKUO/3MzfGxq5myLHlqumTqZSvaQvqljV+tTJ4Em
QOSZfMGznzWG7lFTQQ+pihaxrxdJJHrwEWowlnW2A/LJQAbxa6M8S/2+aK9S3gSXT+CZm3ky9Je9
mWNr65EleIPi1SQ9yhaYfdWHqDYD0fqX7SyNa+bVoKWp8dqcxmUALwpSQKK+FcZKE/GKW2RDFimk
zhjUFLTdg2IJz5YT9klJjUkIOu7WVUC4GvFNIl5GSAuw8jpR/CUV8jOzCHQaIShaGWDqnF//ObNK
YUc2SO2N0B359zEUyAwEPVvYHWfu/S92ZluRK1qs17LVusy+HughUx6SJcmAM47yi4nZBtSEZida
iXlrQt1Vtd41/0brgYYYEPRTyJyiWDzbCqrQzIjFmCw9bp8aJryOx3csXYgZzo7jyMq0P47SQ51C
JDORYYXCv2kNRGOW2qvOLsaRhZnHT6XYVrmAhTJ/56WvgVdSQZr08rlZMDIX39GNQotwQFp3APCl
MTY90eF5F9D5C3M1V6QiedlZeoGRyK1xHXeqBw0A7/I4ztWbjlddU7+uR1Wh5RgVvRYsGOKQmHtj
pG4PQslm1DyesP0ENWNxj8e47KBnBIVu5qKL3os7kE728irs7xu6VCeYlmgWFXz5qFnYzrqUNbaE
2c3b76S4L8erKNpl9Q5VKYX6XXt7eRLOuol/7ZhPOcWjPZmGcsdSddqTSb/qEogbJU+QFQ3pQtPX
0nrOznDb2aTm9nSGaXrTVuUuZw+XR7JkYXZtFGVkk0GGBTTDhGylNsrCvj+X9/+yNDMvYSaZgFYZ
5ioz5AeSpqlDRE+c1h5vhk7ybUqCISmcpr6z0eZ8eXSLxmfOI46EYpA+xIGQH/KwAhLYLdvrXNxA
mW1IbbeXdkxSF6ye3YzIeuHqR83hpOpQV8SMdCnu3BweK2R+oqOdG6DnAc2Br+ad/Dd66jTodoL4
HQBT9UQdkQx6zaHf26EDtfvIq+JhQC6sVZgnA4y5MKHqmYN2bGs2oX1D1LykSecq+xrdxJFD9/zV
OoT339W76q1Y6J06wzQAiNfR0GaumYSgl1MYzHVv8lXyaN3Tq/G9tB2+s0ZX8z1j82jcRksuTr48
SGP6+dHx5paaQR8FVvE69fuPLneMg76JMycGxcqCsXOu5GiEJ6ScCi9kNsAWCp0eS0tXANKW3hF9
dXnlzt0/x3amhT0aU2ykGW1S2Mk1e2Nm+i4GvVw/LiWIlszMHHGrxJWWN5MZQ3ZJv02RXVvK2p9D
cxzvCmNyakdjQQupNbaTEWmNYsSqek4f2F7x2K541u9T00kW3PDZO+948mZ+GJ1UckenRarZY/QK
ud+XxqsdyU+AqGwMR3rnO/WhAyr/Nnv8/1u2mX+G38yqpIJlTXvryaOq1U4pf79sY3F4MxfdjVSR
5GlvmAcN6KYXxWl2yXaibe4xpOJZbIcb6kGVRV2Rpef2gkMxZg4Ft7YZDyVsoy5e5o5yraMQ75iT
Oob/QwaswFqIkc7AqSZcGiT40FAIAdR5Z3s4opOLNwrAzjzB2/46z7Y0hXaYp+a1l6T3Y3lg4bpt
V+XoSeVVShdO4pkMw/QBoF1E1wEK03NchRhAepMxoK1tYMlpl3k5h3Y2MFaQXA6hmLoZYxOaKH6+
xDipWNNsfo2TvpqenZyCRIBbWeiLpuYuslCTzEGTu6b9BtrZkn2dF/uqfC60VWU92obToX9GKnxN
fleUVxNvFMORB3oLeKhjR7KvgR+zP5AyXIuOuhZ/QJYE4gN5UXk2AJQ175ymegH/gts015GAZAZf
a2qMAuWm0+sAEixjva8FRaHmhQjJlxodbAOBoq5T4fN8Y5TbQmJ+2W+YtArTjcmE0+QbQcAUv6q6
ezocQg08fcyJ0sjL2a8o2UVgsDQRVeSFZ4ubLL1mKtqAAqi/c74e2HUKfcUxkBvEq+wRpHdyuE6t
NbEfC34LejdIGuyy8Rb0NZZCPVKtrfKeNEFONYd3e8PcptGtWeyl7ntsPdko+Is9rXYFRO9KurGK
u5yuWP0a9g+omzD73urWhelY4wqa1QznR+5Appa81ToIKq57EaAHxU9ASZI/y/WPwkpAcx1CYsGn
5iGGhJ3ynaX3UvGqjRDMCcFlAQkyM8J0jaip6dta8uzkTS0MV49+yOMV5A8knrgtCilql65zEmD7
uWnxPSzX4LcVzUdTuqm9l8NrpLG6+juhP3sw+IBHqyunCdlB85rZg0u7INL9Wq43EpoqGvAeGup1
pvWOXJAVoc9ACwV54oM/d+m+Pw2dppbUSdpFl1EWmrf75kYUVkbcTmAcV9lYmypovNZPnGxfO43s
yDfaAVS2PnbYvRyhQXbBEZ4xbyIXpdu2AlldKKF/vVjKzCjaaoIJpnu0xrq9S112XclO6DzdmxDs
ZNs3FI6ear9cGPgZCU1UHY4szw6mWYymVeFS+4QHoVFoWzriCdKlOUJX987yrQP36/24jjeWx710
BdlaUPN4SzfBGf/w5TNmF13c1UUT9fgM1QXTGEyHnrmCM+6D4vk7uN8d27P21Hm2f12e+dMo6Ovw
Z9ccxIlAC2GhXgYiqTh/4WAD49xptaXxTd8/839fxje76WSagznJQP0qd/Ir3dV2cUAxztLrVo0f
7up16y6llM4Usr6ObXbD5bGm2g3BnOaPUODasKCExLGP/KP32hyuspXhLlEOLI1yFjVnGnh2PvG7
lr3VjFU4XGnS+vKCnbtFj2bSlmcxcjxytChV01Exo5+ysRYy23Bwv9b9KypOnp0Nr02vOhaNQWtM
0F6DlrQ+6W6nfszLn3JGA+94gk+YvG07U7k9leQRDN7aEIkJ2Cb16FXo/aSrwRN3uNUclFmcOiBO
5/YB0P7e1kid+8sfcrKJbQ3ocIBxNXQTAPw+Ozy9FI+ZrIYIo8YqUEnplnCutXVQx7vLhk7WF4bQ
GApohQlKOzTAfXVTdiYybkKwCYk30JWbDDJDvqYGl42crvDMyuxMqp0msqGGFZCqgttbID5zihRM
v8DebjSXQV8Wxat8wRMujW12Qhnvcysq0x79n7dN+sCNoF/itJz+xBcnMBvY7EAiYynVcouBSaks
bzJa5k+qpJkpiBbH4mC1afYhtemwkMc8tzvQumSh3R5022T+0KMpYDKdyHqUA1dyjSYw9bGvdqr2
vLBsS3amgPvocSR0FVTCIybQRlznKUNgrqKt+gOUgNGe3LM7vjMOdGO49RIS8vRZNs2rCo00VHGM
ifLkq+XIEnZvJxTaEhucuo0lO0+V0/naCn0Z/tSv5C4MdbqOTxbyyOBsIduobJOqhUHz0OwTZIZX
tmvcWi99MKziLblaTEecJAZmI5w5VskYWW/FMFgaweAVbueoCuTqXT1gENVY8Gunhfuv1j6TW0cr
2bKs6ECWhMYZT7kmq+6tyJx69FV3ep+JlXldIzCK3eYVu2lcL91bZw8i3gKgfAVw8qQLbFSKgqki
7wGsAqS1W/dTFsswlwZ5drtqUAHVp9ZQfV5EMBticRvTimCr/YB0hmv60r7c8p/hjeVXSIdc5TdR
0Cxp7J7frFBEQuliCvXm8g8tEW1kEthFYelNvwWwPgi97Kf6IFzDLa/bnwt7dTp2J3v1yN7086PF
NCQ1a+K46F1LBZKlgdimo7nJCv2JXi87LV5/CzN7ij+Yts+RxVkwa7VhZuYSRkheotEpkacOwMTZ
OWlgesro1NejZ62kDRpE1h+Da73wrbRPFzr8p7D1ZNTgylZAOIOZnmMAq4zXpNAmZ5TtdeWDtO+X
p/X8II8MzFwAkGU9yEjhy5vBBMq7cEo9dVOZ3LEW8NSW28C7oJRfoe9t1JGCjiGZhiJ3H68jnrog
H3BUM3RsUV73vN9QojlKX90To0OqT0qWHhinYf60JkefO3MgHSW0lNXpdjM35kv/Cr0zM4jv+fqO
O/WavOWB6L10q20HVzG9wR29+38bAfP1E+xZ4KZJ+lBlBmYsF5tSfpHaW5K4Nnli6LC5vDhnFx8J
FohK4lyfaDGnnVEmaQ3/JVDrYoJfDYO8umziNEE8jQbMEaB5QyOuQWabfGAWnqeTRwaXt4F28qv2
KjB2oKEdfzRO9GBsG1Dou0lQBZcNn3VbR3Zn77U0rKgG/Q5s7ETd6FzsUaUG2+fox/HbZUvnZ/Ff
I5wFe5CUMEQTwRKxn5LkUU/8y39/OiHzIwqUCyAvAA8gaJ3hTqyax6D0KrElI2NVI+kR3tjDXc9W
Csuu8iW4x7nRHFubucHc5CKuM1gb7ac2CopmCfO0ZGC2IUwrMQZlMmCS+4kKoltfnq5zwePEnIXq
jgGgzpzOQ1FHsP11VQ9Klp+14RXNqk4CdLPYkXvZ0Nn4+8gSmR3UYkBbrUVhKdHkzmVxjIwzTQ95
9AtSMUGkagCXZo3HOvupTxj64FjzKHfoZjBIcRVm9cKOP0Xs4qiB5FSHujBwpid8KVAwKrWO4Xvo
h+IottcAVFQ7xf4KICUkRBp54SVw7ojZBAAgKEPZQNDMwkk90cC2Vda9G4Ut9D72XMvRXeMXtfc5
0f/xNvxn9F7c/LHX6//+L/z7reAoo0Tg+f76z/++5u/sHzfZ69t7/V/TL/71H2f/b/VeXL3mp//p
y+/gj/9pHC/41y//8FmTNONt+16Nd+91mzWffx+fOf3P/+kP//H++VceRv7++7e3omXN9NeipGDf
/vzR5tfv38CZd7Thpr//5w+nAfz+bf/adMnryS+8v9bN799U8hvC6onYCPT7YAUhcBr9++dP5N9s
C4kqdJbJcOtoS/72D1aAOv33bwb5bdoYUwkSffTgLMLZrkGuMP3I+G0Cen9GeLaiQp762z8H/mV9
/rVe/wCv402RsKb+/Zv++ZL4l8+ypj49AxresI4+NVia+Sw6WCOzSGp5IINiH7nd2D9YrkM4r4gA
X4NY8jtlU0qzjQbyIxQZbX0ytsNBLutSDxQ70x/NSlDuSIpUWU6IHEbqjxoXq1RwkNFWxNIHSCNR
S/aVQlWwzfUsY15ol8WPEBdR66dIY5pbe2gtBY0bnVr6uUWRwaVGOLZOO8pFoBhWqO40oB1wZvqY
PmDWGrCeZGJ4G/Sikla5oSMSFJzUshOB4BtOuO8hpEOguYvmGiMpU78oEyWA8rXcO8YQyglUaLP0
WcuIDjipCc0hvAnKivuaFiOa0SDQ+5olk2IkG0y9cEShV+hG6Km0DRVtdIy6Fzfg32YftYilLQV1
iBd25XBnZaK6DQ1qRZ4s1HoIQCmSvea0IO3TqLSMOlor24dGzccrQx0nHZdUHx/HcTBif2ih/2Db
NMmDpCLKj5EZXeWaXO/soGSheK7iCFhbCoj660DrClA4KoH5gOJl0HimZmYhBPqkSvFJ2li/Kgjr
Ra5oYr1yGE8MPMpNETllmemRl7Cq/YiNKHmMdJhB5QaZKJfVlmS5aR+hTJvJvXRQYtsS23Ssou8j
1ysNrde9eOqSrOAOa2NjcFpSi9xLIgWpo6ypo8dGTofIrfLCLlFfIHLpWKkJsDk3i77ZJrUWAuAq
kLr2WRZTxBhUQZ46FMza9CNrWjfqUgWSnLa21biUE1B9QyLN7TraXoEpPlZXpYrhYHk1o3D0HtTE
ARddux3RwsLdKmwhtkLDpNfBkpN3odfUloGsc9Xwat0VrfKMRCKq34NVgd5OUjuvLaTR8hXegl52
1MvCRrdG3e7bTqPMg8PAN3RWGfXr1rTGn5pksGe9AjQUjILF8FPnctY5it5Ild/qepx4TasPodu0
IbZSNSZCc9WWsX0lSyGQ0kld3uqSRZ9SBek+twCS+lcfMglEO4llfs/z1Ix9SlKZY6miFMCbnjVO
TxT7uekoFC30KDNR6bampS+GLOeOZgPWgsRLKz3pY0nNdZe10YdMaD+uWN/mptdrdUKvB5nK0Caz
VQhHsoGPK9B857arQAw7c021ih9DVNUghaAjNFtFFVAzTtpo4pFXKXi/k1EtE7cZa4XjQQDlWDfO
VSsOJKq3EMrTFa1x2rRv9nWa9akLktNKcszSbl6GttSekMCsQoCphA6KB16F9UEjtIMMsUYtqAIL
muZbsP0zHcLpqCBsNKAk0qDOUp24uToYzQoqeUl6PfZSK697SxGKW9cCa65IsYpKZAWedLCj2wKF
QLRd915Voj9hJZEstEAVZg/MLdVaDNtBicMHC12toyMLEH55CUdSlVSkULaJpGfGeqgGvb8fuEwV
0Mtqeu5bUlYM7pCBDcQrK1E/V9gIOnr3+m4A2YnW5S40oPDWNokyaa9zM6UVtMtrLNB1QmMjvI3A
P504cSjVnac2ld3v2xFqWau8Y3oMPVo7+WjMIe6cmNrAuzJw4GBtE6rVq84U8iMK6DYB1oenb7Qe
rCbo8SZXIZEDVNxPHeSgL1Uhol9I4mq/qjiXMx+ts3q/T9pO2G6HgtEja1TdKxCscr8yFclYEVWn
T0qhmY1jQNnHRiLGjJ6sHFxE+1aRE8tnHCpKLA+z0Wv1SgfkeRgodLwGpkwCyCkB1UShNtTXgDCN
btUx95Hc5ejCq0vx0+4UVFmqHtBWdzB7kPdzYgjV0ViiPQgTaHq3lZW2gBww6JGRGu0qulIzOdxC
t4FpDszWT6We1T81dDyEfgUJdQtUEAXIVUNFL5AyaiR0kVVGS4gXohlK8a3YLJKgFXIMpv5MSTeS
LFkfvC7xuk3SUFOctIMX34RmjOqj0SvwV0kYF9BxrWknO0QvLZ+A+RpOhvMc6hwQIkkwP2bfrCum
k+cEF4CyktCK+7OSeVjBeaSm7FWq1NXbGD1LYh0nwGttuoI3b3VVtoozNKV4kJQwfKihV1yjskh+
SFYxFS71VKyyODK3Iqz6n0ZbRLsWSWvNSes2RCiqApVUDMVDpZPm0Nd1/tGWo00gkcrGNVqZG/hP
mHjjqcE/BmmQwaOpyNBosfusQ6bLFLjJ+izNB6fMouEF7ttCRRVb9NlodKV/AO8ruRPEbJ5IqdRI
ySVDe4PHTtX7VIT9E02kInVDMA3BEVfUWFk51sWJkzHbiDGE1NQox2MRVKVpCodZKVBaIR1V1QNI
H6l1pelWOh7M90WboTiVd7QI/djIZKQamATJNJQC0EHCc8iO6HYYv9K6FcQpeCqDhJLaBYoOIbJf
UCYZNB3NrKn4wHi6ahdKxLZXY9oRfR9ClA2idsBNNh6BWPd1DEGzyDeoMpRuFNk8c+SKgbCnUEK5
dCe1LsU1pDhO3LgPR/OPt8e/FRIfkreqqIuP5mJAPAXO9031/t4cXvn8f/4vjIptBKX/8c/Y8yQo
XiEwZ/X7eBwWT7/xR1Qsqb+BvQCx7+cLCNxY0+Pvj7AYPwKRJBikQHeETCbQHfitP+Ni3f4NAr2A
5eHl9AfP5V9xMX6kg3cKWwTpMQTMxr8TFs9wJeB+1/E6AwM89MInRpgpaD9OMQId2AzCiqAVXsX2
zpRC+iiVbXplFWgWabVc85rEsCASxJsDSNTqbWUgeiyMxFp6Kn59JP/xJdjTYEiFIAl42jAZx1/S
hDlLiYoKUWpTICG65CWEhuMeyOruY8w4KxyQJb2Q0YivdQrGVlR6LWNVGX30o6klA50mY2Pc6qLW
103XAdJRmkpyJ/FRLCC7znwo2FVty0T3OgE7x5RNOMrKdiZiul7DlJVdmwZSKgH6Um6tEF00eVwi
oRjyhVftrBz8OTcEOinonsT7HW+oWQpQgtRiF6p67xSAauQiXltyEd9Liiw5sglHFJkAUkth+5xQ
M/IKNdIcrRk0RGxTAEWgZ9T2NFn19J/9Mf936r/ZWNcLp/69yl/Z10OPX/jj0CvGbyCLkPEORtCG
1K2GNMUfZ974DcIo0FFH/wNI1hSkt/868njvohEHXDIyUiZ/vHf/+RTWrd9U0OaDPn8qkn1q9fzT
Hf0PnsJf968FMlK0vsDh2GikBnBmDkQXVphzrRF4FI5hhGb02mRQ12z0UIZwmz4Y1QFvzuFNGVi9
OZqiP7/k+BH+NW34aRmzAiYNyCrB9emzI271NU2lCPcP7vQ8dKxYln+WZhNafqTxsfXs3rSbTUsa
+l7nbb5EKD1Ddk/2Uf5GfWOifkOj7ryfogHmuUYUULhIWRWyI9JM10DgVxeroh7s782oZO+6OgL+
JVFE20nDlWLV1PISrvZrlurzO0wdQD7A+ZAPND8LFEcehKNsIKCHgDdDHurdAwlH4hk0TKVDA317
CD4VxlIl+Wtl7tMk6hqTwDfGjx058/OdXGRlOUqoc6TC2AHkHT/rWttv23iQEufyMp9uMM2apEih
2IJmaMhFf3WQ9dAPDUgaqdugdJ3gTYD2lU3WdHbuNIk0rKohkfkVKKrln5cNnxskqAGwzgbIC/Eg
nhlmeLCqXKGuxMLKvDKHNERdZJCyypGiegnXfmaYOMc4P7gCYG6OQuV4d5CRIsFIB9PYdelA/ahD
70wWpb/ySrE3dJrqyyOcpu44iYUdjPwaqA/QITDd27P87iDk1sy0Mnc51Al/GkqBxYNCxJKZ04MK
EkZQ60winrasn+yWMcnbgVaZS7PM2NV5/SvV26YNJvoWrVNoII3gE8ezly1pkZwuITJ38J2GZeKz
wV/+dQmZVqtE5UPm9gbcA5LXyGCHrBW/BIvzamGjztLT06nAwsGMMUEHFTJ3CJakUFaqKl4AyAE8
Wl1uRm6uyO1KUSCy7g9AzFCvyWLgkdJWk0anB18uQTJikPyyYIbs5DHrl9qVT+cAeVJ4SciJyrhA
PpP8R+6BEjkqmnAsXOiSaeNODvMRHIQ27Q9JEturyzvqnDFNgUdEghQFnbkxMcp6PEQZfCLvjV2D
BvSVEWlx7NR6z39ctnW6e6fLDUlmPLOxq+YC8ia8XYqNBFqEpLVXKPFi9+acR3yhDHK6fZFuRkkF
TN9YVeBCv26iBkTfSBODnb3qWXdIRylbib43vEyUbeEAaRO9ydKQo7tH6pZKpae+HSEhTKINHI4W
sfvMNqujZuAYY4zq5k+ATcC5pwoTqUlTTVV6aLmKq+ffnldLRS0O3JtAXpwcmlIhkclCM3djVQw3
oKbNHuF5iXfZyom/A/YcPNy4teAb1JO6fGulIkUKw3BYpUg3BEmzAzJQOtLBbegOOuH3Cg7vQrA9
w1zgiMIBWRZSKNNBhdVpvo8OAzLeyE53QwteURsvlFCLyDrLBw5GlFiQtZSJMVqhRp71PkNGEIyH
mRn9SljOoNiIRNAmlS2qrWmL/OPCNptV2/BtWGjUO/CIA0HYaTwDnkm7GTtpdIXBC+SW5LRbpaYR
xY6idsSxkBnYNQOLb8I8grpqKtimTtFemCSCvieWXXauMRhl4ROtTZbO9ckhgFALHpfo5518HMTb
v04cKJsEAX26cBslJU9V0+UvYiLX8c0xS25FyiT5kGRTzhxxIsJARVSD6o9CtRwoAICbyOrBVd9a
neXZUaduLSvse1+vWiT7ITA6jB4XHC6ZGqo5gMWu7Uo06E2IHyyjOXgjZ/RXUWEzuZ1KOxGMA2l6
tEXnKne5pCMA1PlY144cDfKhNwfy3uUKG9Z1aKZpMBRl1gdcJfh/6ohatK/KNNtGo90mQTSdrUpO
I2Qc4wEfYbfN3VApyY2shSxQc2QgHbkfsjdLyUZX7vscBZIhBwW/jjkJ0cDfDTcFFVLrxINGdioK
lczpeIfoqxE5oT9SMx2uElkbGv/yMZqvC7w64ng0pwM/BAjCvEQ7ZHSI8w6ZPOkq64IcbKQZODEL
c4lKCxWy2YlFxQt/f9IFAiodPYtT3e347CAtVTV2BTo0VU/M+FVSJbtylGEsINAhJx0KPRXIjDqm
JD6o9nnjIft9Eybo0AvlsAMuF/xze3OIjCuTgYTIi0w7vhG1CDIa77VBlRxIZJgo6qCq4+JOC+8E
zQV4BHDwYj/OBShQWZ6t1D4HqjcMRRX0TfIi1E6SnFyE3K37xPQL3md+guzza1+P62Io02e5olEF
XTra3yd6xyCuRUbiEMwmdDq5OtWvFJF6ZlneTi4xCcoi1NdhaPGbUqik2ycJTV1OCrMCG4YMUp6G
xPD9EaoUW/gDy4uZjmaS0LKgVJIBgCj7YU+s255XgDoCIadSSTaDNpbkCiU8qeQriXJzFcfjEEB0
rJoUFhTxpEXJhutcE69YdMXVQXOgemX8/6j7suW4cW3LX+kfwA1O4PDKTOacklKTJb8wLMsmSGIg
AA4Av/6uPOdEx+3T0dF9Hzuioh6qymU5EwT3XqPjFngppL+lxZvHIB5TzK+4T4qyXtH1aoc+K6fR
d7dwHmJWjvgpfBXqlKSHYs3JKRCr2naU21sd+OFZJ1n/EkVM/EnshI6xAhx3Voac2nADTZLb11Pz
OBWDBhTBcwPTiLXFXzOERuFRI/SjnqXzAALXvCnb2MHFg/LVqTTwlz4Fba1vIZ35McU5uUhd0xMZ
411qinxnYhef8eEHD9InMMQkpNu36C6ONwTBEagZljoZD4hG+MNq/5N0QCDLcVqKD4MT9cwIDCxq
mnQP5AKpT3wJ488x0OFhKXIgp7x+p3KJnkwAunReo++wa2TVtXm+wPFLwgWJabPfFWA5QHYmWXT1
Iu3OQlD6PBRQXZV3Rd5Yzh1cq/jNzF/nM5VvFMFQvJ/zKewfeD38BkT+AlkRHMQmAkk0I1sjLpMV
mugyj8P3Yells6+bKNoN3RDcog48aRdQtyXNEJdNu/42y4x5jHbNxs7tipiTeAL7OYwV70H81YVA
1RJ2KbVPFNiQFAdx3OLWQlRKP+ET7AhJK0vIeELq3SgqWfd1vWlbk72GTffKUMTQnLC08GNvgpjB
mNTafVQMtKvW0fMf1qGctlQ95bgxmgavEfA2oGfU9CRWEuy5W4LtFCbrtZlSB28agkNW037OMZNg
GcxLHfOxHPlS6inesWB9Nx1977CllvhUwdsRefSudtWC9zgoyCIsI7YM25SIfscBttNqnQv6HXWQ
vW2EGkO+tbF0j4OyKOJcGdSCDuomNJwsa9VyBytK70w1J01ym11IHkG3AUG4Q/dApzYzZW8SbQLH
rGhekOOpb5PX7TebU3GUil+60b4WLXjMFCwn2I5fg1t/9ZlBVCVg7Pknpp3vIsHLzZH5yzh9LxJc
M5znJDk6tOuCPxXPrmgeiVfyHOiE/Ojq9ZG6DLR6036G67eR7VveFN8MhAjUZv7kg+aKS6ops2mu
stHu9RrqbZFqWTmbfAJRh+EQpqaQWNCCdNh1cn2LsxGRj4E7N6m7yqbmeJuqt4aE8R4hB38R/g4G
KPos6PAVsPatoAst01RBdziBvbON+4V25qkr+8H/xnz37OL1NQdvuSMW+EcUkr6kwwDeVAoU5Njm
MuCMcQbHlwmfdd3kG4YX7wVdHqUJh7GMZrA+RsHbxtLwkSce39A6uw3rmgvGTw6GSQHmGdJouyhP
HsQIVHESCy8h3LgzMAE9uRT1x1G+xKUQCpwfsn40GlEfZFh0ZaZhKhvjIcMuFB+I7Ekp4+61WdI9
Rp0VAwIFN4vnZGo5+n2G5iWK8QzlUj32KGsoxgWB0FH7J2csOWJ6ozl4yyhBkW9Iv3sMHkPZCeK+
R05H0DWhPNV4zi6JWodNIvtdOKAhenGkOJBhfuxtSDYzidxLctdshkK+BX4+r5kxFXywWDKa9h7M
oks3rEdME9fVznAiasB1azhs+VIkFY/EGQUSH7KvT9bwet86KUuSTNWYACwC1AeJOHXxtjEtq4Y5
tw88428Z1DUChjtQ/p3IXvW6kq2001s3hjtCmxvH/FUCpXAlIutvfZf/Bkw7b3DHNhei6Yied/bb
Rg2w7gg3opQZHISmEUg3hEisQEX0tRuG3xEzJ836/ISMJxTScPk3J0iXw+/d/sV6yNDIiB6x3Cv2
nedanpuAIGAnKfhLQkf+ttYaX0rECkw3ZK2CQQ64oEPoKpp+t/bBHlPzfljQQYIz8ScSxYpTh80f
4UDttRUyP5rBP7MwOYTL/CLkcBmn4Vla1304p29t01JkyMJZHw3579DzplKMx8d1NhHAJd9VaYs0
8lCbquYOYQpj+7Didn42en5GJTUri8Xt0xTuROWusdYIVxySN9VjuchRqpnr5qnr2UkTelndfIuY
xkU3zQ8gch96+EfrFZz6PZfn0C/zX7WOCjyavzAoNEoDGcIcTbSEwgPaCRL8TW0x+DK1cnm1Uf2T
FfV8DG1CDvFQn1pPxjLFog1HJw78LsRnV/L7dyzGz6yZLZqpkj3BHaNLIln/EDSLKFH2VkaFlG/F
KH5jmUHwn7ELKftITVsD4A3Hb02msslQJG39CUz4WsVT8Yk7m6Lacv1Zz21ryxAChBKOEowmpLmE
bRRcE8fhn+Z0o6A8v8HkUoDRj+4aEphNWYtWIDmDMDXrSLZMwQcs6243F22lg37PcjhTE4//Zmyf
+6jAyxtRKhsziF8LKbJNv8rvoMWfGABAsYPXDESwZCgbZqa0M7ynGJ03y1K/plJfUt4Bh4lSVYpi
+NUsIVJSCvfY1/10oE0SbrvY6i3x5Mc8pO2VC59tpqF+UErUFXh15IP1x4C/1llzqBe/9fNQJTo8
twG7ZqyrghwG1FpKZIrUJCh1r1F4VsfVzPV3O7PfkGgem/tny9L1lYLWLD0Kf48LNf3GCoNfIQBP
mYiH254NeanXdD+wdk9Am+6oiZ7yEAcreNE0qXdO230ak/cai9rSQcsfJU8YLnZBsc5l0g/IwEi+
Iz6fbKvOa0D2JoADmUw9Utgp2TW9hwk3fwKQ/BaI+ruTyY6OtAJYVCVTWymVvSxUPK4WpNQq+s/M
rFsdL2+orcBtjZeqVWGVzEmyGyPT7+Ic2enYVXZumlUViRhWkZingL1g8w0nfB3gF7dKdvah66D0
HlHjJxmudNBQh+LeDQXJxp7R2ZeQoLxobStDyLDLAaGVFPahMifqPRhzcOAuuHASPEdN9pAIIEyp
I+dQjbCyB/14AouEHB60rpaKN2eStHKv6IoPaCRSwDRW/GwB8FSguuGNG2O6dQhk8b47r7m89Kmb
H2apfmeekk22dN1F5RjCMUD/QMjQU5Yv8nFaU3agsIhDw4W3tVhLiAjaQ+xr8tZiEXlt8uIrhcZl
abMjkt+f85S8UuSGjhaYIMRpf9ssn7F5xtjWsuxnUHSmbNNBlEumQ1CCiBcCibiJcO9jqp4/AW//
msYcej2TDVUq89d0CaOShdFOSb7u3eq6Uy7i177JXxiDHMwl+gaW9gZSVD0gEgBNQmr9mSzkBElV
hGSviW15nD07DmN2Zmt47pvhifQt39jawTOQZkfMZSDpqd0VzlDwHJRDdZg9tvUM0YVK9Q4My03p
7gtuyLT0yOBWiJjEqOe4Q1K2/puE/CZsiPse0BE4vuHdBiiJ0X74VvFyC4ciOQ65j99IiHSraBnp
hteN30yhdad5WR/HjI5bSKbmHW060Zfai6yENPZXJ6ZLxIdri3fWSa8EEiUsOlu8olpkL+HiuOLc
rWcEV3yOkqcbCekeItTkZi3i6JIVraq3Ikzh6GPqNxl7dxrHAt0TrH3UqCyRtj0t8zSVg+iK/aBG
vGig3apIgo6W0AzoGMxZtFF92MHNtpqqi1MEDxo4PIsOZtfVHrLc4TrDzVIGEKZ42FEunHZrCagD
uaryTQnyZ6U6fwoay65Brv1JZTraiRZfs1MhqTga6a/xrHdBXx/ZEu3BBZHPWeI3TjnZFwIaZImI
n73k5KnL5S63/r2Zx3dVtKj49s0xy8wet9k2GKGEsS6+qNHe1BRBujHoS4yghYJ6mEehWcT7CnNN
LxBEWmSvqnPJhq7mSQf0wyOprZjiA5R24dHk+JhInrstn5aqa+xbspK3sNXBWefqtuTNsw6RBgCR
VNmv7Wcw630s8dxBPHiZ72osZaM7/X5aV1fleri6wGATwdKCt/OOjQ53lMp2yWT2i3MVoIsjX5HN
FDZWPuQUklSItSRShQ0EkHoujq2ob2EiG8jSXQ+QpD4Wg9jFYnkXXOTbhoeVC7HHuj7Hchz+HQd3
f3YHlKMGWVplHC4sKG/ApZWmjgKsqWqOc6ylUa+QXros6Y4sxiDxii7FG3bE8aUIaobcg4D0Ykvc
wHCrdF0NpQpCx9YHyjEzP6etAdnvx4LbA+1ndtWW9DfXKP3XKrDvJTEWU6KO2/gh4kYBwGrHBFJV
B5gHfgoafQO8oe9kFu5AArY8jAidG/ehy9z7UHfD49DmQb0JwpbwXUun6KkeQJ5vTTjX6RHBDLwa
adTnWzxSud4GdpmqYQpf1cym8DLRMXtNh5E9oT4CkbeNf1yj+rXI/S0EqP/lnEu2Ov+F+27YdBBQ
mvVxgfiybHWEhOrGo3whZF3HdxCGjJ8OHxBOmIXWtEbuQ5Ow+UYjMe3ggi6JxX7QsWtNmleXhOUq
8XM7x59r7Mt8nZ6iprgB+0Wnq1kQZFbQR8c40A6vumvkSA9/SW3rL8q6/pF1Q6W6rEe6Azz6a5dv
vU6+NHTLlYjq5cjBC+NuR+QlfhFEhQHB2d1Qg7eMWZrTGndNJVOnHpU053maIZOCidDqYHo1WfQp
8+E9y1rgblwC/UY47lfnKMGaUYclOLH13BYjhvuM/WA91QAcDRyCAndJyS195z7nL2JoPiKBBxZn
Q9Gyx58pISreZnyMSwx6ei1rJUcIVNcQu2aj0crAYKzYikYeMjsfSayf2yl+HFdISJiL6jMY9S/V
d2rftN69MEhs58vkJvkLq1jzpaXJn/jQa+SJ5fy5GSKAua3btH4kFPTB8gxMcuub/MSWdEX4GNRi
xDR+ryboh8MuxPLUse4SyIa+4AH/ZY17ajHAP8oCmtkyL1RfddKRN+y+AFlrcDkvfjQrRHoQCaOC
XL4OAmsdX9fuKcsmf4Ij9geUsuSUh9lTE3c/EnwPZ5VIVbGsWN9JKnAQMLTZyto8eOMKS/zEelYt
bBRvkIPeZ25BX0IU5G4ge2Qr6n/zIwR5xdbRdHlCbiH7DWlL+pvC+vE+cRqXfEzeNUwcZ9YK/tih
d7vMqeuuyJCdMUqAOC/bDnWi2jl0ZEfn3MyIJRwoLVFjXQUsBG9v3e8us1d8LSDNFvMLzDLfGjrc
Fq2WX+g/ht2qaHbCFRrwWsLOYERkZTRiW2YooY+54uLQzvVwUAOd32Lna5TZF+lHFI5RpTFEbzBK
hbukECHUA9FU9YXoK/gRqhZoUJloHx1imeab2XlohifQ6oG/9/K0EMFFcX9aA4sKNg4quL3LmDKK
Qcbk9mPxy98uljufxzVic0O24VOEmBUWx1uuvO32ftapemlMIMhWRKm5jsMKkCqO5+AtoajIi6Kh
HcoGMerARSC4WdLAbcD/h+eohYUNocGAzIifkOIyPXkk2GIrTDlKC2u5HWlQ8FIbN++Qlm4PfqDZ
1gkowXG9c3IU7dw/DLUaTi1C4qACuosPVRojzjxvmpcs6OlVdtOFiEhAGE/5Jx9b9iltB8V6aBcP
li0LfkWsN7sCWPGfHIEI4AViN8Pu0JpfRdGx5NLZOqlAnXOGXkoLfeUdXAaar7utqicMKnh2GsTt
RKzDgfQwrCN7qPcYF50f0hiy9GkGZpRn49107KD6vqmglbIopwQH8uCNAThBAFTj+V4opO9jV/xa
g9mnWE5WVmDizhssYiFrjTrO9cgkgGnAuadwDNvkzzguM57ecTJ1mYpVmp+Q6pvlIy4M3gXo1oYw
GGrv1l2CFSVFx0VMtqkCMAnvVoz/ICJS3HaTxeNVdugmQTnNjOlt4zH1j5i1g3CvNXTsR7wrUoUV
KG3al0Ak6VcjmvRJY8dvDtk/GASje9sdMZ76BAOFRApI0A75jc8Y8k5JMSPnvh5hZDyoUYw/VMpx
qNAcgn/gZhd3Y+kdJAXAPjLSnVjkkDbE/ARDxsZGLnGnxXguHmKduCfup87s4KSID2ye0wKh7AwS
7wlQIyBsI3zwJbQINkIEufozRsQmj35OoeLuqEgo2DEaIE68WYhDgJKa9AFIvJiRsJkGpAJfKRAX
nQcE4M48FP0pbusxrzoAqVtDoi027H24kptPHEDYXH+JLNvH0bIvluHZLf3yoTogzgWKxyCDF8o+
mn7YzcamgIIHXDdFqA8zUOXbCoR1m1sWnvFtfzJMtWye/uRjsFZ9tqyfyM/bogZ4QMYTXLn9CrgO
Gxcghsov2HxGt6Rb3wFjwaFc2C5RQ4ZV86dhi2k2AcSLZdTYcBfNkDiViKJA9rX5bov8MJPlZ9iM
6YNKIXjuC7dr5kY/4pckL0DJ+1dYCuh7AFnzYaLuCwr9Djt3Jo4a03aFFYohhhG1OSeFnxWZ2lmO
rxjIZGVNLAHR9TMCRfZJMKr0tnCeZ9uumHEbOIPUKZvMOQKsBu/wiKRaxJcpC+RXk8BBidi+dk5O
cKyJGFjDnWHdhQvMvofOtljoE9qbfCvZiL1AZTHWE+yN0wRAhxd7pXKfXOD38arS0JkXG2aQplrF
i06zs2wJWgThx5dihwOT2108zy44ZwJqycd6mrP0EKmWQIKMMFss3yvtr+HcBOl5GYJYQU0NcOIQ
zlG0Qmk+4ufOMg2lGAQqIF4h4GiQ8KPHqL9hYnbN68g9jy+9C3AVpDPB3z1uobwMAlWMWyRAI31p
lTUS2It63DlZWLZjNBkC3C7IGCuV6VV8EeHq45c+Xkx4LkZq+QGR+OtyyAXtB13+85qY824SP+c0
1e1TYuNOXHsNJmcbLJNFilg8NHZF3b0IyLVIh6g94P9cA8AwjJ/DMacAMI1+bBKDDSvKen+iSuCV
mPT2EWd4HXdmjkfko0CbsLxPhSyq2DgkvxXo0ToIgjWQc8AbT30Akw2kY4hsWZd3PdowL+vBFluz
gLBsMHc+oIa2PYJ++wtn0Q+8UrFkYQA/axP7R1zeCM1D0Zqcc34QrEj3UCjcxR4LsBwEge9FpNYK
lfdqY4mBw0cXmI3Qa39klrDS3Pl270BlbWg6xd9T3pEdaPIasayRDe9IGvsQtmXLzi4Q62DLN6Y7
AHXGbDmb0V+kGRiGOjhxDtTG+syzGEAQ42nxIJx3hwiF6Vi6io5iDZF1Vaved1ucZUzuwkr7emdS
dlOBl7QzPXJ0ZJzL35r0vpoMvcB02n+5JvQ3AgvgbUYyDFSoeW82GVmb4xoEL1MkIfOhQbuDIiMF
kMNhGom4RZS2LuyONFN0anFF6JPDQraPJv6HNwRRPUWtXyITYasBIJfgT+LXBeuf+VngS3thYEx+
9q1ctgEv7HaUidzwjPKwDBTBZ+rbAdOsB7y1miA5rDZuT2iId08ZNtWnDOduA0fCj0SuUbsBORt9
caAI4MqyEXXxTeLfenCr76yP1a0Ps494AbCzhCKvhJvrW11Pg4OtyT8JUwe4GRRHiINEP4gxGfD5
MX/si2mpAeXhewo870FIwo1xNMXIUZ3cF1/Igh/3w7yoS7hI+xDXwQQPA/xbIqRRibId3HaavYdB
HZ+zYfoyfcQrKAmPWVu7i3c63eKNMT4UYxafoCgaQCoZ5K62fVtvQx35qjfyDot28ax2IBDjilNd
t9t728DXRFgzbUghdVjZXuCE9Uvqf+ms75ApV5MIa3/XPhXg6j5Y4sePhed4TcTBjeD/dIXtKX2c
YpBBGDDkegpAFhdbD5bsYcEosrNEzt8J1fYm4e1+ImY6dWEG3Ag9g9kBgAJQK2piAEVhR2Gg6tUa
fzINk8Toc8RtKy8fbNIEB4NUaSCXEDeum3BC7qKAh6JKoc1pcPGs7CerU7QTMhXUJdxGDVjXYcC9
miM9QwwO0DCLRsjMovPKgBmGRYo+L/i8kC0y0ACA/tKEeFRgtokQOfsSBxLrAASbe3CQBXg8Vkd7
xiPs7HBMBZtmketuTQKNHqLZfGW+ixEGOf+ZAllo7ErrETtNs4EPZkSHoSDBUQrljhrpTyXtC3oO
W2BZ9RrQfaKXliANu05uLsqWz8EOUXG3XfrrvWrnWTYLJg8z8GpdZf4AACcv4TM5zHQ9YH9rd8gr
6lGO654hAyGvPpXjzYAIw/jaqh3OPxQRRdDtNG/jHzak982tpvGxoTiJpXMqe65bkP656vixMHNx
GLoJGZddBoSuLbZdHqgTHtljL9n6CQEdUO0G2GMA++ONJLXdMoz92Ght179M8RJ+LDRqHiiCgPFu
jhhwnDR6jFzx3qd3fDWEFXA/0RDlUQpyAijwUCCBAR+7nY0OPXyF+5r109M6TBxjBq9x/lnxJ15q
+y16+Yd3iC0xepp+zV2UPWiVaFsOE0SnmZ3w+4DGA7+Nfgyw4EiZjRgGm46ffAazDUdVEPjsXaLJ
wdVyPtK0WYGW0lMUIYU5ztphUyj/aaOuq6AdgW2x/01HKEsUQf4ovKIllcFF0UInGBcgEawjOLYC
nfYw/EVi3BEYST9BAPOt9HJAP5F1lx7bOIoYHXsGFC7PLuDPMybnORdomlAW6wSZwEDC1lyclAtw
WCnMEIdGEM/OcFm1u2KemzOkHSO+CNyJiFLCC1gAw+Lz+rIGqPDocYlWMw7xhi8W6qmgqJopec2C
7ktAIrajedhswQFWmL3CtzHsD4Dau5Mo/M/BhrbK8dn8IQrvozZeWtSGxf5tzYclLId2gUpQ2NUL
eORydiKrKH7UohYALDOPlsQ27HBXzqj1RkAEFoNpwZus1FSSMydYq9W8kFdnh/EUTYs/I8YRrzQ2
9YcCaBpAeGcfrc4BKGXcwM8n2DnvM7lh0GY+5HwAhg7Y2Sd5sAemiCUEa9dG5jHEfsUcbDothtc2
IFAo4VKF+1agkBZvwV2yRjBuE4FQRGAv1yZE1qcKBCDBFgGvoc2K8wj7LKzUDX0O6sxfVj/pN1pj
iRVAKj9ISo4eTZ3KT0G0nTuFrLiIbAIEl7YTFU/TRGGl6UR7ujeLHLQh9q3Ok/BsdJBfVKP1N8Dj
4NwS3ZzDUM5lHbcTJMpd8AhRF6kr3GdgHcCMgfRBjT0dO3EYPHSDRX6fGdWKEFoX95XnsthFEaEj
eAs6Pk2pJA95C9qiweL/OhDU2dUQmVY8BBYWNYiR3cyeq+cgGn7lsZUXy/E63Fk/q0M2qBS5475D
Lo4fv4oRxD6HjrrEcofrWUTn1GH1unrA3M/NwkAGr6LR4WYG1HsiM6DG+8gIBgg1MrVGFmodZG4P
zCQ8ZQsnsILiTyANNFfdAmRz13P4iVLniqE03ucn1Y/tnddWPz1uGnfAU128GNXzZtMNwm1ZZi0K
FyeiDt6FuANaPlYeCrWDyPxYQY6Ap62lxvyoDUZMYB95YbYzYpjh3YO78+wMSU4NMJVoE086e0ua
KPjLcl8cRoOZbPZwzL8NNLW3JUnIm2yn6GpkZk7ruP7odC6uDivWLe6oOYk6Vc9EeIHQn0bExzTT
kwGMHq1InAA5to3ljM0+cP4KaJ9XFIthUM6A8dWRpxK3fDo3IfDrxszJloyosUnTMUCCJh3kbx9L
NlVFtNZvTI/937ivC3AqBO+CPAfTMI4Bjo0t5g5HvlUB0s1V271Gg4dJF0K4KIeTW1PMwKE9j/B5
7nGhYWbjdIXsC3vjApVvFu4s2haAJ6zQbqZAmHs/qSfCsC28igW3X+ohhtvUJM4fUUWcddDMhCZ8
TyCjwPCEBIRTLmW9wUaexodIAmgIBtGOpWMKlEfiZljW2TyEfhMmU/MnGO/9gxGWq2Fg/SmKZfgV
20WfxmLF/UBjBxYjXi9DAQ6w4bO8qoXUP6J1/WJO5iDhQXf3FPfY0raXvs/cQwyT9y4byDKAGrxv
yYn6TvLlOMKnWqLH6qqy6RMGUDQ8Iow72rQKhmPV0rzSLumx2AyDEBsIrSSKmyA0q6A7w62HafsQ
1nDotlELZGmKEbLeRLXah43QSAv2QuHPlJIMqqM8Kec0+w0YD5FBWu4tpUvFJmmvd8smHNo9wowt
XAlQYadlEELQ0hla7JhHY1OEpWETu/x3kTXQNUA/uRc6HH90JGyOhaobu+WjNgfAUQgCraF9wLJL
Sq9d84TPG9IhSPDOvesc5KaLmncrvDeIfvAAj1d8SXe37HYFi0HORbCK11lh99ymAgZ7/Et5XZNw
fcqL4Z5G7BuynnCvgqPNwB5jggLoBX40ARlUChy+vHLt2B1tIzGj498FlcUlDQJZ6ACIGVQpWEia
w5zGsdnSYJlhm07ZDvAfQWvNkjwvoBl3sBaAH8oS6K4c/YlySkrw8r+fvohmB2xY48cq2+UQxgPH
4IC8tVJaMnzEEwWhOqgk+zCUQB6YGS+uY0278xI4/BwY+mpwXtiXmymYt2S2NxYD0rTcAwOdpFqP
LQDY/4v4OrpbEv6LJwMqSwhz0iCAPSvH7pv/m+JbIc4kmY36l4J+zY13cAKmaVcCmIeOJ8GIgDvr
vnWOWX30Sz7+AlmfgQgerYEnpsAWfFjqGnkW2kloWnEbuqcCjCSmsc4hRWMd4ynaDkiDI3/E6EHO
9JMSyz8lw/8tL9+rEvjr3025/0u6zf+byff/p9Qb3IJQ6f6fzX4P97Ca/3FF0s+3kv8WgPPPX/uv
CJwYvj84G2D8y+5C+RQ+zX/6/qLgP+6+qxChiHDV3Dvi/qfvL4n+A6ZOnBwKXXQBiydUuv+KwEmC
/8jxDzNYQe4Nb9l/y+qb/SOJ+r8cVHRYF+gWiZBDk8AC+L91LwU+1RFoQr6BD3/OD4Fn4aXz0Z92
eIB+7+OupmadvavZ85+hHT5Ahx/TdEl/rQCu95KZb9qIAfPp9ARDFLprIXZVhxjEsgdLBPH3Z9wQ
8LB9uM/r8BYigTym+gn21o8BUMQjAlHYXyohBjVGH3sIG1qo6AJnHxT/G0MnJQbs/QApivYFj4p6
XNkp6I/W9+IFiRKI3hHAITq8kYgCDJWAK1TQFTEbbftc7FXaPTZu3BahA5brFBLcc7JemW+Lu5AJ
CDse0w0LsN2MErSJeddivY49UK+FNfvVowRCkl2XSkwW0GJNCu3sWA/6rVMqfaSURdcM1E8g+6OA
FlCM9XEy/G1s4gIgH94tbfI7HvEB1saEJRDj7tEq/acomuw+J6Pk0EA1O0JBpaeLyNQ3a8NvnZPD
QDlQxUD8yOagEnkbvmKdBazS3LWYMnmJQ4JcognXvjAAeNzyw+h445v1VffDn5iR+UK4fO1V9rmC
1afCNTsMOd/SiU2H2rCt8+QGNclZSbAeDvwV4EgsUUgFKh4aZGZBayO73TS022X4U5tga4e/KjC7
dszsH4Gih62umStXq68rfnHIBXuF+QWd4Wgkq7IJgMRo9Ja6SH5nAlH/6dJlzyzir8w8c4hcIDuE
TmVstXvBrpAhsdy+/idz57FcOZIu6SdCGTQitgfAkdSa3MCYTCa0CGjg6ecDu2am5ppN2+3d3XVX
VTJ5SCCE/+6fe6b12cOSKezN7c9YI2s356vRr3tkhdK3OJbsnC28rKXtTdea/a1nr3YwLuAV0nKk
yc2AGt01sQtxJj4mbeGGDDpRB3rPF4rdu/HgvaR6YRzmifTWDHNwR6BDhaauCTxcVFDpGGJ385R8
LClPtKWNbDGTd8cGE87xKC6a0ETYEw6I+cChYa7mzrR0LMeitIMSo6VfN+WvNKlPk4F5IUcQjFJx
4xE7H4Rmb0mQw6LovcN6fpwybCku9ussdTu/LZFfhibfcSb8VXuVCOwe1bjlOs+Zuo34WAyk303R
vXuJViMxyJgqJDNuB/jc9xA87rOue50K0IXAQXZWN1yWyDrwmAetrkzf9rIn17YW3o9C/crw2u+8
enWD2NHsdy3ZBP/aDmelPRqIQD3y5jCbO5n3OGxMfgOaVt459S120/eaqXUkG857+2x9HXIzkEkS
yqg8GRlbU6d5yY2TrPcdltMj7IroNmuPNjAMXw7riZ7BUJfsdXCSvhEyC3QXbQm9rvEJ637Enu7r
vLmGw1aZpu+clVmkICPu+KVwLtZz6tUdK8h7kzICe164pC7N0SGicmeVjneo5wbMRqeKA+nEx6Jy
wwHD+JwkR4BWeqi33h97ta6lWcc3pDI/Hbbfm6RBMY/qG5HH9q4s+NJu3Aao8ntans4RGQJ4eUc9
03GkM6Z+GFal7eZMAwVV2/kVs51o1zq8YnKWuCmtU402vxun4UvReznYWr4nTHBw4X9RVMnvpy4N
wf9qvhaTuTUmeoCu+vfYphglk7uEb+OYL5wjzPlTbqMvJrEcOkf9lvhRYBvaJUpglqbY/yUTEJJR
oFpgJVkabBY5fxjKwOpFAgyaueiPqlE8Kya5kqywgNZ006vI1qtsojFlYMCMg847z5F6s+bkoK8a
7KxseRjzhV9rrh3dKmPMrFGPUdVUuLjzRLIKO3uRa1cCL3nnqCnAR7h+6GDCesv7WMoSDSNOb1pI
DqHnlFMI1+7dSL3A6eeruNDAONnzFzUgu9wGWsDBWuBYh0hSBk7RbLqoc4z77i4dJhxigLb8Zhif
iKJQhbX6jfsRN0B4kkYB93IP3qq9zYln+cm8HhXYnUTvPoUSh16NT7MB2H2ZX7VajqGu5vdlIAmY
qkAsDEXSWAWQzOR17E3DTWEzbddgiq0px+iZjuOgR3wLnaqqvmqIPruIGx2v6/SZrhS5Crneb1fR
wDPGkJ/6H4NpwSVS5MZrz/zquJrv3Phlipfs2tJzADQqL/du5r5WzIOBWEV37viERdg+4yhSu0gt
6TlqXG+3Fqq/E1PyaJc0SOop/pJFxtVplh6/RaKwtRbLsGJaiYlc3RLG4qv9wik9BFlcvnsS373n
vVeUeh/sdHD3YqWfVR+lb3ZeoOnpTWo0dxjYL2nt/okbhYLljsaukvY5zXiepZJpkGcjcZ5m/GrS
xdkxWse3pCfPsdczHnXdr4Vc0B7/k/2o61iAIap1u8FYOBowW4lPea/swMJS88wUuguHCkdW3TQO
eRYvpf2EJ03aSfMCFKW/7vB53SG0UtWdlurGjfL2YU4y7YZSFudUc1+GIyWSP5HZF1e9u1R3qoiq
5IJHtjtItO23xJi52LrDal8Z8LH2JXef14arxEmqZvUZ2Vq/JDY9jI9py5Eip7l2mXlayd0YLcZ3
BkfDayzi+rNV6APKkhEFhEgeXTLrIdn1/EGMdR/ElY7XX0dIOqIDFg+ggsxboWnpuRhFkJnVwj2y
dY5D2jd7meqbnTepuz9S1NLXh6xCdY7yT9fO5kCZnXO2y7K77csW7dlaPjUki985p37WmFI9yaGD
YGnyO4/m9py5yxSoKpvude7x4YTv9GuYp2gF8WEbJ7X0jBxx78VMRrvqWp+S5mLl3GTR2PVbnQHm
OeatZl1v2/7OKVN1rXfu7FdFsXeGT0fMIF4km1NFFSPR5uS2NJPhdoZYmOPQYM4WoKu099MstTOK
3bqbB9NhLJxMwKFde7qRGdM5DEc0FK1pfNZiO5a7LCVwVmfRXO+i1KnDoUjdt36OYRXl6rOXcgyK
pZ9+oQxrO86O0BbiBRppWtGyGyCTuA9u1qxn04s2Xw9Huh6GyXuuTMIRrIoMOFNtPeDuTi/ExXEr
QjH18ku0TTupIWEPk93naGDAGHBnFxj1tAU8HE1GHgN3WZnFqerH/pnEyk3Bj5jiv4+sLC7aAizP
LaaT2U7Z7TCUTgA02OZI1rAoOT8/2H4XlVRTmoUZ9C3ib+JBsE/Mc9NP1W5q8yuB8OnNfX3vcUe8
NAU+/KJ7GKjLskYHamG3CTLsEmsyUH2ZFb/d2aBDZfYKOmTHl46omG/lXMN7pJtwKBPMLRX821pe
6tigE4Qo8a0m6+u6FEfh2s8qzwfJ2Uo9zkQ189Gl2eIymbyEa6QhI6INdVWl39hd4m5G7n0pZkwN
NOe010adcw6dokClvMg44xg5Wlr97GhMNWqSbeZyGlApG93bN0WTHiItfZjizsbpEjNPn/RzmUYv
Kwb8wGt6/BWLW57Jl7m7cagl/r2hRICPDnZOWsFJwLu16sqbWCubxCDXM1TLG5eKNzbpS+Y2czD0
ztEUfxR57VuPNMRprjseff7bT60SLnovu0Q6dcGWRW3d/gstcj0P8mnO4yuEI2CULozduZuAhumQ
5RxUmRkGV8lMADcbCeLXWVaJn3IWLBjacq+7M+eVMTJXmrJWt5GYzl6PQLbNxb7RZojvISkpZPKd
6F+MRGlXQP2uKyddQ6Z5uNvia6d7tjb7gkzHa73PEajXs4VvFRtxsU0280cJhIsgzHlR3DK8ugoI
1pwLY2F/1GGQjN8YREGKz/NHjsjP8HC9GMinnMbwRQseo6GX+KbaJN/nJdDx2anO9sjZm71Li92d
4iXGjY5jq2tnNga+hIYxGTOC4VeVC1aSv95eb7tVMBwhIa/Lfh87doqjL7Ou2kXh5/i5L/9H0sK/
xX799xSG/4FwMGMrXf//SwdXaZ8Mn/9VNNj+zN+SgfuXYIDjSc9yLVMY4Lz+r2Qg6cRFRTAMKNu6
w7/5mw7muH8Ba4A7whbJRsaf+j+SgWP9JTYKgHQcffsX/5Fk8F+lrY0whrzlmgZQFb6Fn7aJf4Tv
7cgpgDI6TUD4u5FBU4Eg3OmVbX5qIu7zoC7H5RVI6fjU8rQWOlN7fU09lrR0xT28GEj2AYMJ8lVd
hrt07UqPXbHmUhWaY9xX4ZDiRL5D9Fq6yzwbGm8y+9LLP37kpAaXuK7+yR2yfpAz/5A+YFvwESAP
uZYHVgRuFxrePz6I6ITFcbEdA3fCZ3ZccY4OB7EmvJtqallivbxIf6dmK/HH6ApJRArXj9XUwUps
0rjYtR735F3jrCohr9XEz2zc6Z0b2aXFmz0Ul9k0rAyPUtw/6LQLOATqJB602VlEvlcW++nm/i7i
o+a5s+II0S9qN+k6TksItERRFlUXb9HAQjqVXArIAUwZR/k2IyArSRq92EuKIUp2OuOwZFWtgv/b
F1+NIE8eTrE3F0FSLORKJ712GaWlPZH8bDbJ9a0xjuiwmkTJjrmMeeKXmmUohGvLwFOUawTTyH03
d4nVT1gfmrwiBeSNotl3cQThJOeXfAWEU9y7okhj0kwW8m5mpBKqed2xEfcls4ajK2Nt2g9iaq8q
qI3iDGw5ag6QIbg4uyT5fovUUwQPmHVnrQCek2VVeypA/75nXtba2Exjix+SphQB8MSoPF9akgN+
O8Tvzjr1d2OCGooKYqZ4IYQYb8TqDZgohgq0qamtJG2NwuMo1JTRvO60JR5o0IuM7BYfJf70UVbr
74iJTw+9ZbL+KOaDHR+imJ6MYhg1v7AS8zvG9gjxNW/TsIebdGMkfWbe1nNlXqnJnbYbY80bMPEd
lxa+UL/xUHDIGE3rE3u2NT1gkOKclHblYhE5crpbnRJJlKlp9QjYWKNpBZZKHY4JjmH4DMdEHQiw
V/HeaG3nhWuX+Ep/QI3uD7Qx+wE4EgTVFUmKDeyY/EAe3XwDPqbtBn+UGwcSVA5ISO0HD7n+oCK1
H2zk/IOQVD80yWYDS8ofyKT+A5zkSQQ+WfyAKO1xSj6nHzwlGDP5vrg90MrCXtctcbbBLGOjmeJg
wpvxaKLGmD/YS1w/+Ps8zh7DzqJIZMWmvDlV9R9kZrrRM3n+AGlyOHIO5CvBaxY/qM1io27CLwDA
2ZbIi/IHy8lIsX+NMlidOFXX6YnzXvaW/cA8UzFPH7YascUlZJ3mXQPg2fS5sbnJaflBgkruHH9g
GRpfeFnIHa8bPbRsaiEO8SqKPxUBjmv42/WTC3AUAifXTMyVYEgLXmKoO7BJAUa4yGkbsDQWsEsr
IKb9D850TZboadkYp3nClH43beTTotEbeZLD0q2838wfzmaTAUrtGEa1IfcM4xdWzpHrOnPtN0mM
sT8mP7BVyRiK3lS5QVixZ3kh1lGcitkPptVwook8rRZ5Foc6A5Tr0jaWsVM/iNfYgPYKNh7w68jP
OxD/wsFq3NbC7gcTq7ctUor2g49NoDRQG/KDlV1ljNyKGtP9Mh0OQ04Vg6C1NhptPCLTHkp9g9QO
ls2Zbixi4LXsSOZTDx3N3C0/eNtq5T4CTzTh/m1O8KLzyKyrkCBUmMEHi+9ry+hybskdwQNt2iC6
6TxlNcnwFrguufh8CZiZ9K85S6tkBpTa4J8Ta4JerMeOE9LZO1kX3SvLsEtneY75/4C/uSm+prCR
l73LMB0Jb1alg9+jiB8SyZwRN1AK6NbomFAy+lq4nSROHzHCVDJifM4kiFylxVxl17ozGAzqG1Lj
LkZIi/cJFySkQYOx1N4FQLwG1TCSEOxzo8R14fTxTdquqj+iZZERHbzJE1clKPNiB6tg+jTNNnli
vm4T5i1y97c5SJtEzlhgX3ZZ0MvfbpqsfsI77gI6iHqTv8wCOlC0plzP3CnxYHeZi8TYcK+8gFIW
ZaAGW7w3dGg944LkLMrCbH85tolLiqcaRzGHU4zuSIsEAmRvPsrU7S+TKpbnhGQfNK+uq+7ht4pb
CqnMezOauz9QoM1fE3iIdp/nFkkA3t6cQt+u8zBxS4KjvGGw1oEQ924bFizc2/w+ialFZarv15NT
2dSnom/l5NGNK9H03ScY8NwLq0GSEBEW2Gdypw1+mbT3uGyhS8rd3K0OD/uICf8Yadqq86XSQe3F
MvYfKtGzYbcQoUDDSvJ0JoDk5F+J4wBlwC1JYl7VXYSxBLz7UxphGNgVZT+Kcz8s+OIhchh3rlVi
t3RiDUSJmmiA9jWzR+3lRMOpOabsJ/CmqQPkPqT4RUcHty3pqFreTW3fY23UE6oy8GLeLa0ir5Zb
OL18Y8uM/IsJ8x8dj/97Y7V/e4j+n3g8prbh3xyPj0MVf7bLP9m5xvYn/j4cmxxmvY1jxNHNRKuE
YfSveZrh/mUYFv/clTbnKuGCvvn7cGyLv6BamqQIBP8BMCy+3P+epzlQdWHdAtD7++D8H7FzpbMx
lP55rETpp7TOJTOx/U1EZv7fY2VdZ91QSeIsndA+ovlgqOIxidb+2MG5P9KFQDCrL3XyM3PAwnsD
9kI/knpVQeYl1t6rDfggFT77LC+fI3Nx99jg7RDUFsG4iY6vqKo5PGRM8gcDW2VjmT23dPfTEilx
ocxrzu6K0aHHCr5zCvd9mZzfo3coh+gTc3CB7iaGS1xH6x2nQHWGIgudH9snoRRNC5u0M1Is/ayq
kIvjOzJ2s2+RfTusWXQi7pfscDAxC5EELciGN3QWpdN8pRlzTpVArx0SVyMzNhjaHqSPdT27mhXq
2nY0TSoINpGIvH1BsOyANps/zG5MKAY3sXhCslGhzi4XklwQL/MooqPlZCTJQfePE2tyiujtpoOO
i4k4HB9Re2qEhaIzY7JAjogJoHVzsytIK0y7lPnAUQyt4ON4HNdnNegAHzypPSE6MfTHIdJPqHmJ
FQ46gZuwmteoIu4+RRixEiNQHBET39DxIHkxFN1lSacyiDvHnncaK/WbTMZDBRc5JGrffIA3ifea
scRbMMrWOuw8Xv5ox6MdEcNcoQcOojSBimQothofFLdUlKIX2BJJbyQh73trmoZRz68Of3iu42fY
+CFQhdAJGmGUPt4m83Vc5uEEV4cwQq6W49wUX9ZifdcFs8t0dUPyX8ufopAYXDiJKL/OMnU9rWgG
zb0RHzMCwsGcOwQaVDFyoKXGmjBPxpUnGZY3rmhcvGzhfWqDfjEYga3N3PsxxRV40TnbEjF43O5f
p250vtSGQdK099lbT2hyBOvi27xdD9WsH0ujfGilxwcooOOreHHvBlMa32hNdNfWa0t2ld+eGyd2
MPc6OWfC+mack8pW48XMRHEYjFLeAVtgVUcFddpwiY4y9YarmB6fgzA0ehyc9hcM3eNaWfonYqSd
+lnSYtbkIp3u05FGWZsF4MZdK5JqpLiWl8Uc+HII8dqecFBxVbiAafRc3TMvanCCNuJpUV15Py8D
AuLoYDjEmHjs7Xy8kWTUdzYFlmFsewR43GS55BXwpjk+SK81T/NE53xmpnpYZMX83KoYVKTTp1dD
U2xdhHp0crsiPplRId5GsozXgISw7mdDs6k9zTO3n3eP3RpACYEZv89iJun4iYJKd+GusBWDpnyj
4bTmKqiMg8wsEZQ2rTGlUz+Pa6tuCB/Gp8GMFGO+mB2ZgMFutpz0ylPj11IMjMMXOkWorME+RcsM
SwVoPChJdoQEznvdp9xiZKEjhVEoE5hF7V5bfRw/rF0zXzmdph+LwSHin0j3HbbjIwUUW5A9e0yT
6qw1Fm4tQ0jfkkwurX5MMPo4OuORpjpBAiYwSlgl4VPn/QIo3/SBia8W1SGQqNyLGCZ1zciad/ix
bksZZvY2HAXEA33zj7NmTFw5OQb5aOr4VeP6NlL61aBDnNEx9J6s1fMeUstgmsQyfW5Y+3kG7Y2E
X3qIdZtI7LLOxmD7qzyctlgu9ge3Nq+lkR6UqA4FNBX4BuNJVNZ1RBQx66Yv3BqWT5HunvDRVqod
r5G/RmNQeckVocaECwyX8TYkHgH5NS1BB4jcvaKMPLAW41sJICB8nPOIzwupmfvSmBTNc1vFCj6X
+1BilbvnLursCwOyXROJdT+7Vv3bmTEMEEqdNqE+O+pj1Tw5ehum1RwA+AYi0ZIlHMqXhXjCrmV+
kzvOuRpxglfU6Bg6S4XwLn2h2RiU0xb8WycRIgxEUMdNn5JyxmqEENyflFOeZ0GxBez10JxoptHz
CuukJ+wlIEf1PFcVX16kGmZbl99BnpFDH7qEn391bXYT5UV5ER1tZ3V9a/ndGdl00IemJKih5mNq
ra/jOJjsDrCcpkUNr7jmg9GqR4dJKT1duOjHuwzWtsMtfb/UfRNmY8+dmwByO07zOYkqZloF0BPC
6Sjh5s2yGEeSftodBpPlLlJp7jMWvC1X8Sii5JIbNd+Yngdel95pUfM+UYwUktdekJ9V+ubEeKzJ
I/IhWX18D1HV9Mp4Z9Kocba6frx1NSazyaICe61DbCrWzdZsdlho9biWmTG/kB3rj0WxnsRE4oBw
dcHjoQ9BYjbD2UrofwJ9lA9Xi+jcXVYpGBWJaIxDtEjQE4ozccMWHGf1MfGwTqCMvY3dQi1z3zyW
XSvO1eKtMCrYN+N2jk5TCw2sHsqINZywM073+6qrQgrp+3NsVQcyd8VxJGB17sGiPPXGzWiSlxvW
0WWwuvZhYmd6WOuURnTZ+yoqLVgwNjNTrPsHgk7OMVp4tkgjvyZdnhAhrY2jp3R5N+QkG6gna07s
EfaxYAnx69iUe51OosTnI1D1DiRGkYrWiTDgYeZPj5z5ua+sznCtg3S8HVrv2crSA7UrobLBsJUG
Q2iGTDIuf7emF6iO2wn+wS9KO2DVi/4d2ZH/NpsnH29UtHfXNHpT2jg9xAjg11GmO75bLgZW72S+
wuwJxmZ01UdSt7iWy7WNqEUhBBFmLDfcL9NjuYIdSyYAFJKYMev3sGdZf51UT0zNOCwYJNcmu5rz
t7hkw8zeCOLcuE5xqxamaEC3HMjZ2NOtB9eghcV6pfj5scqc+zj/JUvMF7Jgoi0/cOgERn7NHZOm
mlNeD2/mwOYKPGjs61sbGoQqGcPlhIcTNYtQXxD5cqt/oNlJP6sKd4Yx44zy2pObxa82o9Eg1d0H
hex1TCbJfaq17mquthW0GG209JC6g44E9MGaJKng4mynbzhO9gOOi8NUVp/5XNzqmKSKxnzU5PTW
6MnZsamX6u1bCmbueh6YdUrBerWyDjprJVnupQCbppo5hO6cNI6tfmUsKfGTSNKZacQ3FLgc18bE
f6PxOxJj4xdl9SFyGxBfKj60fDLJp/O4iJ7tYeSCulO8a/Mu5yqPT5bkHb5sEmVW7Jwy5ZpHIHyH
vNLfVwVtBOTN6tNvc0c+Nj3aLrEbBJAVg6T9yB3f8nN9GULPStVDs6X4XNXEX6nWfiTJmIWmWbBj
ozJdaJepDhICDIOOxXeTNqJsLLkuF+07kd419RE8XFqFEtf+XhJ5vWCzlXMSYMDY5z1HMGXZoZW2
mHS3b8tT7RsHNr4GU7FGBangxKTNyfJWGD2/x2ws33jQtrle81rk080g3K9q0B9LrjE3ml58czpr
zjVewDerte5LBj4wSUwUDxQIjbm/cS/GjkcJ688t0e0HleA8iapDy2LQIePwQ8QZ5szVYeEvOuok
uz6XMc4eJVU3pzT7HmrbN0uxj5Yeey92jT2+KMLC3fIBNKC8FmOO5NE08rYs8px3pYSyU2ACLovf
k0F3HE4TfAalfhqXfA5dh2DTDrHSDlqKDq7IUcI8sG0HyFR8QfnNV5RB77HXRMJlO1+WZ5E2Hjls
XfjUReVXEUJqEJMQ3anFwxqmcFokI2CTvlZDwJzL2hE5QznxwDqhoWx5O/eW4P4CjSLmiBEnFAuZ
zVVd5yZpqnII+zp/H6Logdbc9J3YyJXHTt83owyThlO4mxTqUmJh3LMjt8jbfI9GTbS6ngb706ob
81hOrrajak871UJj6TXQwZnejfxDHDKXmHuDZtrs+65hlxdTFiOWiTwLDQ8emNk6w7memvZxTtbu
dowwVum2Vz5pC6kHkgAlPbIlP47Ki+WJ3VJd9BbyQep54FgWjThpAZcOn438EEwX9n0Mg5w4ZQWn
2oZGXmb0e3ViBOhUk+GR9XBuCsQlxeQF5VX+Xng/sNLH2UNVKD3MVJb5qPM6AwWC1SK39pobGyfh
iOpc1sOKHdGjY6xtY+N5piCJbisYKwU82C+TSBllpMulamIqjykJks8tKblwlJrrk2n2GF+SlqpF
uRAHAmftMfXxoWHVLxr8a2jeCrbRDEXcNyfDO+YeFSyDCxptbPDQHyGcM5Lol9eJ1EYQe41d8FMt
httMNssxzuf3ZC0pSlRSEIuv1KKuncWNSJHnZtgW3nJYWCnDHnzddT4wpzXWRh3QWK0POWEJGNx+
OhsMkFhrKJfagtpwBlvMDFqOmWp0SY6v1bjHka/OncTAIBGQLlSjPXtGrr9OIxlSpxuml5Xj9su8
EJaa1oEWwcwpiRZV5dGLIZPVSVo8kMIa190SQ+2hg6oLjKoCfuxFmP1hIQTzkBm3SprL9hy1f/AF
AfNCRLturf6QGhVMyteiSjT8kiW0lLr+NBIIabmnNHbyyDyaGDlJSasvWXX2gWA14ZhoiSZCJklz
8HRQRJT7Rr7bGfZdmjrvSmrOMyal1mdyjUrHe/ZKCQIXG8etrqK4BA6bNO0udjXAtol6InsAMm6y
nROQYnARXvnelzxfEbNiBDcSOcUAzqLjKL+0uOfN7Y2cc2J6RpPfD5Y+73WVG0Fjp3dW3P2p5p6j
nVVWV7XnzNfczvEUjIYM+6F6G50uOgABTa6aMUdMM6eV5SieLp7Ovo3jKBvDkvpLFMw1e9brZcWG
kenss5z1Mf1PB3YQJnazL0bTvoGIEb2JoVakHHvCSmPk7CVmPFjPnndkxOr5npegxrsSzLvoz5rB
Z4lGtz+PNliHaMzdeyuWy1EB+z/UC6fdoFKr82YqudzXBNYeOKg5vywU6ZtZx/DAIdCabhVrOitR
Yv/WKgyJVjmeYqtRoSJPcF+6X4k6xins4d74iicZlIpgx0NS97SLHK2++rWwp5/LdWDwjl30KL1O
7aWnAByaU6ZdSeVo94UJ8ibO8/EFbF8aEA6rvngiZ4SEVqM/bQQbOQBI0LL1IWPm9MYPPrvM9P1+
2xHBxkXDbShyWTyBUWJhzUzqxvT1yewp+tWgAr0kpSHfqqnn3jKZ6n0eU6ivkZV9tPYgOEpBFYIv
0M7YlL2SkNUATa+GWjMOqvhdY8rduKc2dWsAAIErtMMy6CHZWq/dRYLKu/fSytydzdzr0hMfMUNX
aLpx6NvOxoAIEARrl7Hd68Y2frPtWMs5/xfDe4x2j69Pn+uHyq3qu5zPeIChRlTaiRcsFJY9edjx
lHELv0k/pVapih1BYMJXtpMY1+bcWK8uSLObuTDpPaRUSwNNVdhJS+4kmh7Reqc1QGHXkrBW7o2e
GsWL1hj2CXfz+lB2HTdTcobNqbWwawVzoqInhoMcXUiveHf2mjvfEYBf4F05NaYuqVifOhtMFqOT
eRfPdtJDbQ4kEEFYioCLqPnLKTx0/TnS9rkiqsy61ISO0qwAdjWUR7PmypRhkJq8uj/rzeAxloA0
nV+ghNSazxVe/orleldGyoSIyd2irFR3MemShM9mcUMolPSCCC3M9RPhtkGqFm7VRrECD47Ep4Mr
eRwkCNOhhsUKxM+3EQLOCfEYsON1cx0Djz45w3ieMy5MmXapEusJ97pvExDfdbHa91xHBuZE9wOJ
lSPNlzEV0gDEh67l5r7il5RtSyR6PbT2dVMy0ksLdsjIvOdTnEwgrjbGxnSxw2wQSTC46iTaCgbV
9hi8qWn0M49OSMbIA4ZnkZLwnm5ijq4Pi8A8sIWDgL9JogI5bSTqUisr8520YIuhwdoMKAUsw5Ya
B31+yQv3vlnWwCynfbqIJ1svw1RFoz/Nx6n4zjs2tBHerZu6D87a1U/cDMeDPos/dJJUO5sqV38U
Tm8z8yIObYxqvbjJVtk75FuXYranmuMLmOi3ZSzLlZ3mR2dxJt8iPOcv5oJxzS5eUC/IXSMsMr6D
jQMY7OBQzXsgFXKpdMFdMXEuwnK+RLed6YATBZQsbgwjQlTb1dNmT7jPE4pUs0r/xgOoExhPywd2
4NADI+IbGUKgR94bvDZ6B/MfjxjYnkPUbbkteE5B+Q7DoIVeQIPhjMs5T3fEp9XkQZqZe9S9sAQM
z+gpxxaEW7nG/Tw3UTBsDbXEXp1qDIBghyWtp1Ha/TZn73YVxrXkGj808pl6XsiOmZ08MKJx9zyg
n3VrWyTuvKA2gJPpznJTxwt3E4jjts7kp6gyMsTf3XCvmcvenhpqa2OInq6YqeOtQyJWEGvpQkgY
+XTOBXrzhyeOCn7vqkgJePIJWiHamLgYm1MV13kOVh6sI/jJMQsILT5HjfOgSM4RMEk5cmi3lmkd
6JL81JP8Os74xL05cxVwQxsLKPZA8ALLfi48NvfyJoNNwjh216XReSraB06qN7mNSFwXbgayW7wz
rp+CddnW9PhhxOCwE6nEwBaZBIJh2dYiCtLJ6X3TXoMtw1vBRSV/bEiSmAgpNQH8E7v+C8w7n0i0
CMa5u6L79mFe4e2ZJ4N7P3fEoNZJTnLBI73AhIMSZ9gWqW3xNJaUDHlnpBobzqzH8tNSZw6G+djH
ADzl5iYjxs9pqfYt6p56B9O1qI+TV125enlcrDuUR47907wnMhrY0YTzhB4fMLEmQjc7ZZFzv3U7
MMGd5xIbp5KhJYSxNECExtlzfMS/O3xo+y7veddoB+y3Rmk0iB1C2QlEVIza/rBa+sFVGqUBn9Mk
uOi1EZu5/O3VuPSzHO97/k0tLoK9vfbXemXq9y055MBLGpZWNeb+nIn4BcwO7Qg2DJcmGiqeZXsb
Xy+fhTnw2iQ83bV27ZYseMWc7cQ4Bm0cRisS21CdE0VBprTf2/aFjhQfSs8t/WS+SuXeU3bjjwNW
JRhlOGEs+zFKr2QqiKVjvpls7KPNWU5GMKnXxvgmlfPJ4RzSi0HmSOvEXV5Z/4u8M+mN3Fi79H/p
ddPgFBwWvVHOmUrNKlXVhpBq4DxHMMj49f2wDPQt++vPF3fZaMAwYFhCpjJJxjuc85wEWsJ8IVqL
G75X5jJj5Q0T+6GW/bUQjFx5yH80NqDc0pxqrd/Gebi1l7fYHZ+aHjcoE6Zwp0dKgtEjIjkvDhlt
StDxpXQZNv5kOOdKcuBCkLPca2517DTmzWCri826O6rNFogBaQ5yK+rbpWxOVh4dm8Gkl4Gf0+rk
QTcvOUPSZd9OB2u49ZlTUQT55yhuDkn1ytyB/OjXXt9NAU+U0DzjUGXSL/d5fJiYi3YSeirmqIEh
y2yTBVlHV1YqWKovRY8tegGoRIc4sdbIVlPmU05FOvt6u0B1do33EIhXzA4bx/0ilo9yfGXdQrNH
O8h5ACyN0m++AO9uQsRG0efRhvbaORsEN0d7LRZkcyctZm7QLMqGZxr95NtskXwALw48rwpBEcTz
y+iTgahSeHsu25pN5UYvUxb7+2Z2n/xQLdd+HOhDMPFujPyBhflMTjkgJXVf0eIh2B7Ks9+xa6B+
2VpZ5FzaRL903XjXF9YJIeZ6VTd8ZVlc0zRi280w09z6ybA16H22hQqPcDGv0oU0ZC/RY2F8wlas
BWtyIOnvliC9uI762giP0BWQJ+HVq+WLrf30GEmx3DLO8qtHQP0/OIKYfoRUMn6mbgMejUCn1ie5
XKL7pJDzQY8xkpaSwQePXzYan5M0xTtUG7zr9mtoNXclItUKn/1mzLzgPjdxcOqWgRGuevZLpsMB
bU2PlzmcjbM1SfpZSn9BkCv21Nbs66bPHahsdqLhfoRw4LoPQMN2g3sglHs5jijB92Qn6B2otJfM
cNTEqDQgGHTdJz1MTLjrl9KC3zXJLdr96KaxnTM5IXtds2GD+rIOTd0lPeeaqHEBZ3DPKLw4Ikvu
GAGa7urbM3ARCarWRn09dtvMzp46BrmMWdLpBirTY20QDg9azPwupZjFxN32uiP4L2ZKMaKZlhbp
BgosaoqRSmuJi+qaJpfCFepYTUtKH5L0x1i1w6MTh58LWGOncQR45wx5DP8tgQqOcCXjU9iIENxY
3Nfg+Nr7LFs1fWxLneij5dduhFvZBwuc32YhM26GxxDCdGe2ClNGg86DB3lsg5wCiIswzMleSRe8
O4H1RVAblrGVHSke5M4KEUixP4B2HE/zvo8ojrTc2RQWMLrvUormleUSclQX1KEhMQdA9Gp84zjN
bnUQ5QfjN29LZd0xSngtRXm0xHx0uojMnxSnn62YWCG8dydxNhk0A8o6NbKrrZBGZNLLd3UvXwHK
PSBACzeekUQq+Lnc1GWvr84IilH4aP9IGviZUUIToxgNR9OWH0iiqBAF5xXB7dMBIN57AQfV9I+h
yInH8Lmd7OUKw/AVENYVOnF5yD2qphT55p5e/tRXvTjVsxsDfID6M3T9c6JxvrGPMNV5lGV9gBr2
rYpY5WXMChxOwtR+NlF2agxr+BZK3waaEjnuWPuimas7abd2Wt5aoQevt0HUdgNQODsHU3FmxJbs
8cwTCNInwTaugD6lvndoDdKcYOBnVkJ2oPQJloK1IS7Efk3riGxrHdxNtk11E3TxZu1QpgzI6djg
c5jYtW4AVrFy6x85aUlAx0uHC64PDn2jf3SKEYVaQyiT0nP2ZkxhXJZOv8P4MNyVlXePEUcCP+Sa
HWRUnyTE9nPae2vwzay2icL0441eeAwc+TXJTLdnYAE6YEiyLaER+9lynrn5HoacUQ1zrIzqynV2
vQEUbQyTsARL0me8DRF3zqLp1Ib+gjG/+B4MfnuK+gzeRUu87Twpnwne4u5zSLlbUdpilxvSl4Yg
06d+FuPJCtaIg6YuAToPa3mHZwxEDuAosyLfMOXjyEDtAAWSiVHe9Lshtb8DYnizamq6oSgOzoTm
wPVQEgWDlW9l1H1OWRk9uLQb24hh1FM0+82OsVGxcfsKnmykrKtnfPYV7WRv62K20CkVz4saXpYw
+VIp29r7g4lvKQ0RG0tW34i1FE6QhubEDq4tDXAOiOtipdZwIpK1eCUjI7odVSdOg2Ke7QQhE+bF
fnDXXbLpqvs2cJsD8s32uwx9dZxdHB9un8Yfix6tt7Zs5s+53RjiX6COIsxk+l/3X/HtBrQ65q4L
svslc5+syV2HsryBqDXt8wwWnuEnG4uCbIdm7gfcy/H3sgNrG0/NLnQHcC+ypvjJyxiJAiVDTS1u
MNX41cmvIlQDrg6e0tx3t2irX4OYega0JeoCP5l24xxBg2ri5UXOQ36Mynp8da3xSshh/pUlynCc
U5S+zjBfCdZ5XlqvOJBG0K0QMbEphuKqGpQsSZhPUPXqPUOoHXs4b1fLpj5luBW2A1ygU5sV+zaB
M87U69om1XCPjOw9AaO2Khl5oo3GhaxNZsGN6sZxG3fDObZvl9R+l0wPMovIjDHbSqApXJXcPSiz
saIqgJg3rGCfR3tUh7aq2qPb5d6foZr/kfrqH3VV/8+aEyJYAv+9N2E/vDfffvyuvVp//k/pVfwH
VKkYhbovgPfZ8RoB+qf0yhJ/OF4YuSSY2SKMAsfz/o/2Sjh/EE1uC/hjjuDGCf9lTPCdPzwRhUHk
Iyn3/DAI/hPt1V+FV/glfCQpNs6EwLf5r7/r+UsM1UPSQQ4MGA2XR2hA5hMEpPjcDPUIGUYBe/3t
o/m/eAj+yysKOB+k2bpuGKyEh79JveD+omtsRxrRhvGFlwmo50ZrB9niPAwdy8TcPP7zS/4tX5C/
C8Vh5DBD5xLnn5AP+nfXAgAfaPt2qW7mwBByV0wL0XXjnBQI+l2D3iDtwl0QBgn5DXmVfoYIi+N8
Sf2fszdUHxpaYLtJISu8kR0D7Ouf3976F/9L/La+O/I1AVqQ9AubwotWLspvngoPBDapVR58Lca2
NKLNGFCcmxFUwq9c2l8RlI2AkrX95xd21r/7L68MqI1raNXwxcQjBVy1v78yxtYQ0Y8FJH4SVrth
se0d0soz4JJbZlsc17ZClhW4wz2GPUCiDBGoDip/tJzNkEJlw2xBPtGTgBls/RsezH8Na8dhgjnH
D2BtxNwd3AO/vzvmnKBZgpYlf9LyDMNnETwM/gjAdYD2ejP00CUQDltRsxXBsAQHN8zany0+zjVG
wBq/KvRDj7UiWumajXnKsj6wWAP8mw+R+/gvH2OIqchzbdcOmSCAxsHf89c3CmgiiAGCr4KlRJxy
+Gs7/prigqIDlaI9fG8B0u6wsQyfslSDim+KdLjxq1DeDxFCqqVIxZdAZj6UxmYaH62ZU7OAZcmD
O8I0euqnVHz2wJxlW9QCzrJFQ+a8qyGmFCv0hM+EWWp24BitYFREljQPeomr+dGPc+fDwMP3j52b
KPDanRqa8gEtEFmAWB4977Egc82Fy0rFioyvjVaZEBgGMIuwtCBpVw4JgQ9ZoPP5kIZNU9wkaemD
AuXhlqI+kUEon0Pw5KDskjn6CBHAMQrIe2s8qcqS+2kRdXOAyLAO06QVQtNywk5vRME1Z+FzZJ/G
YebCWm6S5WQCTFI3divRAmIDnotNEE7WsENAPL+nJNBRfnEQq22QOcTsQTZgpgOjGIA5GGaaUmIk
wErYEwOOpKvddRqSbtHSCSAe4ZhffRP6w5VgOGa5LrNysKlMu+kkS0i8eDTLdcqHmp9jtCW56NDH
LAhort12uKknrO2HxbLtjzRY1y2gxfjBVNQKlG1HSQkNv2cJlBIlwbYsq16mUY4XPEiedaPLrFju
oYkKaIYrTdsJ2U4SCxpH3yswAtQwoDs2zB5nwtBiE37Yy8A4iJqNcWfqV/ND4Eue0yaxxQVbx7wu
yDNy5+xo5JGGKcP+FuFnLPdFHCdXaMD+Pli6Jb2p04kFvCWAY4xtbDZGaTnt2NGpk4+TnGvQVTaj
PqLH0Lep7NEgPfmet5pWcGEtO5iRnn2sHedRxK4czklRakw4hWBkoPyJMfTgtQQg1XT8mxTe6YNI
Z0qinrXJm8WTZTomXhY8d0S8Miq3JjyTRZ3qR6QO+UK5nxJd4gwx7tJmmGhhRLdGRUrn7FXRe11b
9cxivy3f6aMs91sXJMMedVLxnXwYgWM6YKXJW2A1uhOKAhlSDRQPs0KYpfnOmhQkLhOgg5e70zdC
PIqrPRT2C7te0u+IdW54D2aWR4mN7Q4YVn1KA4WXY2CK6EnmJ3Ad6207005B1mr3Qk78/ctM0AGg
6nRHhgpanNICHRaXWV3cNMLn2vU76exnEDd0zhFREY0GCG/SiNGYzBP3DdlggsWtbLS3aSdYH4MQ
SpGn6UV7xw5/BOymXhgQxz/hsIhlI/n9eINPDPwUdGkHREWYn6k7EeWV8LL9xmM5gt7wGTEtiIZe
NsVb2SLjygc2XzsNfZvHDF+3e9MtDI53dorklcUNzy+jF3MOFyWefVOIj3xemvthducN+aAreKUJ
T30uWwQEAVv/jtnqpRMoMm9YBXkTgsmykPAZ0JbuK+XTUPWO9aMFHnjtmY4gve46rPJtkp21v2SE
2bWq/NmOJkcP6BFxtEDgiUmrsMoH4DpRfJjDVmxHuo4nu+xy5vWRfykBoTLShNt8JVxCxRfmwzDh
ppU9qiRg/NFF49fpfIw3jc3JBb4WSLBFedxJiWrHC7lYkwAZuDtmDGVQtT4w388PRVna6LHBze8Y
3biPZWokNJTRO4Zj5G8I3Baf+phpL7EWOXk2WWuB2BlchIM54ed71RfRschSBh1K+/l5wbh3sHuw
EsAqK//kNfZyKDIkGDcNQqZNVjXqmZO/+kB+4V0LZyDHtp6T5FE6Bg+eF5MOQQQXK9Dahs1/tIxS
j2QesMggbDS4iCmOysskm2yHutk8WA2jW2FrgjUju+JZlo3AWNRovrJg9tXKWwn2hpEhp0/a+tHj
Sj+zHmn2VXfKdWziIweylZwmboV6q8eZ6QxXLPd26d+NmMc3zGAAubs2+VlBZhE/USi6ZTGe50o8
TAADich4gUPu3pbTsuy1JQ9u6R760PlWV+aps+Mfo9M9OW28C0r3Y0nT+8GsLNH8gQw1/wQSAB6H
NxAzVo0RHbpKeaZmwGi64CrptvbI2pnjVxpUK62vKD3inEL8VkzgnR2aTfOaaMD0vSuCfdPFxXFa
RodFouudOOmgd6SIe5LOyXa+lfYHrsFwVwZafkx+P18mXiLk9AHhOUR8jpgj+k9wHhObiY91zBYz
j3t7iDDyCBbSOWLsBdL4UMXdBc0CG4HBRg09tAC2mV2pd7JW9s7c2DnD9VLprWNl9j7M9QAIiA80
Sd8ZKyliuZPIekbDkjIljLMUBVLgUWp59do2JqkdXeF9g1uMRTa+tDYPVbfoHD7hst5p06uEQbhn
QGqTZnbDRYgCNWZHzKpzdKl1pbhlOGP2oczn8UCpoZF2oOLfeBgR7krNlA/Zr8Ju6i0QtxGAm479
PEncW+K1Vxyx409HJxrEHRQLynd2yZBmWuDD2WaZw8W+saVhoZ7wmfMYFB67z6xGV6HCLN65dZax
frIR0BQVmix2bHbwyj3bI8OwF01WYxTOaHDR7RUQUB6IcRH7wrOWZjeNafUdm7S3fkbhbhlWKqf3
i9DZr7BOINBwO6WuR3+zeMCQDyiG/Uf0bsmmKuLyZ+ek1msPlYugk4pV/ZilabozPpKmMgwBbaSl
+4piGAK36yPh6NsYiVohc8Y4MgcYftNPi2aUi17CX2mk8wSXtMn74b6t6yY7cppUEEzi+Yty6+7J
X7mmS21HjxP/++oJ5w3Q/ngOS9+9EouUfnIXVD0KYrbzVdAGXmJM18CmK+dnwUTqNVWAMQayQr7x
yYov0kmIG5A5Vwx/HnNyUCeWZBMohregb5lPB7MBsWapars0w8fstvPOrGTX0lMdDspyYLfQQX7l
3qcKqHzL00dFLtXXbkXFRhDnzw7r+Y69D++zZNoNVdaHZEWUwApcYJm3MIU6sx9iHtlr/Lq/4LQr
prYI19llF0Rn+xfFNuxmvkkVeywnLQGOF4SQvsUgfcnTYoL3Cgk3MQH/QmzysQB02UQrMVcl6oSG
Ij34aKPEjmeXvmsd76JXzi7ZOtpsltSbTvAc0l2/EnlZEDrYRkVzqaXT3y3sdB8WFsYS/g88X5b/
GChZKWOfnU84s8uvtKbkgsTwgON1qxj9ggSHNQyHzIMAZXcFwb4CXAcnmui/N66fEKQwQRxe2cMe
vfqxWPz+XCNrvLpYFh4IekOAPN6HmGBuO3Qc7pYG4JyG1qlZGcfBSjsWiWpfMSTrQ8Vm3S7zA0Uc
jFeoNiAlbLaf4VTdDkqMm84GoJytKGWnd9TVrHhlsYKWyfYmJmKFL1crhrn4BWRe0cwejuNNu+Ka
lxXc7EYoIEntdhA9dbcoMZxdnEp1F6/IZ73Cn90VAy1/AaFXNLRXEu6mSePjWQs9eoFKc+5WojQl
F1OplTKNjRngdMyile8d3zPB3FmIyMl3P6HggrPvdebC7lNj7xQfGXFk1CGq3+kYQ329zrDLxPvR
+1gC96o0iAkSP7n0lgGUmI0xKYyLew8DuH3BRdNcaywbDP7TPNzNGW6rDiPyjVGl3kdhJi9LxzqV
EIMFhZxFLLCllksNO4ntSfkz1hEYcx2X23SaEflmbsqeOndZ+yqC6rq0qA6VLWEn4UWKt6hkbuus
/r4kbbKn9m4ufoA5O3RlSbZF730tvWRBoUrIAZX4eBfO6CjaqgU3bq8GAq8YoJNSeSTGAuUaoNon
BP2ATsc8Ir92X0I/K45zPzX7SjMRRrDex1dVYJNs1GA247r2s2ET7G2eu99iKsMf4QDFUE0O50zC
QrweE+uKaaBEqudHr7Gf0DtJIqgvVtWpXTax0DAwgvAugK+rmpz1rDu8kUYJDTkpzrKNEUBqL6C1
ciaOfoSOoMXZ6twCchBrVWyj7pjNLegsZ69lSuhDjB/cy71tkiUjsRT6U5QIPHjLXJ1mxrkjtNsd
vDS0HW2z7Ks6PICHJDEll9gA+o5LZAraBa8evjj0jtMexgyPo5I2xuFsecnz3DtalFI4RTQfZtN4
3yr26kBtNUr6TiycBXH2RrDqAxJPswdH+wO2h3vm2wb5w9FyivP8EHdqwR0k7xZojpcVbomEzaqf
qdfMsfRlxZLd5Syd81tXiQVeY+0DS0jiENUoht4DVqKKzB2O95Tb+8joK9lTHH/Bk5sdcE16b3UR
xtd+WdNxW3A/ojFkymkUaCPhEmMcPbvIMzfoqche6hxCPp0Ks7O7HC1uoJtG+x5i+Kj4DiJKv2lA
C5jq0nnG8zCwnzLNA4Yn0Mk6LMPnZOlI/JEhPj1CVyhqCCg6CmM+5zAB96NP8hf9rmIfkab1rp/I
HjCYOtUpmoMZk5lSxPaCHeQr7Ak7ufFDuiYfEwvfQkrxQaTcB0a5t2qeo+/ArooLv1jfA/bPglPS
K3H1UTIhIRsG/3OKAprdTTvdWQjh3kvLGR600wEITnCgHAGtvPudHUjSEIfuSoiM/175dkeeq12c
e9/yr4PbeA/+WK/2GdoL7eT2Iw2lOCcRGvWuUd3Zc3xWScjJnFMzVOoMkUjjxxvmR+KPhzsUBvxn
TeQ92E7vWdazxWjD1yjtJueDhV69tS1g6gfRaNxkJTNyqPdN6bHKsOOTCMKRf9EJjF6v4XG1wWsX
Gvt7YhGzEKto+e5xhR+0iIh0ClvN8gmI0qVOmnEjLNUdCBKlBIkTgnRBLfuO3NpBSD6LNc95T3BM
7b2GbF0UiS5sT1kOxW8tyBY2bbUtfkzWqCSCrB6THKDQT57hlbZFN6nHJLSW8zyEDELLcviW9HN8
LPHqfm5b3Z7TRnzHvA6PaIGpQQZQ+ELZ/lxNuNGgCsHDCDzzqCPPfstIpkOuPSs07Hb2UfoRehB0
q8wFsMEy12Heb4/nqWaTIwcCSBZZdi/R1EePNkpx5GRKHuPCtsFQrNC0Ds9/o6SLqjO1nlzdYOjr
sq0v1KMi+/JbNSJQ9upWX8tJf8GFXLHuxO5p37Sz1X3Etj/ZIGHgsLdlmyJRhxlOJEY+J8dagZ+e
B9ETZlhaRL2v8hU+cPbUZMYjNA+35IriU0IiFpzh0BOdPtc1gxyqWH+fRLhbjJwJ/og9gqrlMizJ
U1ctZXmcvFhaewM+59Dh//0R6sBAn9PFtUvb59oDnfYtk7MPlnRyReM8pnVI0G/LWON+KiuR7LTo
tbOZB9brjhrIvAiVcSOE07P24XSUc/apZ/qEkyPo7A8n7oJln1RafY0pvMr9NPSEP0nFqr4MDYx/
BtKPUzkwXoqWmtnZ4qOldDHNuwgjbsKlKPOjN4QpXO+pojqulyqILqKfEo0wvlyiY9wksWQhy8Dl
tnNTRmmtlUxo7HvhFohtHAtWXUSX5egqJUUswmPU6phoD4CL5XsvNWsitJU5EbFctOKzzmiF7rJy
qoKfTOBgrPI+JpZPfOCSh+eNVfkq2aPKpeUrAxK97v0AkjwPFrhDe/QS5Xe4GfWLS0MQi7hSTzFH
dYJsU1efAPlUn+iekJQmdu1/NUMZqEPeRMLc2RgP8gOY4mwH1d2/U9xltOfoB7JtP5OVSDJZbq5p
u8zjqWaWiEFDJuPD4CZJcw5dJfs1ggs1r9/Ut03VQaGNo4zQBGRQeDiaKIOpZk3pYybIub/hkYBR
eMzyGa4/jN6fMU7dYes4AhENCgXCgTD08UzPHJeY0tTtmByClZL9btT4sG6k5XvtnWPPaMHLEBc1
O98gLI9eH7BBGFyXn28MEZeHsY7Zn5gRufZkJm7vIA386SnLXenez+PIj4eUnc0GjGD1knRcnntn
wpYBH3fUw6400pEbeJj+tAmTgTEeSZwUE81iwVKwnMDet+k6HSlca74GxRiaTeqE6o2Fhz6CIKrE
U9CuMt1EWGSsiCTAQJZxWz0LUqRwjqUZWZIsIDaemgkEaXNWTxviOYQNss3uoeimpcbBp+CzECtc
YriodMEUfSKQL7kxTmnUtppl3m0kFdg2bnMdPhoP/gTiAEwbJ2/KSZJtOk8/pHAi+GSaXt7UgUEC
FxQSpfNM0cbEiQjPFyISQ6pkE6BvQxrAATL5ORIVg8JYbhNSXkgcbbvvmT/g3UYaO35Zl/IPo+c1
bI0r9Slw0YaPUzfeg01GJOm2IVZvYeYEl2A964PyElDwAif6eCKEa45O7TAwp83YzGsMk2K8xbRM
/i5l1YPreovYqKmpPpEN6KL6n81d3IYxhMK+Q5ZYyla8Cnuxq80QzyFns8rCd9NjE7OYlHNKE6oA
f6RDC/+WywaSSVTj/PqJnI+RvZOFZLGM2qfkZ/5MjBxjmDG+TTlvD7EYMjCBJCHNBHpq732awKLA
ok0irvhF5Ds4hlx9Xunq8zCb/LNr2uElSkmkcoYyPTBn4JKxV6zClviHND1KKUx5MUtpa5jK6arE
89K62uZ+za0M9ttzDwA9KKwsy3EfxOqEupCAUg03MkB+c7LcHJuGNfUhB3eSzskWYbW1bDJs5Ze5
GRnVR4vFg02WKD0AT4ozrE6vPtsBVSJwSsHFjYTRH7aBUPbXXKxlZ27X+tmHx4t9EA/mcGPTuHPP
qZoUmBE2zY0mWOzdXxI+yjbPiOKgBQ92+N5HylXonfUR5VR5N0Yydu89FqguAwmH0qoDkbjS2H3+
hIG7ckL5Z9EGur+udztCaEykiYtalTbvzuWP9LbdxJYzIho83cxqaL+OQiMxBUmFCS4ZZfXMPDd6
z3tZfsXLls2HgmyHT5jjuQtMWnqfjM0sANribDNcD1nZd3Ke7iNuvzWwIJzfnKUc9Rb0iy5Odq4b
GuvR4h2GtVsC2CbIFgh7moCoIGUdmOTQiI9kYvCM6pEbVKWSrw4qq50dUJOR7UzCobPmL8Rkp3ro
aZl0L163L6OW6rXorfqWHebSbWNy3O58cMnAjirbPmg5kE4YJAC90Gcjscv7DnIiLUYiT7brjvrQ
YOuaD7YwGJpHCFhqO5FfD/dCw5na1FOn213Fn6NR5BkM+ap2+3uIHTzzOITVljnHnOxpcLCvqELr
29E3EX1iKEPzmQTN9tsSEga35Rh3l4ugP5ofx6zBVYOCFs00LiSooUPU9q9aEqCz6QmyKI8Aw6Lp
6dcWa4GLUJ+g4qGObliCfbSjju8mNFPLfpxdvNc2ZyRbW2LrnvEPuu5xfXjuAm62EPCEwnjjL4Bz
6zKST3HO3AQBvSYNGDrwjzFGW+S1KTVdm/vxiTxNYgqNhE4pRGLQyKgBo0Bb1uiACWvk8m16X+PJ
c8F/diPGfGHhmkbrGxXNcRpdToYsqNIWtDT2IcdtkksZxXXwXYVjtjwUsezTO2ib3Lxw5o28tecJ
UptkUOJeRoIzzbGdJKtE+mevwmMkE7MlAokAYcIuhp8DCGN4wsYqP3Veby8XPZdu8sU1AfinG3dO
qpM3OoN8t3O7NJ+wMVAdRI4OI/z8E6mKETOK/tlfYQacguWuc2SsNkEbwZVgApRvmwBw782U4A6h
7SeC8hTzKdFe6m4lG9UhJ8WHb7LcQLHVQ60emMoX4yPBLu6rUasid+xjD5tTO6YCkLxQ4l4R3UU1
h64nIrmpbBz3iWC7cj8wGnwLq9J8S3M7uQrTOrS/QlyGPDVv6NkhfGCSfApT0xLhRAiISAO2OTKI
jiXl0n3v5sPW7Ry72yKqD4HLObyS22EnZysbPoNnlN8AGaRcPrAwDnaW9Q/ssasfTjdMP0eTznAU
ePpsTTX1T3nRFfFFqzq6BF2PJQQjLiZ9i2iIjU6T5Q0LWX4ciQKXbkwGHTaD8OtMIueX0Q7jVxxz
6TaUXArEj0OpsVLxo87rCDyEF7rXaSnkKZwa+z7DToXeFe2Ce4ZRB3kcOwkGlLaQRx4G4khbBQCZ
UUn70WVdwANcafJnFxvBb6D67B0JV3G0qpkJQKTjS+D581mg3tgEjhWfCZhkcziXYNrjDiPRIglV
I2wSj50/Cx8kN4fkoa4y85zlFox3Qu6RxKcEeVwjxGHHignhuytHkC5hXN5zB3UW2vKKojLMRvVN
Y9hmbsgqiqX3VNxKcnTcTckYpWctnRNanNLp7qcY+96uDevs3jBvBVLRjaxWsSXhF3G6CQNXn9TP
RlTZT3bZPOyciY4tq2272DBS7iBf1Zm7ybBvQ1D3IdlT1zZnLTtv3PYlNpO+Ui1fKwFBBRlRpyXW
1U0RRepLYJxqq3o13JKAlJ6ctmI55iRv4I8azh6RoO8PnbYVO1Po4W3Rzs8o94u7Tk2voSB0yZpQ
Qy9MtG7Zny73M6FL88byh/yplRpN7YCV7oapJwrEBB61XIO5A89SLxmpau9LtWZPIrF4YJjKhW90
3+yRjNnbWaCrL8BFY79I0L1seGugyuPWTU6QF31vk0xQIMOgC9ptDK8w+6i90TqzeMPHN3T4y4p8
OGQG+Bb6CAuTHSSF4EbTHW/KWTxjyalvUZK0N2ysI/JF2CQeXT4zttU0+g++WhYskUK3VwOY9ESD
XH1i41BvZQkGcEbhyZ4+ieCO+TqOL0Wj2q94fTjF9JK1rzgvwrsc3v2XuOvdXRyxZCJK2nmDVQ5q
KZEcqXk7MLDwSjvP9kozyALmUV2ExUm+NG6Q7lPbHbbaAjIYutNRNJ2stqtEaPM/M409yC+BzRkr
Zi6qfESzfOwhhPB8oGZLk/Zc5AylAImnmyoimvWf1R1/1eYg7QB+HdAPoEhwyZ3xVjXTb9qcgecl
hAbg4WPR86SOPE9cTKKmb5C22bcBOL4HK0pl+c8v+1eR1K+XFehJkH7Big3CX7ys3162AbknzIJf
YWisEMxDtWCjwArP+mOsI5oDaMPRv3lNx17lPv+SA/GqcWQHkRuG7HXs0I//JrgBGBvLumL7LCd/
nWYWrc0eyubhdYOCCFZ9Nmv1MifQ2xuHmhoxRFQcWfrT8WEIXfkYS2B/LDCgJxqoHC5KE4KWehOu
FNYpsJiYryy8ohUfrJupoTvhFz/rEqsqy2/I20eBf4UZNLClb2HcsgJSIogdTmbEsYjb2+axYKwB
z6cy3t3kdOo1ossFf0K+mvfYDoGDDAhuCogHVU8Y3Au9ENCqk7DfOnh40OjQGPUf8eKvChILPivK
/4pBMZFCzkucKzaofSGtk50sJbGhWvfdJgwmcxIeFPXZK4A/lfQKH3rWnHXZHDGDpbTaexbF5aZP
fRz+BQlglIVWjYUBCZ8dbIfMdsQpyu0p2y5js5yCyqZnm4Vg+oHIpzs7ZdCzN6G/fmsIeGm2nWhJ
qWqinFpjnsMQPXqZfwmqxhWHvJgiufMTZ/lWIc8Gxz7MCrosNihc7NO8Ui3JYd3Kjkk0jWaLotpi
Oka6YuGp/gTjr8N4CiU/XnkBwyU2JcdMZMCnoyAaELykYbuUW/gGA/2Yhe8urUcEc23geQSiB1Jh
VdJZxVjAKWMe38hmBNEWajj7YFvifT8vgMPixZ4Pv26O/0hm+vL/Y7yW4Ib871Wo1xbv8PT+uwzV
WX/jTx2qZ//hMCW0EaLawnZjpIB/ylDd4A9uCh9lqk0wcBitDOx/EQB9ZNIR4jsRwtVY1aEjKWzZ
//ofvviDshkWFZJRWiwctP+JCpU92fps+e3Zs+pcQ89Dgmg7PIDc+G9SxJkp4tCzlma8OrFvIuZ1
B2lDPhZlT6aFnhzWdV6XPgCTIAkdq+suLxUDEx3I+xJ/Ks+hPLDH/aDy6H9zdx5LkivZEf2iGAMC
eptAallabGBV1V3QGgiIr+fJN1yQNOOCW25nXndVZwIhrrsfr/zMjXtJppSCzdKeD2A3041w1R8D
4ATtcWmz0bo4u4enXMh0k/WqkSv3q7Y+SsQmyDWjt529MH1cVEkSrTTPFtbBbY735KDdbQltIX5l
PU5n3Z6fyPj9CaWpjE2iTYBxSo9lY6V3vMt0kjSLeYiRPrFiy+FlIVpxMS1afTmJjtoNZyrReT1S
BDtSLZTuxm0wTfxUKtHi54yTC/PBobR3MOsyn0BM8bwU46esancihFky7190iTPJa8LZYbDkaTud
pCbTGMaSvoysCqbxMnu0eFbzWcnmld470W6lvM9OOZkvazUhUPox92duVlOy18UAfI+elY6rQgOg
tOtfEPDlGxqCeZrsDr7I6HH7zCKcZZFxrwTTO2CCg4GKWJJg4Av7yjOmFwDrNLUemtK55qq4X36n
0F5n2RReaW2ov8GKjLADyZ9ONcs/20R4BZ4bq0OLLenFKtivAH03BbRAJ5yePdqFHzryPYz4WDp/
NIBbgX33da5M0XSHsOfQVLYZgilrkHKQDfDPW4WTn+IO4QGEAmdeq7GQwTwzXTduraChttk+pVxh
lbRt+ZmFlodckjEIsFqkxgLiAyYbIDhx2oor03MEl9EL1dEZC6sFT2S+hPdffrBtv486TIBUrRHR
AMT5OHu3KiLAi/CnaDciRPEpWw7TDNj8vANowZI9Wzj8mgSmlJfsJtVygMWQ4oOg4hsXXEuYedL/
7Eb2TvE6Ylqk96np8DOHHQnMvkWSwZzEPbgYjlPlvkU2oGFo76hF+CiRrMaNgAm7sVoziOi9trPZ
WCUesbrKSbnbjcyhRBgGWVg6K0Z8RAgBtdvpxpwh3bmdBL4hbMrYCaPDVDvxeAVGeyc8c09lgJno
JHYZhghtCQMEMkAECxO+iqeBRNu8rbnkBI1JqaZNPp3Fwd6ocAFstVgwDGst2aPLnsY+PHjZw5iX
FjQFzHQYSu4RHcviRtf3B7chSG0bAy1JcsxWBDmeLLo/8QugoPcD9SE5Ts0d3qBXvVc+Z8UFZU+/
wztNcz0KUssJlc84VjtariabeHOdE4BDeKMD156pKKuu3Zxc5yk8oQe7Ky7g40YzQRRReGdVXN5E
/uJpZfLCQSbZj2YKTE9/cWZwddR4kv11sZZFOMKIWZNeRkL9Xe49e607fi9MQDe5al8kBhbcy87D
7MTvkafyMwMFnpBi4eLXugVqyEQrGWziGxCXeR8VWeBSubJJbNv+7tUdom0UbLmiLQFcCiqqhKu9
MsXjDSxL66V19YIwGPYcmTYJOmU2/VphCckdtDxj2UFNgHsirRoDerVxBVi5YoZR4fgKk8uy3O9Z
vLwhsdsUv+MaknD+MgOpypiodTVxWRgkVxqiAwo8TnmlwhO1OmC/uwLfhplvJ4MkkzHIh0WJ5YEZ
hesnY/R3wDRyyGOm1kJPbGR4mzqRWdr1ro6c+aInEJ8NDBvHBqNNXtOuIZ3aXQ+yGqpzMhKEpsA0
8V6t2r6HcwQVIL2TTJg/ywkRCtUv2gBTJoPcmPpaWln6wIOC227p5QfZeabAPNzraWzMB2x9CNKc
giAd5239WgP2YKGM8eZuQAJ57rpg/EgNGL1SEiQTE2wn17X12LaERhei/jXvBh0yCJe5Sba+XyZY
0xgZOh9/AKnzvrO/qCMIN8SezHuW1to5OLsgfCxytTD75OIraDMALq5jvc0LknZ96BVbTdXwodUU
svlB3FeZIy81vsMTFlhMg322PEZKmCcsNuHa01jksGvQ1MIYJIhac6j9CoPPYxI7APImysatoFdO
8mnjML420wB0ziqI8VtkLPGHkBFdrHOXte/jvFc5vzlu+p2hl4wo7eRc2/atGppqffe14S9QyzET
ErsThYo8gVQ0cjqfsoDRTeg3jPooZLNlICOOiJuSZ7UnH45CL97KMBIH+LUVij4d8RADwtvSsZ4l
BpXyPE2oPPDf7OqUMBdYMVK8Fgr+eWsW9XWogSsp5p7qrmLnbHeCKJ0l8WXECu8TfJdTSNXAphwG
YCEpxkcqIg93ZujjXRBh+vgEx/w7cWfDT5QSOwQQZOOpc1b6Yikq9ebUy9d1LG+ewaM3x/XFdp0b
Te+o1LnZ74dJmE9p3vx2mf6rdL061QwGfuZlgH8NiM8f0ovjUgKHvoLfHqT5YyP4R0PzW55KhXaP
vzg+MQ8UG6djPunZaXFyjEq7lXaRHshyDvs854OXGKmuKBn1TeTQAB1s19+629hIYKFinAaPxkvN
cwLKwSvn6kPqTbyzO5PncZCvrWAgZ1Y1+1eSguTqTPzRyNy7IcN2Mkx188AsBDGZHOsretvvkLDR
yHHs/YmC+ktSZ80m9iTmYdwYaAL2o5rq+185xDvpaMmWqaWxdlOiMcqgeLKeRHtAbdR8oIQdLT7x
yShG0ntaPZPwib9i0dZ0nKn0KcvG+siI3eC9L5e9VnNQKmFdYpK71xql2JtGz/7IE94DvqTQJ/CI
FsiC5Z5CkxhirU2HSnPSk6axkSc4NPY25T17ojP5TzdK2gHJG1LjOL7UlfOaRhhvSNYdADvdMf5e
eXNUiL+xd6o1WoTzMtIVfS05GF+x477olIIj10GVMYniCLb1RzGHlC5GFLtTD14dW5aVJ9eNpjvm
EFwgCc+7ckgvxYpCiuQDzp3QA6qrTG5pc1If6SMrn/oeTLQ1Z5hoaFOSx1pPiiro22w88iLlVBhz
C/3KLA3sTNV6XwsEwXd9xDVKESGu2j6P1VoY+fI1KiO74wX0OCfUMFWvRWGZt3nwXDJc+HAty3nB
Fw01m038qLssh+0Uaw9UQZCTrrs4fh7mOPoY7Vj9wl4u1+SxFiyFsCRXFIZnl2Uomt1CMcQvOFD1
qKgOOWYN2MlQePM65v/+UzhDc2DkF/9SiPI3BZNNJNgedu1Q2BtyvEyzo9F+7A2rhx8J2cVkpj8H
CoqiL2dTY1ZTCbmbTUVWmppcce5pWxCo/5bznOb37zkdWfs04DoM+0orUADHNlhZDZAcFjeFFUO7
dB/i2zjibTUODNUvUzK0O9tlQRQeNV1GRQMqyWHjsrSN/MlsoCa9wcWy7Jful1cDx59J08MmaYhB
cZ6kvM9uJ4CUKKJtmv3tLZbkKjfs175R7ZHHrr6RqfxOHUWJFrrYKXUYUwnJdK4RFSyyzBpeariY
G9NNPsjwTWupe8PGhaYRgVWJFPAIU9uXVnNGldQgLzjhNpZdva1HMBxLdioG2fAJat1zOURPTU9w
uorPbHOrPk1vpDeZYIgFVbS7uDntWNAdnG0kHQ8qdmxvUedupasNu8ZZviDyXTCNMj7AA+bXcmQp
Ql/GIwzDA9dg4jcEmoXZcayWTJZMwGIF48R6SfZlp85tatTbtFMdsVQzO/D4FldyCuOuUQIzPv/9
UfS8bFGbEzud9TIYNMd9iKO8hDjtURy2pPEZIkyIa8nrNpidvF1CYpwsQoxeO+msbfH0amEdhGLN
XWLKaOB1OcnFi/6TodnBHJMPJDxKwvRwKmmEDHI7XxsTZh7Nmjcah4ySZB/CVpyhr4W/elofGgpd
9iF3B1rq4I1hs3evimXWqCdJ/F7lB5RLDH5j6B0GClg25MlEUMVQw5elrP0J18E6d8ZkZ+k0Wk48
3kZGJl9ZS3mKEF5WpoUOlGntt86IlxTMdDei49m9837kAqyxGQhE9C3i3sxb3HFacG2cN+OXpuvp
uQDyfmX9ZdLTtHf6abjFLcD5agZg7MzmjoaYKeA/Yhuntp4XJ8ddygVvhfeTFHuElKPl2PKd6TZ0
rrerRvM5j6XOA+3t2js8yBj80Z0oakeBDtsUb1LmvfasIp4h7JPeogYVpsLPNvO5t1E0rGuY7mC7
8LePi2DZrIY7DEgsu9orv0UDc5YaE/LYiN0nHWfs1XXnDxeSDsaj6eCEI/K6sWajp2UH8mDb7YCf
9xvuSA7gKKPahqbtL7aBBUTo4OtMrdlNHPSDVpJtyOf6xaTfzS8aMe68rt+4NOO+0OuXf3rRGRIA
T0ttjy4/SaljmaEX9nYn/TCNaZ7wwkd2drXBnXvSR/7irsajLuGeR3wlugIo4Ih1M1R8peWL1WD0
7SPG2m3T7HAPmGttHDZT621Gm/+OC/WWstd50yL05ilpfAaJ2Z4eq+Eohn7knmkxOMwkWyHnCgdK
UqaTgXDSjcyceO0saUnGe+GwDUaujMRaaBzuwyLctaoLySr0adCVZb/WoxpyR9oFAhIQfsk2C5pZ
5hshhpj2gAFpjXAVBDFrL/Eu41IuD+lsk7vTEgt6e9dQc0mYSOrlbSaAtsOrgZ5U9GDn0i7cUfrX
s3CTn5NzxSnT4YS8rLuICWQ6/QPjgkiRiPQPTltsnZuis1M8HFq6G9H9dlnXv2MDEhi+jM+Gf1sA
Y5viR1aGk1dcB/V35IaK9mAhykh9j48saPSQPbd+z2xFcqj4zNK62pGeAx02Mr+BcKuV9p+qLz7v
A3/+CPdfWQwvWUXVcsXNIevMYLbO4+BdEtd+MwgVUqqZrGdiT0Fu2UdyRhnj6ek8MuHxPTTylQ1M
TkhqzSkwWvZGzVspaiyZ7ONeEIPEO6b6RBYxb4yVJt3an72Ci8MwYBaPTMULXc3+jKZCMo7yJW6z
xTHWtDkgRPrQg3IkD6Au+tJ/OHIGQ9GMT1NYmmv2LsVdEnSihyJWas1IjDfBPKjghGCV2PApRIjS
+nqgmHiduwsBR2udUUu3c/SevNkAmqBj9MUhItZ3MYmKGFcWDj8mYe+8EZd7a1qFva+X+OpH6VEH
BaaPGl8EHcw1zTpEq/fTojvm/avrZVmgVDfeJNMqoHILVcx6dcQcZPtN7KWB1jCXnatCrO7tn0e9
mDwwPXf7U9dyPcFglAVl5JkPWF5hYHUkAxp3jV2tDSbR3FTcXYt6vEb5wF2PbdOFfQNRbfTD0BkP
rDcInyNwMIZ0RwVWpvAGCJORzvnEM55pozjHTGlWthWTHGLSt1pm6nP7WHfX+lyZOxf7ly9V8YhV
d8V7AtB1VCcTu9pOt8Kr56GAx51bf9cS87Wh6uSCZzGm6Sz9TRyuroNR1/tmgb/tWQuTCcG/bbKg
9RszS2ZpabAfpvJTxSMXjJSPLiFReKCc3T6grplMVsSPrumsVWa10CsZK5xNsFaTSoK61GcK6q0F
z6Otd2uwZDDpjW680hjpBHcc5P2qQZVlQVESBvInntwHRMjNnIX92VkWwcAjUutQ0CpdTCnF3bp8
durwPNK6jokUJ2gHI1s8FtzDd02fPFpjx8BRyx/buDeOMqe2qoge3ArXGZaIw4wwg+nqle6wP1rR
Zxv8x0bQ4hLyTTKQq0K2EC8ky6Ec3Gxvhw8tGHjOprSShEXxIEsI1YJVwvIayVesbePYRabucQ2m
7hlS4XqE3UPEo3xMZfEctYjQtcuvMlZ6Agx7AdFuboHsvCHyaiSMofNMtIKQEIeN4iBxxk5+9eLE
DlRTYnYyB5s7g3k14vRAG+yLM6rtQnAS20x0y2OjJ5JqczjSvd8ymqD9Z2tsbg2nC/XBjHbXhuN1
0RT1gII4V/U3o1C6c4aZmVTC2x1pcNNV+ugm8VO6uN9m52jbopqdwKBCaZe4BikEFX3lRr4Z43s3
C4mOtjW2dUrATZlKMrXLuL7E8M0LLXrokozt0xUfys0/SercGElDccZzFkDT2kC+hNsYYTeKqXpP
+wfRq1eGEaR5axyWUwkeD8snbzUthys5E9rOlyzcZqQre2XBG36jrfy3DbHMLbAHwX8VNzB3CaXl
Tn6j2FJsDD1vSG0xY1kk9LhEGzDiwLKvEwqxu8gj5atzs+CAF5P1iUR71JL+POTk5PWs+TvJ/jVq
Oxpw5NdcZDjmQognoSkZDhKib5nBBAbjL8DeRRMQLl18BSErT6bPOzwzrgga3xVcpg/pj3Jqh0d3
IQwSERESdDcw7mJqSf821mFJB6oNOWhOXbI6jmLLHx7yiCLFWGuidWXw4Odp/5QzYLk3B1freaZc
XfQpT6jWDP6kMw4mCQRiICSJY+fNixi1z8zkMBXC63zOjfqVy5oX8Kg5/F7ppanEU7WYn31f/jgQ
+CP9HwVeTSRdiQtmjGH8GgjMShnOH0cjaO322M51aCvtWFxxRaB6RTy3DKpJd+rlA400iQ+TElc0
7SShVh5KSzEYxV/lK34crtJ0Xo0mWSSNIoW1ASSdo3qGyZI4NWxDN1l1IuS5acQfM6wcQvUE0Et3
GnzHgBlt03nkU5FuElGhtE2aHAUMruMh9OeaGYPNTxMJuxrp4l3ES4c515F+NM4PBIAkv6m2ZbD0
FJaELWrPMzZxSuEEpPh0Nc8eFuta/Dqp2stFPiko5DQyvE3K3LXO8BW5RO5Ayr0mDkA10wCqg+u/
hZ01TP1Rl4DXl9Fd/Lznc2SkPVyzqiKJ4FI7pJWptkFbLQLMHPMm1kBuesytfEeadDAQE2TInz0y
qSBGCTRJ3DNTrf2axjnRHe2bO/W4TbSTmtQ29trbHWNFGso8KhXdh8bhYeKA3eV/Zz350ev0EFvq
fYj4tpqvRHpvVDt+Ug5kvxZ9S0WyszgHXWMvqkyqlpqYyHWnlT4WtmybUVdHnss0gs4p8Qou26m3
Xy1pfve9/pohBe9QliAbNu5uERwHqr8u56wa+wmp3CyQ7fwJdJf9IpXv3CRp+Z2kBVF4AcOWLlnQ
A/3xefSD0TYOnV3/1GyNgeZkwyGHJ7zNKJbdm80Ilz708PLo43VkvPeV3ke9TdE+zINgKp8/u6Px
4Nbi3QKqsKpJka+l1iNP1ByHLGv5E2t9cw6V4HsYPt2qUvg/SLRrLhQ+ChqydUxChC+Q5qtpcfGf
4k45MlQ/Trl3NA3vBBlV9xNn+agWMWKYxV5ZOeyOBc5FsA+i+ess40SrTBvDpbKuWHTxT4fZwzT0
KDIm2fwhIthr3orBxOjFQo0lfq06zbfccdmVhXXtKyxydDg3q06rTT9X9rxKiGjsXI4cK5HebZwJ
ZzVr1B/UkCz8cEJnY5wG9Mbh0uLYpEF2WKU18a24czD/2/CsYBt4jzHjCqbbY3XNm+77/y4o//9s
jXPoOv7fFWN/+fsTJ/9NMb7/gX8Lxrr7L5dgAQKwDqVHkwaK7L8VY13+S8PWD9MIFj+BURst+T8V
4zu3iOpAFwuJa1mm/V8VY/dfCHIuvhJG6Da9Bsb/RTGW2G/+h2IsDRs/EWQfg5+DPv0/qCtzlLmC
zbj0k7Zyn6oyvXYTl18OmXRBwR5peK3ZhDTAhglvSUt7iFGQGk1o42RV4iTcut+amT0kTbKOJhp0
a7M7qZrZJEH081JZ5QWa0NHhjIiZavzH1XtxBtzxVlftl26C8Y3rPeqmY85ll/Z1a7XQumRBZPSq
cxtVZwEthcA/uN/ik0DXD+PVndm3v53wzk5nHLTaeYxJQw/mOs5fY+9vRQKda/qi7SxCpOOhTJOT
7r5kjXHpUo1QhMn7AKoinIm+lasG+rFXf/Pb+So6azavckgyD6fhrffuVXkZY1rK3ZvXXIEo54Xl
JGqE0ZHEPmCz2U+XpyU/SywmfUZu3BI/aaa94CFF4FwuLrScqSl2wnseuZXY0rqm7cdSWn5NMU89
N6vlLjTFB2ag59lEYk62jv1tYnEZXqOi3vJZkpTjrT9PxkX2BwLgRAjY/TrrL9C457LDZVZ4HAgY
YYqQcHz33EZfrsVMJfSj/CmskEplutMbLI/Q+Uo7vBFGXVsxd7RWO8dmvVs0bL+FZ1ocr7OtsAhT
TdGhM+imRNkO5mk8Odp4RSpcTXO8A8v2nbWbKfuqanJimUY5CXJOyWhDym0S1Q9zqe88xZ1XXM2e
E3oEanMvoVo/RPzYOAJpZxwMdWvlK4rtagDLUY+3vD+kKbK7YghBqdMqj714Hw/VSbEL+BmJU1hb
j1FONEy/haWFoM0wq21vka2eWhc1F77HFo4rd1iEH/qWi48J7Zhj4/wQVe7RUBQLO4C9Swqu0EY9
f9LMTT1qj53FhwwB592YOFxK3IHmov/q2l9T751AVuo8p6+wDLcRrKDOQY9Ub7Vh6/u7CSi1skAD
5rJi7vDSAbFVGPBHXJcF4yauil4PZaEvj4nZpL7qKk5LZ8MeflNnunReHpT0dLk9052BkV72UbCz
KaKGnVsckwFhujzO8VPbjNxBem7TX/OQvyDu76I0XOWcIixN3fDR1qsKcmAPCAEnKY5/v4z/xIyJ
MBO99XIAKlzuJWKDWlwqBfuLNz9Xy0wBFX4Ap/b1OkeHEzvGk2cGHT9ebn3Es/6Ttu+UXtOAEIRc
qb2i3ZvVq9M6B2L8LgpTizV4MO5FRtx9C43H0Fbg/cKHUBW/cYRdpOk5CZqjrvOUD8EirQt9UP0X
p8kfr60O8T9fBlJXjFKTMKpBJSruOLWDO6cfsQjfPJeXBCDCL5HEv7rkdpK4NKzkeH1pN2Kgnh5p
q1gjyeAb4+S/xGt8m2y8otkUFhiGJdPKDf0uT04afXhWBuK6yZwrs02oWIu7jysot3M0z1xDRLSZ
4vw64Z5j6tW+zLxH7cTaoOU7jRhlWX4s9TqxrHfE/h21C2QejKek/9FD9ugeDrINAQiH611wusTO
vJKjwhwyLMkqy52KWZFgCQqJzFNlNz2yjsK0cOYTBR4VUyj7z6i5a4jC3Jwll1WneaKx7pSYGvwT
Ski3zfwCkYu7tVS3JnLeQ505jKrMJ2TO1T9NjmYPXsLN22alhd3TzGEMcV6i2JbXps62izZwDJ/c
g0v4bmNH9bILW6dYVzomvCXm1XSGMV2PWfKZye4IfmY9VAwrVSWwwJ1cah6frUJ7a/P5Rmn6MXWs
i07cMzSPg4gWgiHJ3z4Wj8vIbQ2B6S/WXIAzGfCejo6pnTdzVh9zNz0gTE5BYZGBGCzxYfRI+Xzx
bsa9Qd49IMyWVIvXyG7swJl5m0yBsWBc2kvSYPUrVMRc2MxPjgU7N+xnbss1osSlb8zknBShBAg9
rDHf0opjCE7yHPxIORgvTh0V+zTU7D1RGPuJvooBEzI3WUtoZ1pOwnc6Q7qNbU/Ja9vX48ZCzXzg
AUnXHVNPWn6S6RhBysP8ZFY7O+8Is7nUcOQRp2BY9SQNaI5hVwTZ1ejL2WEw2iwtX55wg/tkMjIE
E0/5YzE2ZfzNnXMgZvAUuSG+l4FeXwCX1Z6CGSz41Z+aTLkuBOE5UW1m+dgllYGcR9+JbImwt6xY
t9bhmmwr7r2X1jD7jRH36jtmLgHMwZz1/UxyBS+lZ7HeyvLicD0JxkU1V3q2hvVsP4NRoV0t5fxc
zgMtLtGvcd/+IvlploRbY1cyniGklJHT2eYufpSEXKkJ2Giesmzf4/Ja2wOulHjOPnoks41F6mFF
2PeNNkicNMYpmuphT4jkKeHufqZ9OfvptRISkhjTQ5hxK6gKy/WpW6uDWS9Yneji4ZPJgTE08KX5
3DkW2PK7oL0KwIHOA2s3DHur7oYXX1HNkYcgo0S/tuqi3xTN/W8jlIYM0qK9lPKLQcC0tUi6EG6M
d0XjPo+GvDLdoj2hsprToHFQcF4RhLwtZGQG3CmTGFHN3+BiBlaJKTm6lHX52Niocefcte34qn3R
nGcCQDSzJcsvySOIOTTR+bndvpEm/aPs6CGzaEiKuX6Rqc/PIKRejKTbd9F8pg/lYRHOhoDerreG
Z9kWgW6yo4TLz+RknxXeMJDr25aPPUnyrWW4WxsXXTJtQgxlkx1gfOfMZB2SDisSXJY4QefSx6Ci
q2/s4sMCZG+FkXybY8u5NxtVVnbwpuIakVnJx2vTWTt09UsFNCw0bPrcAAaHHNwgFawF2d17yODC
Z88J4kmYqXeo89L5qMJOHRdFao4pMs9/rCn9Sixu8LtiJAxZOFrnZ0XraT5xr3DvYNfeZpEkLF6q
KejJNhvISGZJ0WKzaDiaRjwESMf34R+Qvl3kQN0QCZga32p179BAnzpySLa/M8EBMtbC6qhaGzJ2
1GuMc5b4wdYddkaA9xQDKJJeAtjb1o5ybyMLKnSV6q210UndJzLFLunRraFiUzzqDHe3w7hYOybN
+ok+g/ST+vDmsaKpfI2OwympS5bwqQmrEmLeXLiISKlh+mVDcM2STrZvakvb0b/avLXmhOI/GsT2
NZXQfSDKclcj6D+ny6yfW9rLDwiA1m+hx5Aj+7F/8DTxhZRH03iOg/ri9kjPNCFznikaTVzSIs42
g1smz9owanuDf/pKxZrzgOPUCVIQh/scLuCO8ESzrgSOqyVkPqUZsRHY42T5oz4WhzaR7B5Oc6fL
gM4ydkZt7Kbcjg7KIxvZdZO50XvNetNzEl2L0kHjO0PKPG1iHE6IABuGHXPvTGs3fLHV4O1NAW84
g3aAkImI1cwl4OKio8MlG2eo3DAgjLQI3xkO5wfDGEc0fJCJ26SeSYEqDsai0aP74tQN2xF2w3kq
Rfreerm7n3SLvjY5IgOtkPnVnyWvTTx+wvRF3H9adq+xIBokavBcnmXlPiaehSsF1x4iX9Da7qZp
JZNPcWgiVRJ7mIotn6RYUdx5ptX64rYTxNaJUtDxIic6nIjITNOR4zuxGFUugCTJEQ9Z+GmYIzBH
m/LSrDwlmn7yyKGRM8/31NowgShe8BcQ8kZ8NyeWp+qZffVgdHQrlsDnpxYvjhWlH2KgItaGNDwl
To0MWy1rBKwbQVQqbQa6/Sx8n/i+iSql4Zk2pnOtkx3rsIEs9AngAKGjJHqtsmlVF/hAGyE5AGqo
zFUcH1Kal1YZ838SBGQ6ish8W0ZNrgcl+fAdkE3S/fYmm+ilFaPBzUmCIGbWz1IyfNanxXym93nw
QT/QXTVy8zNTXW4q6GoBgtAL9HHvEa861PNocf0+Z+rveEwgnGgThnl1be5xlTrjwccDSrLWCev1
VFMr5pgbWXuPs/5ZJZZv1D0iT7tlNOizo6wdElfmveTVTicNLCS+KjFtJ0y7Y8anpyT2y2qhrIGo
TlSKrVl00cXT1Z+hgwZJWU4ZxJh9NsxcLV+3NOjZFRyMf1RGpuj2mB21ZUBrArX4z4QpGDiHsk+I
4lj20QFj9yUCN3EoteFWk5xZJY7lbnMG+auki7f4kQKrI0bSAW6D8Vh21MUoTFZANp1yw+7g4EW1
OF/JCN07MYw3rWVJIH4L60zPOntjgrS45H1pr4sub0AmJWoN7SQJijByj1zleAl08tsbGeG3rjS6
hVzLiA93kMXLJKjrYwgV33KZ06cSG86bkQ/z1tbadtuHdSJW00KtW+NGy81WtnpJ7Tl/cqxBwhpR
/WZowz7xXRq630ij5OdYNek5L4X3VALB9JsqZ/7YubrNdWZs9oDcireRqoZn/AjFF/Y9EG+cLw64
SolQQQ+FbNPo/Qs24eE6UIlxoK2CAX9Ez6evMqW2JiTKeUXTrneBe9e/98AOn7A3R4/6kLARIeVy
zpVhUjwPdIl/EmmP8WpinC9XE3m2wPDqaTekGO2kLJ1nCx/Kxi0zgGtWrR0XPeEK5vBg2k6hP2Ff
w4SQtOJcmtG8L1qnuYRZYknftGuW+jQ3eih0S2PTc0Yv+WKa3Npcqy3fAPqHPDTz7CutNZ88z4rf
p3uuIzBAPrwNRMoljL1JvjJAmPZtlJpr917bIax0vxDVwc6StP3K61v5ONHklXGPHaxAlnPGR0PD
QcIQDoUyiZHDcdNido1unlTxL+xPD2pKRDnkKqSvnUeLgeR2AWRxb6+CzD843AwdUdP47UXsCWgr
h26iXnaCz0URl7FOx/IU89RSP7LXSdEZ+NSIK3QBPvFxZfY2LKr2xj6Lxwqkhh9aBP0H80m7K2Rh
RjQqxKuhT6LwOWIyUywX/Q/sKXtltCHhQIPQ6pQWf2di6hc0SVwRgKlKLujrwaLSMRTuOvOy9yqU
+RaKMB40arYINuINTh5SC0RV7I4cu7KPsprAZMzyvS2KS201Ja+5Fj27JpWPmkUAWJX4vwtg8n5d
LuqY00BTYJNiVgIIesXQ9o1+3r13V9VMfVjJTkFql8vBBfYU9LlxmEpacHC78ufy8VThBcAB2q48
LmCQ4wNuo/f744PrZDb/46h2djh4wawe7OUltehUzO/xSw5qZhbg2HtGCGI4YNB/yQl1T+h+Z7Wt
vhpGPeLCp9dnWf+FVLEQxh+taUSbKS5MPRwfoZ+OokkD0jsyyXAa+lfcgBRg0mwMKgR4hxLwLVr0
N9XLu/H2bz0l+UtZiHNHHnjtNB3HqiI0d7rE84AZw6RxpL5yk9rzUf4RhithjoWCzGm/yaLpy5b2
jUWONZ44F//aPxCB11r9HoqFdlfGJWmoQAWCM1j1zf1SRgqKBSGztvai8evr92IjIV5RLMjJYQQp
71TGdqHkJwNtBbVs24W2t26x7wULtkGarxgSWhBMtTbCtHVCEozS9KOx9WuU1T8i9sYATDYeJ5EB
eoXKEBT/wd157EiupFn6VQa9Z4OkUS5m41pFuIcWGyIiMsOopRnV0/fHqkGjpoFe9LY3hVt582aG
C5o4/znfgaJJzTE6TJtTg95Whd7FgKc4ONRiW1SY5xoeoXVhV92DnC3yZF3A0kIBkNU9ZxU+VR1w
qsyqVxDaEPyDL8cJMQuVZbK3zOyuzyhSQZVQGCvsbL6zWnMVQ4iK05DOFVOsNVPeQ5M2EupU5247
wcyhC6fvKKfOPYy8e9bsYSvL7uwklGxaYNe2ZYiej9K7znFn4mbMt5500i85p3wJvaZ6w3D0aw3K
3c3LxdNs83QrA/s+U84JPvEGMeMrTxjbONK76M4oEc4s60oyJbwbB0EzU9f6+6GqN3Y8nas62tL5
aLMrub+mh72L2rE7j+8B0/GnsK2rV4Fbcuvk6LfEXQbehnygKYOJvhnXwUrlo3sxUJyehOC9wXgT
r1Wn7tts3nuJfAA3wGPe268Td206OcJ7ASBnBO81m0gyXcbBv2RKlfFtkThLoOOFpfbOnh1xYC/j
YzdXuyDiW9rG483KC/e5QF5kNmzsZEFviZPH/r6qGn9nV1O6T5dEBOf44MGIs59mkDebWA8/ySt7
4p0BLqfwg6+QoeRBTkThVil7Y0QJjptg7IBTvR6h7GN8qm5NFCIvuvj3A0CA0HMJ3WMD2xIVPoec
eJpynD7ZrCzO9sm2Rwq66AzSGkXAZDUAQt/6xKqvHA3uLMjS3vJc9AMzLqK/Dwvn9tRF8q/1j6m5
N/94Lulisg7B05gz79FZ9WAIJn24QvVO5m1Fv2DDuAW7FzYTqw+oI5vtE5hm9zKRRr5i1CToboXJ
LhmIGJoTpVANKRs2rlvu0b+W1B7glGw/TBQS49ivb2w8+7Ixw4M1B4yF3CRelazBvpteLa94CgBA
Tb3409fzP3YlPpGIlni+otk6Z3i2KdPmxWWIeJAOK+qkyGBwiUjtjdLNq/A+Kelwr3I0xTXWRzLA
G99+6OOcyM8XiWXzKaiwI1le0JysdgaG01rO02RP2T5Qc/9cRvji8bdSnFsKY2tV2bGNZvMOQ8q0
TdLgQwcNB8OkfV3GVsjsLLzkKrgygVkiNlSDhZliXulYUzmH9R2DL1XOdpydY6r/CPX3tjueoJtj
vQVKBtyRkh8DobTZmuAotlnMAwHeFWgpiGYOKoiyZDKzMDqalnE34O7rqTEh4bW2kxcOvfa6b+0D
8IcUehLsx5kLMbLrG9SXDrQ94CanoE+ua7QFAq3ft6y5WUqwNHKCBmc39sXi0CpEkZocUfeeQYUm
BFW5ZxooqcJJtHMonRDDGVr0S6UwcbNdLjmPpW4yrX9jo9mMFZkmrO0xg5I53XlEQbjpxYSqTOas
KxgL5q5TxY8tF7twSU5M0tuus/eWdpJzrykCwv19LApZH1KC0ysdzeRxizrfMLMAGKM72uHMXO0H
W1/y5W03lpSLoG24xwWJO2ja9rbgvWy/QdumJFopNl+X7nAZAr7kSeSfGNO0OzAL/ZJPkqfC6n50
7nfPaeT9JYGxoVTvpFGQhxgTfq9jdiRJJEmnpB6xyZrWZqTa5bsJ3K+sbsJ1FvbiuQ6GZ74GN8zN
yaYW8i+nH4hcoTqJwXPPICHPsk+LNc4T9mlAVlsg3LTkjdHWzDOTBlmG/NThHGVNRAd7aInNTdxl
6XizfevqSfkG1RDJwSn27izTfZPap0KC48ediAGgiC92OpycglAYAAq8shxtVyidFFqkJPNzd1uQ
HwDPEq5Eehfrk08nWfZcZneqbq9cUzekviky9z32fi/f+Q0VTvRvl77hr5q2ovKG2y+a4S6oW/rC
4mvvWA/aQM+M22yr2pk+MDe8kt8ExDmM4y7M/xoB4BK++JWJGwKDCN1FSXcQprqNKn1yVSGPrh6u
Vou5ZsBcB/jlXmeMjRrwe7AbUMsTdw9PXOK2Zq7ra4l3jmjBmlQYz5mYNrn/abbmL0ftg7/UPJBo
xGccPIVNeikJaqlI/ymdRFyCziG8VxX1lsDjcJ0MavsmbnCw/t4UbkbYTBUb931h5A/QULEes2zN
4cnAD1QqYlxz2O29MTwNIb3YvP3Ym4dy1TXTQx9QxcaeN5gvDS7svoyx2g17TDTBxs1p9my7Jz7W
FQcluJI9h6QuCm9TtjzAISuzxRNXwCfBS3bWk72YJi5SIoiVVFZRqxX/sWN5Z5Xcem0TQha0W8oQ
wzefbRNPOkonoIhA3rxFn7eMN+3CRDKnFENzOm8CClRWmmakK3R6fzWIihSf9t0jmso7BKCHque1
jGN4LDXDKLlvZqPmZzX2hRt+gJ9cLW6tQWCeVPoP3j78WuamBTLr3YchPUVevAt9+64hHOU18Q74
37bWPPfWR27TiFh430McfUr2Nq8etjPZFdt6nto7rwRaOuoT8+B1YBoH3fvXJInoAgwatmK8+y5A
98I0rW2L1vZE/EFR+gTZOW7wAHUeV+XcnJ8o4kyfmw6WRQ0yb20IaT2LasCv37kSiwmCVXXmsnxy
yiDjqhYVa6m5302OO2wE3+KU+wcKNYUVNiEksj7GcXFwHxor+BtCHFtbDG9XJTUOm7wiE0w5DPzs
hnLqrLDoHyV8UqfBulwuQTUlTsemSDdhjyMmIedqmVPIORAyc1QZ4NTbk5HLhzaN0dOda0xE7dTG
xd7IqKRwQnW2MXmeQgeoxxjIt6zGeEP21MJBv6nzkQrL2fVJ3nfYTTtAAwW+VeBS/ktaNb8kXjDZ
+tw7U3z1HMrDJ58VEMuMQuQqc2dvwOQ+G7Y6UGpF/eb8WNg2cAFMfn3npA+xihmghQavqU44TNmh
cYFtsStI882NTXgt5YxDYmv6UVFzNd1HWP0HOAprt8i5x7VMhGGb2p29d6byMQAYYCv4AdmfTsV4
6CEyBoCBSpYukKtLFItS4DDY4cpcNVQga+jzYQpCACd3WeOsci+pRYa7OquSVkLn2cvAEbOcy7i5
T2ycksR8fTHUy6fmfISi7La6y5y10pn9aigPDqUnucsA7Iv89ax5dWZIzZr3HMsJ3t6rk8NodLP7
2AEz0h6BmefjxfXjvSN/Qq7hGvBbw2nAmJYCWJvCX1Ldy2478qpCAs7Ju6fGnVA/sbMzRf2ep+1X
NBk3c1i8BQLIMFhz2H41FPZWXahsgcz/Re3Huua6mS7VkGq3BKkVjuUCUSb3PoqCavq4TzYc6Nec
AU++y6fvU5pCT1H0XDcVwV4L5S5zLH/t6dw8zgFXbdpMPPMxzeGAtrJrbmWBIFjPTX/sWsLpWDns
tY0F8hucrbMvNd9owJQC60MHGZ9JfZWtGqQF5o8JffRZEIF3Kyde6hRPd3WtiU+LctjjSay3VVE6
r2Vic3kbO5b61EZPDFsnA8lcX520tD5cnyfYrcG/kVqTv53jy6OZsUSnjlm9aTK4E+fVeNy2aVA/
jjm11NRMXgn/BassSSGmpU4AA9XH15fa3S3jOPA8cqhfyzLfCPz0vnbfmzA6+EX1RPT6xV96OJBS
P+DkbmvKiTZ+ziIKa/+hM+ECxO0rA/NqX00OELcBdmHBNaFMDBC1MDfRpqOTHQYNQef8x069G8O6
V7t3jnYc/w4UY5MMxtHc5siC3OQ1CaYgOIURum49utfQR8s1I3E1E54WAklyWzP5qqN3VnkQUJVG
ExYbTCYrOJCo1NEwrhqTp2WIDySvTo5dDXjl1cM0jAvkrri1gzrMobiXuXNtXP/TsN1HMRinVKjL
nLf71IUSDKAt46OcjYPM0lte0aFpJ/JpBLNbCHrB2V1pSQRbrZzYPdQ5pY4Yp1ahEz81o7gVZrwJ
DFRp2n4IYjBv1IxprOwuimD4Jb7+drPf1tKwQTjcr7ml4iRB4hXZ2FEP7f/izcZXAghlccXhXqBP
kIgk1H8OpxBpV7ER3ztCPwQKmHw0R3sxZp86JL1Ty/qvjuJvYVYcr70EgiH1f6I0DpF01Qr37aE0
rL1wmp0/y1PoMfaJ3IqJtjynUfjKwfBeWOCZiDjcRhPGZTzdO1i5p8gdSXMXl1SwnVYCTqtqJRrB
siZDQ/AocYRSDO8Z8/ihanihWZS917O/D4ALWM64DBRpzMFFalZ1vq9driyR+pzq4ppGHXt/ED+Z
8YKaaXCu99GjFvPazO3P0pmOjtJXilV2gPrXUVz/2o5h7qQdPicV3omOtneAey2dURtHUzFBVPrg
T4Cy4RcLIFP0csaOw3adO3jX5Zo45a0vuqOXFiCdOvlFcTkGes/4tDRBhr6jF8AC4VCm/5h6IyIH
+haP1jUKx3vblFdjoGWZqAaVhNeyb3eGPz364TfRsyQ37xkXwrBR2db1RMIFJtzkg7tW3H0ysz/g
Ef4LtbQhLtpQJZCaPQ7UnqOGdZczoHY6JJbCPqaIa6OVP076KfCPU2IfgrJ4GIsnOzM2SnmLFcCV
jMncluZQsvZTRGAmHM/N5GNPHCgpGmM8immZnP2ZPkNiItc0IWGXWqhWBJ4YI3GzRVHmcGuqjl7t
xt8D327XTcbNnW4r4DV0a8jC+2PMBbXx7pOrk60xW8Wq0j3Wb9Q61QkGMrSRx2RGGTBxaLCkes/r
6ZT7zh/ZEgoOrUdGaxsfezsax4nr6sQ8jLkm90sANy1lbz1Ic9FMsD+q/VS7ex12AbOg1tqkStvw
Em0EdoMsC2OGxbOCS6Gp+osOzD9OSiulI14wb35HfnGewv6vzps/hhHtTR1JeBVs37Zuf1SQPhgu
DZzsrY+By2m7944JBBHPlpcQf7AF1nLUKRO9XxNX+dbx/3ZZ8NKO2X1nTYviVdj3bd5clFLXeJjN
ddH2OBhw4wIR4yQ0V+cqRoKsRiwudZq/c8g9mk37lev4fegiwRzCP4+D9Tr1zW/JIHdlI+AhfxvP
Jo+2hQC1n6e/s0sGIatYJaUdrHXgfSEfE3XAy79NAOmxF58oy7wFQbzmgLFfXBnk5XcM9YeNg0+Y
lwiIKOATdSf7Qrb5imTnr+MMSnk4LNl2nEsxxtc1/Wa/iWZu1XJSVUMAetZkMptTXCwpqmq72t+U
KGarzlb4S7sE5/HSbFZNBqWrPVWGOGT4Ko+nRBYVfn6UW7wp1q72wqvlhuYlysAt8x4VL52Xryvb
+J6VwhBFMtbw91bS8yf2abwlaBufk3ji7auZikmbDBvkmXPJ4IHgmKwI+JF+oMebOINr7Gu8PfvW
6501MLdfNw2fJnDKmzy10e1o3JX9p/L0JnAuIMUQalve6DhNNn7ffpbteHG4J8S7GgbhyqmxZHju
64IWZEjqonJ0/XYid7mayvjLaNMXFzTDuRyxgmd27n4Lw/z16NsaYutrGLhnFXX9YSfphaAHxHlb
LgOpb9XZH5XZAJIRh1S5a4NnATdRwwr3PocLAzznECXs4hKNDUaG5OgE9o2PixgzVjRGSrc0dza1
ybdpyUHleB7yiFL7+Kq7u5AMrsJTnlKP7HnH1K5Pcm4PTdM/gu6uiXvzaLlW9OwqD3OExgSzpLub
cDh5Ynx308a7N0fb3zDBfaLHbSXD4myN/b1K/GfSSvtQ2Ds/bncOithqKDxjrwxOOVJ8RNVDSxqE
AR1dAVS2MIlknlXEjw3aNJLcUjf+YOFrVHKEj5J/wscXezWkT52R/fQYDiP/r+DYQMbsNLjQJDjv
22pvDPs6gxFY41Zg6prld8tjkVY7iIlrmb5o5nqhfkzQAwZSXZRiLKRbhhw10DoUETFhNYRJyhqf
2GQItHkKiIfGcN+Bdmxf4nBtXd1lwo4ZTWYPDUbn56SJo8fW5IViSTVP9qSSv35WzgDUhfE3A5O5
JQ9ePs3YH39FHLDDkLqwMnaiYkji+6Rwh2lju5bDqHUiXYBJ6x4XbQEnm0gbNVLpeTJUcJzmRuyC
uOwuE0egS+FC9IxKaipi0KkrsVS1kG3F7h+ZLRiewF0NzETfB09+RSFeFjf98htmSbaiEQPUPIMe
Mn1b7IA1Vc5ze5encXbvC+IHVte/diVvI1RP7O3CKF/9OoPzYNtanCwq1BhoZn9aiaEeKGssoblb
0GG0t4lL61p18dsU9JjYvNcuwWFqJWWzXKJufklezyhZ3wTD9ecm9YwHHSJ8iq+Kg8W6TnwCSuZd
Wme3BkSZ1NGBYH9yQEeCKeVTxt44szgkvbo1iU/KKkgeBwIx8KvwS9nleGoxSm/GvCPCk+v7yrPe
k0SdK/snBdyR9NxAmMwops2KeXyK7X+JMjOjiszkPTDv8P7DnL5YsA7Bl64kQA2/PzAUBzecbXzr
rzEwW4yNQ6pJEonmU6TfcxiiIb/y3K7Rg0PMQvOnkZAf1wZqn+wMHCIdFppgmr+EH52VieXU9SqP
OmxqWgztnzJf0nGR3su0Pro2Q1zqc5Zux7c2jGiuS0XDqkJUBYoBTXV80CV2LONWEQNqWfiArTv2
sSqKGxzofhfQniRyM3rP8DfuQH6wyy54EdiH41y9xeWeJN65SqYHcAD8i7QEqW8EHWznkBsuFGMa
PZ5yHV6iPgAKqsJyMwfJSD4lpT0vHfBjxxmaFL7ZW2QawSvKYLwTc8i5H+AmzWPmri+XOQC+tazO
sIJSp7qBULa1suXM0iYkHAO21nwkFkTbxrp14zuZzbt+tN5m1Z6JwOymcuEySMzKafgntFkikVeM
D98aLZgfrrxLvQZp3pjPRjXseypCMsMjvZBAXaBHpOecRZlMubDG/TD6E9tMABU+V6rg7xodX3z1
N+lISqFL2QcHEvZaj/kXWy6PzoD7rRrfy7naVpBs1gFbOqNymjHCql71DQezwvrx05+27nCh2+Hd
4HP+1/wfF8voyuWQTcZX0RLUobjmecpCMgTbRNTxPU46urXYFwsfAAKNQ1sZyudJyWobBML/W7R1
uTHR20hH1SfG/3dtYr4y4YYE7eQDjmu3AJWYdwU/BWPa/3nG4n9nN7RlgcX770MWR/WVT/8flG/5
/f+ZsXBgizqm6QkwkK4HFe+fGYsFyrc4VIg10AHt4/n6z4yF4xO/cG3TZ2wklpAFdbT/j8on3H+n
j45iE4iSISjS0PmfZCz+C/uUhOsS1HBNh58P95fzX3qJK7dY6kyY0caJGrDJml/QuywyYbYgzs3p
NHat+O5f3pvbP4F//6fUxa1KStX933+j0GT5Y/+VBGjbBGQdygtsgVaIIMa//xf2qe0UWetwAOBe
DZjkpR4Aah8LI+DYB5EvhExOF4V3qZaunPs0DSr/ilWX7EXmOGUDopYEwEkwyW93om8DsY06Hm6M
EXMyHykJpBuS9/aPJW0r2tB4wm2/auOw2qGsTOYHCpcpDlAvQXKaHC6rjSvSmgr5BsMfvqFInBF7
iDKl3Kre4CZMf4yetXQ989RvZGYyUI78rn/vszTud/RAzsgyYTy0N5ru6icvxQ7CwK6evZMVIneT
JqFi44gtyXmncmaWewOowsSPBm01XZGB8cW2CwWvgTSIZa+4DfV4JEBTcNMJJ/DyuJOnZNpYc5v4
57jvPeREihJaeF0U+UCPiYqxeOxCCkc3lezDfWFpDUmVAS6eHY7spH1MdCnzalDGAYtglsMdEmG5
iznOeitPDP57UVKwRwcSjuFbNPhVsaNGfjSeOoH1ZasGofML/Dc07AALVLq3IDF/DFbpvdE1EG1L
u/Uc5KKi/gjqoL2aFP18686BjeG6aFFMoWZeaDUkHJYwlNvFt1mhDG+dBmAc44A4xiZlQKlcK7BZ
1gGpiV9vRYx5yyigkiV0sfmkyeUgOYCLpz7KfHcnSuKi68iTaitrR21nPeSCqF8WNvqWTFPfP3UF
QRd+S9F8QFaOEbondBDRCVL9cvRnEMNs7FnXGc4J0Sah1Ivk8y6VHbzhqYvSHxNkf7CiEYi+hszI
bUAsgtHLGpsOjUirqQCKuJ97O5+RC4NZRNc2Jfv+JxDtaIlTyDaN65493qxPNOIV1U45nYYo1SQ4
6woUig+zT/lHNl8+e5oqnW6nEiyO8MH8pKqu/NUT9KuWupRsa7AztbesswRHHqFVto+mggH02h7L
ON0rhStow3Jvdg8jU0WuBtVUlYQ2BrowhpuJiy99KWo7zi/YeLiAgrpYfjeznk4L8k///MUAA1OP
X9NOmR+bIX8ypHyf+W2bMZgU67yWAYM9a4jcft4kYSn1EeiY73063ORIK3CT73a178XGG0gf3rU5
7vk2i2SuPzgSe2JrNEPRglDRvOqSmH26dLEFDyXTwXil+67pPiYuQuWGA1214UmhL3YIfPx4eqKE
eE2JAf+9odvFXevTRPjS5y2PilmPCANAEyll8hVDrtvgUUT1rBgigXEpMAJsQfnzhUzDMEkoO027
ZxIwOKWaKU0nzB4i8H9sL0zpLBp1Z+5Lvyn/qs5IfvPWCh+VXdVEUMjqYFWqLAVVzmIAaiHO4Dt8
FamThTuKSJxnyanzvtKWeddM+SEm6dqYyWqkmGEdN4R7baawiCT+Pul8JGxbfWp/aveWp3ezdF/E
lEHNlnxUCgSjaHBhql77N+5r+a3BSLjWmKe5FlNWcxaZFb0SodH0zthG4j94dvlciuK3qaJB0X0w
untGsNYRbyHo9jLRvPuJuGewTZdaEzrDE2134yZPsPXbRcS8eTS9h7wqDtmYtJxv3bd+CUWVJTUC
erZe66D6W/A536GEQwJwrIMxDt1+amrs1KX+LlVBlwfFprai8taMjCcjJRA2dP60CZcPJsQ6pQxm
+e3EaM4YX4ZE7WsFt4l6H+iUdNHcYcRTfB36PR5BxHxUpLCjec7T1b1fliysQeDXwJVlch+m8WsA
vixxcHlQRQqgqgoijElJ/W5Ji2xX9orEd6Yv1lubllzGxXgUyfMoWgCwajuQ5Ztd3kYX6qGCleOw
Fwg9n2XV5UteJ2WwjVnCbEbkdqHOgqq+raPhEdQ+FRcVj6x0ipNds4yCJ9ixVLlvsz89C/qfSOCU
5iHubKLu9kxYyRRHqRgvJRX9fFH/WQNKWNMUggbYLA0ncMMwZwJbC0NunlKLvaatew6Djaj0Bsni
jx2ER2oODoj5cBu6YvqIMuj+6JZ8SjEYKFAy5Q7GC0Nm+SxCnJtuQQ4gZBo0jy0aSxQUDTfbhLvc
Gl+a3pm9CB7wd3AVEeSSsQSdZFaG9zpyH8wai1Zc8GWKQv3W9/6DmXJx1l1y4eAOwLREVM7kvZ1E
LNwjShU+JPQisikis2FbTPnNxS21sTrqCjxHIAsbRA/YJtmojKxMjkYdfqc9HjOsgXQAEMP0CC6Y
rI8rnq3hIQxG4sqsPVt3yB+wgBjpBns9bgwsRP16DKbya6CsllN97eOwr0fsUMm82MDSpm+2tZdz
8rcANg6ll75MZjQU/KhywW21Q5KsoDm8hxMTSvz16GIGblDmV7Zm2BeNNXwx3/oKm0J+hkZde4sq
TfeBRR0nK8d0RcEqN1XuBu8+tdMnh5KkL0roWmuHTjZvdEEr2naqec8owd5IaCIH6WURhEKoOykw
XTt47mptQBROB8qDotkxtsz+q23EfnEXy4zhhZYzNuGx7z7GWFkHxAT/s/ZsnPWQS7EJCcE2gcd1
542Td9VW+GW6TU5cht6rVZNUeba3LFl5zAZChVVc8Z+tAi0lwhKHBXPlBz3UMgz0q0Fpby1nI75i
gx9/Q+o/qDDALbJGkktoWagZZdlRyu2srTKu+ZbbLXI8jR1bh7BGv+mQ68FwmDlUAj7G4A2dV90X
iRyIetkQBnYwvkwq29Q4bAyz5EVjajEovemM+2KOPY5cNfYzOpwo/uvb+FoYVrePbApmAWRmREQH
dJcs89cgnwUTZ6U2uYzTfO2NxcS2SGKHgndYn43pLeaf0H3wa5cxwKRn4gdoRM2dZYcIXnHP3ajK
uprcftY8NXiEDja/OtJOTKUMPXf2hhFKxq4vZf9jBYQ6RZda701tCWooQIfOXA7HuCEQAFBRVqnz
3mmv32aFxqUL2jPsSExwN/OHcN+EuMOToqENxGnpv2EiTKDZYM2pushdu3Jw7qy08U8SmM9TMPpv
SY5hoOt64oVm3x0yXZf3CYxcDIbevmNd3LvSzuxNKwzrue0ie8sWC7ie4mYamsdhTyJcPCRATQ8O
C+hhcVoeE0EcJeLgznKYEFBlOzz7jcHMRIuQw07eH1WL+1IkmffQc9Z+0K3mmiwbaE2u+zuaY36s
82URboI+0iQ/22qLZxToclhJ647Eq3nyOj3fx3aSFxtyhQllJABqfpqg6yDOdySYg7Av7zGJ73TV
Rns/a8mCACQEgtUKlfmPymg5YdErGO0xMatNUKXG0kcQv5ttR6rIxWZ49C2xzBR7KwTFA6gkNFDZ
59arzp1fmHikhvgve2pnAQlRA91LY3tCGWhPAXHzNfkP0saQQR5YetC72IRcqqFrJMYgbvVhpol+
D/ZWB+u6o5JGCT/FlJWMpyjPjB1zVPWiBHG+dZYa0yHtzPSsZErYyx7ER8hFp/rrVBH8G1t5oT73
9CpgrgyH15oKbvK+hQfOlKhrDd/Mj9RT0DfBnWh9+rYZgD9yo0RqIY017M2o55IWkMEBp7HoRpMz
M2+hDXJ8HkwL43Ggg/jXIxDfrNJisj+lb2Eja7HAM8MJBT6/lvSgNpZCy34ww31dSkQn0pfBpm+w
/DSin77rwa7TXZjRzUIE3B6vHsKPOGWS6oKDp9zF2ZnKyj93s/uQqxnLypiFVbtvewImsSWKZwEP
ax3nRXdiYj2eygJwVFcFULxRQ+pGWc1mVlZ/cavQMOiViZsHY5yGE2TAaBW2It/aFK/hSc2kscrl
gO3cgV6xFv0yGSCfQzY1mdKJLk4sYNue4468xnz8TIUBaa0n5kxcbvDwrdAMC3yZmo66iG/mQVBK
1vXV9Jh4Ks92A1kXd8NRTK0dVeeIe3TIKFbqi44phdV98hp5cXJmVbfOQTG7932CQNiyau4ZPds7
fPURVKWG1N5Q+ls89QZnAJm8uAOuIB9deluhxoJqhwpH44LzE+i5fnM9s7uMbd4/GJGZ7csqeElF
3hzNSWQXFycWU6Gm2814sLfKlN2epsTqENk2xmbWoHqT0V9DlNb0yPcE9nCXKTzq8RSaiFFJwkF/
5tusffzVTjMCvh89SlVNDhpJ1cQtBlHG4GeXC+U2nhr8dY5lwXJiy98TdeiPZISYWZtUYewWteMU
lJ7K1jwyxqGhv3Un2nKkP4W/nr804YRIp09F55au3FePut41gGpmEpKnVpNWYBOfu+VWyUgSXzOa
qrLkLRo9b1c4tn2XQ+p5pYdp/k2xvIIvMM35Wpg0sg8JSYWGn3Yb5oxiTErmIQA1RrYelaHDcwQm
Z2VASDfPQVCmbDiBw6eFl6FN2vkRZiO8ZIppwP0PRnbz/ArlzXAYva9NVbOA4c6SAl+KFZ801T7j
uvXHeQt7WK2HKE/+NOTSt4V26t0UJ067GwqiXruy8SBCViRI+EJyzTwj7flER7laXgxVMlLt4GQ2
Hq6fuuKRd2zT+fYm7T5NwzSf8o7GlJWpMdL32DWnxQKGuUdywUjwPQS93FLXkm1GuuTehMyaD8xp
ZJxaRzxagi5ud5IRCWI/OWG9oR6k7XJSKwPGXuzHIyiIOavCX5el6JlymL+FHNl1e8khGKG5F2s+
ebK3HRLC2ySDhTiY1uKnNcnuCWp+OLErQj+EkMlvAMuvz/Fskx5qk34HeR2ae4bEv20a2K9GkiYD
PlRV7fib8ZPiXdvYi7fDabXYUBrfvbG5FcduaAVpe6DurdFgcjD5ztBKBDD3Cad0dgfBK3kmHJ7d
OxOJtb5WM+9+cPb5WE4UMmc7coKjtY28DIXWY41nozCz9E/e5R0sQJ2In0mL7CsvYGuv5OR/J2oa
F/Mz4FOGhkezDRN3yww6JeOSZQkDR2rcH1TLYBczgl+MR1oe3KfZH2wkfVuRxen50NcV69iFMRwD
O27TCZdADlPnbGpMnFRglcyNzpJsbzcxhHYaeZOH1OZOtI0y2/vMLYkrHM2G5jV7rjvKIygMyw8+
01hrl6vO/x4wpTaXzMVFv2YGMIojPuDyKy+n5ss0ivllNDUpnrEywpbHiHMp7x4c5jvCqhPe1Cwr
nHMGRHNXpEH8Fns1hx/2UHM+tJw4fzmcdXxR4enhjkqM5M4m6KE3wuURA+9ufaBOAZRX7iDPfiKi
t6bwn9m/TXaOoav+DNrHKYy9onH5Zk3dF8RDGs5iALPcJxZ9yyV91rIe1eUP+0IfHwfD8B+gP/T1
htWyfUkyklNA1QSSPiMIGJKUWtNcn9T9yQhmZsKWOTwni9WCgRc2GWD/8Zuug/yU5hbmvTZy5Zeq
K4QFeiUsbkpRD+nwbRxqGvW0CMq33rNBTkObRV0zoOxOm2yKYXpZfkdOL1SQwDdjEvC/DYs6MkXs
oGKpwkooe8vZYFpNVeUqDjEEUPoZ21i2Wxd9PepCBYh9iNsf/msO/W7PUcPK8vqDSU90Lrs6Ijpv
pEwyttzd/oO381iSG9nS9KuMzXrQBsDhEG09vQiVmplJUSRrA6OE1hpPP58n2XYzENGBZi1mU9cu
qxgO18fP+QU/UkquKIqZld4f0tKxiOwncBIWuOAPrtHMW24m/jP2pGDxev3MHhIZ4Klff44evuqo
yp2YUSZu0KhGKDbHWMCLbVw9I1/qeMEl6JlRm7T9rNPLbUbeYb5OG3NMoi2pwbJ4zAKUMuEsxDOo
bjyE5uwu9foBdYZygoF1EE6pzVDZcXAGVpAFzZM9e6RnJm8sP6N6zViVwuMnBtfnn0acmdkdOWu9
+CBMFJxdnr8CCRBjYvpRJ3DRwAw7biEtTic+cBwqkTw0lNyqr1nukILJfDKsv1M55K8YJBM51pi8
Rh3h6xFrEQ4RleMXey8TQ3ytDxo6Zbbs4vF59KvyM+Ib/IApY4bvV24HfDZfpWmhRO0Wtapkb5cB
naMMzX/jFUOV7AGY4iY1SWqk+maoPQaqS2q6BMSE32+ZJzKvZZkXj5qhM/8k2ozsrqqrrPmcOgZ/
EpT+XHzQocaOzxyXQLsb3bOSB9S5mKuQ53rykE2jFcvt5MZd8sbg6Mnu+y7pPhL4N+1fKF349Qej
0efyMBROoS60wG+vOrSZKup0Jb+WNTMfCoZapm+8l666LqKbN6QBMQTOsxbwdTU2+ZsYqG24Q7ML
WI47hoVHXgsRxivXFmABsWDLQXPYBV0cU4vPpzQLgm0o6+Aq6jAGqBsru9dQy9vU9Wj9FY2uySsV
D7BMGockd+bsPRKFg735Pzp+B6TboG0ULcwAhFEnHx8qspmABwfcRm/copGfLxcPTl3TPNx/ACQA
8rTZhwsPoRhsiqdHglVrCtxJR4EvSQsLcNx4OhK9iCjCnNpebtM8aZS/65mmLQ0CQRP/tONyBcE0
/HWCpw26weVnsne9vvVZDT9qnnc7s5vlrTU1ICzcXsvBNHe5ph0mUi1gW5LqOR0yFIa8Xpf72ESt
EzvZ7EANWP5dDVibIcA88DSuMN8wIcIISPhO37ofLFvr3zmVATrbqIzbttBgkeInUGe/6nbfxn8P
fhRnCjLq819VYxhKELrCtvCV0U1BLei4e7NmlgbXx7ThDRyxtov6JggTNCIFuif1YKHc78BniIug
en95ZE8H1hBCF8IlnYDG2NIDr2Kr9aj/44EdmwSWSWrfkDUOf4Sy5AHhUYGKV+bSQLhs0VmCVjyt
pCrI4Y+nJMdelZ6wU8GzKSONVGep/2a2eqzoJSaaYzxLhAR9z70H9eQ8arKngurW0C3w3gm2OoQ+
7aC1BQDfMBRmt/JhC6kzJsE1SCdT86Na6JqOGqpX35UjAZBUXOhAbczxyc2y8SkOlVN4rcfEBpfH
Xc3o8Yy7hoVOuwn90mQ3LWbcw38ZxQhYgb/cv8O0FN3WGwPr5nI7y04ZJkKb8FtIkuqmx7Afd2rq
Z3S1hQP8S2/ItuvkivD6QG0X1ypYlPVKt5YLmeZM1pEpqJBSB/BUtfP1GKImmXMewcp4uXjwuaL2
gPa5Ov5gWYebtJlUEoqLgczyTIy1u9xfwzr5BNYURV3TkpRU7V///tUnRAOmwAl1oQ3xfdV9DJt0
1vawqVubCqQWPBJzWLg8NEFJtSBsks/+jE0COR5wBbzMsMhFCCIgY9JSVHzTBGEBxCR3XOVBm4Bv
Fmi9xVu/Bca0tUYfKFzScn5sq2CIeGPM5nyNf+Hg8CAOp4IEsCI14hBl6tcAdbVwJ7uWs/9XWQbG
PRcthQQVg1rQhx9NctMA94lu0QbTxuZvN5is6C4nkDXfUIkAMqOl9jRd12kLCygdRibRa0aj+MDb
gguVyg3VQdRxuHTbHvI2Mtu4gm6azscUfdQjdfViQQTertdwXE0KX95VuHE8B97EnwKQlnJTD8Lp
UKfQDFR1dKlu4jgkGjD7jI8v6ja6akXLVHKuBV+Cciz9QxQb7i1MHRLBVut090pk4ifKIlzgjHFE
DOBTZrjtWtv3P+aer3zEwzD8a67b+dnRppbL1LT4BAmKHQYa+ff0PqoR2LxKHchp962rjfN1CAO/
+yFTiygaq59Oewc/C4/tCRYOubdOeiQnShEbuwLoCz7wwuV3REQmaW/OFbp+lkdItQU+SxSVCJeB
Ik8TXWnQ8YibqeYgdtUEWnsDkpgLOpvqiHreSzwiEfiPblEAwR04EqhJbRtsI3WQ3oOe3Y0OcLkN
vpKkrztvQuumf/kFvF9oBGZbE+9w1K4cJFuiyLumtvcyCA6dxrSe1gut4GNnYvx4O2RQhZ7a0Ss/
N3PcUrwpR59M8+AdIuk5H01Rs2pinTrHpA3IGCDMm+39Ej2NErL9Fz8ZH5o4p7ZgI6P7xrAtxSVs
kCq5/RWlwePrgVfGPTLuFVBdi8zmT5ia5jO6jwb+xK6DrZGf5XN6y7MpX7v2FtgHdMo4KpS8Jceu
tCEmH58Wnp0kJRZIkAqbiJg+oKb4TB85p1zL1/QthjtvYrdjCi4fEsvD17Adi2vWoX2TcGIZTZgD
70PfHah3pzDnNwFOS+EOxbLx6XI7y8vVgGBso8wrwQ3YjussTkNKURj8kD3c5JYb3wmDMJ/Nq6q+
aV5/7oMIWdzLLarj/PW1ApaBFJpBw65j6GA8jkeUTK7VI+ZebyyhOUhdGtmPWBd1dQ0LRmagjvGW
2KSzDjPFn43iU8s2/Hn5E05uHA+oDbqlugV+BqDAAtCCbXYMTZGCLJ7l3iPWEwDlglH88KaaTX25
rZMFRFuSMXbRPLUcw1GhxquzHqpdbtWWg5TeXCRf8ZCPEIAIU/7A68F6ObU7fv+FePjzdm2bEMES
HqHCS4jzqt0ZdToNt0DKYbh/PEFdZ1SjwnkGrw7URMjpexZMrKzLrbIhF9MLN9ECpSQBthMyArw7
7i93EXbxuC4RkrTpo643DRQ8vS42yZTm0DKtwv6Oivz4E8NL47sEzJ5uzdhtvjTIyLR7zZ2q72YR
1+YeCIm8w3ScInvpe+mzk/XiQ5k72b03knREPr6P//KoEX8BUau3OxiFLrQCkm7cgP1EfjECQo8B
WY8HZeQqJA26IreSzVDszMGbvgjZK3uwGAn+ew5NKj+VXXzFflCrrjDTHG+ATOTu02g43CJTVAfR
pwIRxxaAulVBfUFjArO9K+fl2dtxX2uY6/g8xHVYA0qEuuAW8MyW06HB7a28HdAmd6hy5b12DQ6G
wzS0oBFs6g5JASrI6lmPKAJ/nr/kfDRBuP+Q8QR3n6x+4heCtIzyN3pb+G+BdaLTAA231bPbzvZj
d9+gZg6op8synqJmk/GbeViY3Gfe/BQgkAfaw7XAkMwlLaWU/R4wNMpg5s3oHOzyIdYeG8r278aX
/EwY1PMmpZT6PYbkQuIr8vTHRmYtHQE9Qyp44u72YhcluiQFYity4DZ4Rf1MU/Hii9IH3MeTi3ga
Lmu2fo/EEYlkmeAwVIJTtK6LMofPYmvS/xjBhncOU9Z51+MciE9NGQ1/SZcLH1ymLctbrcB0O68D
KwCgGbuwqz23uapjtbRbQHJolnuY66Aczs00xVYL43QcMGxCyADMGO6Wd7+OaknSDn0JKofIQL7k
amIrypvPSi1J8blcruoSM/b5+td/T4HGDRDSl457H7U1uH2HTOKnUeKv4Lj2WF630+zZOzCT2meN
ssl7C/QLSR1L9+e/Qaskd/igFxmJSbxJ9y3RJ+wHD4szvOnbA26VPqTxuev8hzgnL3yos7ap9oAz
sgy/w2bqFZTVMnYS3I2GTLtkMf9Cpcw1ariALNqgvLIzl0RyOnGjkZUu0Seu2SPohbxMLswpiEsl
pBbvrpjG32bM/+378HTfS6LaF11nA1LY8pWGpgE8+BE1w8Aj+YEpRploz0VbzvnXlyPm/5vrs2ro
W1ESEAVh2/znf/xuePel/XL0f/Z5S473uftRT29/NF3a/ud//BoM9V/+T//l//rx8ivvp/LH//3f
34oub9WvBbCZXiNBuYNeHbPq93//vTdfMv7eu+HH9x+nf+EXdNS08HNGIgJOBs9CybX6X9BRQ/+3
l4NfXbQWb3b1ZP8tz217yHN7XMS6xZwBN+UvqfQEhs5S/htPbQf2owRByinu/gl09Piyt19uHscW
wuDHgLXqi5vWbY0I/UsypZU5IXxDVl8cbGT3nu0aqTrLjPpdNmVotop5fOMDdl65fY9fWr/bd9Rr
jxuJ616t2le3oItcZoehkrWNuzZ+gxOe+R6r2mZnUZS4rkrHCUB6wFnO+pji5KtJevoV0ryGsDKG
rwKdX21zCbguj2cuRAbyqG3l3ehR/pdb7nj09U2rfIj6Jtq5uOnd/pOmqDThwU2woatPedVNruTQ
MJUctztY1S5LUPqMqrLaaT0a/5ebOt7nv3pF4V8ntOCfAMaPm6IgkdSioVdGFFq3QyenHSDE6c3l
Vo6jpt+tgFxV6F/Ho5njVrosQBW6LNAXn23vuhWTf+gBzd52XV7d9NlEVqJNTDwS/0GzrFfL5row
7WXwQi3WxuSLSkWltWA+OqsGcaxDde8zdG6pKDpbHyLaH2V1fnfWFSoQtQ3PkIuQyUuHcqAiJbdR
m07bQJ9GSEsRKpt10qzkWs7sB5CbFuk7SD8ObR6PK2BJHsC40qJJUkP9cS2kNly/Q5O9jor7pAuR
mTUobG8iszKfLw/umf1A2w4IE9MkIJaLOe11rmc0tVBMRHrxBic7dOQo5X8k1eNe/4OmuGPZDsDi
sSc47iZv8IQYAMUJtKnEtR0MQCQme/ogW1B5l5s6c8KRHWO50BiPKKH+/aut5xMtNbVUOpAT+ReH
N32E1xlAFpd01nvlsEi1O/SQR9AT37iHl5itLNqz4/qvL1j6HyB2qIsSsyzqodU3/NawgXTT9jmU
ydqj9MyuNIXx8iqVukni6rivjoZDq2aGiMGVpvbeQ+h96zjhdFORhPiA7YG+0+wgu788wOeWrDAR
N/Ikr2EejMeNFuNUjtRoJKoyUNEgW4bbzMWcORihxyel1oH1JJQqu6heeSaebdlyLLrMIc4r7rhl
oylGwHgURMDfIKJezfHNaI/G17Lp7Yesm6KnHvsINPpKC0GOy70+N6nsFY/zwGGlyMWymqy46syW
i8vuko+p0cmrGXm7XQmg+s9PHwHHBGitw8HACB/3MoqsONBLaUGebQsqy259g1c6dDajCFe2paGu
+3+9/V9OOjL4nlD5OZ1kw2IBNWRjE1Kj1jaAWIZ1c9pt0AJzwSSYCKxO6X3qR+bV0FT2O5EV+t6I
ne+aHhYrp6Ch+nTyHRzypmcR55iKVPN605IP6XvQRyCNBCKroR9+6J3cg8CMcOmMLtEuDvFosrz4
73jIqoPW6T8uT+9x2uXXQDCUtgfQQrd1ubhFUViaAx3qP6k5wNCjJhMQ2V14sK0xPyQkzf7BJJO/
IjwnhyUtd9FhFCi93pIDS7kYq4Ou1ClA9GB3Ar9u5Tg6cyBaSKrBZ1IDS1bpeGxxeq/Rv8yw/fFB
oENwhDhkGRPKPkNXY8YqbTxp+/KHUw7pY91n8s93jkURAWyiqlZBgTpu3+YlFxppys6h6IrcLpli
OaM5JuEl/JOueibmLy/VKXOxdcqy7XNdC9k6rkQcSlRoPwQoKxj4ciGhb8H3kXoAG7iFGA5UbX95
EandsljFVONU9o5jkSzhclLBMwcgawVAPbVkAx2YSzMVK508XqoOwkuuTZbMVTG0TW5k0UndnoYy
nES5zwH/bWCE2x8tvcL/E4T7wUce+e5yr45Pvt/tCRvmGoUa01zGsoBRDWB73KUuRfYrMx2C6ySE
2w8AUF/ZFcdL9aUpgGaexCDTMUjTqQF+dXfrJiqaMcfeXi8BIsdmEhzm2UTwzfKRXNeNOwto2s7u
umAHw8BaOQ3V9Pxr+n63zsVmgM3nLPDU9fOqddSzoZXhJ7/3pUFGCfIUctc2wEdd1vsoRaqnlo14
ujy65xrlUcL+FLiwieUVbnQBmrX4NOwH8Bg3aT6kex1JqL2nz8lPB87yszN3w8qUHl+kLz3lCuMw
8HA1QUhATfmrnvpxSp0lKWtYPCh8JFEhr9FMh1VRYZS+wYGdwnwAfz6YS7EyyGdWr8djxSE+431M
hHbcdOfzxs/Gvt5nbRBCGEM4ghSZB3jCMYDqzfrK1XKuqxw9EjwjVwuX93F7Tog7t2nCLTT0Dv/o
KHBQdRognwNYvE8LBPGV3kr9tgR1ubKaz3YVxiS5TxX4Kg7p61FGgZGkY8jUTs4Q3zl5hSBP245/
dXzEPp7GtaF9qX0sFjDxiWcxquwhZ/nA1all5XlgwaME53Mg2SxhTAChAhg5lx8KxwZAX1L8jTYz
mpLILrreU+xzmwtfTHsDKFG6MtuLAOPXSuORIXHHM0xJPHM8Bok2ptE8N2gOZ8MH9pd7QGm6gR8g
W7D8+GqP4G3uY5BTe1dH3CseBnQPLBxoL2+zM4eYR+vCBoFCKsVdXEKonQirT61mP3YI8bdwRG6T
IXB3YM+ilc11fAv86rIKpqAhwRHmLjjusublejj0cbtHH857sAazuOr9sv10uUPnFhfJJQChZItw
fFssLoNbLpzsot17tcJoRl56SPXJ+KB3CJmMWEH+WQD8u1vca9S/WGDM53G3Wj9EZVGv2j1Q5/zQ
zfp4Sx13uBlAAV79ed+4RblzCPNN+wXZ8+p4qkSQT3HHZKUpjhOQgnP8tClJWgF62sHUVofL7Z1b
HKRIeQe7pMRYIMdda+oJHLRAC66qe0D1jmyvS1sRT01whJebOncckR0UFkUZ1odinL8+EywYty3+
MO2+LWxz12Bb/75o3OQxtQJMhYjVt7EB/2XTjn6yEoe9/PbyeLA9h3OXmpBBKfO47bl0MSyzowaB
edu9abzZ2o8RkJgJ4NLBxFvlfQRn9hv5/eY6hPVMhTqIEoWeQSYw9FP/sQ0pHGRj4Lh3dgoWBN8k
JNMtAwFbG462u7KTzoQDpFFJfarggztjMS8+4uSV6XXNfsgT4wHy2P0odOPJg8L4WCCe/h7WkgsM
vply2MSjd315rs6cpyRxcT6AWyEIXsViJ6cynlzP9Dm80D8CVNz5NgQFCia7SENrhDx+g92PBqL0
S1lr9q7purZBYSp2rxCcrj8g+i7+WvkmdWAeTyLXJ5x/XO1Yr5TBjyfRKsuqb50EPDJFESR3OsT1
Yqe9RaQ+OphRrW2GaMgCeF2p++yjoftk64726fJXnK5iPoIMMjkWi7f4UoCgt0oBq60hvSLBOip8
w5aBEldmg8BnVRSYtir5P2Oq85Wteq5liyOPmxwUACik4+4PSQLpX/TlnnwIXgSTlmkt1SpT8Tc9
8Q1eS/63IvlnW7PyoNlf7vfpQeHxHncN7hFJdcVcBC+hg+xdkU9KJAfRAwuhVTaqET86UzGtxC1n
m6JsIzjaCdCsxTxTXCgAaNJUMlvt1xonMeQSaoRu2Iz2H+8zukXxX6GgyPEuDwYgLM2UYLO0R+XK
vIMk424jJJO3vsgw2DR97ZonpHaNrWd4Z+XGSj5J7aLliiZbZqjrmdtsefrGvqyc1kzLfYwH0ZsA
lirxSWibdzMKsteGUu68PItnGiTq5YpmZ0sJDuB4DfVT37KmNZhrdh1cR3iGb1HPlQbC6eN8FwXG
WKysm9Mg31PQV7IsHGXkWher1helM8CqzfY9mZ1dx42J72PmkCNr/DvgxzB9vSRZ2SqLpIq6sUGK
qGKPRbvABtUSe3WNgmaIXbPHS8RpW6QfU5lg9tlgQyi9+hkuh3NbYYxnKLPwZhcXbfLGbsPh++XB
PrOOTTYMBoKE36TSF1umcc3ca4K22NdWb3ydjD5D2WnEiQaviw+XmzozrwqOKlT2Vx3ci6Zm3VDL
FC33PumCHw163Lc5sEzIE7py2Inn39I5/22J9dwIc4lznZKmI1jRF5u0wUIpmNwcwkNp9sp+Gj2P
HaDF9yhp+bBiUqv/uyLCwdeRBMxVI22/3YnAd9L95a6fGWWiJUAtKikL1UMNzaupBuDTayn+znuq
DN64TdGDvR1GCtTCr0jsXW7szGrGEBLojFS1A+b1uLHZFbD0OujYCQqzD2AbxNNsD/I68bxnzy+D
PWJ4+spdfBpUe2RfVe1JsGsJQ4/blFIzhmiigxCojKehl/6O6DP7drlnZycUuR+yKqbJ5bZEl82U
BByr07jYPCTZ4RnPVzyLdHFVgcP86WizfdPYEGtG+okMISSVRyPSh5WFfOaSEw7wi5fnOTDcRWdj
QJaRRNlu30GghIMkEjwM8eCeHcIyeK78u008dml5NbthvNL4uV1EqZn1DECKMV8spVzYdShHh7hb
+M19ViKA14e9j8aNNRpXdljM9p+fjtzkeEbrVM0pl6q5f7V447Z3ilpg5uVi0bYp27zauqhnfU5L
/7ve9EqWodfMP98xxBEElxY5Z1U8OW40hQmtZxMpwNJB6ixLPPdNO8z529KC/n95VZ0ZUdYSzYBw
BrmonLxf90+UjVFqOAVRjIIVXVYoJOZ+pt0ZkZuhOVfkK6GD2n+LC1XhI5WKIFeAay2WD3OFfqqb
NnszDsttbLE/eZROzjYSoY3+YzHc11jPcN+1/rif8T9dyWmd+wCXM5FcGi9T6vzHHZa9E3Kf8gHd
7Od/1xip3OO5hW0b+lO4M1jYEaMPuOlyp/gEsOzjnw83S4myO1UqEAaLmY27NNaHrmn2umvio4Ss
PUBmtAa3fW+OoFjr7Opyg6fvBA4LVaNWsAKFtVv0F266+pwUL545ca6jpEQMZxyNna6N73OsTG76
sAO9PWsYqWlZ/NcEumwbg9FFNcXtHy9/zclJ+XJyAfyGJgHSZPlo0ZOh6jyr9XZRNbQP9QhpdkJQ
/PDnrbhAqQS0PyKNZb3E9xIMyAZcp4TzYk0YI+yKvMPKqX+yc8jV2BTCPKrCUE6WydGCPppzgIok
NpZUbfXxG9wKhGBribtFKIKV5tRGPNo4AHwhtTBw4HM8c5kWLQMEjwrunl3tBflnYIfjB3dqnO1Q
IWB4efzONIWiLeEgJVRX50Y73iIYpLak33CdqPwAs+xSi7oWi5Agb7cAxZFcudzc6UAyTRLQEWBf
iwhpEajI2nV5FmJFhPnGVy3zsSccpvJQ95jyltmgrQzkyQFgCiJsTiAKIRBjlkpxBjKbYnbQ2yD/
Ge6i3K7Qg8vbR32Q/QPiYc0tUByQin4Tztd9XaNLfLm/p3lHvsCgWquuclKhtophXt0pTonGExLI
5q7nkG22geHbuISNrv481s0MyMmqxUcrnoEu4gum3Ki49hCILX2K5iKpxzWWy5kJV9U3lXdxSIQu
l/JQVnOCmxXGBNmE28GkNfM78FXtD9TC5criOjP8PKbIl4BxAvG7rPh5KKN0yLPOO5JaZC9KK0u/
agUqbAd8MO0Hr0Av694JSgPvrcinzNHrJum1y1NwZskRjXMAcwOw+JZ456yBl9ZW1MFSpEdvkXaz
d1DM2zuIjYhtzI29cu6dGWDBYa/GWKVelxhyEEgmpNRM35nTFN/gD4YbFFIZe7Zyu9K10zCRjLZj
2tDtKVNxtS9WF5aRRh3o7rQTlOL20LT7/VAk/d3UK28zj/xdr2GQN8+I/aJeC5dlapqVST4zvtys
HCIe4iJc82oRvFrhPWo7Dqo6065zjOqm8I10h49ftC8rHvIDlq9/foRwFKuoggQwr55Fe7Efkbyc
mU8SUMmtqbfmZvSb+UM+mvOPoWBRrXTwzCom5SZJoZNu5pWxCAvL0kFlspD6Dlw8PqsyROhHq7Tb
xs21H2OSo0CISWD+DhTKOGx9nE6dlXk+9wWsX4Wi5fY5yUOPyB4CJAr1HYQ7XEbSuVXa4KmNulKH
rCH02fpdCsD8qi+KfKujxHdzeQ+5pxcSZRwyQLqq+rLcjucYfXIEJTPXQIAXWd43SYBnq8gQ3UIe
XOKEA4DEhb86N1LJG5Xlygyc2VKu7gC9g3AIhGD5GrLwVAEPWGPnPnTmJu5Q/CgQktojqj/sLvf0
TAyF/A0nFvgwwkZSFsddHTE+BPDvKl1pEOXICM9iP7D079HugW4TJ87nJhf1zg019zpJvdQiljLk
m6l2avxq2jW909OhJ3gWLHTCAJMpWCz3ibyeActU7rC8Kh+CyB6RHrWQ/O0hNuWIBGy7sO4xTMrX
huJ0Y3NPc4IhMYuSLIKrxyPhjSiyZ4o5r5liQsAyxh8z7YrPBpBERLQSWCuXx/40YiTzxgHC5URZ
h9193GAiCNZHb5S7EdFPzAEkKg6wT1cgsee6ZZE01klcAzZadiuaqJ2XcNqQE7XMd25QmVdxhRQh
Cq0W8q0cWCu793T1AquEbk5FlLoONbLjbmlho2p0GMv3GIruch8pGPQZog1LqzxcHsGzTQmhyLJs
F9bNcVND2rmam+b2jhve2KLdxDnRhOh/jCh9X27q7DCS42FlekTG9mJ1zEEdaUboy12BjAkCoAGU
wlTse5DVW1j80Upz57aBRYWAbAT5Jf0lznp1y+imNsy2wbNRaaC8B/ebHjgrEM03m/gtkod44RrC
vypgC64cPmc7qlI+EMypAS6L2XC801wgWYCevFFv+1IgEzSE+gPqxWhxJtpatedse+ADdIYWkt8J
jtpFtzggz7fDA224xtY7e+8FuEWaqZ/f2FFZf788kaeXC7uBdiSQIZbokocW48WVGgntDWg8XJkK
phROsr4fZu4aOBs24qhIFMJlT25ajomVJXuuu8D/bWkhRg10VC3pVxPbjmUmkpThNcvJu/Z9Ka4m
JB23ovWs23lEUeZyd9X5ffy2IiJl56PHQNUT9P1xeyiUJBhc1XBykP95wF1Wf6c1tiAwbHHjbloH
R7tgLeg+2yjMRnLupJ5h0h03ikQ9WW+3sHcAR61bxKEwMUH7eV+6k389aX11NZQo+13u6bmJpWLI
CefwnDzJ3mGTLbxqwNKyQXew3nYG6qsNoBd03HGR+ZnoKFFsdSNC5rGKch1pJSd8f/kTzk0u6EKT
Y4LnpVxSOttwGuY2NCWqra28LUbR72dD83fowyDi1bVrz60z559hEoWSmmVJneQcklQvMVsWYjc0
6LR2yIgdJBHvPnC6b3/cM1ICVOlZtoLyxmLZxvipp0YBe4yH2n3c5F+KGWVneNrZNq7stWr9mXEU
CreoohJAv2KxaIskhTwe6c5O7wT5KhzwNk4nDIzLx3qHtV6/JrJ+OpBcH+TxQRmbkIFs9UGvdmWZ
9mhQ68TudT6Z30Yrcr8R3WXP2dDrb/RZWH9nadk/obgdYEfUVehHO1540LMIbz5ofdQZ8mabur77
kSAeY+k/HX3CIRJ6gEBgDFODPv68uvLDzNaiYD9OBmal3OdbGIo4asfxsEXXoF+JGdTvHR8aYFtY
VwREBEOEwsfteUKzTCMPsdAyU/uajVJCXkyHmz/vlQrzSRZwIAP+O26lKXqkheLJ30XxUFyVTRHd
OGhmZY7X3LRau7KCT88krjOViCH5TIb05Eyi1Ejk2OAGOjb91gSwvvX8AousIB8PoXSyvQjzNczo
mYG02DSqJkhqn7rgcReRpvRL050DbCzd4aZsTEKuqp13lwfyTNcswC0EC4KTx1uCmpHjm8GJNryI
03C8bbHH3Fg4mO9xf0mQt9Kru7nw1s74M1sGrLyCbVP2ovq1SL7G6NpR37MjEHUSGIueddtgcLp3
sILblUr1C354sR65vXgMANAHgrF89xewaP1g1ML92OMGu+mKUR5QbHXu4kjq8bYZUoQXx8x8wn7G
w807zB79PEZ2C6rUx0oU0yP06AD0AIDLUa/9BtO1uns0tTD/bEoNExhuLOqEFYbpl6fm3CgRs4P+
ATdBpLq4CdtqKgy3ssI9fF8Z7WwoE/supQqGdqy9Vo18CR6W4wRkAZaGTYWd/z1ebmjA2cMw5NHe
ycfiB1rE9eMwzF267SnkXVXaIA96ZwFMRKeq/qZ32Ao1eVDku6GYgFS03FfeYHUfcAwIHypQQPvL
o3EmPajqWyQpwZcpWarFQVZa4Hcyvw33nZ6/k4kdIqtbo6TdlcnVTH16OzgJFlMoVW2dOO7v09wM
9qBCypUPOblgOENB8jApCAMwN4vvUCAwjHNm6JCDE94EedL0m8EKqqfEa8RbqfvZ4XLPzzVIOKQQ
zlTjISYfz4zf5oXWjZq1JbduXZthI27Lzhyx60RTscSa/upyeyfrDl4bcHyXDAqZBCpgx+0hmtpZ
SCzIrRUNw6Hi8AD+AN5hRgRh5fQ5eapQyQO3QcrIAEJOXfq4KYJOLe5lbm37oZL1piEv9dMwYPGR
dezABCT6NSK+wy4vvGalafXTR+tdFRGRuwF0YKJw9pIvfHVtw+yPm6ysYHM4bXdl4ipwY1ld9/by
WJ4Elvw4VS0yfsqHhTDouIOijWuSPhAp9Ay3w2HmGWtMebovM8QrBndosAeairehqfX4UmdroPHT
TaPaB3SmEKcKSbu4jRFHrERrxxA5oOrspNkFd97cYuYi2+ZtqWli3IdZ4zeHyBiM914zTA+JU1Z4
o/rD9vJQnBtwldwiL6gqNctDv1SqkU4ApyUw0amvSgPnwQYT4sutnNksJGGIn0n/cZAtU6x6Ffam
r5T9QOn3h9A1cgw3USrifMJMfHS0f9IrnrqwLMiYg3I4nuAJ2oczAlDeCrc0b4Y8yO+7CjmOy706
uaWZRlWOpjZA51i2x60YAyW0dGiwfMGO77sunPkmy4vuZxJVsbYFBm89TcCbVwjE58ZScWMMxazg
Wb84eBDTol6Dsys0ttb+hHkbsq4IU+nIQVdGvG9FvZaUOd8ixX1COlWYVePwalPWZtVzi8PGqZQg
Z5HAb5jQ7NtmYgZ7jtbwyrierkmBOh0PBQpewPCXPJnMdJLZzGnP7EztChYd8lINPjeXZ+/0lKMO
KsmjodAmyVOoQ+JVrygwZ16J6dA2bq0c29Exv+nYIHvPQF7a8cniFdLFDyZD4fFyy2f2P01DMGft
uA4xxGLhYM0Gcz8DoixNjJKCdnAQbpbmvkadHRMKjM8CA4vbWYoEl5Lc3aZtrb9HF99eOW5PVzAf
gnKI0iYFrS0W+8Ty/CAkFQ7Naw6SR7NGjVzgivFmKHFz3coJiXpliCNXYJLnmiViQEOBy0w9So6H
HodAmNgzx0GLQ+6h8+v42kLMZx+5vn4n26TbGSXS7ZdH/fQCJbglaEeSzwHVsEwttj1II9yHra1m
9Mneryo8oYzWubXltBZJn24Y6jtsUN7wxCTER8f9a3B10Ewfufega+XOKQXyWqKHyZvn5tZoUNy/
3LWz7XEiQI3hxUBQsmgvFQigIRyKJF5t7AMtE29hL6T3CI+72zxsppXX5As89/iapoM8qyWNEXK9
SCW92jt5KvXE1nEYtFDtR1EwQAl97wed+x1FXLvamVlq4reAByU+1SKQOv5QStxn7ItPBoH8uLGy
srQ2YsyNYF+MJeouWLA1qOh3BTPvhekwbFHyHj82kW38TElptdtobv0KqCVejdtk8jwcHqEutxtH
s5O3bmRYaI8is4eEXTxj1FDOffmnpVGkn1RABAKVJQQM9XigO3uweRshEZG4SFUaeHjsptDlAWCY
a0CDc8uVh63KuBNdUoA+bsp3SmuyTZoaHYTjCvy5DokpfsA2++NEOJ0iDaSoXQg1UJ86bikYUIj0
q1puB7jLGz9MbbSbcF6u/firA5ls5XR/WY3LxUMzOvhD7kxEvI7b80TjldJ3BQoYevR5ElZL7tuu
9W9DaqA02sV19641ACZuLJkgx5hFwnxfGZPdbOY2sj4VaDtQPA3rSiKZ3/lPMuoqH/ODXAeiilU0
XiylU94Emax6xEo794kIqz+0WPasXSLnTjKXsPwlz0S5bbHzjHKS4NSQY/IDA0g5vk7dkyCfNG24
duSD1tu5coLQx0+Xd/z5dpGxUdoMlGQWJ6hbIo4KVIAAh5QHEVRsXKVJrm01vW5uCycP9r7x54xD
Fgp3MlUZQg8FDT6eOIG+cmEPNOqmZXVorLbaRFERXXlBizVVI/qV2+nMDU3FmEsCmi5a2EuiFJCf
yUt4CW1x/guxyMZ7IsP+B98Tz3tPUqTk/Y+5vWaXw/Pl4T1zoEJNoG1SdKSWllzHtgjnop8hsVcj
PKYmRHWz67JxV1RyeExxmVnZE2ciHqUHw5jyGlC5rOORjac5k2FNTKeVuI2HSKW/6zvfXzm2zxwp
0CBohm1H5LN8soq0K0uDAcVnNsy286hRGUF0nWsibVfyr2fW51FTaoBfXxBWyeKM6JCUnXHXm2X6
aSaFgOGy3lffHEyvd2iMzYfL03amg2QgCMdVfIyypFpQr1oNXeRAQ+L1Lb4H+TX63fiAtG5175v6
t8stnZkw+NukZIgdqbMviz5jXvRY/RE4oXCrv+uxs/wb7fO18Oxsf161shjFNCuadpwSazuG/4+0
8+iRG1m28C8iQG+2JKuqjaSWHWm0IaQ7c+k9k+7Xvy+1uFCxiCJab6VFA8rKZGRkmBPnOBUo3tk5
eyZMyejf2u33+zvaXQvqdBIZShoA4K/PzlRrdyr0xgx4kZHKmVvvo6j16gnOuaPRo72loIbHEMkG
ZYnheqm0hns0ApwXGI3JvFPHEEMKG+mDLsrk8f6uduzwl8AqcQoYe1Rmr5eCrHCe9CQilVg6oEXQ
Q5wVxMlpXY/xJc9a7eMyl0ck7XvGQVBLA4fQiGhE/qjfzJD03U1qWGcDNR3dMM+q4oskrPzyB1sj
SYJbGiIXLs/1KqYZQwOUcpvd1h4rKBZ7U079Itbgq41oviHqqJxQ1HL/4JLRmQexildm8e3To3fC
XlqOtO86/e+4q/5tKt35aLf5wR3bMxNw3oTRhJkY5sZMipJJGrWhcGjH+vjSrxP0k8vM2E9XiiPm
6v21sEY6VEw0bYHWjSR/KLzJCAbwpCHQC9RsyvXzjGztwaO2ZxyEkOBxGbCBsmRzfMmiTVY74Rm1
PpvPax0nFwf9gIMHRdr1JsbSZbefmg6tYtAv18ZBqAdFgiKMwJiYjspqbX1yCm+FBMIrngqu3cf7
xni03sYYDX1CySpbeFqy4dsyI8ZT5vp6Nh1iElg4u9MfLMdAFtzt8mttQ0imVmK7qFYjIKGAgBVW
5fLrmC7DuU0c520xuPDP3l9x97NJZnpo42ncbRFctuItZuNyoCmV3zcVemzISxZOpP6BeVAQlNEh
pVcqoNcfLtPynpYHRl/aaFro7jgGVazqB5HA3m5oYuE1LDo9oBGvV+kq5JxndcDcVwnn70v9Ye3U
9sAI95wvh+XBfc90CLTP16vUWlaV6aAbAYihFGJRCnBDgV5chWgUw77u83TIf3y7JB1miqtgV1HH
ABNyvWSeaGvVAMQlMUXWuinsLGRzP+t0ZJzAARM+2M180My6RdyZLEqtXZZQQGmrm6ezL0c9QWUU
2wDDf0ka23xQKCAxgH5K36NxQg7urmngZmPklxMsyZIrPajqTBxci9uAWfbXmVag8KAxKmFc715T
+2YCMk6hzq3K94ZipF8BDovnemi7x3as3Rdat/PbelqOiiu39x9cCFMbTGfC/IRRXa9MwbMvElwO
M1ZIZbSK5TKz5yihaQ3fKt72gzdofzkQYnhivvI2M4CVQ1+iWlqWthq+4aVeAKV4Hq5zOVFISI6e
h731bE1WV+j54nU22xusjMboir/JR8FMFdic0E7yBAXWNP+Si1I5qPHe3k8qkg7wBcn0ZAIo3Byn
BiMQpBr0zOJe8z2j9MJKifRXB0esAi2ARIvyzm57d1kH6x3zjuBMvD59RwI3XZQJyRF1nSi2pK0b
MiBXvdrB0QvFsYFBYKiBR/B6a2AavYH5ayxFiafnAvL3kzeipH3fXcv/5fr9YxUSOAuzlN5043rM
1rHLoWAVgfYQ43BVAqm23b9A7ZW/OtUhDKLpCH6dUJ0Dvd7Q5MRiRF+SEDNTo5DgDw33xF1Db23q
QDMrEcwW8pT397djkNgjGTCxkQyONs9E1a6piZSRAV23+FtDhvKJLnv1VVEmBdbLMj+wFLmH6+Mk
kmD6g4om8EVQAtd7dKxSKcp1gfXLXab3ZjbNJyacnQAemDgo2mYKoA8on+Y4KT+6if46HkjZDGSk
kQSZt14CZrZoGaRnC9VbHHD5KNN9d+1IbcOKEbjTWi+xODjaW9NhMTm1yQeFLmN798ppndGVqxg/
Rp/n0qaL+aZbF/tCDqtd7n/F2/EH0DK0xag1MGshlQquz7VSHL2oxVKGyVSMjPeM80nlSpy8TCzP
8TAje4lMxPOcWEwhK/Mbc3S79/d/w62rYa6EOhJMzZwvmM3rnwCGRrGNFeYb+G9nwO9ac4rTNTlw
2LurmDYISaYQ+HdjrzRCsNHCLcNJF8NDShQMQoHKzv293N4K9sLoCm1dA9azbRRvDN2MejY1Z6On
+m2k6/ioD2P8lNrTUvpaPfQHH3BvWxIuw90gQXG2JDSx2UNODLYgRECt+zhouf12bNz+4f62boMa
GtWqC3xLAhEpEV1/oqWm78vURhU6i/K2oFT2tZzV5SG16oxBSff74CXewSXYO8nfl5Q/6bcUtswc
uHRXlmzz3HxIZigOirWeIVObSx+Z0qMt3lw6UiLqwSRE4BEZCdpcBCNX8rwe1hLMcK9eqrHNz2vW
GCdTi5TT/dPcW4pXhlEY4JWQ0mx9WVKtPaorGImSpOeka2gBGcAc+IFDeH+pX47pym/KZgFo9l/2
IaeLro9xxjPWsPWWYd+NiAGY0xx/oyU5v0BFN8JRl5YVrcalCKQ2wKltPOOHmmY6dOK5mr1BRlj/
suoG5KFLBsFuXsCl380jMF+zKn/ALsLvRxDh61Ia/YNmd8uHMUrri2KMlYlCXHLQtts9OYxdVpyh
Gdm2JKoGqvOZmxSm5Wy/mVRHnKyRpAvxauXA/m5MXh6czE0YA8Yde5uPJGbHmCeS8hC1pe/W5KJm
H5XLpcqGBPR622djYBbpEcXd3qrgQUiKgPTIKtj156o8NKOQRyxDlJeWk7fODXMIloIqUROfy0FR
gcvr2h/Yo0vxF+poCZDdIjDWPBNRaysFtJMQjgGnssLYnH4aU2IfOOG970csSRefxgu90M2hTmu/
ODF4gXAAHOdbidWiSztFYUJz5bWemO8HxIXnk/k2uvibVyVx48mEnL4Ih6l0Lw4dpnC0BpS/8iQ5
G+j+/HX/pt2+pHJB0DQYjWTz3E5qKjNvmw6QJdTmOOt8zay9MwDn4kl0Sv1mitf+GW2cHt7dvP4n
9RBhcdSsPnhLd+yHF5R5XaqopGDb2NYrwd/VlZuHcC04IaoUNRkJRWgLxo13XuS1vl2a1cGiO18V
N0ZVAuNh79ueZF8OzCi6Zh6SFaUnpJ+nz6vm9LQuwE3cP+Xdpah34zupYFlb1qa2IrlcJpaKOzW+
9H0Rn+HAFe96qyte72sgKqNKJXkY4WiVP+W3BwiWwdE0KoWlxtbz62h1z0rbIn5WdUfFkJvgVsY9
HpmIHJEHe7ZJ3+Myg6LbiHL4Zsiz1Di3GOb11ADtZPEv04HzadSgSO0kTAP2qKOEaO9QgcZzU2Cb
JPvZ7LQlFrLVKC4YTdQKfxQKDK2NCk6gicRB2eemPsBOyWIlsQ/lCnDr14e6Ohkq1ZYowrQYaUsi
UhdOfdn6EUWJxxLFx6COuupBK43ict9ydlc26PmAY5XTvht/kC7lOnZQWIZzZEApJspi+cQ0s32p
q9x5zA0Dlc/cQcJ+NvX87/tr791KWpb/W3tzwIbg8O2ctfNYb55Kx2pPdaNXZ0iO6BRrZelnSXZU
+9rdMKOA0idZVMs3RuVq8zKM+krKMg/G81qpA8rINhDK3kiCrhI/cvSUn8RsHwH69swJtIBkFaJE
D378+ht7S1W5SpoWoTqs8cNC/vslU+04wD0e4UR3lyIplCxyAAe2KDtKXuheqVXBUIH2YS1V51M9
OlOwCjU6KLHtrcSgBJkD4+88XZtPyKHNJuNzeQjmLg3WHlHJaQawmc1Od/BI7n04BlaJ5ckACT42
IRtXx0Q3yctDJkPiNyicKRd3maOzOXrJm6lZnN5vB6d5RwZeHPX79temZAEJChTj29C00hsts1Wc
HoSk1eNSZl3re0X5sW35FUbDtLLNqEOY6037+f4d2Xs/qTRROSUDpLC+9UJ2OkGGOFn421XRQt3L
jHPbqf2ju9hJILp5QSMxdb+ObYK+HVKcNoP5lnsQL+/dVEyXCTOOnqreJkBZojSXdZs8HMzMexQ6
dTwTma+gLaofmhsbIZ2mIw476Xk2ITqDdCSNwOs59e2oRZPq5Rg3C2uiHh7OZi8+wC7kHhT09t4Y
shrJFC1JQ7Y4/qkaYSxCcjc0R71rAnNIp9Pc5/GDZeXd12xo3B+uF89od7vlEvSrqyoHZ3uT0eH7
8b3U3LitTJZsfP8g8hbVdycPbd67QAc9BTJMZOGkUsLJKvOIdGDvylJchD4DY3ZoGF77oax1ETv1
iIXcxVuRmLCzc7NAzu9GLH/fePe2hnunMEQ92KKWuVmqAyKV1gYRkJfqKJu7NmQCUf9Q2NVymvrV
PPiYt1uTvWvaTpSJZIQif89vsYltdtoaxXEejvP0Me568TSoxJzopravju1w5VSCpUNgnS1ZWyH5
vDyzz0MUtIWUgnVDjno8l91oHtjHbReDk6MKBTsDgDMQItKEf9uV11cmFeGS4FVJ57/1Ph+Rc6SL
naKJPq2fFg7kn94wRZg660rD3hIfRhQRfR2+jnM5TfWX+1/11hnwe0jUQQLLsYdtWFaoimMOa44z
RDX58+AZNXNBmqaE9kTNyo/Kpv8Si6aKD6xpd11ZyEVTArWVLZhS6HHZDWOWh5DS/WdWlPQELMJ5
Iyzq4eTdS1gKy/h0f697FsXsMKWkX7SDW8fn0SQzy7bOQ3PSCsYTp/zsZJP6djGQz/iDpWSe6YAa
APO/8bHrJGL+Uz5zB+jvbLkpcp11a6Nb0h2pP93eSwQkeK5l8AXIepsu9H0yWMJkqcnUa3/MmT4f
CHfDNo7VByCaR/2MvVNkXxIvRvHgpojUpbbQq6LltlTWS+J2dcCDWp3dIVkf7x/i3s4AdzDxJDHc
+lY5YqlSw1UmdlbY6XdGDKrGX9sy9uc07T8NxVQd4E5vHylJeQpPLryuxO3bOqOpL7Hi1E4W2lrb
nkdH6V9at9M/vH5XlLwJ0YlZJaPWtQeYeTm0GGmYMLVIdnwFibf31jhHPztvWgkCxFHXcG9bXDHJ
kQgg1NhyyaOzPVTJ0FDFrHPtJR+i7AJz93hwoffM4vdVNttiVh1Mq8Yqs9EZ7xKmtoOoSrugn1Gk
efUJSkURknF8FsMu26X6qlR56tOQNto/UVTp55IhOCQvmEZbIvWo37tzfgTfVOQoOVhIwmze2AgC
KLeGaoSp/LYHpmjP7yG2tE6v3hSryHkw0mS6Ffq1WaD4UppJyyqibMYOjGtUB23XZN/nRJnfwex5
1JLY+WC4CzIKSZopM/PrBSHac1nRyELRz13AQBhxb5I4/pIdkoDsLcUazGJJ7a/b6G/u8jgf+GBF
VHYhGg/9eammXMJmjppYew8sWDCNzrzUnLnBM629Cb957KUhZEuMvCq5+EJ126z8KJVcJ4UUhkGL
IExmT73EU6kH8JEUl0pUVUB4Lv57/7PubR0nCWpBFlkpP1yfsslo+2QpXQoFu5K+aGsRvUW/Cooi
NT6CjO08qVI2mStBrxKnubHTHp0ru0SYl/Fdu5CSGe25tBR9oFXfkc40WnSqc299eO0G6ZX8AshB
DUhIs1k10enjuWrOJFaXeid9Fp2fz3g3K0uzg/z09j0gSqOdoMGESvi0JVPghXAaNU/TsJynAhr9
djwRFCPNUkMi4Gkw+d7f2u3FZ+IWEBKVRkpxhCnX347ZaWBkA/T569olX+EkL0+MEiqX+6vcWgjj
zXgxT7pmCbO6XkXks10gaZqE8zAZYdlmVIpgfz55aL0c1Pv3NqRJ3AQ7kn5m42OmCqo5hITjkGhd
ARXH7PZEsT882NBtgv2Lck3OwgDAuynQNjkijfBcKUFSqHX7loGKyPp7gn4TfdGkKN13ce9avHyF
1Q+hUiBpfLZKkUXIAxhadi6mgVFrxciHD14yxZ/zMbUj2DTr5G1cpjBZiDGJ/s5tZX1niBJQZuI1
3pe20VPK7YCJYyptrvM+W6vk8yrWRvdV+BHQmsqs5MWJXPFmchU1DusajK7fFgmMYXlhOCBq6rav
T3ACWATlkeJWwaQICzXPAot+GPuiW4K5maALoWmXNX5cdyJ+KvNCIL1Uo0oZeMWsFv6yRi0iyekq
1au9NGMqQmld8TwS7STfupo+1AlZ71g/tZ3XzFBsq9F7Y8615mFxBLCtSis650VNbPf7ijDh0XDI
zgcCZkCOSsAoqX43dkCsQOd2TOawgjPsg9p52dm2IAbrljm55J6l+U6sVB/6dnFff4X5BNRcJB23
ZO+6NnaG7J3Zq7wpZBYfbZ3BE+fe6Jd/qzVDvqPKlwPvtOMyKHOgjYVSMciGrctABSvqrYH1oq5c
QMLVRVCqIn709Ha52AUz2AdX7NYJSwo25vwYVmFma9tnKpoBPqaS/KXP2ujSMGR9zoZVD6K0s55o
KppPRiqyg5Byb1F8MK8rfSAYOzffc8wN8qZ5nkPYHqqTngvn5PSIjmm2UN7Yelx/SBGaCw6uOZ/q
uqRDJee3RTefUtU7YCxgVGiO21FQt6v7TLNwCrqhiD/eX2p3f8ANZE0SXaztJPeQF900NtgrmsHL
T02bkDFxU6U6p/qiAD3ElKraefW8H6UqGAcAHdA0oHe4yeFMSJjqOSnmMLeYu6M7uoQzHPUM/mQe
5VfLff1DwHooAQCqYKziRg1QrB4qZtUcZs7SBgSjw8mEITSYnMw53z/QHQdgY6boL7M9WnqbRzuK
lH6sBZ6np8n2vMIRcuoigymfLMs07QGyIuUCs2z1tjam6GDtnUdIMgaB2ccBMeC0qYDk+pyJ1lsn
IpLpU4+01cvcmtnn+xvceVSJAdFcRcyB8vJ2OIC4VquQs51CkRiSfVKkFwKwJszTpT3IGneMU5IE
Evw4kp99+9m8NM+X2sN7ulVtPnX5uFK0Vaun0qIxWzRZ/5dSjsXBojv7c8EGgIXDj0q6u2s/uqjK
Sr8lnULbmz0/qQo1hPS+f8icqT/waLculOIb2ncMioMwpvF6vZRt9ZHmTXA0YJHpdwWsYmAy8/mR
GmsZZgRQB3W/3fV+QUZoAjCYKc/7twrZAginmToiVnOx3KeymNO3SRE3TGfOcfmz9UR5sOCtQbJB
4JnYoqyCbQGavZu006xBsqx1qNbE6BU9p/08HLxEO6swhQnmjTVkGr5xl0my5obeKiLEYIsHCVd5
QjCqOnDKO4dH0AIRJ51HwHxbJut1NHqh8aqGY2JMBjnPNF6iKc6/Kp1In1etiw5qNLfWTxUTpm6q
CyTkTNBef63V1fPWs1cRDlafvo+7IXpSuoXsy5o0yvDCeQ9JTHdwlnu7pCEGySJoBCooG+tPU0UQ
SVgCQFjp/oQxuQjibJ4fkgVW8mycj/h3dr4d86X/W29bOKytiVhupijr1aZ6aZxROSXHBBC3dxoQ
MheasAh0zE35qfdaOymackSXq5xPiNO3T52JwVBbP6LJ3NkQLSgyf4pqkiFh89UWkXnAsypMHhDY
U5sZ2iVPSBpf64QJLmkVgLukosHl2tiGlSmdq7GhOSqK93rWDafMrCH4To7Yb39N2lwHIyROckwK
fw/l23ZwBIqyMUVYcA5FmtQjHOmVHH5YUziWYQghJ11hZX4QkJmPF7J1PQmqJbWg3qoytQrKchG5
b/cCgYthVaw+yL2h/jJNy/Ifxe3Tz22l99+H2TNaX2uhq3tYKMobfjHpxhEp2a0VkMPT8pCquYjf
bLN4WpOJM2Q1YZWrdi9mr1qfvbJcdT+dWi85+EK3t5cuJDUgOuiUgpxtw2wcyyk34nQI05iSmp/M
Zf0lp2oZM/vowrPedczvedPB9b1l5iAmJ6+GYIlEwOIduzYMD5fbl0kzhCOzgV/naFVavxqtVTs1
QizDJRWTfTal4vG5mxiZt5fI+K/idI3tr3liegc+7NadcLmpKfBrKGWQsl7/nDmJi36iAQT/fJ8+
9xQzTktcFIEx5sNznjrxwYOztx4IXVqhAIJ5VjcvqplBpqllA9FXaelBCZnwyWsZxE/At/oCnbiD
R+H2ttOFYGaED4yzvqFe70e6XkVNYJk6aRuuRscVrPKjcHlvFR4C+NqoyQK23rzbSLJqmgN6NRyr
zLvUiBKf6Rh24Wt9CmB84h0aR8xUkL5ef6tx7bQ6RvA3jHU3hRIuip6bPu+glKySAxzP3mdiMJ3m
FC+qDCSvl8oWBg4KryX+R28ODfBy+k4ZoTu1jjIHBF/2qxmg2RitTvh8pSe7ITtr1NJgJo3IuDFn
N+ggrs98vaph3TPs4j+vP0eCERmGG5LNZLO5XmkEbWXoxZbeTJ4Jj6ITBcL87ags1ZHu2I6XkSgZ
KrI4NEp3m7U6OgC8RDHpmyrUB2X2HD/Sk9pv4CV4bBdrDnQS9dP9Dd6mOPSo5HFCpkTutqVRiLR2
9gZVvghzK4CVMuxf5pMICsivPy1wvD020eic+2XUvt1fee8ieHxDygBSMWXr3Waqzyu1IHKPVqiN
P0m6GJ6byf15f53bl4J7gHXSzQSLDzzo2j7dwnFEOrEOHKxZWNLn9YvGbZDwbeaDw9xdio6VHL4B
G7/tWRXzpMLWmuJBvPjbUGTOx2J1onNnCP1oBHTv1tGM4HpLDnTc5PWuaI4tk7JE8N5x0f0MysFz
kxVEDm73bOfT+Pf9Q9wxE4gaAOrKABbArvz7b9nGOucpSsEyE64sDZVYcLsi9ZrWH9dVe1hkJRJu
E88fjfWIhW/nUF2GTzU2i3dhgP56aaOIFxQ3qC8YMFKhVlksz1ocz0HjiVdLlsEJ9/tSm+TjV3Bb
djlBRbyC+V+NAj6fFIiIoQ/KNxrTlT87zXy5f7Y7955VPeaJACPK5sf1BkGCKq264EBnNU7Ps2kv
QItqCiiC977p1enZzbVDsZO9LyrRN2T/cErflBjRjYnWoe7m0O7d8sVKCvE4xpEJ/jqt32nzrPwz
LN0Q6r3TP8FtXX80pnxYA65t/jEd1+SDHtn/xIkZBTz//X/RIKUmWlhL6LmxUA8u1u6PBW5HjCxz
621yHcXTWhcNz5meMJaxpBCcFx3Y1Bp0VNhJMtpYVOsJLIRy8LrteCkkVGk8EKHTVNk6ZSeqZ/ie
NKg0cxWW87iL30XT2h3gIG5NgP+e8ouE+smK6MbGJ3uAaMxxprCf2ugLA1crg4+V2k4+L3z6XlsX
V3sUTGPFB9u7dSMAhySvDfIvhFhbINZoR6MZpxR+G8jPfMMaXV83Rf9Iel/4Xlkd1X131wMST2QC
dx/Wfm3r9qBG9jzjR7JFqZiYdcYmVLrJfrEUmgp+3hv2we26dR+S1g0EhqRSgPZwc7Sq0nbwNwle
1cGaQlBg9rlE6MRP9U57uH+Rb62UpRi/9Ei3mfPcIpqN2Ghb28P9I9U2Bppepm/rkudmWdso8w0x
v0S5VzwY3fL1/7fwJtqrI6FnZsX1KAfHPA/6mv+bK5X7gmZzf2pGJkGtgSlhVc2PWPF3v6eDbDNl
FLCaW2QxIWy7eKmMmV2nfXYYt/SLOquDspv1c5Kur9buIX+VNLdkRrgssrFr+4lNTZhRg68sEah/
SjtjevI0aLkWdLhCOKGKTzWYm0s9Nqtvrt2P++csPfF1+swjaLFZkgQeQXvzPsR60Qrat+SBtgkE
IE4ZGvKN0q3fLWo0PSjF1D1Qn6/eqsBwTgizHfH83nojfgCFdgBxsqi5VRw2p1bRyskZQrw605mO
u7zoSXXk83aujMw4qUlSaL9FchjTZNnN2IqwtYE8REsUnZZINEGUea+WAyGLl3KGNA4kcmmL9E35
Y6OZQoRqjsBtpJm5X01wXDZLqQaJcshttbc16unAw6lgwl68ibHHqpsbq1FFaOVx9eAqeLlkqNe3
DSjXg3Ty15TP1lrIXPGsbE8SCF/bqmnILnKnC/CSzHwTQ4AB8PNFcX7ScPJWH+Vm64xG9lJdFh22
hFMCf9OLKxKrpA8mYI4CbaKJE0Ww+lO+RPYbp06zBGIHazkiEt8zLA/QpGQxIM3dtrzpilEYKgYB
YzSAVX1FKzsrjPbgmdupaBDpAKQB3EJaylLXRzKPbuy1Gkei1k1/7voaDT+FYmvTZQ1N3uRTlunL
hXdjDvJEdZGfX4cnht66g2+zYwaMaNHWoXwkh7Q2ZtAuzDALONyAt6xF6hcrdldbYgEcGDuvzj9Y
hgcPzRBGepiqud5zoqdjU2bxFM5JKh4dd6SIOI6U3azoiGl45wGSo3tcKEJVSaJ6vZRdZHMN+w06
hHZhfVqzMguRShlCRjLTsMry7JEsVg17dT2yn70DhfgPOgpeAShWNpsUNtPHae3S/Uhj9cktjJ8l
4kF/jd3htdqxVDIeIKOMsgIP3rasWrNpKjWN4MKuGMkVQ958BkaQHvAo7O4H0KZMT+G+2Vb8rLYw
EzLFMYQPbH3K1mk6JQUAg7pUjuTYdj8aYHgGIbkZN/bROl5V4obH0LKT8otY++qpiDzjo4YEgT82
SGtVqTb75WC+vkgEyMUhLqLFSQ9k+3hbcTS3rctHAyjWh4xFTaHV1tlJjGiz3X85d28+PH+yN0bp
nkz82jThiBb9YNGJ6wYAV6pWxpeyyurTnCefhtrK34+WPrzR06EMR3vNfeG59UWQTx/c/J1IG5IK
DJRZULQ0tzGaueh2sWZ0PL12SGmHjwYqV7bz7C5o9szImQVKBB/W/d3v2SwoAObc6AAxUb55CRYG
IoVuCTZPGuMX9qx8NJY6e39/lT2bZV6FHAUVEgrH8u+/5ehOZqSW2aHhZwyxdYqisfbXJW/fzXp9
NJG/vxSxEGA2hsq2pWD03qgWqdiLQwfwr2LtaaKpWjF/zSD5NQ9sZ++TycYxGCnJ972N4EVczxG1
7zGsCr2Nfd1jyCsVY31a3BnEymzob6mQHPFi723RBLchaU1IkLeZillqlrDregqhMZmxR9HX6AXZ
+jv0Nf7Ee0puGPYI2of3/PrLTTkVsnoYQB92pvtctF19RuPUPbcMUF9ebyS/L7UxEgEsPe0cgWPr
vezSjL04A5yaToquWAfp0N4JysEx2TCWDITS8f1mj8YMg0Cu06EGHUE0vFjeU7VQs6mX5Ajcf7TU
xrssSpSOYqnHUCHm+4ooIOLgIoK9FEH09KAtsWeOEpBO+gFFBIPO19ticmAcYIwcw0TNxgTG7iFN
P7aQhVtfjFknYo1rxuIQj0iOcIm7u6Q5QQdZJQnZlhfjwWih3aQDbzSl9WUQQxokY6me4E59/Ywj
kBfKwrS9iFvI1K83ubi5qWdwVhMPak5AkNo8WF2eMQGnOwdmsuccyWjouGD9tNg2S/HiuJWlj2PI
nJmpnSqsZgwZ0ng1H4vUgeI1RwEF3BD0JddbSvKUSrfpEnuadvrBVBiYXHore2ocM+5hDP6jmIhy
PnZCEgVVnzSk3+zfdZIeUp+YW20b/Vm1hXluKwTkolnoB2e4Zxm8LxSqEDajGSr//ttSVlFkoprY
G4O+WfaoFbH55MamsOGzX9vw9S4EAB1FI+AT3OvNvmgax5W+RiKs1aU65Wi4fsYKBYm/lR3sa882
JLEnnt+Fl2gLC+8ihIRiiEtDLxr7x4pc8ZOivF5SQloGuAw+FlEQrf7r0xuM2nAzBwhBvPbFhVEv
97mMqxo2VlP4Gb2T8/0D3N2VpHSSlQTW3hxgkTVDKzK8FeWE+t9S6xhuiwc3Oog6do2CVI60Gqgc
Lf/rbXVAnup4aYjJR9D+vtFYydMydAoJlhaPxsErvbca+H0+luzLE+Vdrwbv3ApqOcHbMxZ0yewS
UTd7FLWf1k3+B5HO72ttdqbB76WOefYLAlK/s6MJQZXZeIqLQ2qz/V0ZkhiLgg9NiOtdRVrmaIwe
YYB1EYfqGnWPqKh8ScZaOYD8yt+8qRYQTUmuL1IBMtxt7ra2nV2lfK0GRa2vygz9glPruWSgT0/j
MKh+NStFsM7F1/vWuFenINNhKIkiKbUKa7PH2PaUvJzIqMZ0Kp7VLEFY01rqSyZG6M2FYl2K0pzf
t82YfoNeKnru9CxdA1jz81Od1P3FzmLjuxqJ0n5T2En1rzDG5b/3f6R0zjenA5kjRT9JwbuNAVtR
NZnm8R6RykYXu1IZDamNL26hxP94Y3Yk+rK3HCtBCy2n/Jlpuv7sVsXYbuvwJg1mPZwqcxCPdr/A
aK8DPUAJ7mjue8/M6GijfeLwUtywfgyVlsKLSkxh5AuEa5WdfTWlHkE9uH+S9CHUKluizGCTrF9v
La5BaHaLNuLs9Oqhtt32oWIkANInaBruf7TdXSEaQUGcpxsV5eul8EoJjUJO0W6zWJxQ6Oq+Qgk9
2kHaoGvzB+6OFwnXQ7DJ5jYOSFXTXkS9ygUyk2X1naGMP4xgYf5aVKf5cn9ne/bhAYQBxAE4gJLW
9c7G0UmgRaIQPMpWfawjKM5XbYA/eBAD5t5YfL+/4N5RUtYB1000Tf66XdBsB9dIMwGZnKk8xoUO
bXg1JitOYYgOvOve8ySHHqSsgvRGGwthIqkckTEWEBz2fX1elzF6tkEiNw/397SzDvoCcBvSKQFa
ulXJUxTm1B0lAYQ5a2ieDYn4qTlTfVDJOVpFnuxvoRHcAk69mJxcPZrjxzy3ByVkNmF0Xm9+NH1k
8qYDI8Lcr9ehOgQKkTAsXPXEY/bGLJ6Wfv5h04g53z+3HeODqRtTIDElMdwCcSd7AjFlIvkbu26B
dFm6fDLsenww66yCc305mrzaO0FQ0jztEnVpbMn486gyvabjO7VELaVPvKH5xug46UEEIS/oxsdL
YD9c5ETpjJ5vbFzv2zIbG3UIh65jRE4H7U6gpIZ1U2qXtasAHdZKd7l/mDsXS1aAoRiA09DDK15/
thXKzdUYOEwVuo+HKZvzjz3r+eDizT+wd84G70SZj97KpugsCmoYqGUPYaPnFqrgZf7VoB16EEfs
fS2ec+oWVIFkjfR6Q42ij7oSV/SoWlX5BnxzyvyJAnR4/9z2Cnq04fDhEDRQ0NuKGVjekJu97g4Q
aKdCDR2vFu/iOmGOcig9fQxic17Uh7br4+nt1FXDJ1Tel5+ZbSsaRIo5Sib3f9DeviUahjYkPYwb
9J42d/UaJZUIIzNb/DXW9Ide6Orrk3+IEahiIikvwXsbb9IB4o5hSsQPm3MbNujBviTxPPsuGzql
iZEgALNGP+9vbe/CS6pNAnnOG/d//UkXBup6DT3cMLHUhLG5oUDICtWrF82L7YCp9eXgLPduorRR
3m0k4cD7XC+Yz3Fe9IbSh1qvONpbPXac3FfHTKkDE6qh/KOXKW7hT4Y+H2x17zoS/0pdaC4lWdn1
yomluKaijDyshZ77iqM4cD8jTdCgPnVgwftL8ezwQU2N9+d6qQLJazOfrCGsB3N4dKbCDiIrGaFb
G/oDlMXuUmDd6LARMdATvF6qo+JLSImTMXve0qRWDHSkPO3JSLSjbsKerTA7wWgUFQ7mcTfP0Ajj
7TBCZcB0c29dxLhkQdI46dnpo+EvhfUPnr0driZ4Z+TYC9kzMJJtS49QaILxlSGDEo8XlKNwPX+Y
5+dmrtbYn8p+/lKt5vIfQ2md2Kcnmny0jbyqDh6PvSP+/WdsTJa6WG/G1NjDkWOB2Z+JRbiMraCw
kvgPngyCdVImQiRe4I2HTRJjbO2R4RHI3ESQmpUGeDHrz203m6f7N/9X4Wb7JnK+ICyoYNND3Bjp
6JpdPyszXq2rHfuUTdpyNlK3DcGhM59su9Mby8jqN0kFOqlvrQXXF4l5OHdMN4LkJ464kPLVn6vI
sh4HksnXB4vMjVI8ATvEPMG2n6KpUwa7HAlysih5kOv69IbPpH67fw6/AF7bc5AoR/h4KcijlXt9
g+DMSketLgVvp5EsT3ZRz5pfNwWZ39gW+Td1SOsf08Kg8YNRFxrVX5FAL2UCm/2B4qpunNTF6h81
NVYSCCMdnEuHnsXgQ6Y+fO8qqHx81UjST0NKlyGMmooWUSYy5lLTNEX0Eqr25QfYQ2P0x6gy1sDO
7H7w02Jpv7o9eeupq/P1c7cUXXQQN/xytzebJx6ncSWBwVvKZR1qywr2NcEYWTf8W6+Z89ZUl2W+
VLiuS9P0/8fZee1IrbRt+4gsOYdd2909mUkMAzsWLKDsci5nH/13mV/6xfS0psW7s3ZgUV2u9IQ7
lFpc5l43HnqnyJ5zM+susQNZCDJsK9/jniy/Z41llJGRzb51Zo+eOnnkXOSuEEoQNjg6DlWDBoFB
+R1oqPKyqJ0S/0LhkPqtg1t75pT7LPO7LwEjGrkBMPrUSd5ug4pwKZH+QpCdJQDH5lLscn9yozVT
mAQYBQp1dGtu5mo618A8MUueiU2bgoKdiT/x25G9riYYKCDpBKkzx4Wfyz1924ramn9OKuLEFf5m
qO2n/JWxTK5dUauhPFjZkxeqSVrXk+m3+ylo6wt/XM7phm9n5+ijIrQFtpICBK3746lVXOqLZbQc
4crKLixvbjHOwQ+6XXpzJ6DuXwuNm02bMkCJ1vI/pDMMD/4cuVzcgo9ZY2OSe0Ha0zIZhsDYp4H7
fXatYoelSokY1Fme5onYBi1xditBBhSMYNtif31dH7oCTR0E7huzU6+zjqSY2ybNk66C6mqas+Ch
k2V+7ghvh+DdN/5r1KP7y/NlS0OJNR1XQ/vkVMJ5hOzlXwWT9C70VOXhui5eXCLrH3rW4u18mZx7
IrctevwbuO/BEpB0g4k8OqhdEqRaWYIOGbtxCtEhMa8TCEZnpnrq+wL2hQVLosMpPdq9Vj3Ubbsw
yjBJ7QtvYvFpQ3U/t3bv3a3TQrtqgNF55mI4dTwRk2X3sJMJHI/eSSh0aQtugDPjNM1+mssEAXOQ
L1M5nQMxnZzgX0MdBXOuhRRlI7cJ2kTIwky2OBU03rCoNk7JQi7Kxf131hDNHbpWxBvUJamZvN21
hSFWoTu0bVfKWjF2xUsE8fl/KENuxTM8Jok4AMIfrZ3v1gh8DnzFQK+rK31Bibt3MFfD9yE9Ezee
XDBAPP+vpf9OU33kOyG9syHBRiXqXd/ORIuOtOwgNqzZz88Md+pOpajw/4c72h/GChik72kkuaiK
xBVW20a4+gMCjZsuuKi67unjiOXk/Gj7ocNDGk588nbBmiRoVrqLXDOinvbzNFghuaN/3wj9f6jo
QkqEHrjBNfEQOHqajGX1tWVrkhkdvoXpstRx60t/59XWOd70qVkBCwVAsPnlvrf5UwjuG9p2eaIB
8zK0q/iG6YlzM1VG8vzxBzx1W1EH2qqdmz/2cUvTn0XvDdPWvdKl/wxPunhBaaY+sy9OTgjAHNwC
AHrvPE96XYN80fP2sYLaHv+TNpxy1VxMhBpnrqhTW9DcpDK2lHPj7LzdEQIfl9nwiSCaYhB7NOm1
i0LJ/Hm1BrVHxyw5A7Y8OTUyeCrhsA05z2/Hayd91pNVwKTHyfjraIB3xaUnn8OkQ+br48U6EZdR
QGNbwA5CTux4LBLpvM0bwnPdT8t5n6WZdlfUntaE7pQG4Aec8nb2KqsD0WkE8ceDn5ro34Mf3Y2u
1JpmxrkmFmXuP1vdMOFYPzTXyYTa/cdDnVpDriDq4rxZmClbb7/p2kicjjSKTJup0i2p7qfCUXqs
m8t6m5npOQzSqTOwOZvzpm1ivccu8abTpijlTsBUbR0aGairvdbp52AlJ0fZ+GoUJtFcPX47+2Qk
hp60Ph5Ealwi64TbT35W7urUswkngjwB9DzliaNnM01QTsIVjax5BWeLpcWykwUF61455t7KLTxP
UvS6P16vk1MjyNvqdZvwwtEZyM3SlKho9TGpVX5oekw6oEOcu4BPjUKldcP3btq4+tEoCbIblpsV
NEzmsrn2NIx3lj4pdx/P5dQ2h1+LfQt1alTJjvbevMJ7dUbOmES39EsmqxnR/GYRoZe752ynTs5o
M2PbaMpb9eHtPuee9IrBpZriNb6zl05dwirxz7G6Tp0mqijAEyzE46iovB0FwS1DpoMOK0fr+6th
trdwwykPTZmXl55Xi/jjL3iqZg11GOQKpc1tXkefEESVDuICft9au4A/szU4FFrm3tjamu6mBHi+
tTbOvl2lFva5W+HjZyeH1VzOKYudWkvKIJTOMZRBWeAoFA8K4fdqm7llFzLK+7y/XNZ6ui/HZXj9
eNInh6K5Ab6YuguJ1tuPrC9NkpTuOMV2UWu39CvzKGn97NGXoP0/HurUrqFnSABJbrUZyLwdqsqS
xQ8myGTprIK9CLr880Qb+vDxKKcmBBCAGifFabbI9hb9lcAZRZFaxgzlqElMLUShzQk1pG4jTQv+
B+4YfShgEbCNwMEdd6RqNaUg7RDUkm6fhNLB3R6a3PhcLNNypm1z4nqEQYXkO881Zqju0fXY5d3W
n9q0u1LH3Vuyq8KlaKY9smQqrgfPj4qkPafceOLZxhIVNoZJFxuBk6MDOCZDVvhGPyF2oMlvpvSt
i1qNQ2R1Kv+9WAj+mV32ECSDdaYpe2INN78rdEjAu2+u9m/XsAHvME06fLxRy8w97fOf3aicC12K
Hx9vlndbkpRpc9DbpDvwTTlWY3fxXm+yLMWmOS26aOno1teUAB8/HuXdRfZnFK4WHjZYF8e8sDRv
K8erCkYZh+nKBU5zV2GiskdI+zEdtX+WfN+GwyTA2jD77M2jZEYU1qTGJmviOvX9g6YPKtZGW2Jq
a/wzXHgD+m10RnAwmxDZ0VDmYnns+r6J22AeruygXONukeU18lbnQvF3ZahNlG+TPqB3twlkHN2J
ei9KrxRNSweNZAk474SZYyX3GWygQwLAN4QZ1142FN3DKZj/WTxvGx5TWEh19E04h2+3ZImeVp11
QROXKAzt6Lu3j025USqJwmJVtbS+FD/p443z7hxsg9IXIS/YQI7HFLFGV/itlaKNNyeoqINtvK81
/E6tLBH7/2GoTd8RhNGmhrDt4b+uTXflKu0cq4m91VsPnTS5W1xC5UZ5y5l34OSs/hrq6FoRi6cF
dmI0MaDY5nG2tOXXsGrFfWu7SNN8PK139+b2BQNyKo43LJZjXgl88HaTAWriZkzQ48E6qfsKJXLA
fX6Zs/vZkN1DtozFuUr0iYsloMIFmYP/Ag08euta7nI1CeY4GzWqBAsPbCbq/n9YNNRhqcigDMAD
dPQlJ2cWZNZsymrsq4OFTHHsZ74R9pMIdh9/yFOLhhqyD3mZ+vY7neupx/gtLewGWa2s3Pmt/D0P
QRqXY3CuqXVqJF6cDUmy6TcddwzRXw403Mhq9ONX/8KfMxm2MtBvRuk0//rOsDvQdPAoilCteMfe
FyyeNnkURJwmm3C6nvSDvyKNi055cfnx9zu1EWmB8YhvSuGAWN6eL5Ymo5Q9V7Go3aENu6XQ5a3p
TdOlEC6+u81SoFqEXsKvfx+XRwASF9MDrbVt1L/O9VwkOrbJmJk6g2FHddNrkZzN5dIfEguRhDQ9
NG3+z5o/fNe/B92W+K9Bce6zMj4ttrTdlO0gpNqh7OY1NIzePFS+fw6QcOptQJ0AzjfhypaVvB2v
4uF2Or2tYlOrqh31eQzRqKZcz7PvbhLlZTgVukfI6YvIml1z96/fGFgJETSBLWLNyF+9Hd7LHOU2
auIYovR1WYjViqceYssoiv5Jz6f20jM5NB8Pun3DN+X6Ta5ge3LRPgGAfJxVBuZk05RBH4H/WrQH
oHnPZLmhufbtP18zjAIVkEAM5XCu0rfzG2r82djVdJWL2XnpxnkJZycpn0rlNWeOyZ8k4GhalCrJ
yGn4/Imr344lHbfQVmYGSnLtM4w4Ol+GlVbnX4u5qmEA4qUctV0p+miYje4WxwHe3hx2m8nTJbKv
bpKnZejbQGPPvCXv73SarPQONm493+F4mfGkb8vcdvkMmiWfJNW5SMeI5vPH67o9tMcfgLucjjkh
HAXio73suENfpD5xjqRQEuaZ5oTCG4PnIW9ezan3z2BPTk2K2UDkcWEFv8t518VVdkuJM/bd3t4r
SN4titm+e05b8F0usTEOuWs3oSwKw8clg6ar0zZJlhbGUEBpp6NrGajyR6GM4cpN7ezRrLo5XLK+
PnNO/mDwjz8o8AN4pXARAdgeBY4oHukU4di9vkzF5Szm+i4gSXzuNfg3mFw29rO3JBp656PX3SZD
MKCKHnQxYhz1F1n57nXXC/9aHyvyOytop8umTW38jaV4LBoji42yxbL9411w6nMhgrJ9M6BkGCG+
PQZeguSdZWcK2m1feaEW5PpDu5rFlYVJ6V3g9fpN5SzW62JowZlU89QGRKQK9BroW4MH8u3QC+JX
sz9aLTxR+/cwi+AuWFuIPKp8UW6enIN1nhpuq7XQViWIQZz67XBWlQWJrrIuXrBx+llpznwxYBOC
2IPlh0Npn6vynLg3ySF4K6hDbJHh0WWWVfTP+1FT8Tya413aKyOkjGpfNv7ZXvKJqVFTQR86IB+g
IXJUitDttNdznITizlHjuvfbAb/yplLuNZVb67kTWXamqP/+ISRyYm4QKiFVUt1/+zGrLin8rjZV
rE/D8CoHGyFxv5xvlDGle0lf62vqzXWxr80pe1yqfNj/87bdol4Gp9i5AXXfjh90a0I9oetiJZb8
tcENJPTSLL1E7E9EjlP1z1q2gkmpvXOl9xPLSjtoe4A3jXFexrcjw91zjH4eurjxNS9u3Uncm7pI
r4EPFA8fT/J9nRCFEESYwPZvcHsyprdjqRoHZJVDvViBKKLGJTvM+IxkUohiiORzzkb+Vk26Hckp
SVp8WINuvnasxW9CZYvinyXkt5+zRa9UfamVWkc/B7cxnYZG3cXEAPpFuQo7HEAURmUGDunjqZ/a
0SYPEzwKaszU69/OvB4M+PnobcSDjnnPYUWbqed1dsB/Gv1S7jozPZcDnxvy6DrypYVvFWqbsZKe
BbDVT7I5FI6rRdmqLTdj58xnQLynttLfk9x+0V/Ra+u5i9S0RAGgX9dYuIq2VL+sN05uncMlnJwc
kePG3YAYcFyqmbTOyBI7RzM1H60vWTAUN6mLlC4gm2aOtCJw7/99ASlfUOImZdxcfN/OrUndRl8z
9ER7r8U3o2wwAvMTRFQXk3fPr4t/pt2wOUGUbLVY+EvUbd4OOHZpxgyVigHWKNp7+RTNJXppbtuc
60qcWDdAkJhj0kMFdn6c6y9tOVguGXEs9OZ7XRXrLZDUBCLT0u8+/oqnRsJ3lFDmD3/yuFjSdU29
ipH8xk2aNULIsY2nCdMG5GfPtU5P3OhIkZMxMh86fMdSCvZimB0YyjJWljV0EQWL9loNcAHRANK6
Kx8lq5d0nKqryq7yGzkAfvt4rn8Ka0fxExjoTdyd5YNme7SCq++NXtVy9PjHKZuk089xpLrXarV9
UJaOf3nq+rxrBoYrvRscCNvtM7/hxDGhvkglB69yajnHzUEh9WXuM7zu7XIq9q60p09TGwCXnndZ
iWTaxzPeLrHjCfOC0g5EQ5ar9WjCqJ93c5IzYYQy0uuidtPP49BlZ0bZnuL3o/Bi0VelvXgsmVkM
BgrViG3HNlbLX0c9d8PAKtvbwGua6xwHgkfe94b4bz136ZzaUptWYvDHkAlO+Nsjucz+kk5KJzsX
hnNh+327AwNQoVcmp4su6zTabIYZz6tV7z1/Ll4+/rynFhOdVVqVtPWQEThKcEyZF0ljU5GQhrVe
eZ332vLh9gjK/tY1BOI+Hu3UUd3a1ryMlKnfRSRgeuy0yrgUVrbNHNZd1V2ZVZ7drZgLnNmm75eU
RjzU5k2sDLzIMfOq9gMlx9br4mBKlofUdZKoxNMiBE/oHBAeb2KRJVCyEn7Ix7N8T9IlfN4KnB5d
QzQSjikZbSK6IRVNF3vI9oxhnjrZzhw0pSI9UU0R6otpX3jr5OwKX/n+DmvoYt+R0uT7vE7tUO9b
JcO+H/DBqBDO32tDvuxHe+q/n/ml2+l5u+95DUij/3CDjHdEcN8Vss4mpEPVLJZrc+UtAsWAx1w/
Vyhf+f3N6j7S6o8DYU9pqM+uc5FZ6hyW7X09jp+xoTy3LYj041HpVMftqgZwifgVclfxsCby2hjK
B3PbijJZ3VA0+T9DWTe65MZeoeK4XWNHFwuM2joTCW5dGf4wcqet82iEBaKW+gHgPsKQQa8Wefj4
g78/ANueAGgJUApxkOOJzvnoWcVA4j3gBxLRmRTRjK7np04Wzplawh/y2Nu1BUKHigbfFcwUVem3
N8uwbGTfEiGqROttfIXapFzDLoHUFxpNOl31CCM6B1w0WzLpCYxMNFbu/GNV2mjtAktaYGVWx7/1
B6XKSPOG8etkKtwoNH/xX9BPbpa96DXRh12ld5/qsfDPpYfvbyfWZrv0t/NrQEB9OwXgt3VSSDbl
IAnU7cn1Ivhc2m+4a0U0NGP5/M/Lg+0sVxOsBa6NYx0hrKb5571cxZ60hYsoZRM8rJPtPCtn4rN9
PNj7yaHbyL5jI9CMpN7zdnKAGc3UdKmTCi8LQoFLeeSMokSTNwh2xZJ6/xwn0TfeSDAbT0wH6vh2
PLwxXKMDVQwstUhfO7ttdn3Ty/tqQkL8X6dGdLAxIFCYo3pxzEpG8F208Brb2Jza8pD4RnrtLQbI
Hi9friEdnMs3/2iLvN3rUO1Qm8L2Y+tWHEcJVr9YAG5Aiy6Jg7XoYqr1iymHbDjk/A83lWUlPzrU
XkVMjJSI+2Kp7TKqKQKskecmQfK5Rp/qM49BVoc5AoHJNWGy8bNuWtWGkFzaLwPW8vfZXJM3pplY
/TsUfslr21FMl6UmEdUimDfnSOVuq4e9mQUpgmmB8+J1lnh1MLx+bg1VJaHjlk6zK0Uxi3AdpPOi
0nKoI+AYzX8V9qFPuqy0r/3IsUC+YPJf0g6FjlBlorv0HatY46wa1IOQmv4LGDWq0E2QSEj0S0VI
SDva+GIO9vCCjJl7VXS5+WsZMaeIXXvNfhBBqGZnzHiHhE2Be+6nNfVLCvGy9R7Ssehe8LxZKdlq
SVdGTQfF5rrMDf/zCqVM3FVdqjthyT5tntYhndJ7L7HsHn57J9ciNoVeOfdJiSx1FPCwYxU4WelV
4Qfzi9WnTh9pVju+aqrMOrhPKlsofrjohAm0Y0jb8Y3M4wEEU0nSnOQPBcpGdWgbyXA3oQikh0OF
FltojNTj9jWp7/OgSbKkCjW3PnITe5HhAEb5eh1gI9wP86rthKABcmZ/H1/jW++G/H6rkG0F1GOm
1wQRCeQpSKPZVc0V5kTFDdwA6UVq4Q/ODHYcAW+DQbCEmcOANIO3H/NXBtz3AouXwTFwI9WLaC4G
b+8nwzl4ybs6CkV0HkOqY2hM/8Exvh2GZqzdwg7TI0NWqbarfDHzCNfJzhE4RYbKDOanRDjDtTu2
HUqshW9PYeHrmoyMymjPwSm3XhEj/n2o+UVMnbIOufiGtDmKTdHDM7N58TAaqFiDZ28otJG2kRMo
FKndzPkyCQxn7c7eKHZGC51MTE61XkCAlONFW7VzT+BgahivN71qXmY82BF4LqaU9r2opjQ2A5V7
YdcMSl4kiOZTOGl63YworfbJQ+PI3NrVnVmmYTJnibHLSxd7hQ5Y/85Ik+FejZ3gbxfpduUERRf6
k1+LPei4dYxwDlyqcHBG7/ekZ211CKwxK3ZSC4wHbgqv2hXY73xSZjd/KxNhr2GbJU52aGvRvzpZ
09z7mMp9H22NI54mHR99Em43R6lb299ReAFJmLXdcJcUkMhD0VnG8KxGiG2J2Whf81q4dx7yVXro
DkpMkeEI9DCpMuQ3WhAg65YXleHu7Nasr2WazuONrQ/+a61aewn1UpWX6C+MIqrTal72uvLnr/SY
+sspKZLfS9uI+5rMxQ81SCR3LKSdx1omNeIDp1JpGKjeKHbD4NdWJExP3kJDZnfRt1me80Z6V+jR
EzsgVky9vkQW2yfWLWTNLSCqXROINt8v8Ctu+8pfl0gUZQVeGPsLbhZ/uZml7BlQdxa01gdHQCMt
cZlpCg0IfyvsZYAuMMsnFyqGEY+50xL6p5Jur/JU3sTJWKb3guh6fExU1X0b7WQtwCJb+mc6SpUf
zok5fa0CgRtjZc7VT13vVveiRhB3jXKt9F/nTCgNo9ZO5BGNd+eVguDyNBa9f5f6+H5Gi9YH/63F
sj7NqsFUAi6i+7WvDVlGumYHn/UZEvyuc1PocUu1ot1mq8REBjazGpTyJ5H00eIl4tNgVKkZzT0s
mZCOoJBAQqw5C0t3CbqXuvS7n6NW6MuOZ7+5A95EldvKDOemXFszj4OhLa1Qta2iYuBouhYHXS33
qtTQKFJwzKw9vSzvZ9UXyy8K/R7/dGsOVn9Z+A6c5LUwht+ErZXapf68fq4l+le8P26bRkFF5ybK
KjVpN9OinDbyUl9K5Ik89wFFkuxpGBbTuXZyvl5IfX5jT6kuQ1mzcrPywGESj8oafacIK7X2koex
H28ceyiDK0fY9RSN2ezOu41ylYZTL4tqV7XUfKO0WkbrkkZV9Yr9Kf2q1vO0Qyp7BOOrskt/ZHOV
3NWT3xY43TT6q1OZvReWliUehmldFUIAph1zKgYseyenu7c1pzBxDF+sX6MqvD60Bz9DQwjq6p2Z
+mzqMh+LJwHP1zwEOgJM+Zj4zo1nJODyxGI3+iXuC7YTSZlnjgxF5VVm5GAperP1qr6V2mxyaOdc
PlbJVsWZ83V+TnDnSsKMiLMJyySfxiiYgf2glYlnR05XCDuUGs7UnUvILS6SMWs+QUZ3vzfV5Cnc
vbC5iDZzIrXHVWoYQ0uxqa5saeX3QrMFJljW0HhfulyYh3LKCNMdUVrR6pfd8CmvTAeDCAxd26iT
qi5QW6W+HRJ8G36s9eP8SEqv/Bg6rt+jUtrMTx7FbSwTCRLGONOX8ofvZjY3gapS6ux+kq7XnT2p
4qpcbfmflgDKuSykqJcdvi6pjlbmVKSRIaQXxAnfag39eRaYAi3a9IjR5UYysrP8DplrcBJmimvW
VeU1bpMdZNLUaViLNShvR+GK35TBPW8Hdnyx9hp2CM7BKxb9+zzRQAyR8JicWBm59ZNkjkioXqR1
WAeaCRGBuXuPBEeZRG2T9MBAvMkDVWzKgkqW7fT6labVgeAMrtYUyRVCyO3WGG34Uz94bFLT+zTC
0fq2mTJkF2vTTO79NPpDsW/rIC33VdHqD0vurJtWtVl98qaUxaCYnOK8kRUr+9ksmktpOuV3fdNT
ibCiHB7ssfTTA7al1Xy1jHM1hFpdGi9rqXouZnNOr0akJB2K4Wb9Sk3IHlEWqqaXfEErO5xWr+8x
+8IReFIW56SG9oBtup37SCwZ+C/NRu85MQDW1d8VA7CTsMicmcG7yv+t5sFRNLnb6oXzqI8hJiJa
cTmZif6ftNe2uVqH0njAxMAa6BzX7lWOnFtzaIqi8/lItXpMXJfYUVemuz5MSoprjQCVuCJhWUSH
SPOlJ5qC5pOmdzyHXfk9m8faDFPNXn6rhE0dTzOSM1cI/3Q1CHPbyfZOGgQX7jyuSHfgRarCDhBJ
ss+LZQgiMuolHip4CnHv9G63z3WZ2FDUvPJHmRb1unMmS41hKqTcm+uQ+WFg9P0Xu176T0VqLLyR
SmlGnA+J3lzVRsNLiRuE8d1QQYK+uRHUdZQ55ipuVLfq320cnxuCAkO7Ijp1EBVhu6/FAY+1Gte9
NhtsVOiW2kE4XjY2Jr+99aJUy+2XMfxPkLbCDLXWLsRlO2SLGdbWWFT3Sdsl6WW9jmZ7C3e6Lz6v
RNzZTT3kbhp2Fih4rA0rucErUuNTvhplELpWmQy7BaYmSi6jUVgkBL0Pa7RYFxW645L9wn3OrNGN
zdaODLrrlotNeSWNC68uX/RCyiTM27r51Gm5932wS/6adIUDKX1Wy6dGgsSPsLvSzQsxpGqMMk02
Dw3NrX6Hxqo379HqnMz9CjgeDYuiWYaDJ9zspW16wNG1O5kywjNc7YtGLJilCzPVw9Gf2Raqc6bb
xmjXEZzIbEw3DZYYj/g0dGk01GIwwypfEeEwRJM8apox4G2o9/U3CNZ2vhtbPUFZvNFtfCV0pe6M
tta9w5SpTF01Tmm6X9AEIIDz5OB86aSu9RFWid6rD8hRi02nQCXJM1HeDKusELdyhRIfUp0cplsn
tQcvXPlXgaPVGK0HvakV4VybFg7tImO7xkPt02n0G12Ss2NqyMup9CWJRGnOn7xhkXgtJbp7z1Xp
X3bmMGlRxWg/8acUu6IVSFF0VmEVe1uaHME2w+T3kDPrbK9Tkg3CpFHJf+BaYZISuenpk5c3nbVr
XKv5Ig2vKENpj8ZN4I5rEJqlYb2k1BUAb2i5dkEbQfPjwRxt68Dt3d54G5EzbBdD/wXnwsGAcB54
/Cc/idu5IFDSrSRNLmZ/yvRItk6qosaZHBmjWGD8JN/XHjHJFljZt4aVx3li+cMe8ZLq0aodgSXl
Yi4NuIysXUMTkvY3RPt4KfLOBo5rFEjp8zxUdRrVQvrTtcXNJK/9ESl8znNXyRDhNO9qLWF/hMvU
Kg74kKg2Kt1+vbWrzkxifxDFEmYU8nlJPVtRz4BMCv54HJr0MEDvHQD+t3Rg6QTjFCsGf7zITM3w
9kZdmV+cqmvEgdYVh6Cddf2BqmSW7zyj8oObNMd0L9STYrotLCfPLwuDVypsrAyxzIRy/JPeKaPf
pQOXAO5TSt8nwlTqIIup/eLpMz0KUgdx70zkT1GbooMROgFybEQoC7XoXsdJB4yhf0VAbdWhSfmt
PBSzrrlxm5dKR3Hc4uxWKQ/NXrqjlobuJlOBcwvVYHKl2sU7r4WUbZNq0OVBYZ9WtwPrIcKioXtO
Aofv03mW9doJpGzYnOniR/qQ+oSQlfMt78y+jQrsX7iM2NZ1SNTg3Ci6nFwxeocHoEkXRKM44bVL
mJt9d1vNRT6GbemtoMDcrmgiX7FvI3ctHGtvCwoHYeIEQJRZe6gyjCzGsJma4UcnM7fi6imDF+kO
viHIDGyAKxjHu/KQuBOQMnz2Gp/AC8PFMAeP/NmqMSclg9PWUHVYe4cm1kDd3tfaRj771RxQJEf1
ywsdZ5xHeGJNsecq9Eg4PCvvdjW4NSfEIbTZ7nHSS+L0AAMLtWpldyiyzL5arVkyAcrSxqF08tKO
rBoV5XC1uG8i+G+zEVnVMN47azqBWaR//6sFHloQ/WfejapbG4uryq88Xj2knu4TLvCvg9PzdEh2
5Brmq7vecCcQQlu1IhrB8tT8VeVp8qDKqn3t1lIrb6x8XDQU1Jx5N6UWajCwCawkkoGXf9bHBdv0
MZlMl0aFH1xLsTgPrIVhRYqQfw+83/R2WTXOL0Iu4Dhy4FBG5LFQU5iaJWgqkzcaN21l3iDkYxvU
kfwqgzFF6ThOJtcuiK8aLZZKG5Yo6JT723VWJ7h2mj59SSEBsO7DOL+WEnnRcO1FfZdKt/5d2wHF
LGO0vUujtkcz8jFev58tY6mo87XFzZzrHWjBPG2e7VoQV45CsspTjylO5LaYjIfKMss+quYmuTZb
FNeiCS6jFWdzWhbRKNr0aUQYtwVQqcBRZEE2pNdNOkxJbGbuVBMxlP2Tqmdn3dHbtusrBOadX6mX
kYtmPZLYkWtMwrtYDILPuMvcfgpVHmif18pUdeRQJqwPZtkMe9ccSj90KhfGJn+DWlipE/p3Y1kP
4eqNs+TUBU0WszvtHzx/yfdUk4gkqbkZtB3/5oT9nGP3EOPbfjBvvXItup0V9O6vmco7zpBrU5BA
E5GGXS4zGU+BpNCW4y7T8GyX/JXVwv7pp6Gt5n9DK9jMupQb991z/I6qe7b8WpIsvRKydxt0KZA4
iUZKYV+UZhc5Yd1actD0SuNi7Ab7Mxo5/m/PWJwsTI3eT2M5zp13M5V2/1ANbvoVfTAXef5R7/KQ
em23Xq34tv0y+7G/9Im6Apwl9eI/Q8/1ifc3o5QwKH94MpspExe9DnDvwk+siWOoz9XvcjInucsJ
znLqn5X1OlfF+H3wZK1FCF3oDbWXMqD2gvXSfLGRq5rQaVa7DZ3RHtto8AfvQVMOlXc0kG2HTUpu
GnYt73JBXMXlUivzQHsFqGDVCssL0ZfLfjfu2P1IS6cQiOw0/c8eb5wfg+zSnLwpx4AAJM6Qk79I
niJELfAXm6ctxZGZN9FbEt5AnLaOrRvOdq/ulDBNlgS7szwUaUY2bJXYF+z1dnRe9WY0mgs3kOgR
WVnt4b3DlVPt1Kw7v1vXJZsYs62XBrefdFtmoGfZZfz4suqmFxgIIotEkwVP2txQLEmTWbtorcTx
Q5hWihd6HGSo5XQXQyuZMC7tCPBf2rK18AGfx+GnVon2rmgz8V+Z18mXecmybwNhM3VqBIc/t0Zm
r1FSifXzonyDsNrWoE4Wtr+EFsoUIjILHKM9MrMsNDJh3qqFDAe1eDCIu2U2xGHEWfdRLXX/uPgZ
xaCu6WRODt3yNiqKz0OspTwT0f9xdl7NcSNrmv4rJ/oeZ+HNxpy5AApVRVJ0IilKukHIwpsEEibx
6/eB5uysWGKwtqcjuiPUIisLiTSfeQ2C1d2j72FuGdoYP9wjPslkFYs2f+k0u/0purntIMnkXh9N
2PY04Yo63j0iWdZDMiblBbnA+NNZpfU+Yx/9WLoWjFpFxaQl09cp2waZ5fahJ3R3DhPkU/1QJ/VE
UshW/pMgLySmp8rwxTCAtO6oQXlFLDqXGByE+kBXxVn7O8o3qiLAlsUUgbRs+nuHBDS/tIIVCHph
1tanPnObu9E0py9B2ZXTO6Eqf6bnNXtOqAs37d7lfeY3MVk3OsNLMLe7fBBBe1HSNvieU+a/GmcU
lY5pTQQTIgC26anRZ+oiZJ/8ISaKqW/WpZvuk3IqvsJrnq+QekuyyJaZ9ZTLMlBh0zRUj0eahNfe
sLbpxYpzNoHUmJdDOIyN81zXCLJwkLqcPLNyp1sVVJT+DVtr+iMncreXdp1poWsmHOwLd1sXpnqr
6VGNYs/9anB5w6WVFCYpBjubL4LRUiUt0ua94fajuqSqYT+sxMwDFAzy5hgsncjDlPr7SrmxWi6m
moJpVOX6wMYIzOJ+BKBsYTgu4PQUvWqMKPO1oIqVtJY66scK4SsTFNdt1VtCHdMgKP0bu86XnxWO
pE8tSmgj+3ILqjNV+hdpUs8F0Zsu5nv2BJUh7F/GmyEtmh41YneuoypAMSwqy956Qn2J/oXEl2Dr
wGiN8Q44p7zMqGIkIe/Etw+qT1cRJ3njVaTVxjKH2rx232ZIR0+NXrdihwZdWuySzEEDfehHm0iB
Nu3PZEagSolp/V6VHK/XemvM7FMox/JAVDxdOiuBylGJSju6Sk9HWkPumOzrOQiaw0Ao8yVYltxE
z301911iiXpX26K4x59Su7W9zn4Y0jrPw1G43j1s2fqTyGctj5vSc7pw0Ew+clF4UEeuMzVkibOd
UA5YFLdITwrpYOi9DOUuk8mGbB0kaPumUfIz8W3xnI0+l6SXaF3KKeDTycr7YjxSH1lH+JUW26Qs
CxIvT+kd0oPYpbtzKQqMQ538W2JNzhBKZO30WExLWtGTMQc0ZQOjXUJoAeYT8Yr73q7wxI7Gyl8u
07YzgrDzHO2impS0r2YXhPY01mN+rJSZPaXE0Q2bm5LBM32Zsedi6JxPK9lLFjsUubkjCupUR+n5
SRCVjZ5ZB5A3FW4kBtWnrjWCA2js8ZMjFu+6X7SSVlpp6hfgxYuWPlLPii/roHxn0LWSoTmV+Z1m
Gtzl/TgNRdzIJvmSmi4/JqaeIxC3XOhGPrZidagTQz0kajKIHaumlLE7JcPzWjUAKfuO8yFESrB/
6pC9/Fbwkr9JmuNZRGci+WiXZnE7SCKGaJ2FZVF9SJLDuPYU8bK8a8Z4cnSpR6YzlJezGv1mX5Km
V1Q2THPembR06vsEli9fzF66YmtLaLfrDBhpnwxKnyJVZloS1iod7llJ4tflZFyYGeZotCgtcajK
QARhPoqMoq0UGG6rGZxxXC+F9bGeilLsE0v3P2/dJkB/RuffzJ47WXugyv0H3xQ5QSuOClmU0vn/
seZA7eEX56WkedCXROGVk9xrzTKKqEW65hF5ciq5S6Xp5sWY0M05ILYkvnp9R5nJ6w3v2sLmTL8w
tJFrhNh5FdFsGo0dpoE9ZO/9kZOYH3Sa6xl4eB+VrdPdjpRbOnSapiK/orrSPAJBH9QuW+lAda0i
QnOg8AHdsaG/RZMs8setboJrn++wBgKlz+1NqVNaJffBEehQ0rz/ynGlPqCsiLpliQ7UDvNnHejC
UG2Am2427VChoXaTla7/RfcoZR6TmdbEvrJXCs9rQmUyKF2qGZAJrftVOb2K7FJRc6mxPHpXyMqR
ZKtu0FJOk8gu00SekkhXZUui7G3poD779S1AGCrwE+XK/MK28oD6cpnMXbSqcZqultHinHVKb77t
ZdF/CJy1eDYzlyLdOlvWd+QS5wr3sbq/MedV5Ac0L9Vjh2ujHqZ1Znw1xxbUITdldwNQL0sjhH+d
fJcSoOaXDWijvZcrW99VE5SGOHCbT2vh1+8pevcUBgY9+AifnDAuZTHVoZbmTXoTlBiW0ifXA9pM
rlaoXZ4UiRd2+WKw9NLRUBxm9jqGg0QKfxeUrTB2rlI458m2hA2JY4gh4oyDgcVszoOMlsKBSlGK
LPhi6o2c9wjbm8Gh0fxkuUjzwb1X4xC0D3S4lbjQrHm6E0UPyT6BuUJNiKJ1R2acEOxqZjk4Ido1
QRZqdrZCSJbTWseE540TC6NKnF2+lsDoYt0fA12ENeUqZ1/W2aDd+HU2tj29N9orPzANzbMbfmpK
jpUYjDkP+ybweD29PedmLCc9K639QPy4wMnVitWiNYXXz/hEdFGvB8KTLiUckr7W3276lBatyWTW
HrROJn4Xz11Fe4dX5XLKkayOWfF+Hg1zSkId3cgKbUglrEcb49TmhoS8xqy7amZpH/2aT77ZeG8c
XY2uac96Vs/1RbHMAh17rhbRXlH7dOSDw2smkGqTXmt/mCSEBC409BhDdgGQ/HBsNYdHo5iqG0fq
6qO6bvVaZfcpLc/mZwAaTG8jGsUkW0z4qic/+xElvoiq4VBdBWtlG88o+bTyu29wJ954muWRovKp
ywd6KL3+WE8ugU6UBG5tfGq1DtjXvqro/h0TY5poFw/W6q/f3dqi7TbNcsq+EGVq5WHlVqZPCCQ6
Q6PfTrOg+MgDuSYxZEojiyJIjoKMFvq9PSBS1AI9oMhSmRSVd9W6evpxpGnsHCdnHbWH2jFbIggb
Oqn3nJBGKj+2pTRNlmYOt+arLeiGf7XNxXTloRnUnLGK0I3uBoKedq0/dj43y/eA9DSJF3+x8qtE
oGV66yiB5HIkswr5ar6T710tzNJyyK1pqt/ppOL2wcc7YY4VyfTKwYliaBvqPm0AgN44zX1P83Sp
HukvBctn3xlQtOp1ttmxLCinR+MqNf+gGrw0Lgw5cSEC2ciGEJ2Lpb/UgmJB7H/wyuk41DOGFLKp
8vngmONQ3NijlYr9QA+0vcw8NRWxndpF9ZndnQhy2cHvYwqbtn7s2WIY8GZZZ+zM0fE8+hRUVSLl
2I3/EeEV730jvH55NyiHXGXVuVNjuUio9mgXq09jumQ/akLA/oKvVJW7xS6TT7AEKzu0W796QEEx
NfeLHmBG3tbWGEKSrrxdMdu2HZuI/bSf06HkPClGK1iOaccPRQrxt+QiNenccEkUeDaAk1UHaIrG
E0waykgO10SA9yClthA2hnZHezTF0MEv1s9KeO17SK7Go/JT3SMdGvJ4EFneRF1P7BdmAs5mSHsk
u25Ir+98FCEAwdpD7YTolmaf5ZAORjQ5vZzCuuvUx9pcFTUVNen6zhhN8U2h6v1xHsvlUiOSr2hL
t+7FOKDeTgrmxprFvsAZsbywikKABpDrO1o8UxW36WRftRjgzOFqjrRmOpX0x9HO5/Jd5eGsOJMT
kCRaXVeHU2Z2CN6nNWiLjmrPV06E5bFrO48KqVdNzU5UQKN3a0Y7932R9cajrvUDZWf0KdeI95mp
yJss4AWV4QLnyJjdx1w4AG7Lduo/gijy3ydlbZT7tEk8732La/OzwHgRKI69ON+DdioVBReHOzhR
Tt1E7PIy7tNgITWzSg9tYzSoqmhecE19N0hjPiZJJeqLSZ+z4wwQtr124MCQLuROPVD/ayhXsKNL
9NF7QX1nNvXsHUxkp4q6MSlSyssDd02y+g3dTJF4digcr/8s0qqv4kXVIDWKyax64tcAu1QQo+QV
TWLlsYYYRROhNlsuEWgprY4dO6+rOE/W8WkFATDEpIrqa+0a2TdE0n2fm8NZrjiHummvhMg/93IG
6+pnWXEnO5uYCFRd2yCxukraKdLsr0iJSFFRbAtwj3aNNDJY/wRJrkfDhb4pjVw5NYj596tnYgcK
S3/k/1S2FopklQ9FPiTGcS0n+ZRVyv2G/P5yJwtr6piWxdHDzE9J/NLeq/oIdCRwqnQaONKDAKnw
g0H98pmOPZCGCX4TFbxVUZ8u1ry7Shdij3iC/zGFTr5Z+DlrLj6VwrIf9WBJKuAZM2vHHIh23mld
3+ehTsPnY5oiz0P+NoAGboe+8PcJ4PRsb4z8Z9Q7bYw8elTGvjKC4d4Z0nVD9jnmdZv27h2SLW0B
wJqsO9TW0ldxlit1l4PqfLByIeqrPnDbLE7sqUgjAZpAxomTpD4tHaUVe7+n3b0VCajeT86Ydlfm
YjhijzF7Ue/Hzg5+ctc3nFCNXCYafsb4uRnzxo4qLLlohXhzs+6EDrKN8lrmpTGg4hzVb88armiY
qPajUax+Hq+25n/x2sG3IiGaZYrZ4NDii7qpu3BdhsC+EHorr6cFy6QIhR2K6X5dN5dmq1Gpzgyy
tH3fZ+YH4Uz9D85RelgFqtoitAfHsEktF8OP+gID4aei6NdjAUaiopalERMD/imf+qx3Ho3FtoMr
o9HL+7U23OKcxdcfqDGAxnDiHMg+OjjgU2nXppJqnP2SemtX9Pt6yZyLqTg7yh8QrW0UxG34fBD9
QOJegsZy1xNuvSK53XVWEXkVb99pCTeqkph5UVYa5ShNnwHO/oG+2wb9BfbcDFyCU3G1MTV6bj4f
uIwMxBUKwO1Di2T+oaZF//eHQpnVQMXNAFmKo+nJ8yWpUamy86LOADdg+bk8pG45HjJDNGfkL07h
wLAFULvXQQPDLGJbnGCds7lr2HaTj3N714Rlgvp/6dX5QRWFG3Yj6Jm3MbqvLBDgwAEWYshmkR5u
3+c3WGGpujUBGxKAD1DmBeXP5cLnMD0zymtPtWm4Qd2BQM8kvhwFWnTtlUsRRAD01l03b97qiVGS
fjh25BS9cwYs+craMDYRJIJ5ImGoJi/HM1uq7gNk8Shwxdfc1stdOvtNlI/tOZ2J1+ZvszpEgBfB
Mds+eV9QrEQntBzwQT32D/T9veuK0PfM/P3i/7wAQbIsAkCf0IjZZq5+8po6p3eqruI1aZJafVt2
5jWoDGPX+5p1Owl/ioze8SKR6CLKBLAWqCPEjOOgb/1EDOnt8Zxc7p+bfvNe5JVuqPyNQ/Fyjt3F
7zV0gphjZ3L2HZ5GkRhtb18HHTrvqasiLKON/dvL9U98KqKXJhJaCD4QvbMhX47aodHlysYMokS3
xoOg0BIGea9dIv5qRpY3Jzea2RQXK349kaO1zFA5KBQFmnb39jf588WzQVEO2ySsofmcbtQRwlZq
FVUQiVUsQG/yEbxbW43Oz7fHeW2aLezDyMM3AdNTUd2iGIwk8RmHbMa/7rzmS9e5Gu0qTlUIM/au
TKf5DGnklDT1S7iUxcz+gbTOVL+cZNAeiy1KGj+yJ3NdsVogyMSyZsEILpR2KWLTEMUOTNI5x9c/
Ny6z6qPXslETcIw/WVRaZgz0qwbWeVYuX2la0VFWaB18hGeQyzO76rXBYL+iDYtUy8YOe/mYjS0w
46kX1pK11h8qrW7eK6uimjovc3379mt8bbngRIDLF//lnD0ZK7eGoptEwFhN6h/0WYmDsdJQeHuU
154IbDgnUYDUHHqLL59ICFTAhe0FkauNPqQe2wU6tvqHrjSnM5P32rqELwhVEcqtgQTby6HWMhiE
hzdBFADaulmkSm5s4ECfjM3wKV4bO5nDwPUKJ377EV+bSDQ4ubLwzOEkODkAtEIfJm8kCV5ns/5c
malT76pAWvOZ/X3KyNz2AHQ0NgHzSRvw5IUNmoHuvnKZysRyL1JCvR0SMYDI56IEr1oQLM6j870H
BHkzW3525jH/vDGB0cDZ8uhjQjTxtjf92708TibNWnrNUYJCcmSjDh4W+J7s5FwEx0SXf1cAbntc
vG3ptuo86x/yphSc11wJHjd1WwiJtVFEoiiTXS06++LtN/jaIv19qJM3mKFxUSiImZE/6tMexxHq
2KOxa3LXP7NGXx0JGhA6vxuV69QGT/PXJO0TO4hsLbe/mohb0wpexfcuz9wzF9Nr7wsy+H8PdbLz
+P/uSK8piKZs09IxyxTPGkpFWEo74DKTc+zS0yPaBBsIQ5lzkkuQmuvpQdkQr8IHHeNZm40DFKQF
oJYK9hS1swvLWqa9l65FbKlqOHOSnU7qr5E39hgZBVIb1snIBcWhTSt6jP2h9H/WbRtclLSBUWI3
zt2xrw2FDhw6QXhj8e826b9tAhel90pJfYSWOfk/gdTbEdyIRzn12rls4vT9bU/lAK9hG8CJY7CX
Q1XV2Jt5CphVs5Zrnd3/oa+B9FV66r6v/OocNe709GQ4jHfguaL4sEkKnUyiIWnzFH4wYQSfA5t0
/YNTpu1t5UPzjrK25XvQwDvz5k6PtG1QrIgIvwnBuWJPnjF3JiG9FrCmT5/znak55XFC7uKph426
J8qgSu5Y1AlH4X/J1DI/vL3vX1myoIk4WsiiiGhOSeZTSo+tV7WMa9XLgyz3bfveqtPxrs58J6bb
2gIgac899CtraKOMMoXEap5+Kp00jcT8DCIRSyrmj4lramvUe437M+1zQAVvP+Jrr5WwhUrQxgsj
Vn+5isQIMoeYTMKWsvIoqN35pu2z4S4xVLaXAgCa1rX6mdf6ytLlwSCakzmi0XYaxixcHnj2FmB/
dehvQvorzSnLOfaVNhx716m+vf2QfyQj2zoC7I9j73Y/MfLLpwR/Wbq9WsY4g4QF9W/xnmQwTg9z
O1o3uUn11UyT/DGgqXZdiaW5wq8z3y0o71yVeTUcJ6+dg/3/5EshgmMTPpJqnrLte2qPZoZWdlx2
bn3lFirYras7hNOUTLGvKCjZ9LejdpDONfTyLnaqFhQ1wkWxGFHYxtezPRONvbYa/I2Luqmckhqe
hBAA59OkNWn5rnNWXwHblvtO+tOtljlfyy716P8s4sxieG1MFjoLHmFQQsGTUgyaivqqzamMoeIU
kU1jcmsTSe++UP5UhnPhkOXXie2dCZeM11Yh9CYdCSKo7UhFv1wUVe6lelp2ElZEb96YkwPaGlil
/FrJNjiKaZ4fvWwtLws5mPfCKPIPDs24WJSuRicuyPRdEtQ5NVQ4Q3HSJkC9cVU/p/v/6vS4BHRI
fIBYOD0CDWzB10yfMAhvLYhziWw2KdMRg0waMhmcWk1HlKvEQ+7t5fnquAiso5K88cpP85pWZks+
orUV62ZlHb2idF3Ax7K4SnTf3k2tMuirQDI7cx5tJ/rvZYNtp6IBjQMa0gaBdao9NgMCHk0LIgjC
jdNTni8DvR3XeXr74V65VzgMQIZx/lDb9LaH/+2aBndK0ztYh9jt2yIOEL25gDwA9mJIf8JpnqKB
tlpEyGAh/DlaZ8LJV6aWTIcLLbANGtynmRXqNKovjYwVXxXuVeGCrfcxBzoQTg4xpYJ014rhnF7L
K6udQRHcIlrYjMtPrlJuOGRPA+6ycQSb46mSW1tRky+9JMd4cJ7+/lGCpCiiuCwHFNhPlUUlBAcH
8LuMNbqBB9Ua9VE6nR7DhfXvTODlMPh6df/2e31tZjlHuKlRx4AQfHJ+dfWQ65XD1emWWXsFKLIK
e9/RvqVdtxz0xqTfy5OfWbKvDuoxpOv8KhZu9/lvi8kfqEogECJju1La1eAO/X0G3rnd61BE80iv
ZLpXgafOiHC9EiYQHmyOXXw6Za2Tc1MlhedWdiLjNqkHauTW+CCVD9nWCnr4qW9P7CuREH4LLFWd
HA9X7JMNM9F3nka63dxLEI8t2GWXzrxaDxqt0FBC7Y4sq9b3slz7j2+P/IcxJScCA/PPptuEItfJ
O9Wb1UwtFQBDooJAe0OJG0Ef8yc0DbXPOgtPUqvrnW9+l3QQ25cEspmpmfplhRH2E80cAIvm3GQ7
wFCwCt7+dq/tKjSmIbpb4A4R7Xn57h268xonN3e4D47Nxzs8NK3Uvaa5rodJOv1dVblfk8FwZKM+
YhinkZPKfMMTglQmGyl5OxJpA7P3xkNuSvPvXwCbjZ9Niv3LNvHkldNqsoZszqc4AYp+IBT+0Oie
eeBgI6cJeuc2MOsy/vvTuTkfOT66UpuC78vpzHrZukC9x9ipW2oIRjPeznmj4iDZsCkgt96/Pd5r
WxcXQaxmQP2xlayX4/mNvraTaqYYFrV+XLLRgGA/yCfIkQYayHVy47ZteS7Jf23RuFTv4OGRR1Et
eTnqlGfBnEI9iJvRsSI3EB6ovVzbgRzUNr0C68ybfOWkAMXCwc/7xMzBPRmvw1FWo3M9x45Ky+vO
yfvn3rTVYWzq8tPbE/rqUKjjAsTjfuVIfPlohpeIwEsZyhO1ukiVC8xKGwGG561oPr891vZZJ6GC
jUYncZHLFuQMfDlWA41udaFTxKVIk33jzj9qOzePWIR1kQ2A+8zafOXRtngBkcVfRUT7ZK3QgIfV
1+tzPHBexYmS5QFUhA3y3D2nX/1Lw+n00YLttna4V8C6b9/ltyvFzUDTufmyxLLI1NGxBlrPuTbe
YxYMPm2WAxmp3tzldEsuhw4ajjME660+j+nnHDHmrxC9bZQPrP44bRYhnuUkD2nSjzcUsr1LlkJx
bKC5HNO0lOc0sX5VAv748nR/OLdp//wRsa4GrAM3IYdx+qE9Zl4CU8sxF+cKa7bmuQUHQgCrlvRj
QARw0YocPZJqbbUf0mpzWCNoBAxnYv1Xri+uZqga9L22UuHJskRQFRGYyZk3Nr5xBRh8QqhFM547
wy6PqxYM1KNM/cNY5Nn/YGQmlXYIkR5QqpOwy3dGnNGzdIkL3fuO+4FNrL7KG7jmTmxIs3p2B8CG
8xCMZ4LMV5YrOnIsoF968khZvlxCKSSxRnbGEqPLnR1Wzy1DvPGs2BFTE7+9EV85RV1KsQEGaNtN
eNqytyTTy024IOOQgPFL7bk+gPNZ6P4ufayrtT96wpzOPOAr259DZusA+yRwHAIvH1AZztiXLZT3
TqF8osMTAsEt2uK4zkvDCYDkxznf+z/m1NWJLdnedPGp8J26CAMaaI3FH1XcQIyCUA03dEzd8bJz
z0p3vzYURsW/bnnU8k/9K7oCnGvhIY0xpUZwCUUvD5G1A6VE5flMDPPaUA4iPYFOEYhA/eSib4xO
Fb6rqRiuMEX7urfHyAHukgFymqsza2Vb7y8OBzI7xyViRUTdRkfuJGDyodBI7lQV56LObkxQwi4s
ubaY//5DbWfP5lhBgs/t8HJ1GClyCKmwVFxNKCTYkMLgxmCgmwat+PI3lz+PxLJH3oxmBJ25k/kr
J0NNWU4N3TZ7eZTj0MUDJMydHDW1p/SgntskX/dvD/rKS3OwHNQRU2XP/XGnZ8hiwmY1gCsBH0NK
w8zfN4oynieB1v5PhnLomOOs6BCvvJxKF2KcAeZxQ0ZJnFKdAbyTGeT4Zgfef2FJ/te35X+nP9q7
/1oIw3/+B3/+1nYK6a9MnvzxP6/zb307tD/lf2y/9t8/9vKX/vO2+9E8yP7HD3n9pTv9yRe/yOf/
e/zdF/nlxR8gTUAZuh9/9Or9jwE+z69B+KbbT/7//uU/fvz6lEfV/fjXX9/asZHbp6V52/z177+6
+P6vv5Df/23Wt8//91/efKn5vZsfMvvRV1+a78Mfv/XjyyD/9Zf3TxIMlOa3xUasSnTw1z/mH9vf
WP8k+tlEtjYINTaKm9BW0/Yy+9dfjvXPbWdjzrJpNuoAEf76x9COv/5K/yedOs5sutccL+zGv/7v
0794T//vvf0DUaG7Nm/k8K+/fonn/r6vQVNRsGYTmFyygPaDl4vE8NcBLBlQ/AFwySPMehPgoIRE
EM5wHHZeKV3AQfYg48HLEAmx9aKONdC5oTObVmjqW3G2mM1LH1U7oP1L8yyWpZojeMlwTdYGfgOi
WEHyaFtjfxF08Eoa5f1tDxgKgkwG2CIuFVK6k6RaB2UtLLRNQ8C41r6zJjmGemoPMBBlshuqWrxv
FxtwKHi4C33Vz6mw/xK3PJlHh06HudUSKFifqr8qW7Q1Bsg+gpdV8a4v9PJazjmXt8SCKkw4/eG6
p1Ny2ZW+dvTQV91lqfZQuYjsNR3XxdqTiwfrkW853K5TKW4RQBsOM3jVQ+cP/QVlMcNGHQzRgqzp
tCe6dqigo5z8qRiH1b62e6NwwW6U696ZZXL5X1Ndw0n+bYH/ewn9vmSM07BhA+AheYX+IRLJtMu2
I+63ILdJPX3ySpGE0AS79+VQBDcDZNRhv65d4O6zdl1uZj/ggigXH7zQ2C2yjkobr3CE+bLnAC7N
F69P6InoixXA8CrTGSBT6oyOtpuBn53L9kl9+U4vX88vYv2WBdB5ozn08jvPlg2SVDZWKEdR3RjG
8kOW3RprPGAcmOV0Vbdzcikh/JhoqR29ekZSMZXOV1VP9e1kwSzetU1b74wlE4cEnGx3AwtzvLJL
Y35as9z/lhLQU9RZERmMVF+LJxvmaAjSfr5UuTXuLbfR73zKSwW01QOvUexhk7ub37h1WPJSfC0X
2V9vtKTn0rTUz9YKtPfCqKtL9DqhRSSdedNpMADs1tZiKOIlUKwStCmZ962vGj9ux7l5gGUZfG+T
9QmTgvVDOwpi96xpPmhe5e5GVDQg0FTiCnXHIE5Goe6GrKlUlHMwol9UL2goFe5Np7rhul2b5raH
0BH1yWQ9W72ZvHOMdYlgVL73pnW4SSQg8l3r1d2+7Kv5wcIrEnagllyIBeR2uPJhoTep+drztHco
A8sLaN/5zVIMt1MV7JfeWaMAcmEw6p9MtAQgSftY8sLpRa2y0cytOhfo90au5iZcmsk9LIuDNMni
F9cpmsc7d0I5JAla9rbL1YUcykbGLbtnX2nBfnIneSe8oYxLfbwUpTD2cID/tssMNkxk6tS56IUg
zH0KS+3cFKFOsvRo8Cd6ue7SBZHTDpM4mF3X46Ni6kclDW2nFbm6nfWyv1au9yw1E3nUvpx6PJWE
5ho7g/ht51ppU3FN58dp2/2mV+OPEnjGmUrvnwg3jisKRZsBEExl/dThs/EnJE7bKYvqTtN3RYfl
SjBDYjN1FRwXVhBw0OkHnqbzoUoNK9bTTVGkypNPb58opwcKs8e3oH21dRBooZ4EKngAthm49SxC
WkM8BjnvF1H9HGVoZezNXriPdmecU/H/4xijO0wVFuwZOQhY2F+5/G/HGCWD1NRGqOQ1RNEpzqZZ
fLS9Pv02lhaxuluj2HhwirV5Kss2OCS6U5dduIxj8mkiJA1lFtifxDgMqBv6IGZB2Vy5Ytmh6AKU
/u0ZouhzcoCBfiIiAH/hgEUOUAp7eYD1s4eKhta7iFJMECJG75Yv/zVTHcTP0vSSQ5D5O6MXClJy
7rQHOblXUDnSFgFP+JXDkBuR1phfOttu7yBR9jelqTz6KGZ+QIXOQDAs6b82lnbMtTa/nCbZR5XT
PFtKIIRsCAPNvSF5IGKvL1xR64ie2U+9ls7GbvUTdbB1sPJJ2vkPfZIFuxb7wxA6W9NEmfSoX+j8
IaKnjBb0oNmHIEWvIzPRbrRrD+A2WgGrmMbnwbQoXNpZcIcpGZRj5LGSME1cf7/qa/Y5pxx/2eLL
cijaoqeiQwGpTMt+jVK/dfbaLNyHQbX6URNZcijrAdYOvfc40BFYhI5jf3IoJmcoDPLha2G4H5dW
gw9G+llQpyznd42m2VrkucNlP5v9neOI4V5qzfTdTnNjz3FW3ugdTecdxIL1Eiof+P+iMz2c/bRl
h3OHdZ055n07FPOhM63uo5vgUJYiZHrjwB6907Aqu0yTJoEtGFgXZPuQvJCy3lSeSnRw6uxycPv1
sq/c6QD5LL2tuwm5DFdPIeckc6tXIXzn9kh+bX8dhGvEMnXXTRUzpUgApaPdjxa6dU1noT1CgSNS
Nt35ZYAi4edlnuyapu++GFCnd5Iuvq+vxUWdwndX+eziIJkscEv9CxT25L5OnI8mgldXlsg+oN1O
lbxHl5rSx7WviBQFJKVQn5vhptKc9p29DhIB5DX4WnPbHBpX+G2IuIOsdgssq50FVyZcnda/xp/t
aVVVcj200r/10ZKKJpQzrr0JHUuKEc5h8PQ70DGfsyFf3isULUKtGED6dSiQ7DJRufGQFD1L3jwU
xoozZZF8TEurvZ9n17+tXAXLh1joKUF86sNWHLhAAsq6onMMaAmgIjgJiW5AqR5r2PTIfXbde6mW
8mppfBV1hfvcaHB+Xc2e73q3U3cTxpSXWuPbx7UmnK1a/5BU0wyBSPreDhU+BI5hnkOEmgCArxUm
YkXeINM4LPIz73B+oHf5Oemq/DKQi3mHNpXzDnpSe8k1hw1C6eCTaLrtftP02NWpVuyssfqhoKsc
EIVZPFQarQnSWlOZl6sIhn2dLUnkFmgb9SL7AdzGbMKi9vL9UjoUcSbjMWlUHiEeLa5HBCDUvodU
ci/ZMPezsZZfmza9Bpi4xL3dt9+IxXTozaAs9ygs+JeWXZuIIzo9wo39+KER5kPRpfZlbaKUEFZW
bcAtZyGveVs4odllclePjjpWvICbRsvsL2CE/GfNlfWx5ex5gvPe3f4f9s5sOXIj27K/cj+gkY15
eA0AMXBmcsjhBUYmU4Bjcgcc89ffFVnSbSWlVt7qp26zLpOVySQxgxEBdz9+zt57KU2IIKVqkW5O
uV6RVV1RGeMCLw9+ueBbmeuZxE0tinnvdQHerKG0bIxXUZF9RpPu7ytCTr73QU+cJfED7TXMioI+
tTsDX7TtA89Y92os3TfsSiGxUXZIrsa6xnUR+QerIiolyPPhUtRiu9V2710G3mIS37F9coT/m2TF
E4OlDxyNYMpNuyGfuLyz67GJG7KBkgxX22GMAvdlEsSzRgR4mmqhYVtHVfAcRAXhFVPURhRom5if
iXrrnIR8A0zUbm11e2FUA/wSmX/DqD2mZMsUO6VnGAhbO22HMe+mXU8+Zxph4D1GhOadb+zipgAN
xMqrZuNmphX4UJStwbagtCDNqzOor02iOslK3Dk+EXOThRkYz+fyuo7w64BstNeG8CqCtOqwxFe8
1G/CV1Ws+635FLb5QnaF776O2To+FKPBxr+6aaYxL0WTO1+XftcfWdDWTRWpKJ2DiG9m8gJixHSo
Wv+C3Eg3zqtgLGNc0MwPhLv02SGY64p8L9+VX8hMZC6/+nN/YbGPwU90bYMVcF77SmF/tWuxHM3M
bG5FTbhBqjzwtumUOTZtp4VUlSfhk/5FbEQzJIs3mks80GF8m8dNWrdTqYky+PFK5Vz61zm5qy5x
diyDNQzzi6ZbTW83jhY+bo6R2b5HluXLtzGCyiH5jW8mtCCEtLtOPWE7N7crCnUS91hrKUkXBJJu
HgdwWU7iQLzCcjeDHg3jzpekhGL9vAlCFSZbbzqn0mPzHRu/aVB4W8tdG5DhF+O6LLxUqbxXe2Ip
icGdJ9HNiVlTo1xKQaQFrKmGT9esBJGCrTgsTRhecY5Hz7x43X00q6IsX7OlzZ0712egGLsUIxVV
sEUimegzU8e5FUJXkkUzvE2KICW/0daNKkV//PGrVqA1TqofcPrYs/WoMGofvba2bhq6vkeLsL0b
2OxIqi0OYy5vJLGuUMZOGafMlUWokL+T53cvljlKSflcPzLQdam5bSmf5LYZYmfnKyUQgA1Mhh6f
ljGQ+vBxMRrrpmBgQBZvbrkvZSd5NIgAJ1vGNbzM2pdcKPVurmZx0Nn5DzLbuj/qpY+uPAyAkOid
+ovKIn4PYjZIoDd79YWADOLlenLyP9oqCjpi//IhRCxe8sBCNzmRys8b0e3Gt6EJgh4S2wj8masy
wTo7S4ZlwixnuSMqKErJ/J7zdCVo+tgTZHArqRNbPH9RwyC6jeQl0XmrBWjFiJ6jXPLREa677VRv
6zdXBtHzijWyi80N1QYVxeK91JllfrKiCXMIXehF7RUjxLuSlshvW2iU124kw71nI9KSKuIBLZYk
tJsLYhi7Ph4Rvt3hxyYfnZlBMgcMyFJisut9JAyynMlr2xdme2/2m/tCnqJ97a39aca4mOpNt/dR
R3prbmzzTTEWuHj0tDG0WYLs0amrfknd0vsmi8FyiPou8guHLKRj1NfVbeAQuDnWtnu9RSYGTaK7
43pw+ou5tkRK3Mz5pqYjMExUEvsQZOWrRXAWuw8ZTMeOHuelNazEhmaifoNdnnB8HKrCjMorh5Tt
1FNjc8Tu0v7WrnK5brLBfFQFLJi42Hxnw/baW2Lfdmr8Aj7iXKooi6xZaXGCZGQd70TTkTVFeN56
6DvnSFfF5cELlO7jFlPW0R+KbOUExT5vowmLA4KwT2VNiBybptXzaZPyTznhW9mRMLHgstLG8t0N
S524tW2desdcLqxysj6WyMz8WHPzP0p3y6/dipVN/OP6nNnuJ2rMBwZF98j2RWx0qr8kO8U64Df9
6DoBnliHZjIZpq85xBlSBohoLXjib9VCIYW72bg35pUqPRT9Yd2M+2I2cToU3CUN31tT7WRkH2EO
jQfbW27Jqh4vpSzlrW625UgXIfzqFK191wwEnZlz5dyWOblRbt9YqeUJEROSnV/rumIkDiDxvi26
8mkynE+oQ92jo0N5Q+jgC1kD8rkHhO3jh1FkupRCJCiixTHK9HMuO//LuBhRrN28f+uFK5A8Inqa
YdaQlkemIoUhwUe2ofaYXl3OzGG4Hwo4LTtWJi1CJEcHOdou377zJlrvKbLX621gxCjrPv0fgsC+
uQTuuPN0eMPlJU+JHiK8fgifWspOEhpuzWpaELhzY3Os/lX7wznO5ZtdWZ/aiT29M9XHPhsfKqN8
LArSXyrxQurr04+b2O+d5p86qP/Vwn7f6X6UDX+9b17/1PT+7zXDD9/luY2s3/9R/zf2wdk7/rET
ftL19/+Qv/3H9cvP/fN//dy/euGG+wHnboCNgIhsaMp0Tf5ohvOv6D7T2KbbjSyeNFVe7Y9uuPuB
GzpDWHqO4F1+OGT+6Ia7HxjtQRsnXwqrTohL79/ohp+b3f+rS8ikhIMNDSNaC/ohaN/eNSJ6OUub
wElaAkGZHYfsZTnTs3AZhcTKCO+ezK5DuMBZkUr9ij/xQ/f17sURVofggM5GHCakP9/wTduIGnt2
Mo6BTsSjnQXTsSUMOG5JRj7pzgQR38/+wKUzn+4JOKpwmQp2GnPWF9jLK0Jum4ogbLLsWah+VV8O
M/+Q4dfnaSXOtyiKzrzk07UThdEKe32V3QmrWb7NsyGXJDOlu2u0maV57w2fetMWWNHLZjg2q7Df
hMWoGFWzMxV7MU3nM1uQ8YxIRdkJcJKrjIv/fbM24uuwuSzsnKysc9ObiBZaZ4TX1N4LaZEEOJXO
QJASN4gabENHemBvB/I3GmTedejNZK3++2v2v7cg/5+bTp0VJv/zjyf+L9Opi5eW9bh+/3lFnn/m
9/UYfKCRjywmOFvrcNqcvWf/Gk4Z0QfEw8hmEJMDlWV8xWL5fT0G1ge6dPwgzKrgbOOiWfX7egzM
D2d6Cso6CxHMv7MWg7Mu58/rAYkQkykE7WfhPxPhd+NZ8ARKd4axJY2/tZy/cs1PHMfuXvtBdSzq
LAh3+SQkiQoGCpmO8YG4ZLSTcPkhX7A+GobgAc4znnWmMJ5DJh1D1u0c2dRnuyCIxKfJM8jXlSKY
vxJ0JYI9uXY0dJbSPMeMWWZNwCCReIT0e8RvjnIzd4A1nDvfJEwQQcq2I78S46ijiAEbdSAOG9aJ
bte6qn0pN0gJsZmVCDw9guKD1RBxJbT5BOErbw6TiJrL2TA34BkFI2e9dXa3M9pqdtKm18XF7Hvl
N1K3oDCdA+5Le8kv1OISR7H6anw+MwEbpkhdd9BiXqghTYumSzQ8Ri0JJPtRg31rq+ikiVK6c01R
uTE9WEQlhWG92L1FAmQzhtVu7bT9QgLc8JWWsDpy8JKQOjTN8f8vw2H9MSQ+Y1P/98vw9O37eUL8
04D4/BO/L0LL+XD2P3P2ILw+6x5Yn78vQtv94DFNxHwOa5bleJbV/74I/eCDxQlF//4HPgl91H8t
Qt/5cO6kksSGsJOJJAq7P7aInwqcvx8R/9ydx8DFUcj/MKAzvGbMyij6z+O+tV89BNEss0AWt72U
3I7Kbjl0IRL/aN3quDa5tP3p8/n9d/jzjPHczf7z2mciwTTXpoeJPAnt8ru1P/pEM2aF0ikp1uKF
c6fdW7N13zJOvEO6+8uz929e7kcVgfmdk/f9KGAwh0xWTqfTFvr1QbsKVLcNXswslZ/88zs7n+Lv
39kP1xCyVdIi3gPvs7FW5miRGJ5bhrmQ2Ydp08XMFe04fX8ly31fz5w/RpfEDQw6bnDeSX/+6nTT
I9+3JPHkTl/dEJiF4Liqna/4bZuHwaDd29e2mmmajP018ctu+s9v9u++RkJMMKjh1eGQeffokFyV
+YQ19mnuh82lYkzNZK7vrwYwdMncAVn4P3g9H8EEUQJnrfW79xsRa2gTV9CnG+T1j+HWddc+PdNL
chDDy6j+leflb9/ej1rVZqT8Fz8IxOloBhnUpwp7QoKDlFxXJe1YU7Ae5yj8FZr4714PfYGJmIRk
GOe9HlivipYQ97mUcGh/T9vfuiM9N7pu7Ly7RY3xK8rh+2f1HMDsnT095x3Iwcn08+NTe+FIiDJS
wLbc3LtKF+Ve2zUQD9WKX4wA380ivR9hz39+rXM18KdpXGTPsDCdrk/HttWAwKBu5DV3eTphLfF4
+XhmeNxFlj/duzIyL8HtuUcgEaRq//Mz9HdvmgfWxDJB0sr5QvHTLzKX61Q3Nb/IGjVtsgYGibZR
IS6nsZtf//ml2KF/2gv4fG1k+iQo2A5D2PfKZM5iRV500RFEy1EsEOeTnWUt2EEkKRx6mL/l/GCD
VKzL9v/80u93BsxhmAWx+FDcMXSN3ulllEVy69rlTdo8E2F249rx+Nk4jGuyPfzzC/3lPXKn4XDj
vXhneY777kq1Fas1T5juCLzSglA34d0i3kWjiB6AMifKA1KACif1x0Kuv/gq/+a1ebDQ3Z9zKnDb
vNsO6M87DDP7HAnBJC4dGujHzRuXq7CAoNblNI6Lsx5ha39FPv3Lp0tEmush4+U5wnbzl0iF2gVQ
qIs6hdDQH3kRcuuisLygA24mItRtPEljOtDGxwOTZ93xnz/zvy6m890aZS9KJPZdaoefn+EuqiKr
zDT9wc3b9thwaMYiYY4dNTAvtGvfivGyeYA4hiE8ZlCxr8qVga1VyPwX591fvwP0h1hCOIS4KDBv
//lX0XUrzGIA/bogMEMeUb4JF0Bf5xeEtPaTTDpmJfvZMvtfPOF//8Jk6hJGRn7Hex21EsR2IQhR
qV9aDYwLGUEKqNvDZjrtTV6O7tOyTh9DYEe/eMd/2UDocPCCJCZQzZ11wD+/Y2A8FmqVUKZBGerE
WFa1NwGfxYPozV8oOP7mPYaWe1ZvI51A5vl+ryIPloSCVQKoW/IrAmk9LkcItrUrPOzZtX8/hzp8
aEnX/sXJ/tdXpvYMqQyj4JyR9N7w48xzsGhzblKn4WqT0ZD8slbOs1pd5+hII79w4TDFRdZG9//8
bL8/A2kEkd3L1+lxI8TR9u55mu3OqPnz89TrEMyVc2ilTEacy3B17i1Ch0///HLvHB1sH+eT9izP
5DRw0T6/ez0hDTvqSm0kDlNmRn6C3r8Nw3oXiNk8hkvWX5G2Wz8xQBgTUqiJlVzrATlCFe1qqeAd
UnwcnKYZEDNg70SARhBqx4BrN7krg5hZ6UfD7c/IoGj+xbd01pe+P2NsG4Ez+nCKIsrA6N1WQKp5
N+SMLJMsWFogaWQIbl8tRzr1b241NN1NEMl2uWoW/MiX+SBKJy2B+/qHySuc+qDIvikPC0mb9YMW
iNu8HRAu001M6F9gILLRNG8QsbrWQ1aAUES+r4EDOp0Ep1YtbaEBf3VAgCZ7le2R6ftGErZee0gU
pTRzM22COtsuwoJm0HGEy8NcxlZ62MPZrZsbh8CbF91tjf8pG3SRXyt36oFpSofBdpULhBPz4I+v
kdamfWHQGXveVm2bsTJ67uRIq0lHMGG9fMyd5TxcWBwYRo1dVW66OLVr7zIts7vOKeqcNEmqt30b
gWd7JMne/V5BJzm2Xrt+XvMFFkC49q0Xj1OUP1F6MywPGsaCclIzAYyYwNq7rXDm8QQ7MTITVTf+
xBasjCv4kWW+N4ZGv0Tu5Kg9U/X5wLEYrSeYXGQXttukR+wexfp5bFzzvu9QQBHn6WVf15mB7wXs
z4XOxtIHN4QCG3kyc1lpdiuGFHWookz17DUFhJPCRU+VkINLfL858d+mAAGqQ2+jQoy1sPVL2ze9
lbqBMTwTJ48svC+b1SHwrc+XU6nL5WUhB/VmlEzJ9rMxZNPtNC3dud94zmcGb2YZ8WopxicU9kTv
DygZrK0DLsKf18V2WAY37VbI3zA0E8bNaCDyTqtvDBgU+lmQPT4XG9PqUNinIOu3FqKlCaNwLEzV
XRS5aaRmA+Lm0HseJlxrM+Ask9cNM8kbVt9NQGr7NwH8Mzf2mf6JhDGOhSE8nHoQE7NN6l9XFKG9
n/0lqC6EW+bYpo1V7zmZHbQ3VF35eVUuc4IQRFapiSkE4zG0udToynw40XFp0a5aHWOlGorKeCJL
2Rd7eGPZ94h08xtfE+gON6nq5zR0jBx8ADCVR0f1K3RNpaiUIdQUIDUHI2uSzJ/kpzNgWjCdGaw2
KdhxWmBo23ynjKbP4r6H5AUnIRv2Dln48qM9lkadYDfKy3tzdnRqe9XSXOLMgWQKgRLpzCC3cDo5
XPJu5jlz8suOLLuHxXcMULEykgE+HjMLH9TQ9ldqQ5+UgrKQvMJZrZwQIo530iLjvwUBJpz+AGV6
xnI9lvIwem525zIWbY4c7iTd14rZd2x2uqNSbZRJGB1nU8OqKomJymqzfLJ0lD1z6KAOIP4AIkZY
DOOzo2VQU234SHubukaU5CubttrZbv2KBJqDhBLScHfBHK2M/cyym+4KKyvNe7tAvJ3ShajvXZsw
+IMjTbW3TUQAaS16OfBxmGN0tyoQT3fcTKIuRhThqOs5CJYHqWyruogac4SoYhV9aq9V+418mGqO
h4XY9cQLZXZqSZbf4oWyqowjgR0y8SrbRuFQ46HYAfMdjRgR9yKTNmowEjVALpnwd/Nk7BCl5m/l
YJtbmm+hfW3U3FAIgI+K47TSUsHlEZq3Q084ORKFu6JgXnlOFyoSdhNuN0XjBkAC65YYvBHqVf8p
NwT0xUHpdtpPJF0QDtwFQ3E7KpJ4U6svVHFRNbMaTlLOLPOCwXOwxw8LcSy36xnlzKosMvebyCMS
mg3tqcJUjXGVzUYeyiEI/I+uR6Ass04TguK6euH3xpxgfQifO2wq/I5cDB/IEM3QM2KC+ev2QKYs
7UK/tZb9xrgUQe4cjPa+62cmJBUGvnanGVZnKNSAe5xskKK37arQTtd1lDu3o+mOzwztiUzPzXG+
j6K8eMzC1f9MGi5XoIk0BXPHtSU7VlZtI8KcMrQ9xVIxktTUbIIJuON2qR8sM33Lpd38ZGoMa4nP
kNqNc2cG1uKvAtFmnjE+FVlb3vl92UY72RUwmsNmCLiwd2HzsMhwZQNdfeshaNv8m46QocTUbjS2
/B7bSLVS6p2kT+v5VLHO832bRyuJ8eMw6ZMLVWY/yyKYE18ziYmrUOTfm7xibC9DU+SHbrCCp2gR
CKNQWlQOG+Oa0XlusmmLG9Lix52q18Oih/YCikuLlE5mw4NaJJgQXRjz5aZdOM5rmdWabWDJt8Oa
2VC4WhkYnwGDbr+1DVi51EI4Zh1JpQ5Reo7kCoq2gMFC/NGCZE/NjdjzSLEt5fZWMtHvZ9Q2c2Z8
twpvuG9Us6rTOmVE1ZAMwXzGQhWyc0HXnJFnHKzuhoA+ERXmhsRxshCuR5mxMGbteEtMBcVJNLZy
Bai2WEGRwKj0ICX5Dh4nt5lgJqCedCTrY7Vf56LWVybRi69e4YEIKZY2CndY5bq93VnzmESLhxyz
isT2mlsTeDupzGpJcn/eZIJSzL+lUb5uyKL8yUsDswI1lvurGuIhm7csBrNwQbLVW+5SVqROIIMb
As7040BI9ws0RySWHqPpZJuli0GXA/7Vm4hjj43Jza85BfWUAMkLXqVLZ5wJlQVGbgGRCfYnAs+x
W6tmWHbLFlbmFRgHD6rs2utr1xLbY44G9MuPLLFdsRF6/7ASFXq2cIQ+rOrcyt9Qaob+wRhDq3hq
+q26lZvEMBO59kaWNZGulIZGXX1bpbueemgXfkpCvMPAQObRI+jE1U3qErvebtDn7sgGlijp/an6
lmVl1+yUNRYw30K/mi+Q4Divw+hQ+gTohXD1UMJdrsE41qfGXXS9n7eoujAHa/kyq9U+KiKcLRCf
C8VCzRfeJGptWyOdrDB/ypdg2tsumwvowMz6jmhjXmNpDGpO6H5Fdwv3++IIvs6iS1Sb4bJDm0cc
vmqDtU6omMIL2RpAaVBJ5ffKrfm2NAkMPEPW1lvXqMO13tejCnlbPerX1KaYQORUW21+sHyjCEj7
dxx1aVi6FWyyk/0ivaqG2Lks7F6137fuscN73qYRC9okDWAiEcsm4Xu9IM49esZhvouy8JVq0nWu
sfoLpHcFYgxnMEABglaMgRN/mgApPLeksYMg6WVe0doLwAtOg7s8gXeTqTuJ8LHdyq4HYJ2t80VB
/f02L/5Kx8Yv7MfWmPJHbAuYqY2lbj7BupvVGwm31iFyB2xKkV6W5roFSwmRgmgBgWrUXiqq27wb
rvRWlFfjoAHUQAXoLsqM4cyeWFbEXaGBuve0hXNJBAEjV7zQDWHqsqKps6uxq8C59ya/vUA3C/zU
DxS3f9TR+NGrBfH3vsgGo7npJ5NhbmjoYotnDM3jUc3dgpQCvUhxXPNyBhbTuW5zqlW4NUBmUf/E
dMjmL3XuAVBY4DyGl5S8CEXKHmzEDhF7uMWbHQ4vEVHMLP9sahs4UHV9aXOnI7gm7xsqmzDLjzje
nCDZMM7ExbwUztGYHcmxPutq3FWWpV8NZ7S+qSGfqIuQgceb8HongZNzFg0WLiAuWj/Wo4lchezd
zTAMVEoFS3QzBTH5rOd6iZdgbPaB1803BhQGa7f0IQ9sEHVztPNw6TS7wgbmEk8mHnYQ6VS5sT1U
IZl5axaO9DtVeV92A3siG1R7tFFoL0eo2mqCBRPxmu1qh2+DIPeLx3NdviF+HTW1bsfOh2RrwMuA
WZdg/nKWVJyF6MQRsGXT7DrY0mAr6mBGZEXtwtmZ6ebVIS3qZapo2Bz0qsmjrccIpWudRX26QH9w
gKU5NSn0ZG0kQ9WzQgU0Q1gYVt196XBB6XTVFoM8+gYjZoW+wdfthuS27g0dzm1sl9WZ3RUtXUsJ
3PblKdys4GDqqIx2jlt5w+0abiHJXgpuydF1tUH9Mc/U157w84SJA7a1dTVML+mA7nyaOLWWBB5E
sAPj4MvYQJKYg/MuBZyeigrzYqlNghdsijyEV9Stu8mpuruiGYPHfDH1BYK83thXc8YVzzcB3oC2
N8x0ZFH3DCnEaFKWGYObGN7SpuTl1MfW0PZEJsA4Ple0LAL6imq041IZ6Oel5SL2t4PS4ZEMVjju
wbIpP1W5Pb2VM83BC0B22rwsRaedN4xH69GdImS5ZS3a17Cr8f2P2dJ8K3k+WSPuiAzYaANHJUxp
YQa7Bmdcgr28rXbaxROxq5xhOwTRMNgpIRe5cWiL3GripV1KkEPICxM1D/JkrMCpyKdrDNQX0wSC
KQDHs0NvgoYOjGV0gSxu/cj9deTo3krKItdnfVmGvZS3xhZNpx7Ebbuzuny75Atfz1A3x5iPxhTA
LAeDJT9Wk8LGEc4eGmOP3AS1a4Se+yRo3O1WggbV7Lvm/DSVVAj8+BqV/ErTeGdRcjwzGkf7PTHF
MRHL2dn96JpZELcdZ2Uqts7ZEqCPFL3I0JurkbaBE5MsHTxVoEx5THKXjY/267jjBiNs5L0197KF
BdsfIxgierfNA8VcoVpkt5PZUqtY4WSj6l0wfOiBw6bnMjcmQY00OO49UTx4TUexEAphPtUhopap
y2WYjivCxoObaZe/7Qz0MMKLolMo2Bpl2JhdnHsL8ZeDKvo9/Bhl7MxlsIlycDCS7fqhLnRsID36
Ek54WBDPRt5FCTOpoz/r1mFSRK316o8LonQ8asFDqKf26kyjae6x+4RZDLxjobSTa4R/ChCcnTiB
4Lhz6Ifg4Rgj/9EdAbrERp87164eA5cdzR4AyuRhgxHHoGNxaTT1KkHjYHvZidoo5hRgfA/YeBrU
TREF43pSigjW/bnb06VQq2BaBa0d5ogcC/KE2O0xfLbtIl3wBD7RCnUe+SkfaJY9QCurzjdT6aEv
KhtX76Ghqv529A0tvteizD2omyObdDLyrpjA2A63rLFZAX8ws0RK0MG4WrEblCXxJtvQi3jAEtyl
KCa97YBOMGxoiqnwkYC2cXvspswSVMPj+hyaFcB2FN3zKZPtmXm0UMnFC5zHr5utjONiFWxImEw4
jEyhxu9upbernBgydhHXE/OV2HxYw7qwz9DOSmorARvpLVfStpoxpo1PgJhpaUbSMmT/hRIjM+Ok
QpvESqjH3X1mLnpE4N3k+rY1OLpRZyIQvRmMoIj2ISeYAfMGsNOxBZ+97TqAit0e4nQwJT6ueVSP
Rk+0Y6arhprMzZ09bgO4RES5Nr+5tRFcq8iGvOjk56/E7N2co37q/MTnblWAtKVrHDs5HcQdj4H+
EtAHC9OwIsoBcMWMQBeAL2bqNdu6r+EWUJrhBzb8p2XDWsGd27YulnGDklcyPb4PAF4UD0vhgobz
xkgE+ActstPaUNIPjvzF/oYr2YWaDPGpj+kSgIXhhAB0ys9AWBo8UZK9JTnFsf4ZEcxICM9ce4es
5CoxqPzJpPTCctpOPQLoAf00HKRwYDy2zWFxIOej0GhxwwFAfWfMeEUa0+iTbc2KIK1qLo/cKXo7
P85VFeapRc15qhx+NCnLebymiQBrkg1kFknret6SWKrtB04qu8FYQVY017zAEC+LrcebgmoWRgqB
ii3l8oSih7YGsYpF09dASdctf7bAfMokQ2h91dd55cfKLIIrICxDFZe+yn4TbLyv+G5D3GuQbuOm
y0CPCndiHLKFqn84k9vWiy3q5LMjC4zujl9kb+Dq5HZU0WrYRxxtOM427WEcaFUX3FIabusRJ2qz
3OGnwEvB1BA2Qek2eImqrO3ZejDRBGzLg74pdQ7fkbzC/jWwRCDihpLsu7HWwas5dPIWG9VIuwLz
NGV8i32GWpp2y6WkY1OkTuF5VyVgcOs4+PYmTl2nzOeeE+eTOzWAhFZkf09okcy3LrAWPMNdS2+M
qAtI16bLD562mmQwZIY5bu26K4/IkWwGyjTJYAxv7jeGeQfFaUNgRO7A3YUnJQ4jUmTEif3ZbbMY
1nbnz6V7Wsu1esMdZkUcDIb1yvYxdh8pngv/qLMVjZYfUD8kNBgqnnfuYUWKfZtiZFyylZYiw6G3
XBsZ8PrBqtqY1phJLJJDq0YHG1+0u/nGV73IhptyFPL/MI9ceSm2ujN3rjnhKYlmqidFp0QnnOMb
YnaNyfC4moWZqlGoMjGdeqGP6PTr3hNoHOmstpNOFTTzMwR8m4Y4EMHwuXHA5sTA5dpyP1mT+TpG
SMJ39C4ZVXloRB5K363Cy6yHyLez3UHBXyrrmSc24gZ56ZOQts+7ETNkMOQZN/o8IHyjd85rdjV6
CK5R1FTgh4LwKJkPLGCGneq2djbQDqMcevjOubazgx0arbMvyggIeun6XJ8m+sRf2eqq9vw85Deg
qPLvgZEXZC9BPlcpDeiSr6wLRryHTIPMXZOzHOLRxZOANn014Af7DQtmosAg0JtwdMwEcxnL0Wi6
owUmqWNI2GR12k0DJPCqH62au3WHKampoSrDppVfDFG6297HF/yxDZqJWB2+qB6lZ2i1cVAsy8ka
6GeyIWCAOVbn9AVeAcT2rmor9ZybGn19NLHpP9Cp6XGRbK5P1UP/0t1P2+hBw82HghZ1JCu5J3Jz
FXjtNFd2dgqrpzyVEiOcjUOf0Pyx48YCq9CBdjRN9YGHbriFTtDsQPlG3AkFtqso2DBJQjmc8FJv
haZlG24yioWRM5qhs9vcFGpENj4V3vZME4fRVmjKmkt8RkPDDMr5s3Y7Wgy2X3waCSGG+lH6mKcH
LiDdLsf43sIb1yvfNu1iGp/TCmNc5cp5K9mw6CYFZLdlW+mAyPXC7jBXfffEp2Op+MyFu1RGkEeY
5bfhMpBUQDttt96BDYErzIQve4xVU4fyHCyPhYarnirSWkUsR0P5fcagBRXtkcrCpLTYutHaL5ai
5d5SPXOVCctwiYt8Y9YPuN1CmRg203g1VDjSDZFl0X6tLVIc2OgneWVKNvVDuPkRVvDJbKhqcNVw
vyCFbtjbluq+0MituPpsWJaTfGq74xrwuMR+CKqPSmteX4ZyLZqj5+XBEeYs1siAe9+XijauG2eG
qe99p/fkZYkb95rPfliSMsyM28yDnb2DHTZnscIzQv0CipnGs87cK7Fmub3zPcG1y3Y7UaW0t3Ab
DeStd7uQiThYUZvc4X1tSqfA/ZhXHyNQpVxCYGy/FCABcY9AniOcYXam50WEiEy3TW+csoyBEoU5
9bORS+7ZKw0H5NAMCdsEvWuLpRNeY4lrhLjb40CJ+1WM56MFDPN8CM/ItOuh3HgUZbTZ34hELiTz
rDb85led/ehuEYkg504vgcD2AnS2BDi4xy3lfA90XyPsbMfuk9874QHvLI3EKEPFmqigWUtOST8T
e1E4Dtj0jMoVodH8GfnB9LrMM12STGQyMfTc1Yem21ZmIypji85ogDiYTmpu/2NU45wlyaIAqYg+
Wx6k0YiLCkmtF0f51oXHBuzix4jbEVxBlKP6ruCezPSkl+4tV8woSxXqbtxjiIbta6o/Liw1nbjs
0sXxlX0UDCZ0AsLYnH/rjCoCmhctgQ6emLNEHqYSZpAH2bFeL411KYt7uwka52Zclmm9DUuMUR+l
3VfBlVthQf7qwYgCG/2f7J3JkqXGuqXfpeZcA6efAruLvaNvMjImWERkJji908PT3w/pVN1USiWZ
pmVlxzQ4JmXu2ATg7v9a61uUqYFLkll3Z9h5aQYojo3zT4anP4nLpk/JgQtxkZZuC4TfH6V7i2JE
hzPjHJmxnE5zbzq3+iyIcpZ0FouVm/Lv1eVNPP7ZDMhclNYb6Ob4I8C1iF9cOPlCyXsW2wyQiT4x
feRYbVH1fnSsImNmlI4hLpL+8NuH/qsEy/+jbvjNrPV/t+He1X9y4W5/4HcXLk5bhgE4VMBPuJCW
/8cJb/Bv0H22RratEwvmzf/x4NpbaIVsICb43z3vqOsdQysIThb+eSwDIIFgAW3G+n8VTNncwT/d
KS4OWHiS3COCoYLwhfXLnckm2WBiOuqhtjYcuU0GAv2+xbevBbwb6UoSW3NykDeWd1fT5c55Jzfn
gxjQXv+Vv+W3HwWLMjetxbOCqWt7iH5y6o2WYo5oQlCCmb5Q28wLcmjbB3pP/50V78+f9Iv3wq2V
WIYGMb+cS3vr/0RjoVvh1pFC/yenxF9cYChbVP2Aoaa/wdlcPT99K8FWDEHL0FnP+vFAhfaIpKTq
yJeg9Kp0HKKF1T9wxEJfK6TCPXsl8f7T7cjdtyR19bPrefuM/3kd/P59f/4ZfrmyK2fWzCELEaZu
Km9NU5E2B/rxwMn4n4hIf3zT/eej8LPwqtuqsH8F6NZz17LKcj/5Wu5datest4U71wSnMJ+uY7dL
mcT9/df7q890N2gUxHLsNN4vX8+mppNxHF8v47fIMUWK4bClMl+1nGR7nMr1+PcfaPzR/PL7t/R0
MioUutDU8KsPbkkUDUBkpMJSoL3HyvTxddgcT7txcuJ9bc4wqVrmJwYqcEuWlSi4fmqX1hvfllUv
nSP2XtvYlbrTKvhP1WpRN1l5VVSOaapfN22ey0BjYRvv3KygtvHvv8Bf3RC4+FxvIwvhKeRt9fNN
WeRVPXqeaaCfLERJl8yqT57hT5xJzaH++vcfBvTtz/cfyyaXajOEbtGCP37cslo+8AuahWCiMGrE
SiZ8onBS3tdeldJbO2eAT2AJoUBOiXAvzNQZvvaNjdYo15h5aKLVMUiMuaMwF1J+czE0y3FRbXtX
BdQSmP1xNN1tZNr2VhoSkZmfFmbGRsA1r5/H2Z3L55V8acpuZChlmNk96BY3scaRkt9G/RDABmSA
47S6q1JKdyPbqMbKjlxJTfxioowEbsP8mzlo3LJZxknQ4FbCOX3X1szij2i/U8qmmJ52Rrn5+lbV
M9n5MrOEfd1iYElDjm7aIwomOITSTpt9bFarHVEZTTx2k5gjPW44RRHL9j6NRGccZSmj1dDclPcA
aXQ8tO5gq6A3Ouwf/NMPEdpVTzuimDQ20SQAXnsdwWwwST5TUGw1z/hXdfeaWXB9jypql4elxoHD
sWtFRGYSM4dge8St23bqK5fJptGb2Sh96CY0vQE8TRuVa1zEQecm9vcJhg7eKGOM83Ck2/vTsRb3
C7XAzittZLNByjBzrhq7Xz87ka0LZc21+Wrn1XpDe03y3VjEdD/WrUvGWsX5W256tYdhYTtFdclC
uDefBQaXurFfFjwfcF5qZ3nM2qrmnLLW+iNiDDY9L67HR3Bc3gOq4Da3GwWt1nPm9RbnG0bgjU22
nNlwiRqOjWD1sTQBWwiq1lV+oEGlrgMuivvp0G2VHdZckz+YORqS6YqWX6xYcX4DMuGPDJ10d7y1
OT5fqUxOTLt5/T6wVLrFzmEC7UJFcH1rfZnjRB8PjjbTWpfCo7auJHPnmIF0OY1wSEwve65iQomh
lzCqDapsyseAM2f73G2hlcDNfWvTRHABnyzS4PXeHTssGwjODK9imTEGCSocBwzeMwvT1c1UlSiJ
ltElSGKt7Zi7tlTzfYKPhcAAC4wKmi0bGxqUwM3wzeri00xzOe/WFtZR0KZ6NgT+MsKSmSQl3khd
K631owtxZcHny6NiuUg3mDv6ZxM32RL6mOTMkPWsZ7TFWMvdscPp3gtFy+xFWfBmpiavrGBcM0g3
oy+0G85JsX3EtARtDenZma5zJsRA6gRj54M1Duu890psxJEyacsOem/RdfRiOl+rsz3ZdvZcK3ZR
QU8vthVVDvCMwwIHcLmOYW5o16IdluXLzF4HN0qjgK00FCzP33ErZ/MpmVL+h4YzOQPnJncuPgQP
mRX6U9Hd1FZVDi8dbenjrehFnt4CtbF5GeZLd27jgt5yGZPWuwdlaX7BehZ7ZNOXuj1oeqKFcymr
ipAsN6vL2JrG5JDUU9vfcAv4X3SId87JWjSiODE11WBMOlw4O693q2Gf9Kb5uDrxjP/BTa1HStFS
CwuF5ISpNb5+PYpOI2CY64zKe7mgFNfK14YjrD1sKKNBHYLNAHIpfIyMtvcCWCWZI9mM2noblw2z
J4YjpFbeagf8Ux/WFL1X+nUqRiU6IBlohhfGvUN+xITmjC66DGTOGvCEEo0BKAMf622Za4yjI1/v
KKZnwyRNBi2xhrEnkol0nugMHWgxnVc323WVbTUBpngxXYshL8vDZNEbGeAewT5IJ/pAlbMx90+K
lGZ6xJeEMIykz6Rs4C/jBObO+ReyYZzLjKXx0Pv6ATrPaA7MFuM5L1E5aIM80vvd1Y8Dxbz4MbPK
eckHZ3xyxsq/aFiZrhEoV6bSuYGevNpWcq7bYd6DDU0jJ2HcizDIhV3H5rmrzfjRSueRbLEaoWGs
Bs06xVxW7zF50P08KepDobI8dGTHntNhqS+jv/SQ173xJdaWged5Q3e5zg5eR7+btPm6SNV8k2XF
e23FBSQwsJS7amrWqOtbpgpdIXdd6o97S0xuoDF7iFLkApyPbVk8dQShdSQTQz8vSUfFkIeTsIGI
MGVfE2LbESwZT4fp0dtHZu+4cFrff80Htu2rCzNiZAB/lI19KX0/vpbrHO+kWe3tEQPHNOvOWWuZ
Ac/1Ou55A+VXuISScF3WRyarkVfhwQ4ryIgQhBiSZAwWd/h0dqPbHeAFSiw8o8294SUFmtLY7Ql/
UQ6mN8fYVV8UBk3eRc2MwbbsvL1bF+URSu5wynmWvvqzmI8YZKCQ9by5oC56G7WN1wpWjYUZwPwJ
DuVLnsfFsaVofcHzGzDTy/FBxRgVXHvOrsHBNoF0qUTPOxo/osyI36zJMgBaTTXSF9yQD/YzJ7hz
WL4q8elNjZ2HgGLeVL5qYb+A9MF2kR+GstXTAN40CdyYvdw84QjGW/tk8tqjf3f17rVlJVGCBy4w
3eFHliL0an567jr1CfCkRSos7uvKPoFtyQ6ayL5AKbib/Gw+FOXm0tyuVV4U/S7BpAnHZyFGH+st
A96iGk9x2up73C1Ii8YT1UoWJiwmd36l1H7KOveYWbF9teRIO5XcDH64P9D2sCkGaHX6ayzNvo3i
NlkORiVMSPKVVQfYmLKoFRN+h3YU2EBy9WZVKn2s6G2RgYceYON2nT2xc5PmDqwZc3pUtVOKukar
rXEz4Yjo8SVUt55jXLXSP5aNgPLU1R9opzeZH1+JduWYmBndiaKT9apO3FtCGDiOhu6SiiYJY9fX
QrvaXitTmixZxN730oxV+oOtovfB6FSLSnx9Yer4c6hr1nrGIt45/A1iCfWRCTldTQkqkYahrmYa
zgMnLimWMkaiVozhNT01cl0f7QkXYOZ+1wf+TI9t4mh3GWkY/cdUOXt2af1to+GqHSvvMAqzw8dd
fsYoc5G1eirgxHubTsn4OtuddrLW9D5fFVtNlUFfE4IuDr3R6vsVdEGAq6iKnLXYm51LIX3lRoNn
VdxNCkPBTFXmgOFzwt8lNUq6WhWfpD0JSDf4Puguua+tNtmnbvmGHcx7NCvjKsc2EuL9OZSpm28e
ouvYBljmNu8W02xWje5RG7NT7y+0kaSvvRk/LUO9MJFvz+BWwC6kyXuJlSBgDrFl0uObstCwCTQK
4JliAgziRqOJIxh64xPX+xioiT4VVxn6Ic3ZL5sxWnSDcZ5zKZhCvxP8x2NixYcky8zt2kvntV5A
HOnL8kMvgLik1RJ1Q7mGsv1oShNQWyyqqHOQZbEo83Aub5aeQmhxaI/T/P5iegvv26W+ttgR43GV
iRcUazI9e7i7GMWiYhyq1hznSHemKZxgw4zsV1rsoEMC2S60feqEop7N42tCOyF/mZUuH2JQK/jM
fuG1pzZ1kSSoPJaDtt5LJ05QAkBHp5MjUNFtqbhqiBc+rTww+oKRlofvOGANYIvOIGE8cc8pDGoO
DLR4LVEfqRXg0lfFZEdsUJzqZKSd8AJbw2f56it3lQdd2so/NatLj8O4MCE2YmCYud42MX3mvnks
dVL3ghXYCjjNgO5vWzGf9Lzwmca5aR6uBFe5c7qKMiXAbSb+RKcoQlsvOlp6TbP9wWUsXJYItIou
Xfxv7eIZAN3iwZoY2buED8hPTOm+m3r3zR9mEghdhVfr1ED8vumY8XAZNT1+yvRyTKIidcUD3o6i
RiMwshu9X7o8al1SEcA1DRYCZlCCm9ruJJhO6rMCvmXGjLYVykNN1vspWr2YrS/M/noNEAmMLhqB
Q79w7n1sygZhymd4A2yLwTEIyirNRmSr5reEyogIxB4l/dHEBr5ERBx2LU2n4UtC7AcD6AyaPBnm
WL8lJtT+yY7FS+/btBplg9Z9mXy3baN5qbhKrmixg05g8taw8RLnIjGB4MIUI1rRtDnJQpely+Vw
N5QvjrvIF5mU3KiGqNwnw5tZxjxsWRJjaTIWESHf9q1ruoxrtcB1kLE2ILgsbnWXLoowczIgQod2
ks98uNsXb26mPAeXsdEcDVEsw6lHQfgeC1e+lVM13kPBmN48XJ8nLIgkIqa6wi9PzsD+0regjsOi
Uush74wa37+1unPYTIzKApH5Th/KdTA+tkaBL1bs8z5Co8t47+ZaskY0xznPHaYkdvLcmCP4xGJ6
sCim+JaPJaBkl4xnEQ6zWi7U1TBds9Z25LwyYNPe5dKcxj019GjULQ2TbzpgzifTKQne1wKiayhH
u0Fe8/wWt8wAwgxX7VI0PIvV9I0wrYkwX3VI9b0zGg/Yzfp7/NFM/js+5aGY2B0EJYbg8WDZfc56
OcHF6NOOiIc0vfUjLu36ftESTLLKTooX2ibVJ+b49TY3LVzCPGYQcRzohU8luhxHXydlrq16388i
G5AmEhHx74y9DEVRYb+ikUR+bFtvToUBnC8u5KfWEfliyY1LK+ALdQ1DoV7+wJtv3g8gNlhlerfr
IvYI6yvqnYIV57kVJ+yeMqhDJ5riee5iDGhGVVb4bAcr403cokcXMydUfa3wflLZp5JdUVTo43ED
fCZe9MkNu02V2k2yrldsfwtb0nWdlj5c7WW5SHPUpqixZ+1rMXotSclVa+qwLWIk3hESQg5zU5vr
oMwLj4vcLxyr7LjV8l06gdUL+8Iz95x9WS/SKUtAvYvCfjChY3uBxhb/uUAd5K/tvIGzGjYlI0Aw
AL1DaLVSO020zWkcxoVGuj4xJk55jnEiepcYe4iAPX58p89gr1LwsFyjTREZQJ3JXrTah6/rZlZ6
77JvNfAXT229s9epayKlvDYParOs4G+3LWcjrc3X757ZDenBrxGm2UCO2haSnL1A71xwPQL2eY5v
qJ2eHXDEdYgg1GrssCt1b6wyyQMS6nl39BhmlAc9MYv7tp99K1zJC8a7Nk9JkPSpYHQ85j1ofHfq
eJ/HrOEc2EYIu/6chFPjeF9iOMZj6EJnWfZJEYth3xlx/u9nrpzS2Slx5IZM9WuQsdLLmpETM+aF
5znweKXgn3D0A6XI0z8Mzv9i/mnrQjiwbExCefYv42x6YXLwnHzU3C7rXmE1IFSIe8HonemoqiL5
h5n2X0wPty9FeySsUsf5NYXsDl2h2w0zXuG2vN3jdD5zC/BQatr8u6YE0uyvGSF/+ijYXQyaqPqj
p1cgov1xcmiak9umacFHYW0PXZ0FjjQLOcDVsM9/P6b8U00VAHydHCOYLMbI27T+j5/l1BaypgmO
sahm/WG1G5Z9N2vrcGCN3nHxsyNMBvT7XJTZdiTO9obTaE+iy9V1l6ypsf/7n+hPv1d+IPozqPhj
QmsDL/vjDyR9u8vzPEkjYS5fR5kNHKVqyas7kTu2zvrdv/44ICzM7QXwAKbCv1zrPFEtRkRHRj5A
8kjE0ChHBkVHiCo/QDaZ//Cr/WPSlxk66U2HcSqlNTjTdWH98dtZokqE1G0Z9Wsad++qjlvvBTY6
BviURN2bO2lG/q7Gud6tdu/8w1D61xtLUEpCdNUEPkGS/Tc0zs8TcICf0sAyEeNKST9s8MOw/kY3
ktbWY/Dbdf3/uuj/gk7y0y32J0rY4/f2Q/La/L0PZ+MZ/fYH/qOLmuiYeAh44khd447n7v4dTmR4
/7WFz4EC8e/wNSFJ/gdNZDn/ZSBVArfhX1AIub15/rcsKv4LKAEPre26aKPcj/8GTWRwD3P7/aSZ
kcwWmMZIokPR+I2r88vtOWllPUtCp/rQeieZ5kRVitq+wktTv6NqDV8EZVhIJ1ugbpnfTL/WQsDz
7a3XxfFFTtL6iBXRMWzq3qlIl/RLmq1UqIA+ufSQpgkHcLZ9NbK6OzRFXKVnm1nnnS/64jLVnfwx
kYe+1wrJYGHttRs7ztuHzYRxAzeaPb+chjsaCPrr2Rmal27VkrDCQsJOebAjMbvaLu8loCOmr89Z
ryzsJ3py6o2lbIJJtsyk9Vnde/ZiPVptsx5MLc8+atcjWJBiUjDNtTrOTdnfT8u0nufesY8z6+uF
99xKW8xa7rFo5pe6Y8xn63eJMHbEeB4Kg/rgVRDb5iwaelS0su5hMfIzM373PaDTem3siNQwIpK4
x9ZGfIvJ1lXEVHayYMZfuFeECtTBzvs92Xj6ax0OT2Zx6yTPEE0fSDLBvkjs6Q68UbkvCbgAOUqm
6Qt2pOVSVV7CTz/035n5WAeJ7/1orMIMCuYXgb5MyweQcP2R8brCLW89UUYyfc05poVlYmmHySAC
nTJHEZZ9QB2v7ul2E9crHODnqdKXnesMztGFs/GUSDpmWqdJOATpBUEdNTlhn3fDS2/iZ2LmQRtd
Yin/1h/Sz4Glw8gYVpYI/0ERlySjPZP8sdvHn0B0U8w1Zn9PCMnHqI/Bv4mHMWoa69bWYisSdX/n
dv2rxo4xSBkETQt5PH22ThV29dlSEQUE4OqG+SVp8Cotsw42e/hwTfmAwVDu5jy/1mPRXHlLxoC/
XNO9aWX1rrbXM9jus9LYp5V2WDTtB/sofLdDku+qcnweBfID6syQXjTFGY0JQ8MP0RkcCkTl1LQ5
wfXHHvgy0At+NlJvOsec/LogmVbkPmx6GObNvT42ZZQwc4Ffv5vUN06SxPv8dQpMQULcVVcxEy3m
4ySS1VwT03YmOnTZMguwXVc1GWqaWvLr1p8GKmfhKzsdXrLMtIIm2SSzSbP2tbJizr6p60WjYQx3
y0QMxkkOjlf5oJmXg9QXLbAXTFHQtJnmkAm3xn2xgaV7WiQ2LXZQ5POVkOpKjP73tjVOGjV/oZv1
Z8MmbjObixEkvTtf4xxudq2d7EcBWnacsvPI0DvCa8gDZ1L/MVn5mdoE44oY4uZv1fd2a3BQMSvz
JCnZuOnq5oZBkHU/awWzeld9dlr77I5TfcsSdl8JcABF32BXHvGXEb1ZdyBuwOq1+YVpS/bQbgJO
tjAFdTmwCRJ2VHM4hRO4zuKFulW3yDFW+772lnNuU8865OhZAYjCMCcXfstmGah/ln5FK9MPY2FM
LwPbv/1Qq+GRqf1172FdzVKNRqHqyu0mTqvmj6yUp9ZK5bWTzNYL8h5TqOK273wVMVbgNOpZaWRO
02e10COQKN18secScGDrybOvtL1JHjboLY0ZitT3FQeESG9J7UItdHpZHyoiFq7B04QvUboXHPnN
i7WYVZjV7WeRZvc2brc72VkBfSnXmmmc5NK/1K4gFEYYOXL7BnSE/IbC/e4O6mZLYt64koAAk5Ui
KOsY1qPMruwGxZAsZHsiGzm+KK0sr7HMkHJ3mTyJVbl71Jn80xz99sLcQGeAXqw/EM/yqOKwvavp
2jrnktn4kDu87jpdXyhTYG8BkEi76huj2MM+mIMsLXieFLM+Nj8rgXgm+Bza7P2c+rwN/TgFYp+6
h5KK6jBfEwdYgfmxTpaDoTAWYWNV8yEhCXNezHY9+4xPHhbXFW90FNh5xDnMuBmdsr3tYnllJfl9
LFRTcSL15T6x1usiXyg08jh9VYaTfmPE5RyN0c+YpsnlBv23/e7npf195td2la/+vTFmkB29aWaH
BK9/aXImpXZ85ousbkQpQpSoBMySnHajskFbIwg8out/63vDjayaggINIMFL3a/jQyPK4qXb5inC
WU8MvfMA8lZ1r9UjUY4l85GjGP6+ajMJX8Lwu76Z35i5PHNqr2nvWjVyzml8M6r8c0K0DEivMTSg
DyTScVemPNuKGppUdg07dtG9SI9xDl81Tsm8mEQq5rxwQXkzWH/AXOpoYTcVmkcOTrNOHqmRr+bY
VBe2H7kX5SRLnyy6vDdLZzN8dTX8+f5qV3e9NowneqrqC1x6LeqsDH1OYE6s6IQb24uJC39CbW3F
c1OxSI1yawFCIB8/Bt3D3B1XY3w0ctW8CPYxT0w56CWFaIsYAtXI8Y896ZJ3BV3+YRSifdRMr3qg
BaN7JG+ON5yBdlg4Qxd0JZovfk0VZDovLUyQ8y28lvV6xF95leZFc7DjNX+uLeOFVl1usaGsz34z
m1dybYFxoNqwADuq/r6QIUUzSIcfCf/REhWyM59dOnnHzUnKGxLy6Tb5Nu/yivSbT2wZhgBpS3un
PMJczANllMT+IyUGBOr1G9XGD1rushLXcTj0U7bHIfqMTElQop2c/UIhUNcth8ImHVdFmu4eepLg
wPc/dLEfYxKHaQpeg7R2vFDbUMcXLx+Y32fTyTLGd2/cqCUlL4qQ6XzzsW0Xz2YNr4EMDmOieY27
0EsZT4KY5BQRa9GSDOAX7fga6MLBd3lG0bsj4WPL0tbEfraMgVKVaTKv9YLXMclwcvkQVDxhrjto
a939mBnOc8vjVPLyn7HsQybceZnl31G62b1LQDygTFhm4kIgBqw0FJZZ5p1S26m5Bdn9JX3T7nt/
cr4jmH8QzFifCzVMXJyyPQBwtL7Zi00Ug5kaK2hbhkPLJq1TxtmGPf9o57m7l/D7sYI7h6leMTql
xoeb6S8+6OOo7ezqpsb1cUwyxVsdufRrEcujvlAYxnNpa9WFQqMDDGjekn41BysOxRcCWqKFaSOS
M4tQ9X3Evx+UK4VjBKiSg45pFQ98kSXfVJe/u5rX3mK63mXNbF9MM68e7AbdwrJEemeYuviq2nE8
k1KunxOnMG9J8XZHp1g2dWDGczTN1kEVffaJVBvvxk70RM1N83lKipqtQKW8H0B7TB5VWzkH0bCd
hQ4a2RZAEAODujPeLsmVng9AM8qDPbkUQFnOsYwdZuVaWtxRn5BerZh9jyAQCCB1WXKLwDyUpAvL
ZueKQYuMJKZVnhX2BP/lngSd+8U2U/9mWoHvKrteqH4ZjfqZXsiuDuuygypiM3jHWg3ORNtZTA0z
yp7sVFC+9sZs6mii97hG/OgXFwkj0gyS7TSd9Ks6DJk3ZgH+j5iqgNH4QUKyOzZlenZR7642Qf1c
NIkKVCuXY54u5altm+G0Dq74ojxiniMbYRxhgl4Y7DpOTgRDdeQVV7gdg9vSs4dppCN/YccXBqJ5
xvY+S/ydkDHinTXTEG6tFhBwJuE5T6mlsTkTaMvBb/e5rJfmrYXVtMO5c8DxWb9OfWFxfyxyKkmI
sCkGSiMDdlEG9iotNSLRVfG55EFDWMhbS+fkARUBcYwMhJgmyA0K+e/Jb9FPTxoyXsHuG89VBqf8
CIK5n4KiQ/u3mnX4MrUKtI5nyjK0YGTYYLAG/alKgKXwQXKcaNUqTCMqJj3mwuneiwGkYJemtdrF
UMefFifZalt8TPkzitVBQ5vYJxVgBx2DpdqSNkzct/DX2Hgm03xJuqOrqWkqJrcLHTMrb3n/J/ss
YSOHRq/v1qKUt7GmJLE7u30X2cwDTQ1h/UNo3fqe11ilgGVO+7lWT2NHIhURop0YiLPRsHp2cyIz
RCjwB95oKbHGxbmUNmuSmbfljdUO7VVWNcWT4BjAi4lDHQsIwTGSUbupIALA1RlOyJBOlI6FE9ad
Nu0bSroucTd8bRhqRIWH2R61VNpH2xjX01BuikylO9XtMkhxnNOB5FUDQghMDFsVUxuvDBbnK9U7
66HAwRF5ba2dJ1wj5PidFbizp59jVr5dGbfmqcpSdcxseiHTTJHXa9yhfAUYap8ykvson53PCmIs
v0UJgDxgqjmge3HwonrI+OJMI1wuDqwPmNIo7xJ1IJYq8MdpYZhdJjutV3RhCc7JZaI4FqWzzqun
t5bb1NvShDWtDBQOa+fRQR56BIP1MLXWlddl9o5R9R0HhrfB/2bOCVSY7jAOk3+SpWSPa8hA6tND
zYmPOPjkXyGrucEcW/LE/ZGHfT/1r/ygX+EI4KDp6y/aJH20tKx/d3Lr+5Sl57HCmEeoLTDKde97
5vWsyBJnMY1pnZtCoeKJ0PTGCa0BU4PyN2pIVuJCatzLDJLG7zSxI/bPGLyMr9vCHUKO98UNcjPh
+KTwjusye3HEudi+1lN8jg3/r6Jl6xlWpwoQqJOg1vHN6DgN2B2CTahwPmjsehE9zIs1VAdZGdVZ
iSKExbuf18p+bNdS22txvR6UYX8lIOq98iLMj5PM3yynMhOMmI3Hl5aG9qJXy7prRG0f+NVj0BGd
TUNB/gRdc023Xkm2F37PWYEDfUDwpHqo41ibUSpiUDmYC4tD4utZtlM6Mn8CaSYyIE8c+INqt1J8
KrP1Ex2wp70TayZWnSHKxia+U67NeUe5L6bE8IE4G2ewb7LhI8PVFNpGj6bBo7Mzm3mf1NJ6hQci
DkPlWpcFcxAFIH395A39tczL4pZKku5sKunsaYNy9k5v7Wyb9OnkqiaaCXaFZodXbHG33gU2l6q/
8ZX/mQ0Id7h5txhat5s1cTalonbAwSNN9e/zYGPYJGweCixlLD/d136bqnOg5F61+VUoHzukog70
qCwEbRx9ITnqG1iN1tVoL+utMRdvq0U7sUvJ2hFBCbATFVMQmTp2zfJGENw+zZyV3Ya/Q3jyYLM7
x/rUNiGDFbHLQLpLKjwbmzqXba7J5oNPHzvjXfYtdcSLeMts5eEuwqu3mi2JxSEOfWZKWHd6qpYA
R5EaK3uiaZBa6mK9N4bqURnqpBpeR5q9+CgGNi9gwi97I7EurLXYDuLHXHxoYkK802048nMrP+aE
CREjrqtidN/cbjz3bNWVASB+almI69x4ZJ3obgeUzquSVpoQIyLnq8k6x7FYwbLBuUCXD2GAEQnr
7xSVZgsg03Lyl+OQY3uKJwcxExRck1TVKRWOQ4STbA/YfPu+dSx5QB5b9j5cmcjJNi3YHm47XG0Y
ZLxX3+KNUuHEyWOMGATTr3P24scmLkgZrmQJzLJ7nsoMUFl2IcX8DYIO432y60HC9zoss1yvkPKw
s1btfdm5Tz2CZmAXNXtYemkOleWNNyjMAglPOw6W6k4czxG8COnT3tgmYWERgK0zpw90+GXk3MW9
30qcPDZBVo5uH46L90BMpTg1hQkxqVsjeo8JNjJ+gY407mgE5VlKiMqbIzRvqWybmBYEMo2lGWOG
fjI2k14NZfQsyuQ2x6pn+gkGi7Zk8CclTaeWg5G8oPLPNrNnDOk3+N0gS7YDLAnFeMcfW47zzjJH
61imn1LPK8xCWW+/J6aEOZdWj42Y33vTUUFZwhDOK2AOSUJyWjazIp7KBKPt25Ny5jZoKvyNnaE9
CEddJQqrCjl2MtVmciTKoQ56LnDWAhNsl1kdnRoob2LrXw0WnVvSzNc6m2p/XKKsN1SY6/mZis8v
A31+Rw28z96xW3kxvN9KSHYTb5MbETso5Nwn1REsDUtFCQ1p6b17Nh36zhk27Jc5hAQSZzg6/tW8
wLEeaw6XAw8o9Q0DngrT++4t6acpa+T7fClpq/LagNfTymvXW26VMo/K4+FkLyUPaqi0KPX7B2CX
IebCjuY1u3/YmE2+LF5NkanTKmgDg9xAEN+46Fpz71TOoTU154eHFmlJ2kOb9Ws7sZWQI4eLtbSw
0jKsCDjvYCh1rNee0q433wdN42KNQtDFMpV+uiyIwWBy3Vy2Y69GyYUfSd45hR2uxjje13N2Fj0k
woZkXJvbQ9jPJvMCGTYp9tIEFtmTlZfpYbbmc5d0HovGMu3XxXxXuXOFX/yCiw4zdR2YM9iGsqZ3
arsDLYLLXt/sDMiXEyCeqj/bw3+zdx47slvpln6Vix43BXoz6AY6SIaPSG8nRJ409G7TbfLp+6NK
uqUq3Gp0ze9IkE4eZWbQ7N+s9S3E94JsmNOS2Hdy5HJ5kyDWD2M0cWi7iEV8CDSSYzbPYtrNKtSj
bWqXj6ntHbScVO66oOcrigwmPuId+nk2zMaTnRg/mEs0NF6auWkTYvmUxBbnYaiJee7e1XZ8Vcw+
8MjcDCzRfhHGOG6brkfjQB8YgiEjumJq0EebU/WLMzajms/9CQ0NQkD5hka1QUaDhEu038LUQ82W
VwbQSK+Lz6GTr3pmoTK2vXhjl5CDMhFnlxSs5FlrdesRvVJ8VUy0zbn5ogzZR62Pxt4bLyihhj3m
w8+8LpdwblV5nuZOBgPZk1tm35QsHcyc8ayl6mkaOEwkkscZq+5maexrWdoXdKUwFPOFTw9QkDfp
IJYtW33DKbRxJVCRAYTP3piBvijfXR123P+tvMWdG06a2On5z7w8D+rbWOsIgHOaqgJDiZF/z1a1
dZuC4rFfqXVLVwRDrnYbCAAj46vkpcsK5RArNhj95YwqTHtctXgb1JPFVzLodlBWhnp00PvdMco0
gkxB+Z2oomB8r1RHStHoPPFkpQox4VkE9wLX6qi36aVAXQg2UT5NGPF7Kzklccy7f1CUwJWKwB0Q
veom+tAFoAP+44Tg86y48PHLrTJYe/RN/KDkjD8KT/KmauzhdVBeLYSz+ixDSiob0Vs5+mSbZlip
NPFglgzSJpc0XG055DyJO8qRT1tJwyhf2RkgyYfxq4rqK54VxL199+Wxg9FrvOiwxU5KHe+gCvKJ
LVlYInkEmx8qKz0NbF2Apm052ovl4ootjO3iqDuAA9opITcyRLhpvswUSRu8ICN3YDmBFenEhoCX
5RJHtbuXUQe3We0Liuymu9PHTDmkbAtaWE1YkaXdc3S75ndnFf7MZAXgxCcRO5BZUMa+5TzsNB+Z
v0wPc2zt7ZSbsN70xW5I84OWpWHPiWvFNK/OW5NDD0Br6Az2cEQBTy4aW6JtM2rhWOaoybFqz0xT
GInr1L7c78Pt4BhbaD0PYsgWXBlx+d716SmLFOZe0/3QwyQxoolTWXRPFVVTOlMzC9GOfslm7ijR
kgSVKxj1p86nLEzbtyklZrVTdkRvWydhc1IxABMnc67CeCK3164ZHrQODwKRTaeWoazBqYdeZoM7
0VY5GXFSAOmpJoRAC869zTA62MoY/TUXuQhxytVxtS5OvFRGJnObKO4uq7asBvnho3vkxatR+YVL
p3U3/YikuUjAmM4mx6RBt7WfAY8EFGuPSJyMPQSzlpAfLQUDolH3mJo7BRB6cOmJ2rt05EknmyHz
eK4rK+HNCkbRb7XMecI9Y/kTYEyf5NrqMDqZXfoLTHIMLc5QXSKt5sXEGRSHatu7u2ymbdbafA74
dt5txtz9l6K2uHNGt1N8tS7RO7dYsDcYXz7MejiDYwsiErsPHiSLFx09HJo7XvNgdIctFsrsgP07
8iPJt5i18aHnXP7m4rYhytcJVQwcIsREmfqiFJ36RSyRhRoqKoj5bZOUTpJpmDsMkHT5ID+tzlTP
SeGoHwJGzs6u+ukVWYt8hjng+AXBg9s+b4pjYjPYJ1zMYhSaGm/sabUL4yBrlwkKzYEX4U3kpU/l
0kdnmXvVHRJK+9eorrxXjx4hsDwFlMdgJM99BnZvk2fjcq3aMr8UfZ9vNdm1fgZR7zJPQ/M6OIt3
ZEEbbZlMdVS1RR8YXaRfKokosFyqD7QMt2bK7iBRmSN1Vqsckg54MDfEsNU8dglcMLV+oOxrTkNa
Wm96PZeQJa14eoYslh2BJWvMmCLzZm4QzjGHnNSjVy/mycqRR8qMesQuAISSFNzPHLV6fOMU1MNF
Hds7ZFnorxzhvkymFF9ozoagjNx6W0c2YkahLvAoMnOjGQPH4kQWVVwin8vd+qBDqX6tdGs+kw9X
k966RF8CwSnksE2FLJQZooC5FyFEmxyG2CYy+KBZuidUWECucYssXwMsgo2CwmHHmNQ41fI563Ll
w5F9RGdk93u9VIe7LjbBrS2SfRzhaTvyRjPf7jyCJqNOcoStUL9uWh8ekmD9ooQLAE+spsZrdQLe
wHTsVV0zT1o8OP4srYoKwSk+Gz6A41KxdmW8gGzXGeue3WSe3/eW5Qb/0+RBFqXL5HbJRnxohBqf
IqA3zDSXODTi2A0K4CO8YkzxN4nLvyXF+H9GsSFM+qybWaRx0v/vf2lmX7/ff34ZIY5/fP9VAPEP
/xJWfdrPd8O3mO+/u6Ho/0xLWr/y//cP/5BPPMKF/V//47Meqn79v8Vp/U/hawgY/rVF/fgtuu/5
r1IMbY1I/CMoSv9N/V09ptqGjRrYWvMJ/wyK+k23DLJ+GG7oaxTNX8QY3m86hZjnkcKhOeh4/iLG
8MhxM0yg9ogxoA8Y/5ZHXV896H+XYlhrriNWYgx0/Aiqq/6zfTSLBlAiwkTtTMQjtkGlRlxfKHUT
DtP6AkQpaOHGwPHgE/Xn9hvexTGq40l+EWuNqRFHloA3mz9GE3aPTTNkFSmEdcEqsfDezNxzblPV
8B5USBiII1rlwwTP8fnfMqB+/l3Vw5X/17fepgaY+vEf5JT9x/5bLN9xPabVP6qC+Pt/uxM17zcb
rRtxHoQ7WcRcIGX8QxRk/easyVaew91oo6vk7/ypCrJ+0x2LEDr0P4g/17vtL6oglIqIjNhI6QjQ
yTL78xG8/dsd9rcI1v9ajIjE8R/uRAdRkGEB69MJQLNMvPz/JBGUQ9VY5Yj4l7AAMG6pNCNlEwHP
uWjqwpDFqxoGRBLdBI6z2LE2rlgGGxRYjIS3l+saLCMKbQlMBNAfcT9pTwgVxiyIZuZ2bBmEyEK5
TE4c9riGYuA6dCoM2YrWPTR2AcNYHyXnpexKXsVwWzpxtUgZZoRIOvAPOX1QBfoRP2E44M5l1002
ybNiMarfWLYeL35lZQ7p5eQyUc/3qhWmnu49e4Qcv4gYPY/wBqT5WuFaD9OU2Px6Vo6pvl5kecAJ
OUxhZDkYw+pY1/ZaOurQXCpPRVQCm/nCMMhddqXeiZM7TizRRxcsTOwM4pSaBU9Y6WkXSDswe208
eix7mKVMQ5Rd03llRA203iXhy0jXEX2zOOmx8GMpjPLXKI7FiaaUwq21MSv4kNatCO31nDIIAZ/K
WNTI2nuhTP1Pl1RldGIOA7Nthe3haylTL0WQUAgXBlXnGfvFRDh8ZnCTgschio5CTCUeKbIFJjmn
8dL3ycT3u5l6x7vBMgvxk52F5W0YxscXJevsd4VzDCeLU42fda46nwq7DAwmVd6eemSqBbYsxj4x
rhTQpy5mMCzTUfJEQpGFKMOppBOMap5fS+jh107vVKDa7ri6CpKIuyxxe7qIjCSks5030Tse14g8
pyrVn3WhqLDDG8Tx2oweqrQdmgU+fHakC4Mcm5G1mT6NRVYwqXHRLmVOGf+qEptmcsCo6m7aslxe
SldoFITo75XQmc3fv7WK/QJEAM5ksgWt2wX8nBbUDakp+G4Lh2msKfToZNsDxjI4wODn3MjWTtk8
M4BqBOxE9CQZUnN8rv3DuJj8aK0zMHqjtThA96izQzO3w68iK6crNs38VyrV/iptGzAW9hTtvKDs
1zH229FD74l4NVd0nYZqKiM8QbT0CAHI+vJ1YsZahUqpUKG4drWjx1puZ4eLGBj55Lx3oCYZ4Uvo
ebjIylnzF7dLHiASGgsWpNn9TLNReXF5WyBUQ1v1wY8031WOHo17Is/dYgPwFanMkE75iYTwRrvg
mYB4hbNQzXB1gQ8JZGxrz1brMPHLx65/1KeEllQxFqwnFnvQ7ih0m5lva2gO0L3cydortAVp+DOB
T19qgZjEJ/thuYW9Vr2kstA/vagU39VktOuiteRjm/O7rpqm19LSptdC1fN7A53avBs7CKd+BzV4
2tVjjqhE1yL3PhoRVW8iR2NXoFkyLjdSm+1yi3FUeH5WIYrnZiumOy8lohGRHno0p2fyagzNi9Lh
3086BzvSoKYi5+dUG2cDmjV+9GhW002P+fDYdw0GDLetzC8c3+ab1o+LEXRAmVF5uJNj+WIkJitt
QSuihotJroJ47d11naEzK20mo/FFVPXxBkCD0e485tJg1czoXuUVxlWJiEqQI0mnodLm+HiLGdMv
O8YeOwtPq8Vz7TTye8EIcrdM0VxsLFXBRM7cyj47NQ6JzaS3CiuMJZ8+OSWUKrBgRIG1VHVg397C
aJ9HAFaiDi07CRXydl66Wq8m1gQpU6kep92yYWed1uesTmZoVpJ23VdkppATtKh9eS1jUX0SlpPx
MU7TcBd5Ca08BDLrXnda9buTubEabxYNxZprcBaQ4KpjifYW8A8pJXd+ZCKcUCsD1kJGmtaAtSp1
IYjexZWH477xGP+MxFTsO0eyY8ScyR6NYYr+TIlWODv8XLa5Z7fjPqBjEvA17KawtgocoSs3Vun5
tuiz5g4diJ0FuF1SZgtxrP2w+2B3RGSblT3AACqKIy4CRXmyPYUvTziuPN9R2l5je+r07in2rLjB
KqN5SjhwZL97RCfgJJ9SNo85diiHwY2iX1U7X+5rdpYaCYYJHYLu2PIXKXzFiz3QykIpjByGIBp7
0irths8e2enNyNVrT1blkBsyejeJOlQjObw8Tpu0y6GlR0OSvP+lHvnjnP8rHueflOic6lBQXNhM
qmfBkdH/SWf/937E68GAlWvvwantBIrTw4mnxw+gGlanee1W/rsm/FtNqNFC/Oua8P8MLND/URq+
/oU/ikACaG2VjsLToKWRNPpnDeiRWWt5BKmvxJLfFeB/rwG931SNilElZ53K0V6jqP9Uhtu/QV1T
TepCru1aH/47NaBuO6sx4e/tiAMqS0WybmvWGnTIP9Y//wvRKYvTPqFrznzVG6MjFlhWbXNIYgkl
SuJsDWSsnuh2qrEzGnVPjdiHpnwHIzP4PGlot7QqefSsmdGXqST504QGV2lbqM0St+LjrOM7ThJr
Fxm175Usa7XUwhGdN+QF6ZKUpMduNkyIvP1h1Hg4TPJUakoWjWW0G4+HAY61nr8C+K/PhvdLiOEI
RZ4UnnX/IEVO8ZkGa/BA6hxBXeiDd5A2eVe6zgAFaAgAlvsOWHbFgFvDc8YqBwDxocVTRiTvcmOS
AO8bWfqC4bf1EUOivFNCRVzg/II/xdGdZ0e1mN+kxsgsEzlb6GbbKpkv8KybXfTKDnSv51jJJC/2
1IoCEb/XVYcY8qg17z3s6oZFnp2HJlPswXgbqq9mHRvKFxI/9AAvvLEnoypAOgQd3eZ0HdSntih3
SE+ehtz8XJKlYWKD9G056qQRpQQXbt28PzPz2hhZBVPCkCcvV/asO3xT87ak3sfHiQE3QvVkb073
IJyOeEfls4PUunMfqQGdFq2wwuR3KFe2sbyhrzT8Ckb0Lq8SBCpOctdm9hakyh7S6w5a5FmV78mY
eXcFxobnunHbR01JB3TY9XOP2lgR/XvML4pm9FVjB1SoLdOz5tjn1LTiIYMeTrwlkUcxZVuZ9DHo
CnJUABDtixrrvvdrcZULPOtTX0jE4oiRu2U6WrqJhHE2DiscenTb9FmwrGonKj5ESyJU3fqWMKnn
yczaXxA9p2+3eYkGtpxy/hB5hpTPvR2y4lboqH3bO0238I+LjVLQaKC1CEoIOH7ZOIKJYrmcyTTe
dMJ8pJPvnumSnuYi7zbwM8o9yqJs22aIhHpVpfSstZ0EPOUZRkDZ7FvVk+W47C+AVBR3ut2c7Ai1
cbnUfg+eBUwtq3RWwkjcuwFbd2bdNQRB1TUfKZEUeX402SV1eaHiS0QRR5NSIrSKLzBXOOh8A72u
mph7iYYiJjQBtv2Ty81tOV/s1UE+n3KnvOnKhKVXE7jWycIOOCNf05HseV73SIDDQ1p8LvEJfsET
NQNferGNHOTSaAb2+L6UhMTd2WZ2NJIhkKRbeSyYNLmJ89PvoRBDzc+vzWhs+l8riwTbhfTxTUY6
/x1vfYZW0hcsCRbOvFmBvNGmT+2s3oole5lj94q4c7tQamtAomaas0S2vuscC7cqzmTZIEFoHls7
vmucgyELNuyjHlAkAtysbT+W4A1YTDZoN/ApNIbcK53yI8FDnyw3u9VycTHa4WdK0/dSoLBf5uy1
jhcqCnZ57WhcPT0jol5J26DKrPlTW9r4dWka924q6opVfAUUgPdGWBnaY4Kv87hIt7spF2/YIupC
fG9oPFpCrrIxohkqT9yiMXkQBjkCLhwgT+zQFlY/+TJbz+RVTBp+f3Z/evRoYcaqYJpwwZq0uyeX
b2vhpAf0ux8T5cISiyXkshFO976MLshcih665V8aHVER9ScxKw9RT9aEk72Z7GKyuOrpqUeEnQXA
dsWdMa0MTPdNBQgC7t24/YgkoUJ15fj1qN8gdJ/aEvWxLV8H81QvC/aIYXxxDUoDsJrJ1xSt1DSL
+ASCZWYkDDKfQ4LROt9wBD1puajvIHecM+0unAsI6tD1e4SCuertuorbtHXXwqmz0BK3N3nWsQOP
TZSFUY933mhfS919TKA07jJP6TgpFvVzRCnne3Vh+t3SziGi37BtX6g1XzOngCMYvYryCBLGvW/T
r4Z1XxwVjo+0CWrGnU4WAw9HIzekxCogO1RCNVkte7ve+KQc7gkdY2mnGO1pLupDGY/vdoYtMiI9
C8L7Me/ULTmwmwZjwWJ8pJi/kb+G6Pl9coE3+UTbC8u+lualYKskI4TNjgbSfX5lF0YZqLypwEmc
Fh58V5r5Dn4AAHOHrQczhHt6lzCbxFlnFUnfc59Y9oOhqYTYqEVdnJrSvTpNijZOYoNZQ3f59UYB
4QTCun5mjDzYoMpwDKnAd90714zfSnAVMdEkUeoGoElM86Hl/drimE3U+N2EKqvT7ILbhT0g/cnD
r4Ofnll8J85d/Br17buCrTlpjzDmUIJQuTNGHDUn9MoiSBxBeFR8hWy9wxZ0sWTxljryYLdPZSFe
3WamZ6/nE0MqwGkxMINKdQSWYBSkzHS2CAqcKyaixDdRZSQji7Clx4rdTeNZmfI79n0NSBJSqErE
F8TDoJUjBjGe0P7CmY6Ta2G6bL64ynAhzFnACacpcwU7A1IO/aRgO0hOsUSdMECRiUG+cccCMKhH
lOwVFKS0gHHXmPlbrdQMSatfZtGcJIbszYR+BOO9X3IHKwuqlh7sGhRyOEruF5lCdqDH5hfr8pde
Qxs7xT2ZXrCx404nK6cUKL11TTlFCpBulmWswCs8Kc7CUfImbQwWs1zhOmCtzKl41eJZHiRsWh8h
lCSNCGN/yS+jjo+tzA6158HJVtItw+Iwc8SrZZSPihbdae2ibdue+EtwG5txpXzQyaQ7k1dV0i9b
xtjbHCg34UinxpYYOnaDsdLJG9BZuLXs8UB0CR9+07JqA5e0UXUqkwWKuaud6rqCLcOiVM+YKuvq
rnX4dFo2l1V+rJxxT0PPRG06pdWO6qAm+QE4FpB7Ys22Gb0Z3Vdgy5RkFEYaqvI9GgyhPZLd5/RO
K9uHxihhIAw3ui3vlaQOpRGVb0TlbIrBfsjb/k1Vf8rS2A31jzYbx6lj5fIRI/BIjOowqQN6gGnv
tMUuJ5WFbItGFZu4uiTNZXTfI/2ojs8aT3RUmX5ahlNztOaXyqtQ7CE2zrA18JaFsD4nY6B4z8Y6
SplgN7mhRb6Anl9T/uKIe57LybUzA6lajxmbaACH+0lLOC7K92wt8Hq0Xi+iQLAdMc000Cfjd7Bc
Oe91NDsYP5wTOmY2QrgAleGBlF07BFWMTj37UV0epSE/QTE5p7WLIFCM1yw5EJV3ksXM6KlUr1K2
QTqYnwIghydVE/V9vdd6BYYFK9Wo2TeFRwRRkwatVWk8wnd2DgbPlb9gwu2nhfGCGBVfQx2gp/YB
mhk6H9BzCPSfXBQIvdvea90KkyO6S78b0h9S4IJFYzpTq0cSQo5I80mLR8u0lKvGB0Q3UKhnQr+p
P/oQUjZCLBGFOD+2Teo9Myg+pJROV4ycMC6ASPhdzovTtBSVez/Kw3gspb2xZ5ymDAYk1yKDiLjt
1WFTdkfDQlkikZ4Xxo8dLU/1xK+gAYmKaamhaRvR3p5xHRaZflu30t2M5R0QhV+2qyKSkVwTW5Jp
kCn3ReW9y7kPF0250YV208/5Yaq/mIYEiJjIrk3M+lioE30A0ySGAcPyVJkrwIEPtO4ORu4Fyeqj
dGrUWkV31IR47s1ln3rzi5VMz7mjX0Di41uI/AkXFjShU4srLdWTCwL+vU7CEKrR4cQydzUzoeke
ScFQbKckwMjcknSD1jvXmxAz2qm1iVgwQVUB2kMWD2q1Hh6zbtkDloVskD6uueIK2vSu5KWSEfU6
ElcDXA1vlz32Ty7K9E02qAlpBMsuM5sZj6gF46j/6FK6gGlQPyldxZtd8f7PpabCKITPM6YjktoO
QtQ4EPYWKCRYBLaWaygJHH3eKEp7cqB07mN93rWNZuzZWFkHzBFB2kcPhb3Et4VUSGLvRPMkFsEb
N6nLybkBSp7fyAVbhq016tYkvgyrfQMOBK5+2ewieD7k1LmBTXC5MxSU/i0fRlIpCIrJElZ0mr2R
BVixwOWYI+OwCKPZO4P1KBXlirbT44YHZOOTLuxumYNrTLlspnzVsq8hchAoPISukygviUs7kFVO
9K7YyA4IVsFrQcUOiudmzhx0R1PeHYoc80QDstgnkyts6vqIGefeEQaxTZgWmVI1JAJVt+J3Fmj1
BZ0yLAQLOdtsjBCCvuJnIPQ0O8tusZh0X0T5dHu3cItVxupPmCSYKBKhNTmZsnNrpTv3jlmxgyaY
p0tTv00H72z3HGQiVpBAqcoRdip6eRJwcfbXfkGnZVVV4Ej9Y9Q7Y1uDud+npq4EE3D5zYL3FLkc
Onbqn12jCV5+DVtCtSFQ1FtcLtIWSYCGruSmb/ND6oi7TvVugHoxhIM/mI9fztJuJhMPqi3iwFn0
b6PKz/jHbjAVUmvysOjrcIsdT9hrCt0fqCx/markhjpeCVKa3V3fc9miBeMW+6NuOwtD91GWlPRE
3Xsj9NdJaPdGowPcdM41umnsoTfseMDbpT+t6b4JddiDPAJZkwVM5r/FiC+tiz6gK7DLZ/b4HE/a
s6F1D6IwHzFaJscIXSNBSB+W6N6xr7w5ynBPem3mK6Z+UyYCjuNifzQxj4KahrOXUDLL/tDpTWAg
PU/Tr5Im/pTYdRq4EUuCcTTsjdVZ9mYeUBGvFpOOQiIbFpapOGBrJaVqJ08kc5vrShFFon6nk2a3
N4r3RgNcFKsQFlMC4GqntUMLG2aAj+2iWIp11UnzYH9Rbz0aBdQu9x3Hh1nkR12iI06HX6R5AvCs
loaXDCDTllUNyw1agx7wXPxCLsBDXRXXyOqujZ4HmMQrsuC+RkLiDA5ecga0iOClJGh7jmvJgiCf
pxAPZsD4fUdXfl80I3IWRKu4hD8mZUSU1ilnx41/UsocLc5ORTveVur45TGkDGozo+l34DEtFdQg
Z6vaCdw+KK5GWwF+c1+Jv+YDUtlIV42HwBGSnYNnMtPe06y/TZMIT4iNHpmDBNVsWLhZETrm2qwC
6NKXY2F6O9GxRZTakXjpkzqh9i6GJ0svsaeWzi6SznZ0tSDXJiKrUCAjnbIoJTceb6rcnvcCaaoT
MyEaDP1lyWKoSybjDa2jzcYMN/Xw/gA8Os6Hmdb70u2OSEeeEHseBoORhowIBPEGbJ8zpib0yP5M
8NatEMmV3CxMzMozOoVxtRO0nLgZuwcSUMZ93DUD43fyMeNWHsaCxMANNKH+hYpoOHut/mly1vXE
Y2gTpZ+LNsfHYmhdx3mS+GMaqR1YbaTXyVmLEwWaKAagxpV3DiYx/PmWPd0RH5ys04wHoyU8KlON
+bVv9COLCIZSqBw2/Yh6dci6X61thZ78yqQZELD6mKTyOqbGd12ZPW9MiAqx0ZAGa5lifiIMcgKE
FpcMmlpO3jX4TUVzxv2Eki5r630GTuq+jaoTPza4LrV7qGauIDA0Lewhf+IOlzdoXlBcdX7ds0Hi
i28Krrziwbeu2wuq7W0O3Hen9ngfXcQZgdmvn/lSkHBLphzchqRIniGphwSO4ZGfLOtsMcy5jjwa
vkaLbGTza1O4B9HM5rYyCZSzmsk8Yla7F+glzsMsQRWk1XZyNR3UpjwuBodyDuF5Y1VZ/tgKxNjl
jN5em5I8UJrc5akauENK+VnWHea4pkeSNm+ddUqB7YJOZM8yNIjGcauVarxVI/JswpTNE7xggtN5
yecvrs5gL6MX4H39NrBWAgJA/dLb5W4N2tsgk5mvg4UkdC7T+UMho+UnJ48mgl1QKvu0jT8NvU93
cYNbbcitGhsnzRYv0yNkgk2u2Fjpny2NPhpraUw608YdrIfBSXzURvvcse3daByI4PoxUmYf+YyV
yUrvCCPbGhm6qyimIfPaBb0tiy5DPZSKuJ94iDdjm9x3BKohDrd++kTs1hrFsFl5o4LLTuirgpqE
GdPqdpooHl3j0+hHYIGs3Avj3quQr4NwuDjD9KVPLadoWx9GkZ9Spyz2+hLdZ2Z7IUN2p0pGU/j5
i/3Yc+sX6+eC7vFelOqldDy5BddnbpTWSF+K6A3z+Fnv773yvrWrfTxZ27JZtBsGUzarGNCiuyaT
OOYQ7r4vpHr6mKOqcGQ72bTF1ezkJY1+NQYBZE63yRdmcsJ4JWpXWK86czlmepIMVgyK11QqUGCR
jvW4/ZUKvmbbjdQiyytDjyNclr2mMQIhEefIco0tsUYzoLUP2Gtp4FLrTVEJgqtywmhsKnQG9Rs3
d+8B0a5gsXc0Ygj1bC+0hQ59ry8dJivtKbMeu9gJLF5mPWfswDChilOEdNrRBf0Rp0yAupW+pM4A
KrBLlBNjBN1EsTztZw+H3TRiJ5vdF0DeBMhDZwYEAV+F06ZRQA9X/Rshox1TafbTbkOAJifPbEm8
HtHGJprVdBbeR0vkxYEay+k1ie9K5b0mapOUXWYk8c/6gNljg5ml3SlCfe3RYtCh54zr5+sUP0jH
PXaOdbATFT8NPpxxN3ovOfePjNQ7fNfvOR4a4MpRCE3ugC2Hh7p/qHldRPNjZkdBDcd54rPPZH8Z
Rxyy6vqC9naV/CRZ773zEsCErzaDiQFo7+x+Z3Q5CgPQfCjRPBLGO6s72xmOuey3SRlWA6Cqh0R+
6+VH4b7Cu4B699W75ckTY6iRZWrnb136xFRDLdNdwxRaRZnCXOHasTjsOtoGTbuaHsGpoBN4aXSn
Mv5pMCDkWnmBHYsGREUsypJ5ntFXgZhRzcJPWs9HxrWJmsxFu//i2PmWRpdPzoyPevKe6LgKi/Kg
jLckVNV+bg97UZr7FOJma9m3VvXgGh/FgNlsTkK07Pcl6bQbAZpl0MdV0ZzfdGl+iujbwCwYCPgL
DF4iqBam1ATj3tnL9Ks04y/U2GyPO+i2LnDl1ry1SvW88NZr0c8W7sJygjDKo1D1lxWQarcv7Xit
2IRE07NmpNsm/pHsE9rcF/pLNd1MvYWP77lGd15RP5v2Ut4uyqAeJ7MCEHIPJC/n+6GTlX1Y5O7R
TMezSlaAxL08Gq/p0oP8mB4L/b3A/8g68X7sTETA1caWCa65U2y9mam7rxrMwr3n4D7DcDFPxbnq
sl3aFqe6R0g71I9amjBzUvbEZpIxRv5v5wVOhNUuOq16BxJPd4Y+bzMrDll8+7hoOfhdv69uSfP0
FyXiILyfzEdYtfjb9fKCdTru3wf9ODPw7Q8KCmdH9H5OhtuoHtnzaIJo9dDUTmVzYemNIYbbCXLt
oUtx98bHigoZ+lBOsZiGVfVcLDcFagNLfVc4xrNzUx8lcV0ZNUQiH80xu0xpWKgzh0jEvXP0GmOT
5uhR2zYouGXW1tBU6n26fEUGDp5M3hWIWltUAebsx8AixqK7MGOup3X0vFw1izZyAjJTxbe6p4eF
ZuwyY5+Y6VW0Fwv2RVHnErwmpRLTNcD8ATg0oDPWTUvBFL1wBCCXqFBms38+WZgQVGjq+7pnXLQF
F7apm29ZPRsdi68w1TkDG+e+LflSrb7AFHzM9GJfjPaWPJJkUyrPmJfCPmXZMeKbarGaII2aG2NP
WrfvFjA4xVXo3LfxrvWmNyO7W4iQq0iQRaBlZg0ko52bAkSyD73BiyXlNaVvTQ/1mNR+aYv7kDgA
FkV561FCsKxgBeIiB/Kck6IrbRCXJYtAs7wgAkK05DkvcEUMTBbDPqcFo4QK83o56BqUAksLOo28
Sy6imlwbGRU8G6oTJnqaP44JJFjGTA79OoVQckAvrm1a1S3B2nc0aBiUNIa2xUC2eF8Tndzc9En0
Mdn1uwEtaOmHF8t025dsLKojcjPKQi1vLrMn3nL5ijUCF3rXfdZFehYAhYHRM+2B8DM0oZsEvepu
S+UmJ89iHZJ787wTjsJb2N40802krgqod4WYOGcwfcg9/5e5M+mNW0mz6C9iIYLBIIObXuSo1Cxb
locNIdkW53nmr+9Dd6PKkt0S3q6BAgr1Ck9MZnL4hnvPjT85jmDEQYxCT/pre5xsMoxntrbryPc+
pb+okRvvc9wSec9arbqcawr+Yp/7D7N8qJNrBSyYEh2pab3H7bpBm3YI7MtcDbey/Y6u7RSXzck2
j34Xf0iYwtrxbQBd2njN3lsI4yNHoWGSnJanKDvNQJBxuYwXWHOZcl83uaL+7hbsnchbtGAI1dbd
xyUjOMDq1FcfwCm6VDNUl5ULzZTMAErIeOMB3p3YcCXZciVm9aMInxyGx7ueOaVv48iLAi8+1F5x
zbxAMYuqpm3qDJeD4EO2YIQQXp/lQAVvyKBIv7qgiA/pbN9yb3X7hD3JfomOhomEb32lz+Z28tgC
YTVPl2KLLwnpkLojyKHaCDcmWAE+amZf4VNbzmEs77s0PCPAiWy5iSrFIOhPVqlhLZlOMw7dWbN3
NngWeZ4obpGJWU+l5V8XC3tcosqvSdowFybuhnsEY4+u4A4nRPwDgqnD5DfPfVeTCYrcck7DjrUX
E3+f8SSxnuxEpukOHqx47LRFOujSm3NEfNcecQe1fpxZtW98R06MihixhCByTh4007ZX9V56ISEU
QTgxE4zqO0sHH5ae7qPX0SffDhWJv0w5oqAS3E9teJbkUt3l8gAuLKK8vhkjtFCzNY4kYKtHP1pA
2UA6p+WcnJua5xFk4Xk8A6bLGj0UcQCkzPhcQj6ocxl2RzP61nle91Lv3TlMDx6j952TN2eVN30O
J36NGgvB3mk+j6M5syL96Ct9SF2HRbZjP4RioQWzDy0m9dRebtyhPrEhPoSGK7CNTqRcXXa+uPYi
zE2J5YL1naZzZEuooP0IM0YjdtliiaPPlXSLG/RCluEAmLsIwxNG9OyA7mvGOJlk2We7r5wEpITX
HNvWIaVF2InX0yYpG8y7G97HeN1XaDSynU0acdxdMifH0c32UPq7c2SPMI2wjVz0DufUsnVgRtul
AYYVE+sDOTzlETXbB61sbOaSBak/B94Nser1URVJR6hobH/y2uoqHXO1p9XERODBKZEVvc1QiYng
GEYVSyS6jzVTFzLAa3k7ZiIKt9OM8UEtGbvqfsoXVBN2PN/VQ82O3JFCHiqb3pj4IrPJlfyYBtX3
3hCoc13AwmbYEJbq65h79fOwDnmRv5JHNDJpynDTPi/YZzfkHPY/uQeR5gaqv0Fb5pGX1jBdycGi
+ZVVX+X8eygZ5oG2arH4E2xjULazoMDMZhhXVHO7yaLMvm1c72HwGZE5VXCWIN44ROCWv7JyZzFd
Vv1Nby9gSJD8AvoeJYB6kR30EvtfQgAiTCU6kNPG/hkVtdOdFe6oL+t2VI9NyNI7RO/ws8Ksjjer
prIXEs3JaJ35QQcz2l9qJm1u1BOVCAVwFE5x6VoMnWBm8Vt0PBsnfV7Uzc9ukNUNKfB0jqwjed9O
HtSrhVl/aA0Odd0oTpFFXSbasb+W2ay/AH2py61sW/9ZAGAuN7AmhqOdNQfGHiN6ZPRuu4iO5lhF
FnPfIKpbD2u2aeiDsznDtAnBpO+C6sNQTC0LFBgfWGi+dUGRH0S+ZD/9pCS0qGVYxCp2qBRv47hI
7toe27y12nZXtwE/sk93NxisLSVYEL8e7a+y6O2bGkoeKm7s8VWqgYGBhDnajbavc/oHKpyKigoW
vkMUO9pc9DI1TOYI9SEbyqB2ua8lWsHEZzw4RuZY1VO8d0xBAq9PNvYBDal7JIIlNTPCREjt5kel
h5wgZUvAPkPdQshs4T9ljSWPYK+8/VA1mpgbLQ4AVKxzJtQUUbxLb1rsPZ+9YZq3NgLT21bO7cHN
BnzcbqWBvTXKvzapQmVcdShhFC2F8i1mOlM91rQT7vBEYrNujoSe0rMQUrZtVFOI86Y1UBbsUH6Q
HcpRijOv3Ac+61wasHlXxlZJXFPasehTXXuFJMTB5FjO4W3PAHjfO3K4Td2J8wMex1ZaeuMBb1l0
pSXb4FCRbsatTCuX2t0xBa8CfaQSn8EkLw0E43g6c1DVf4PkHA5bkeZLjVCaxDo7RfbjedYPWN4T
Y4Y5+JFj4t3kBUsnraTcx8ipCkYUgX/th0xNwDX1uy7xDD8LKE3Z6ttpjXbascTEEVqlIMI8F9J4
VXrys5MF6pYBD273Fv2kvHbTtF+JHwF6dKb92xQRyd6yTIJGXtrlJbMN5t+JHnaeQ0CADRFMzQkm
9Io8DoJmEwyn+PnLEclQ6LnemSmb7kOQTfFdRX9R215+nVBIIvoYQWNVzTwCvQjNVVXGtwS5zseI
7GpIBOKANZNFbrAwJa5sGzJ7FX4ZU885T0b9eSXK3zhdMd3adgc6PLGh3bjoR0PCtc8YInUXCGjl
l/VReNAITm/IO5s/jQI+O0836wOkHX2EOcG/C4zi4DqNOAGAn++hXTJ1meA9GYWIJmY+cScau79j
UlVZrN4hBJEnMvhQasakIT7ZcnS1y7r8U8QmITCjA1sjhwiZzt25GduaOyK0dpOR5qcDHIQttekO
ZcXWl3uIpUrtcHlIyvwfyWpaZSD3VPZszFtTHf1lYJPcwSa/yGCdXHulT/uEuw0LXpo7mMZScUY+
PZfwqAirQTnT+ubkeSUTf+ORFy3q85o++64qnP6KpSVpDfU0X6m5naHRZNxjZI1BZPHdD1NQuLAA
x/5mHvR0lpd1+mDKhIlTBdS4R6Yw9deKLQmkllgE1DtDejt1U3yI1mlsZ8Pnyxt1M/Pb9huKE7Vn
neSdZdEEc8tkd9r1+8vB8YLPpTWTTk56m2S6sM2tVu6WaSpJwMkP/uCMBzk01S6gavwE7eKLbwuz
r8Z1OFrOWf9gRhV5uCBCd9rU4BPXwXRXnTU1SmU9pcTpQmqH3VCKA+UPe6SMrYRxWFQuLEhvPC2R
ZeVMgdgkX0zpCJaydpstUMZvDHqYz5Tj9BQEq4o5m9BejOQjTS7IVzCUC0l9bNLpGObA3ldTzsCT
oAm2xTlq/qHwoFWPONEpGDpeGhQiRYoHegajB0TbJegEOjTDl292mEqHB7aLaAhKXbALSz99lAU/
HTrw7lzlOCIB3676i3oaK2ReaE66Og9+Yow0lzNjvxptzW6BzxXWCWBAn0QuIXBucoGmZ749ek95
6iPOZCl5g4hDcaAGDAEUA7Y8kqAyYUecd5meBV3fMIGB4XUSUIxAyinw+svcBbBGyKJh/1JnaJ2C
+EOHsJESk6BBpPp2fAbRGtWZGM3nLGvasxpl3bwx8cDPEsJ+HXZta0fwH7x8urGh2jEyQsV27YmM
2fpYTKfEDpI1BAeAieO1yeeKHgHNVx0D2ZTh9DzmdXzjZAtMKJcwB410vGVq4U/n6F/Z6ET8vZj6
eBnkpTFVfZs6c/DUTh5fXYkR4WbOrPrHTGjPM8FE5bm/iDklCMhiU6CGdQM7hd9QYOgbiyf5wWYA
BQkVTzbiGB0RiFQU+yWUHSADxuQj4MmzZRqwPoVLuEMgTjWtsuqDjyf4ihlWuc9HfPRRBI2O/oE7
ERcPEw5EHvd9MC3PWZrkV34QDAfgNH6+sW1rde16UHIEyr+lnJr9PDOy8G2NOhaaMub0pUbHmo/A
6KaQLPEkzQENpN1pRZSdQ3GE5TROxVXdVsWODMf5ZiqR8zSx9wHnPTRITyVfyYCp3a2mbb3oMdLv
rMld1ebLtzqYqvu285FnJSUrV6yzD/BTUFBNsWgY0HXeBWxxBIrjHQ7yL0zgESOIubnO6kQdu8Lu
byYBV2IXp57/qYHRTMBaBhUhl8QukFp/R7A7L4ZpyHgLeTlPUpgZaNkMVq12mc31UiC64p6xLiMl
nacm5MuMAOXy/gwBAgZr+LphNYTdfRnvliQhn2pwxYLAx02K7eTxiEh1IjFzyKeereKJtbAPpi+p
9uNozQfyLxKISAn3SACVV21G4hseXX/270x4lQWsPqILX98GeZSfu9ivfoCB4O0UXJKhdWSevcHw
QgnQBMvBk+vbfLEuanj1BM4WLFwu9IDqkBApMNVIavMLp4i7Xdf4kIaiYJm46Y0KG/ZAgXdGgaK/
s5NwvvLmwLcc9hkA5dLT34HFBg99XkRn0EJ8tues6KdN1giLwj5xdx6YVWdH7gbAAIdoc2DFx1w2
Z2EaPwjGf4SzLTK8NRjenOasCRivV83I8rhsllNGhGMXhzCThHORLoTd9FDdrHS5DExPygX/j4o4
ms0kX88//7n8/77M+c8vC/G/LcW/PIr/+V//pw/5dxvyfx1/lteP+c/29Z/6f2hWdt/Exu9+Fjki
49/Nyuu/8L/mAP0vhPe+67vMsTRi/387RM2/hGcoVRjuYBwgPgzfwP86RLX3L49NPBkSNu4Oh//6
tztAO//iz2HodFxo82vuwT9xB+Ay+M0aAMbegOJwORJOVMjx8pU/tCzIakniZQ2vWl8tNY5DWC71
HthgefabYeIvppXVlPIfF8KvQxm8BxxFkLJMFtNLFwK84WDNdUZ9oCwEVCgKDqRDppcTivZLZI3V
cWzy7FNSNXQgkIZObx9evXRB/M/xccOq1QVLMeS8ckH0VGaIspmwxCjn4X7akdnbk4kNsBuWdRsr
xijLVzBHBF5Kt0ZQEYXyowcE7XuYeMEtE5EGhlA2C3YeKQFaG2DrXk17RErfYeX4FEdPJuMzrYqX
MBCMagZ3hq+0scjVY8NSkiIWITF+JoOHpj5nGEFfPtbRPdcPPMPGqYOn0JuHz8Og7U8wSAqmVTOU
zrHIok9vfyG0iH/5RSjyV+P7+ou8TvqeKxE07px0CFt8IgV74diPxaA95kOoPliqJa7zWWS2fMxa
10b+biSVc1Xyckd/ouofC29JG7xogG0LorGLkS6svrdywnnn44sNUMsnBhNcGOqEbMFefZdggeQx
BJV/H3S4DncRc5on3Ud1drAIFJrO2OWXX6beYCYhDm3+oOscVFljImTOCDApknzTdHDw5um+Tb02
x8mBouxazj3b5lWqdd46VaRvoqBPUvprL29PAnUdgtmEknGT+zB5dhSDXbNPRx+1VtM4UbOL6OI8
bCtF9ygyAW+mcGeJpLbHB3a1mNJD79wq9ImyNoSPekCb9ohf5XKIm8nzWIf4scdSp+9YczpheMsA
aLK3QW2iR6/xbPfMLm12eKM3rfgfNOD4ANpiIdWqC0B9Va1uUaaT+Qy3r2E8s0t0jD55cRbWkmTg
OQQDq8JnaDwPk6jJIRlTdTmQ0+pBwGC8uQ0cN/sQuxgk9x6SLpCnPcSanWOyxjuL5eTb3zlhV1/M
AXkVW88hhu0uDYw3XgWh5QeHJTZVfMBhCgI846rIIZsVdnYKlGIDGQxpa4O5tv3iJpE4FDclUttu
xywhU7sskQ2K0JVgqlDF+9sRFzcCnGBogydCJKL44HQKSQk/0kwTZdVoUpbRB7tOirBC7lZgTt75
adJUe6eH/mSlAa2JQPIy7N6++P/2MKIhonZVLjnymsf175Yo9s0z4D6sxyE5yEc3Yi2MLQc1u7SZ
hbHoJG14sMoDO2l0AVkfPL99/JdJOb8eRr7jOcLFHOa4UCdeHh/dVRgjKxu2FQr/fdeUzoWNXeSc
7Yc8gqtOLt8+3q8snFdPX7AXxiNsHrSw0Wt6yG8eMLeOZEnZ0W/HYkTI4pDSBvgWk3tTmkeak+YM
1qGz68gq3TFgE6esrtRTyUJgPkzzunFh2HKAH6guKAMZS73z+dan/8vP5wgbbIcWHoEpjhIvPx94
F3+q64z5NxjQW3pk6J4Emu5HwS4XLjHR9UmIMqsYaOc35WTLrULLeShzqzu25AS+87b6823Bu1po
DROE9zaSp5efp7DaQsC6EVsE/4g/oXiH/sabk3z7zon/+RDW1Ackbzm+RxiMXt/Qv/0wkondCLgP
ZX85DrdRlrQJc/WRmI3cab2fRKmxC5oSsGob0gZQ/oEP4FXtuBG9KgBwdPApM5gvtV6UPDD6qIlV
oJs60pIH+a4v2Z+885n/vHg1tBTIFrbim6EIefmRSbTR3rA6JqJhqZ6kgkUWTASbxB6StnixnOM7
39H64//n4vCEcAjVcW3BegmcCjfsywNaXkqElIX7YQAM+lDDgqAXJWpjTTHGvu3WiBepoLPwJvHT
9GEcG4R/I8Efh7c/yMuLgrqFygVXJvQBiQ71Vyn3+28VLbqSlSRu0zHWeAcxiXgWIIz3bx9lNZK+
ON31MHigtRbGRQ/pv7r25DiytcATsEVh4SKejgr/Y17n7oeYcfL3nvH6oQMP8CmvsuEyCAtma5Mo
EsEOlunfwZKmlGflVD+G/VLE79ypL5+c63dAuBBlo2PbxlBJvXqQVCaxW4cR97bBaXGqtbH2U4ZZ
BvrCp7BPE/Rfg9wF6BYvxDy0H9/+bv52dGm4CLTrCpyur4rIuLFhQPVuBWiygzbSrfz1Mo2RbrLE
aplAYWdB1UAXKyvR7xtvGd/xXr+8X//n/G0bdouneHAz73p5LRpPRBR5XAMDEd7LtiMOdNx0CVjD
Em/MJoB6dWbP7bB/+8T/DHsTWjguhb/mKelwh708LpnSLtGHLOKdRJXMgW0hPmVhTWk0qDCF7uF6
e6st5Y3O3QSnA/g3rLeaoOtdqbOlOrhCs/V4+1Oh+PnjWqV21GvgFEpvArBefay+7O129t1621bj
bVgrcxdbtLCbAtknslvKKi+r4Iov3cA7/VqDtCeyY0c8x9FE6ZRu0VqnBJ0DA2HyqwxLQsWAdqOY
9cMByTr3e26XBI62EeKKXRUmLAeiFA8HsZp+ss9aKqoqqGA6181y64T+5yQU4aXHUyTYp5aBSwAQ
wuPJqvHtUwn1zzryoy+ONbGlLvDwL3uhK9BheSua4lBM1fzdioI6Qhtp7NPY6xyMY07g0C5Ibay/
hau5ys1cfXXqUdxYSAkIdohYZJLjzMEv0sEwmHR8ST6b6IL4xrZgc2/aStonUVZ+e6KMIr4C0YfL
JDqtINeU/kjsxFgzpm+IAyIaa56HVVlBPDy1XK6IGo5l157PM2qpPC5ltqOiMs9LaJigTGPnf3Jl
z4KoppafdmGbMmHTHSsvm+zXfKt0rhcSb6z4HP8ABVZoFcsuG/ruftKq/ELqQvsTgnlNFrTOQQjo
tkl+RpKq8MQzmZW4ahkqb+ZmGp94k8d46XhJ3gsnzKeDu/g4GFm3Y59JBNjKQ2Jsdt+ylPNN0Wfy
Z2+m6cnIKLqmXxrUPSfjPwzkB1MVkolz1VuyoFMqbQK3YliKI/WJrVBYW70fYy3M03Rrw1xJ9y6j
ccx8IZf1hnh6PhkPi9pcZ5WKv+QZ4yC0zzM/aCeilOinoG/q3WRH/nFxPTAXZVUBQJFQxLcBBLFT
AZOTMdbcY8QYKe1/oBZfHhzgz4K4ZR2s/i6kJhYZqKxTqhmUbq0tAOB21iaM1+f+MRk6gj1VIsRX
m1LlB5XlDGCQTd+zS6bIl4jdcrFLxSSn08xOUTHwLNQ9qaj117IfxV1J3BzRaaNgBDyr5DwvcTTC
L+Y739o+c1LayWW6hlZStiye1OydOC/vuzQ689F4eZAz7dJR5zo1LsReNtF4fUrVN6j3dDhgUhro
GCzip+xjy96S/CeK43aXA+sPmOSl+AlnHeMf69KJea6JkEAyc1ecRm9EfK5cwEOYA9KeazNgQ7td
gohORbpl/ejmaddiUQaQsqVJxEk3EfONjgjs8jMD+OgRfUfVMNlH6rCd45RkcYB+ZYW4gakE32Tf
pPuUwC5zTj4worw6Ta3TAFoAjnuUzcxeefQ/4cpDQ4fBwSUUTGfVdN3POpRH9se8i3sCBmjQqykR
uy6Q7LyBu9DO4YqgrDo61eq8oRirxDbtXKfd9QHrSbwzXCfIdFsSdxibsUlDE2R/oYdDS2ZiONQp
F+sEzA1J8JntDhiVmi5xq32wsHjdOYVR936fY0n1YMVcl/xGBulTyPJy4OaGiu7H3WVtleAdQ7cY
FCntDm7Bht36lzAmjggdoV/VlNeJ+zCiURl2btczPciKIPniqGxlKFumt04pCLtvVckAcpf4pfwO
fbW6QzFK4kePXMU9WrHl85vPqL2bJURVSUfufSjdJs5wDxfcSlmn/K82GT3PRBIHwHmKhXlf1q/f
67TedgoTObG/zL9tFOwwEifL1xsdh9I7tJ6xvkod8gbu8Ffxvou0ug0lMSV45iMNqFFJ+6oLncrs
3YWvZq/Jx9uOFeT4Q1wNzgdfZ5PeeY2BIU6RQsYYG4XxYzXzesEUKtlqOTM+KGbqmn1GCOubLC2p
K67YDikP5y0ulKiXW/Z+2Ue2FsW8gUqOAgw3oaazz6KwPPMTUIfbHjjGtEciZJ2prhgiqEOuvCZA
WU0HBgMhQXvrlY9aMfyhpRNm2ymdxHnMFeHvMMNK50rODpW23+U+eWrBYFkH07m8e9sMrkEIyeDO
Gu3ip1hU8pm/4Dy3VtCPu2Sqi68mZ5mA3QK++S5m40ZEnYorUrMMCVHEJ+CfV7+An3FbaOSN5JFc
TIOwd72yMdQYuwKuW9ZkvG5F82u/V88PSTGRW0CnB10iKzGbzC0Xy5nT9qxE9NDoYWs6esFdW81Z
djZJEpHJooFgg3B+XJ55csprPwlo6urWQBbvhyjEHpiortn0lXBP/Th5PQLKOkDAKNhw9IeR5BHE
qci32b7Bxu/Hyyhy29uMKFQXvyFrHVTcWZtvUQywdKiKKv9WLGhduOKIDV95m4uV7AbZOOB7ofeo
K1kXuLLJk0z0LowdmBzKXoYJPRIOTOTdVRAcStEP3dZB7spzg7zwc+4cJGa57w535JnARk1j9wEu
uPVhKSV6VTJQ0it7ankTRnYkGLupvu8JTEr32QiSG3YbXjgnwFu+bZsPwIVUsakH0AqsZ65y3MU/
8yyrPst6ZE9O+U1Nc16FK1v87drpz1JWM4t0QcZo8DB/dLzgwUGwB+Snp7LN9qwDCZdLFt5alWdd
MBoAQM5ydwfjVFzDsbXf6WVeNnFrHUtALwNpDaWS3a96VcfL2c6QJABvaCJ/vibRtjpaMCvxN/Xi
4Lpx8k5D/WfdrBVyAeKRSSmVbPVe1q+YwA0WPW7JYsLjjMfcAUTSTwfDTf7JX7NegiXI7v75dwwn
iU7KBpXkyPVL+K25ZrqG1GFwMRj4cXWZYS/9jK4Q4EOMIBivUH8C9BR8Sgck9oUzy39+zg4meVsx
d3F9Z6WU/n54i3SHLA5ACLQlkKw279y9P+I2Ghw9Q8yTqPPnVJzePmf1lwuLeYLNekD7JEG8nm0h
oPQySCXwHKD7/ii4BJwty3jf341xVXSHDm4ApjomP8GxQPkNfsGP5seoswO1JUwmLqCWE6e5n7ol
PNRAjDX5YH1/5dvQ9MAhNLzJndGM3QG4HGwE1fIuwSRwv8xVugsjMviIEpsR6/rqytdDKXdF53XF
JvcaAB+6HcphBSlO1WbOnWy/FEQr7wyTf3y89Ry4u5ABbHv04aYyzRRYDnD8TcG+7HD2vNPP/tls
g9CyBcG+OIy5D18120k+YG4yCKT6pgg+z0mcEiiaFUQ9vv2zrH/n9xkG95tHz0p8MHMlQfv46lrg
yNDMAkTCnYTkxxuAd6905b4vyzu8+Ig2efURT05K73vn+Jd7nVtvXTFxSTikkr88Nq28oDS3eko2
TBWeE3anXkz9g5M5y8UQAX3+x+dqGON7gK1YtajXqxY1LSxWU4aNslD+KvvX+5QaDHiQ6T4C4TF7
CZjuEJRw6t8+8l9+TY5Mfv2vI/9Kb/79jltkVmTox3quY1rPkAjifeABfHr7KK+mqb8enoC+HPoe
n+8VqtbLLxRNASEWhMbBVoly4kLi4Eo1Kt2iii3u+2yVm/bWU99SMTl5i/Ux9sJPfheKKx4y/nmb
l+kpaZziUQ/avDMiWXOoX11pLnYVJQA0QRBjFvbyw4HzZpPRZONW2ylay6IrqxCjToN1Resm/R7r
BMSrnSTLTYJQAsyitzacVTQjlCTxCrnhPBek/vTR2APu96L+W1NlFWSt2sJgDvEsLrat4F5BZ5Zl
/TtDhb+MOpj1rR+dhZJQ0HZenkA9ySrPJndC4SiQCBiVHKs55/nVV7L7Ibz6I84tQgQiUEAn5tfi
e6Wd6Z5QAhZTgyjU9N7vDXLtj+9UKR7gK1oaltvrH5wYaS0LlHUwL6n2zweSJKisxlI9ugbxFrjD
GIhShgrkARUD6JeqSWuD7zFOHnKhepQBRg53fgG8AeaIYDVDgeiubnV2PDetktFPbbsRBvusG2DM
R6aZGSbZAyhFv5gZo1hW9GPsXCQYQYR/BxO3TZ2FETR7qhuf0LwFnerKWfTI+BH8XptBWlaHC3oO
PvYIydHCoHe8DyijHgHJTmrXhT24IDZBX7MldFA4+jXezbQI4I2J0Skn+AlOB+YlMGtIwcgVdwbr
V8YXLuiBT1k89eg6A9V8jVhUA70hjHWbFwNxj8UCWyQzIRw31XVevXfY41kXqkywbOmw18vGdZEy
ZtOcPsdtUuONiOkxNyN9qt45Cjnlpg2Ee7kC9L6ZoVkeSXnEb9yUyLSQbPvC2tlwgNgwMTPI9yg+
k5n6tWEsQE9dHnSR5yj5yPfaZ2Fff+79hlDAXnsVwdkd659t0frZN/SRIQMGXWZ7dL+DPBqvTZ9d
+n/nLOsH59AxjKDEXVQVQcrIeVDHCXBbIk3n7sZfvBhdV43lidYIiFItqqrdTWkUYjC0/eqKuYdG
FFxaqbUZ/aj033mx/PlwJ/SH3HePMblxXe/V3bKESIxwY7FRtCN5RMo0kuCdmG3lm/ncSvzxndvz
L8fDZgSc2nArQCl89cIUQ0OmQJN3SHD8ZTUi1zHr6Sm46SjnYqgXc2y9c4p/PtVZkoFJdBXrIde1
1yfeb2Wc15f886pjUe3i1ojwIEMIC5RXv3Ocvzw5HeOx2uBqRQvx68n623FkX7ZA4SjJvbmNbyno
CNAK6YBD2Vhf+pyRj6YzOfFSGPYqt5Lbt18rf85SmSnw0mTGy1ODRvnlaQoRRAvBIGTGTp059L3y
b2WPJSYXovzy9qH+8iOSbrKi8GlBeGG+ekcI04YZNTdnivvnY9SH+IfKEMm08WkCkay1D//8gIbN
IyfHJgcFy8tzyzoLZkcpcRyh8DoYlgfoFUlXAkEMGNcdk3eOZ6+v4Jf1lovqxmaXwgqF4upVvVUW
s9u6gmumyekyQYkVirdbnhc7RHzeUbbSX44pcS73lastLAy17zxYaTITEejVAgxNmkTVIdBDf91O
Pst/D8oZ7F099R+SztIJBoaZomYufbw2Y9iCtnz7O/vL5aihhjpM1tEHmdeXfd5H6OMVk7aQkTjI
SGgseR4zGKk1vCRPh+H5NCLRbQuCzSBtLvqd++HPno2K1UEhotdqjgr25Y8WMlvsCyfgKmmDaNsY
iE6TmKtn0hZd5ilQuVyBZOHts/7LzU6ZbNOeojdZuY8vD1r53ty3DdysyeaiXNjunKsoWa7++VFQ
I7HI5F5fC7mXR2Ht30k74yiE+Sx3kO6gTUFmvnj7KOtfeXURuo4DzQ4iJ53266u+oavvRRsM26kB
FCLnHEV0opj/ALVnRIIh8O3j/eUJ4tH7aQjBaMa4al6eVa4rocfGMIqxC31BCGb8uRy7/CCdkjnP
28eSf6mJPF8RmAEBmleQ/epxxTPDY4IGpJBZ1Tf2Bs1F1dZsPCgATnHV1VslLe+WYf8aew30L4kj
+xqG0HxIgWUjCh2QRL73of5y2xvp8mSjzELXpO2X38CwND4cn4koudAKboxTVGcGwehDJ6u537pi
dPemCmBsVkmcfOUCX8MK+v69gnE9zKsfngaBdR1NJXoa79VFDCBcRfGQUy/2tUNIKuvUT22a2x9r
Eozx9DSt9dVLY0McQDlNP00z+PNtFkfyO0MfAExlakz4zuPkL3ezYaUs1wUi4DL/1VfTDq3JAV8j
AbGCR7zt80m1roK1Ni17AoaK44jm4Z0vYj3P19+DJksdSzbtr3bWa+i3N6ohrj6bIH+Bsl+SUxiE
2U6uZkoWAfUWHxB0r2SAVTEM7fe3L8+/nC1UM0oGxcyJT/DqhRPCXmoSMgkpelNxG7FdvbFsaAXh
uMZn6aZ7yoqkfHz7oPafRyXywwPsjJSDd/jrx0oZ5+E6EOWx4pag9C3d2901NVtc7VpqB4TSWJCW
FTmw6t8ZauDJEO0iL2u76D5DhUpg01QOGJhZRHZzYJ5sHPRbfQaXJy3GhNl1Ja+RnZHik5K6FnWa
R7OSAZ1SqCd9WGoH1s7MqMY9RmMMwawMyZHNyZ99p4b482GDwIGCRSCE4VZ/3RNZWWaq0jAotvpB
HxsnzfYUjbDNgrg8vf29/nGoX3NStIq276F4XZWyv19GaZDkSVQaOJJ2d4/XbzoGzahpWSP9Ty9Y
KhT6u3Ukwo7MvL5JYpPPuRzpPVnfxLtR1sGpoAHbCkuSytvKYFerqv2A3bM9vH2Of8o+uFiNXNVg
UMOxQa4vxt/uFV4MSgdI47e+m4mPpJZnxE+w/GiMWxK7vLi3WYEC0FrY27I1w/GStOWdhBOx6cnX
JVyjbq/bcn18vP3J/ngju3wyFiXcw6vw2H31rhQwvUtOnWxa8luuQLG5FzpM1fnbR8Gm//phQfeC
HHrVI3sse5xXby+d9kDJsPuCqkbzd4gB9kPI9Uhs2Hvs4r90XlZ+EcQWosrSU4MeET8oe3FVgoma
6cPnzchOOtv6Ee/kTdNFzTd/Ss1TmZSThEs3FubKZsxc7MdUiI+Q8YYbEFJdfViTE4hMS+Z6IVA6
IRI6o/fB9VlbbnRyxtruNwxWoFVayJhZL9IORnuAZ3WD0ak3V34CM4lZCSsNAuojunzC+jAVt2PD
VBWdPh08ZuOvrZTIPu28Qc3keHkPVrWcl5993QNhK2EoiYsmIm2ARFpyOTdj07dgUJgoticSWAe4
iz4m5FPlWwH7WZ711o5Qir4969mBex9yMzfBbgm5IJ5VPepPfj0NP7QpccVGeQ5WgedXhc6waeZo
w/MHXwkTV7ajDZpkwjfxiTwFWWB/Y23YQia1wpyyuZ9YwmD5rG+7vAOrzQ8VIHb2rPCn9sJ5nQbV
QL+1WzvfY8ARJekcNTb8MnCeURfYF3gnVixWk1awdEq/KLb5nBVXbPtkcr4kBPVCEpQCBY8Ku49s
eTVebTpY5lSExYAER98C6cGdM4VMtKXz82LXxZM3qv8m7syW4lbWtH1F6tA8nNbIYMBgY2yfKMBe
KDUrJWVKyqvvR5R7/wvsNtFHf+yIvcJAlaRUDt/wDhFX97v+UxNkvX3sWoDHu0CPwFinsTFfmq6x
79vRj4tNMq/IEsNkiDe08KDhgTKVKQq7U3eT+fP0I3ab2d4j+Lx8H02auxspu/reUqsel4A2h9NF
WHpINJGuoj0OqQ2FZD011HRA+IqzCOHN8qjcrDmzASD1Z1S94+pQQsS0d35hy5E+LskE4i5i1Ugo
l7klrh7dZx9n7GGbUoNGdJ/D0drMgFcwgLadftM0EKY2+Ku2V4Dy6gQemUV3u67LCbXcGkH3zYzP
UHcuRziaewBs0wJOSCl/l4rGxk4lzSLvKCo4cYjcCO+DcNPkYKsQDpBaeomvtBViFlHkfv+1Z5f7
2IbiRa5QqisAR81DIaT7WQHFwMW1mlO1U9ZavkGAPkHnyRWfIbokIQISXfpk0zt+GoyeYBuBM/5a
E6uhwScdA3AecCmF4Hxako2MZQAFlf4ywm1Dau16h1oMSFPLvYd4j94TlKkfJDcK3p2HpNeA+le5
E0IlPwilV8aVliNaYgbZ6hEHcObrgJkVKkQRagLwUOk5+IuFb1pDdA4mPQYODZmPJYkanUzQEg3l
18pQg9qMwvOBLblOd+ksY/LPMiETAX9RaBb0ECI41qoYsV28wgRYAj+ESupRam92Yxxo+zBkoLXR
28vLa1IbpD8wYQeYR1KQue+cUX86KSK8vaBuxJQkf0umB5ojmra1vR2FHzWHzG2i+yaMqZgV1Hkv
6WhCUo3Ceb5jkaV3kr75eSPL/HZqslJdroAudBWU0z9QhyvUO8fFHw5rklU7ovtEDZoz7fU5RrxV
NRAgsJWvC+9pBHOwbf1m+Na24p1w6/eDaS3FuiB1Eebyo+RNBpJDoK3yiXTHz6TelSzyI7J45r2D
+bcgltoaXJyE8hpoV8B3rx9oTGlU0KsHGqEmwAI96+Z75RgUAlMrvmBRDR/dKtaXnQ/7uRKt/AbC
ZqVrVTH+E2vbxbjybF6AibmAzo7gJ751EArvW+Zj/87ov4Rdr0Ju7paAF9xyTHZLJ+D13QKZaSsr
HSbMuKYMXWNA+0SdcfEPFZ/wRuHJfmzVEm8p4WZXKAu2l3ry1f818eUmKJfTfSSUcehFvL6JoGs9
Dk16EHXtWscJnu0mlvM3Lxj9a00Z/53U5vfIgcuR99JFd3hRb5951rTP4ogmnhbo/2d2XT/NvinP
ISNAbUry9J0p8VtlhscjyYaUQ7gG7+dN/6fklLHsVa3GtVAejcu6w2qibparBt0OZAegB06pie+Q
bI32fZxy9v09WPotz1hvgNodSFT8L6mUvB7fNs6WycyQqew2guKu6ujC6030GBTFP7qop6+z8IOH
v1/z93XNNQnLqC34KC8Ebx7aRsQWnzz05tO8LChr5935DAYIKCo043cu9YcX6jgu53tA8ha5q1Xn
q1g4WSzh0wnZUs1AVzcHqTRvVO+H3yZUZdUl6jDDN+oOVXb0i4AKdGjn+QeTphzt7Hb+XScy9ZBb
hftptPBQ2MA4Meqog865DxFghxydB9fQn9Jbm/ZXjcVxDX8J3VUKApbp7CfTeBjRhwBKjxVlxHsE
UcVjarsZUDzy5MsJWZArk2PicHB9HYCeG4v6Y5wWC6LI89BEuw6R9+McJFW+KypsrvayL5rHJXIE
Mk6W1z0FAwEuHZDJX62dgUONVgHdJMeF1t1ONtI5x8jL9DN1ddTX3MH0oEMmzOUQyFKzvNW1iOst
FbgoAbGh8bWWkAnfKxv86VUwy0LSWpeX8TYtoWc+hoGHAwh91G91HbofsEnBa0pP4O6A8zTvTO0/
XI89g6ItiR7oiRd4w7/SoNjDIQQgGgFMgmo2A5NaoPAitMhRmkc4T/j2O8fI7+1c8g5oMdSw+HYY
Mm92K3hbAco2Zqada8z1zD4OJdlrr4FFDY/tKFCyadE3QJ4CEZzE62lfAzaPyvBrl9hIxQsr3mv0
XLGZr4v+nb3tD8vOo4QUOmS/jEv8ppBhySlOGp+sSDpz/uAJOnHFqCMqWGFo3smz/7CtALFmbdN7
BRT0lnkwqnoSGAFxraTAv0xK+aFTxr4EUozAsmxxpqdx/84Dun9642TaHmAVjlesr14vdtUWIrcC
nlCLBEqUXMIwvUSTU/iHznd1SICeYqSCJoP7IKQFfTJB3mrjjKBedwhX6OUDK5JjbikoaKGAUJc/
ujj1KhAshXwAjzd+CijBmW0/+HI+mFrGN3wnGuHU5dReB0WJxge+dc/gwAG3KEuP8Ttb2u9dbRJ7
10UFJCI49HiVr59Ss3CRXhAOro+q/5JTkTpQnMYmrnOaZJ+lfQ0fz7O2mQamKCqPCnFpjT7UmnD4
0MukP/v7HvuH4In7wbg2Iee27bcUtN7pUA+1M0C6TYcI4hjTe9rQFsveyeshJL+pAZLLuz7xIB0t
uM5vG5Q9/NOkG6Zpa2dLfqYcG6XhBVT07RIhA4UnBYhdOnuFeDRUgMadE84T+s2qzh6Lmco1eq+e
OM/71fjdb8P6zia2iC6kT/hNUj44uLBGC0rLjj8/5BWaRFuTr6rM/iAQCaI7nGbIdWHlgB2fwYm8
CdufZL7OP6U7RyTjdtDcQeEtPkSIin8sK3Djm9Aa8cKIbRtAfjGl8sExHWCKMgK0iMqIDJ9RTqrM
YREyY2m4RfBe0/Olfv4qkAPCSZuVM56Cvg9T/PWEycYoLpDEC7ZA1512F1rwYi2TehN9aqOBmUbO
A8U59y62AkT1glLjoQN4vP5cpFGIuKffZLeEHoN/SOkgqg9WOtePzQITeteVEYWKhLtX+2hACutT
hFR0tOdEzfsT9/CXh/jH0y2fbIn/IwHw5p//uzP5K0WAvzqd//+UBcAWvfmnGf/N8Kcbts70/90y
cK969DX/8JGTLkC4uvxhL8YRR6mR7hr7+v9YmPuYSjukGhxJbAFg0/4jDBA5/+VEawGf0xFUIwCZ
/wgDeP5/JS7wspgPvJhHu/8XYQC+9dWyBQ/srgcwHXdKkWsT8M1+VWFM67aVE+1Gp41653ru7S7r
biole/TOnACcqHMoBcjGcQvcDSkRKhzUxkB4eo4ekcKOEL/yzqOsT/SdTU5oVdthckL+QSpkvozg
6w3itGhiPNsZJjZfgrbsUVX99XmqdpHG3ATCzfWip2oCpJ+T8z2y4ztS4hfa8/u8EBXfgk/ecoki
v80veli7fFnfu8vlYhlZPgJwAvx7OQ6eM18ahDfieT83cx9ep0ON3trm9I8I6lS27J3SrLdR+NAD
LlWHSkF+VJ1n+Go+uz6GaukOP6cglZbLqpk6/noqMXx9rB1lljNPqlA/LwaG3Eagxb605w5qIQOZ
eoorL+5my8KXjfQjqFbg5E5DdTtSmdZ3zctD2ZAbuIxRIaPS6yGZ9ZGHwy/VaTFLfVxyCCLPaoh5
AiT/S24aGcBA36Uq6MJrCjR6cLcUIyBhYGSouuK5qLN10Ny45c9Q82HQXTUOdEDtQFElghBE2Opu
iwKaWAuBb322BPJT8Wx1iv9HLpEngN0eDodCej1v2K8qvixJNW+gSFCrfcQwqSme/aSAN7xbAAkN
h6aJKr6wQ6HXrJr46Tq2k1VLvsDNa/QeN5EHisZsqPSst01LeuZ3WIlM8U/jjR7+WnZaMOCnWaKg
Vqxz4fSQRZqNivMzJnR2z5uMNOUms0dufglLO/ncjqrq0B7IubvYcfzhUPnYID3GAuA58zjBTuWZ
Vur6QthCLcIINx3A3aPgncxqZ6dB0lhbjIV9xsqMIZkX7B3X5k5P3+fIWoN7V0mWi3ZXIzwXXv/6
A+Q012cPIoq28QEgpD14cLBeZqkvwollhaRmy5+c3mgx2105b9aKrkFBem54ceJlgo80QHhor6a2
8xzprqTJU3XSlF8kco7ZFZLTC2pEXafWpXd6MX2mVOFdFJ6soM6JkBJGe4lwTsF7aN1lfR3Ny+rz
XeypsTEB0VM4XzJf2upnrSyeoys7Jsok7XXET492+m7AKhYD4Wm4ONe/hs/CDLnDhKDye/GT5hqr
Ey8Kfg+ivRftZoD0HmjKxLqjrInOmRDsHTw5ckBEQRQMusPYicKeP/5r4/11AP3bL/dNwWxt8+Ow
yqLBmID2Dkns66O0mAzCdpyiW9FNafCVkZo43OnFufjbIOPeU+JD7OmemaxR+AQEEocXnjt1/Mby
qbvfOX3SQ3yQac/vTz+CYaKL4p3s53UEfrpTCifolHAkgLxYY+V/ZT8tsVhaS8vZnu5RdtIi3ciR
6KNcLOq038sK/NJZq9Q6an8fp9eBOBfngpEDVIFwg9LRi4TKvy7ezNgpI+LkIHjrJuGFmaaRpx20
T6nVaUh975cg9ct3oBhvDxquugbFQbCWF2LKVq8fGZGxNIWBaG9TZibp5K83Eku5MPxoRSzv5phv
Wk1cke4soDmbzCpBcOBtf74sw5jKKFw6OxdeiAnSlEv36GQOCy5x0yi9RMNhVMNe02lrHjydo4q7
aQtZLbCRHCTjPmbdGLOTOnnin/dDwRyJMrneaj9ZYWZT/YQD9V4r7k0Wsd44GG7gJCRLNr244M1g
mTyELIVq1zbRpRV8pUdErqRExh3HXT+gjKcoZfbbrC668oALU4KhFWqVpXseI+PdfIZRblrQvqaI
g69/nz6rKtG/uv3r7LEJ8YFEEzdAWHxJ9P41f7ROAuJ4wKPIX1bMzhrlYyTkIiRDHQwNy4b7owvC
UAVTm1f+ZsKxyfqUB3XsnyOJEfhndRgxzSDx8EdZhADNWSI6e7i26G+ll103L8O1jMw6TxKvZZX2
TZlWUAfxLxuPuREzv4mWhvX994d7nS69PBvFTEQPWJ0UwN6KHiBI5MBswHwXKdmlfBgyp8hvbfb3
9J1F6LzOl9YrraA1aP+YulHif/uKK2uksVO5nCg6ZhSqCsUBAGwukqcg6pGUkk9ZDPjqfo7mZLpf
uinkF7GPucMD8gciv8V6sJ/f4b3/tjeECawdF+Y91T+o928mHhRdZRc4ICG74TTOfYfI2fhMvj6n
56g1Zd1VZDIvvPn7oL/BsjMW63YETovms7dqpbzZDoPWTFnUYwpHpBNX166V2OYMGDORCK2/ovwE
Xc0Ex9Kv+TkwsWz4CLi6BQyRwiP1MOlc4hTkEdqcKB7H2HDJElxgsNNALZihObbQOK6KeKmuVyT2
9LUl3hTvPMbrcvH6FCDZ8PcCVAA2FC2L1ztcWVZc30BDEEtXmc84y7Z9v5tqehVnaGVqFP2weB1s
bAfcKfim8QxC1x4H+8h7p9by2+RC8oah9FEvoG3CTb2J6u2oQgUL52JgkZWLrBANP+bYNIfK+hR6
pmBRUi5nayimhpNnUTgZfXVbm/lkuXXkny+4bord31/z27m13lTorRPeAR/624zP2iVWOGxBvozz
UKBFrV3DweOkiBVS1ETepHzoXa9nL/n7hU8Qxv+XZAeriNqqvwYildoEdcw344HPrUQhG6KvLVs/
C26oZUgbdSeg6C3UYxDBFJ47DVJJnmHeN8FCgBpVpBc9zmRDs4eZ2pWY8AU9QWgdDRpZ0SQvRrzT
6zKAk7stYVSYj05VEE1sw057zmds+iQ6/mWcCPt2yqMJOrwlSOo3nrO0y5FScxl8Qx096XBKIU2M
jwG4y/BsglWJnDiGMQUEXHDByTn9ibl+UpW/hMi2upkPNT5vFjQZvaCMkC+0ZO1kmLnBdMWhz7FF
USDyP/s+m0aG5LH9AYHEFd2xUJKSe4hB2RjvwKtDjaPwasVJfdG2KJT2RxhM0iATN3lTfxVTsUkP
USgbbNptDGHyz70ZLfEP0gZ0p3a1DY4B19OxLaPLnj+wsSVsgFxcEqWV8pnDQDnBWaaIxhHumHv3
R1iKMHmizlwaxKZ7CSVhzrLO/IAzalGz5ziLizMv7QvM9YqoKc2mbB01fvd8nWdfu3RsvBsrmTRU
3ZzdaJo28Lsg8m/dodTpz6aslxG5AKXG4IjJ4CiAo6UDLw0pduQfjt2YQPREFXwQ4edY9XVeb2iz
2PFPFIdihSL9uJ61m75XVkRhEcHvcwBDfXCZKpzmZ4xKGPynZIoa/5vScEyDI7kWlg/bALHsoN/I
diDpQT5tNjbqnaB65s8S2WdmIHUpqN5HDkvYLiC4JheF+coF4FUc48GPa2r97Aj9Oweb96Kt9O81
QDjBDgXoHNQRNbrozRpggDAAmCVZcKqIKTqsiNLNLBCTuRrQAAuPaDmsyYLsLI7VgjYpp3mFQo4c
kbam0nrZGZx1H8oyq7s7Ky26BJpIFeOFvYx26d3artujN2uPFiAJXEhSRRel7zFBwWYVg+n7siU/
/1HnST1iax53GWZeYzE3A8Zs3rKc40bOuY88Nqcerl+oGCAQTnp9Sa/LtwGimIovtpQlZoxtE2I3
vVHGI2udXBM53YW9zPAxwrqCqXDE55PILXBHPd95Cy+sPxQNep3DEfWIjry7tRG0N+A7EKy9nv1l
IvhG+NskLezV0XE+siu0UbdpMfyAx7oIt/EvcXFe1LMx7QqrV37RagjOaJBdDEs2e+czop1Lhmx8
Gy3pBY7BBD6qqMmfxYI04zkoDrXmIbIIhyN4D8vHJKeZszzbSh9pOSjSTtXpi2DmdbH46Xd12EGy
xNMvnVeAIUdVoM09hMy6gX26y9SUf9AJuuJoqKfh2qip4Qax6jUkC0awVX1ApJjO1jh/rzWSGdeV
Ael1OSjyMrUl1KN9SrNB+fpujIEV31G/1uurqyoRfFVwkQb3mIueCLhb6O9+T15SKgs3R4alG4ul
qlGfSUb8GPyM3lx11tG+DS9a4WExtO3drGKDx6txTg+zGQY2eLSEGvyX0kwz2pFEudjfhvVILkmN
OZRPg3Td3D542VxyVuXsjThTYQuDgvCmCRHIqT6zL/bRfT6i35yiQ+h2UYFTZLFw3MFISoKvFXXP
4tlYzXoCsiEP8/diiWf+oYZOz98jKXuZ/0MRpsoxhGza8pCJjlvwTEj6g0LrOt1y4nvd35zi08yg
lfYwFuVgfWIbHryADmOeghmEQuWfoSXH0gm1IGisw4WANss1JOttUsD5FBtQ72P5IEEZxNHWaZHV
4/ao4l5QfWCKWH5vhutUJySsKTXjQKJ4MKTduS5GXpsuBW98EsKTT4CRuQWDjiXjt7IrWJfYCQ/X
QcWs3jXCOPLplMzBGMjz21NkLXs4dGduzh5xRn/Pqn4KkMnWJ+w6SIkySjis+XoCZXehXWXzXkGc
8ht0P5zwGCdTg6B5RCuVdCPoQNMVWF92jHUAUoT6SVPP5K7kY2ssO77MUNOzmX4OnbFD9CNnb9gb
qtWFtw1R9vAA/St2lullidRVpjHq84aWbQTOwRokON7I1mRVtDzP4UARxbR9VTafBWSw8RIx4QFT
B042ucqt+yMZBvqsaxp9So3GZuH28RLniTijyJ+GSRLl9E3LAylOsgJPbnC05aEOJqIjTBC4HkHk
eg/1AgATGKAaPG7FMz6D2uEZjPoWr9s/W6j6yqd0aCnTeXbeW5+qthj4oOU6hm2z8T2+Em8Pfj9L
n5cLOobr5k3ABMu0y+PCSmaeLMgvODu1IMF+LyZMb6+GauFue4U9QL1daFkXV6anjnXRgyFc86XU
yCcYsprtBJVnS7Z7YImi/lkPblPfOgUyF8hXuQ44wtMk8xdcj9wjODw3PLoTwMdrP3RHTKQrXWOv
WodqaM4iAp3yqn05HUpOIvXdsykG35JjsjRQsGRHm2ZT6W+5K73yUxUEIzJ2TYeB9V2zlA36HiWI
ZHfcumgWs/DJKOg5WW6zLk1Q03XxgSJj69xJD9XpL5ghLjLlsMVxG+UZS8YfST2xUqMauxTOJ9/W
sjx6OHBGx7LzqZAhJuHU5WFoA8BOWAUymYkg16DWzXIG2fQeI6TgU4p9n6WohkYYzMsHX5YyOLRL
xyzJBRR4itARGvFm27pmYBzdvkTwEo9ye+6/Zn2VsI3+qouMuEJi7ekwvTELktYn+m0zxp14cU5Y
7NZ+3HndLh/oal7QBmOJetZsTfcAMJOUYnSYhV+lh8o4xvRDrx5LBBvqjyKUYYbr9oKn343L9kav
Oc3XzJ7cQZUPS9hyQfRC1qFTk3HLKw9tRIrShjrhQzdUHajUIipKBdMESfz0IBXUT9ANdJQr8G6F
u67LMcgIj9lAlUgOMIAxI907wiqjj0HPesOBjV1b4JDrrcNQW5FgMLsJ4wY4+Sg+vNOAflsLIgxB
3Y2Ilv+BBX5bQQBMWnf460ybBPI/de5TBRnXeGT1Xyrof4//f0s8oIlA0UAPM3C8gA7068SMb+9A
9YLzMNbM6ptBITIm7cvhbDtmLVGEec4q/Ptl3xb56MrZtGi46trdof705rI9JilEkBxOE1I1vIQY
eyXUkQaH16SBjIQX6MemnNE5qrYclH+//BrPvY73IO0wvBQyaDzBFH99+bKYEyvxUDQ6dWNOPQMq
SStS7O9Xeju+EW1LWlUoLFCv8pO32VU+0/vCQGvaWG0KZmJbCxxzkg1Vk/V5Ze3q9tsYdp37bsH3
DWObOiZJLpUuqmXwAD2A0K8fEjFNx6HJ+0xHk8BiS33RBOT7iOsTuInZU4t1QPJhQMEex0jQ3FeW
QbQr3gZxGdKFrjy7xihmaBzTYnXnWfFDn4ZDILZoa2i3uhy8KVbo9VbVmCxYU6Sdpy+iKaBj48+L
q5OthlKIgcfEfjvfhjZMmNuSvI+YyhoJl4a9AQ3oOxght4Ovd2nkWVeVCXSUHhIcvvi7Mg7kbKGV
4bR+csjyCKcicH22Z7L7aDaRi6lgmUvsO9EF7mlT2cqHGU/aJDSonV2W1qQ0V40bLX2w631v5uGr
tKDcurHSUpHhJelQxBPSTGx+EVo0ph/UDpBLiTsQqVuugr0d4g8/3ohQMJjbOhL18hhp1NA+IV0F
eHp/Wpo9LRaBIZwhwY++WyWIgAesyUSORUYds/NexjpEeuyCim+RJlvaPAKyKQ0vpZ+LkT5HAIUl
peN/aey5accNWJNgNGf0Tofw0+jmE4+0ZOxtN11bumi2YOlAcWi3DKgDYKYQQ4CPNoZKVthuZo5A
4+zxNq0Ta+ubKRidzez6c5lvYzrfXK2aZDAtByZjmtwqG/4rUIKwkUtwaRhIpiiQ0pw/DKUTywJ/
TTQEy7NC9TCgt24ZcMYni92jitIUoKStvTtnzfAZrMuUObsMw6nS2UQtBbJ4k9fI4hWHVAu/KXZz
7uK7sJs6t+qoKQ62TTKb+cpfYJQuDifxticxHj9KUwjxeUZIg+4/zligoXwdWhNBjQ4aYe9F2KdY
YFUKrLk4cHposSJVSwDUG6vrgDMclq6vF7mP02WdfEKpiBIANf6Fnd+ykGPDumPhAPP5IdKzqw0U
XLRg4yGSyGRCX1KOd44mm6Wpl+YhKxkP0yEaLgJZ2ByWNUgFRqst6wSjRxAG81cKHfBRDlUWD8rH
Y7BqzI0mrgyWW6pleM6ctcskDHqK6YB4D1SLJmjt8Cx2+yz5TjVAVwKf5JqD7IyZOVT4vehpQbmm
FYhTLMeFmoQnz4QaiqK/dFtvVPnBgzRrG2ouFA+KOw64kc+Vkxzdck+VZ8FKE5jDAh6EkC68UPT4
0L9JBqsO8VvDeKq5lmKZnPKJ8Hxmup1e8sKGOp73iE8ysUROHvKdURbjz4lOcd5ul4xjEpZn4jNv
EL9p1drm6meU9TfDwP6E+qNvNSzQCOu66bwtEqt6ShU47S94sLf8AvmuFGBGQTvKqvc+N0GDUWcL
3YDznqSSbwrzhughUIM1dd8mHwSPd4cRc8S3l1josf3ATu+6GuMhY5CSxJovamdzdBJfavtaNGmc
YTgbdSGfiKo6JRBNMr1+3hDcsi6iNoq5Cc3ywt+VjIcJPqW0XScE2A1ukhf5OK43NhCAsafh6lde
ORVM/HE3h6LhDxzHrF94uteZ82/t6KpwUuTOQaOmr6NMeYpqttdFanhF/HU665j/BEGZMRSwH9Yw
11OtvrdbK4MGXxPal2cBLV3zRfcL6AFg+OsCNZUq59sW45j0agTNNKPKFzpqGD/OkYP83wZG09qo
FKFFf4GaqrC5bE9aNN+exr+dRZK5Z0mVEA9ucpXUhnKzCU2vafev326DJVvv1eenLUUEJKfP2X/8
9R8vr6SwYNXwFGaK7Qert7KzscGrROymNvXKq4iOejBtUXesM5zLaPxy4x7dfPnUN/G6ES2Wbmuz
mxUwA5wmCWyZelbRuFwiMg1/eIocT/FQfdq2Si+mDG4hFyefIOnm/YjqZ7au8CYe1zfSd1Tnxh1K
b4waGUXJr05jm2uP59IIDfJ2qFmvrwIwVIbl0qnNT4m/YxdUsV5/Jb1o/eziByjZ/c/fj/6cz7fo
EHOsUYwDAiBPDxOJkGlNO8diKhE2Qp7Zlale1o/WlJNszj3UiOp9f9pcsbtKx/MEBwC+6LQxY4W0
Loax69dPeSJdx+P08KVC/w1ty9O1nBjg7CHA9pHpMRNQllenJ1zCJeZ1ZjPp0xdET9exPq2iCAVI
vrseq/V6Vr8eKuNpcVZeG6yP+/JMbW0DuyXLj6LyKrasnlOeo289pcIqqRm+HiWd+goGkUSDtLLd
ycK7EKyu/qAw0eUBbRCnXOp0PIpsjcxRUY1t/M6yTBWBPgu9LMRkLgSqJe8dvDq7ekMooesF6gkM
wDvqZ7NBWKjzaZUdgmWQ1IUIpgb0b9rEHZR7ZTWKs/88AAhcPXhlPBAVnGZFrQsKKwnKV+S4M/yw
foNjHsmaitJk1Ieh6dZe4BhaHL5Hu5aEOmDd0umeQkAirJUabbWIRc4xYXFXLWSrS4JLw8/aOE32
U6cdCxUpa7sszod2TNJpO4xM4u+2jRXiQ5ZkNfPmVAbrSodUht2ZtHucZDKWnwGJrPUzkIdgTjdZ
iHYPSGwqZFyNvSLu7LvSylDj2+qZGhn+CYUi3XGlXBvvga/Xla2rcd00yrYgIZorszbofxUnEayN
GRnkbilrapxoaej2Blco6hHS42e/GvlzwEddPDbFrgX/OfePfh80Vnt0FLvkhl74eqFaOmtPwG4q
bqVbWT/UZUbgER2k8/CiSvR6VwN0qe5rsOBd8akMXcWPOP7p001lr9a5T0zOM3SlFlRMQIzEa8bl
pRbPPEPW432U7gK2YF8RbbX703Y5Jaj9PFk+IJ2vuEn27sqaW6b1UScnS77NiYq8s7CBI3ybxlRm
SoyIGxAL2EYsVP5OZR8ykhVWlAYR9YttZcac/zjtZHPRijlLdY1Ukz+n+LHenYwqN3+mz2zbNxn2
423+gWZ8xO41xuV6InVOadP3sC2zlhe1bLR7A7zd5fIAG3ndi6grxswb3LArHit/9i1UWZOa9oTj
Atx1IOWtg68iB1zGvGSe+DE2ssqoadSWXV+GwNT46oxKOSMJmHGtT6GTgsuigQk3dFuonVPs7bwM
+NCwidN5SeOtCTDexCBywMjuoBZv3QfjuGAXiC2ken+WdtZ0xMdqwb1r2weF3fHqeuKq+2WhR9Vv
I/A8XrxPlqjIP54SpTa3dXrIxwSrE8xZ2w7tUhxUe2h6LQuXifCSxs/DxAQ5VQfawOKaaGN35Xei
dQUvVIZDxlZNoMt4N4o3H124dbNO1L728Sa8hAQLi+gjEU0ADB5VqLGhYiStJLrAfTDtxV2KD/O6
mWPmnuTHsVZhcqgwwesosuPshm2kHJCOwra0s5wsq7Dh9WxPHzQS/aCeQWJVYQUIYFnAkTy2loNG
5mOryfJRQA1T9J4AT+fsxavztyeTpENHHtyUyKfhIPn3lPygWVR6WHiNeqWB/6jaIAK/u8lDky/p
s6+jcV00RTzbc5kyN6KGRstBDQ4u6/2VKpOuEk/Giy0FSQxUVQgACwXKek0Q/bk3M/vPNDvsCbg5
VqFwulVcCYzvQL1Xga2kOEEoUxAjYhGX430M5WJyxFTjjjv7dQhhG/0sbbJrMyo7mn76bYKv5nnW
1XGiHXptcdc5j80w+uGMWXXeZIT1m5gDV0SrHFVXFi4aUX3k/IOSFpYp5wCZHEffONSPuEsIyxH/
0cj29kyYfiaYOreztl6I9kXjoPnYCR2iC2zLERfqM2gscXjplAs9th3p25iOe6eGXdvgs1L2CANu
Z136PvoZJvby6jxek2d/WxNmRtYNLEozjBf0mcpB0HkUgv9AkAHHd2hFwNch4alpRG9RY8xgE2wB
ZHh2cZNJkKgZxsx5h6w6UrVu1Lb7CeAc2W8uqXX653KmN0dOnuH7fDbkFih8tMTmLH3odFCGzpdZ
oAX+kPmji10cwL9s5FY0kmXLFX28CL1JO+SBrpQNu+x71bokn98A8c/2tE2iKqGtEZSFBcVlYzFJ
a871VidUWCLotX51NSUIRRY3hKANnxCjan1CmDou0VtDX5Ye8aZR8BfxqgOG5Uw72VCNe8r8SPSI
icSIJDe7MA2pwu7jgYOFglqABaI+l6Ezj8mdLGsmwnEsqG8uZwVCpSK5apVMsvhC2YkqcBNZmZPF
hwKjuzm/LFZt7xYbWI6W+NCpkih2w4zVlvoAVEoFIsPncZxFuk+MZfiEmBajkhtloGgu26XHxcE9
05Feb750GX7CBeBtaF3TvNFrddAE60IOFosCMvV0RO+xjtcZtlKg123i0jQwa5yLBNmw1DufQiwT
qQD8mDz4Jmix0/FM6aXRVsbBQu9y7qQiApFQbK1P9F5K3uMMoQiRaQ0B3ko2g8ZI1r6pCWIo7G5a
o0fupEHuiG1p6BwbHmljR5mKjgvvL9Agz3SsFDq52QDLKP4x2XZgwFj4aWgqeVGnlIYx3Z1dnY4o
TMfw9Fz29Lyg2XhWaMvpe7TE3XS+m6milu6m1CEwVSgPbvw9UDHMzctJUm6rv/QCY+m7Lld0rrjj
sHfgv4smR1L5ZsKKa8o9yP/9aIYv9Yqf+ybZeufiUWr6cqsKAAyW4FaqxB19mitwArFt8dx1K4rI
8ClxtPbc8sMhaaXlwfNRWeh+6lyv1rDI5rGCUT9aXW3V5zVTBa4ZBf2xq5CAyOgO2heD1c8ZRaNK
OA7EdLjN+EN6sUx0cgY/2XHrfezigiI3uCY4RXNEHD2p5F7EQVIXF75Kc+xaIaxq0xwGPdU2RYqw
tVF9nioyL03l2EEv9RAMakD+PYxNvATg7zpf9YdOq7LCBIa2+OLsyc0whYYxEbWo4akuwjUAJDJG
4tEhpdrji7usH7CRPgyuob94PbEPejbSO2JI3XP0p2vu5b+JO6/euJF1Xf8iLjAH4OBcdFaWLMu2
fEOMbQ1zKoYq8tfvp7q19ljtvSUs4ADnZjS2JZFNVn31hTcMsalrzinzWv5tKPyiwkywABO6Crxe
lsamaBdUH1ZzOpL3bUDLDQ7mrUKQ+a0ji1bD99YuOn64y6Rewu2Y6ywhK4OWX9xmdEINCmGqpC1Q
mIFvzAOp+DtLIh+IEAGFRr6uU6H/rscliy+20zl8iZJ4qp/cqmokniONHVqEpxQFn6uCo20w12Xu
wWjgLOQwx0Y+7jApYu4z69/bj8T273q2xd1MKUGVN+YVDTdgI9bY2itX9EkdrtKktXJv7YyDfgRW
QpJjX1QhEk3YwA6+/rcFNVrjEQVMwXcAiTYrA5vi2Pe/x9WAA8YucqS+NMRC/TvqcCqwwzWhqqDQ
dfzoo0eCUW3BhQzw7gkRVG6rHP167EpEakR1uvEB68JZaURFyrKmhMyYOjDOLgvcIVJdHf27/vQa
9ncacvLUG3JkSz+qkRkmYqMw97mB6Hhv//1pERyoN6+Pe2hi/d4JEbozkXXotXYr+CYlf9kpNyf6
dK30+Lecuoo/YQ7KuCqiVcEvBslNvSYIAMYj8/qgvMVXzOE3lBYcwpfGYUKLDawfF/mwmmOgH97a
mFqhn28IMGXYq37xHQY/CEZGvDnwE/z06x6oi5LB1U6lZlHynP0lDDAScTvb/FzOTpIsB1IFXVwN
thhFtAaB3FiId9eDfrn4julH0DVkcdkqCXrFACmYSn17r2/EsAybP83Qy/zvedvpRwDcVzekK1Qq
UMSm4w8Lbt14KjNgwWELt3SAemSH0g4zIcP7CmWqSmniwS3CoHR2sFmpbrJTCxNtyCY2L5KArDSn
0+ABbr22lI9P+Yq+4Uw/N/KHxn9WY+KYZEh+h7HVxqKrzKcqZGAb5trUrhXNQz5wyKCRjUUggpYd
ajTRxeyU1XTnCpUm2iDAjaZ0I2ZAaGrltrVNQQ/hla6DOvYe0CzIOA4aaUsOk9d+RtAUsl4nfdsk
9zisCZuRfoqmwI0px4LJTrPAv11WQyLFUK8nuljTpQSCsaSrgVEjERkXMexlmGROznfbItLXKzre
6I2vkJJZlse+Kl0M98wccAz4d4yMhi+ZbSbjxXTshqdh31FPV6mla3FDDaL6ObdpGVzH+LXjdTqb
o5iT1WxmiedvzB4s+8WcOboN0cle94wQY2j5sHZj6Z3O8qLJQVtBUmOdWjTlJHW7guBT8nc8lBxR
mAplWfcn/UP4wXf5QpzAgWXEBwSPF8OfgztkPsPha+c0qQ8EomvrTt0hjY+z8c6opCU+oavhV912
6H2JmohNsTYA7Dt1o4aUEb/1rW88AQ2ktSdqVCRNbXMhpbELlUxoa+eu7q02C5i4ZkVCHw0X3RTp
PlkdBpqCkR4flHApF0P0NHNAAzvSxxIJ/EQbZL9MCUTBp7E17Aa2AslsnGyXuaaPeDN5UYf8VOyK
CSFQ9PuTQsDwMv3+m8wYvZGVGOTgX9ssTZye1gTyLMYOreZxeAgmrHnQZbUtGq4XeVVY7XM8M8d8
wIqNedF6CV1vhpx4+rAMCrp03CAkj0LRTqQjE7NtC0PJnLYwinSjxKxQaeNVYdo2hjsHaQJ27DR4
sk0f6rpRc7rDsXyevzf9KO3vFB7eED2IAjzpQ4TAB28b5X0u9xp0UvBt7NO+aPVCSBlL8Nt1rORJ
ihTXCVwsm8iivZhUehwyTZYGLkmU8jAopF/S4EWEhUlV0+Kz7SZR+66PdVA2MmbGN2Yuj5232nF0
t0raumf42lSrDIsEZ42Or208BUPmY4RC79vLbmQaySK/Fnww2ONm7jo9BQ/TEt/eNGnlgAU8dfuG
VrFI48r3WfTI5tA8pYtcWfG6r0Oz/YJ0dSYprosxtqdDu3QztYx9BBecOmyMeFlFW+Bl3YKsBCel
AtKn7N5HD/LYJxyLlrwIy4VkcR5oSo908WLV4EK0wmw1xMqozEcd6yCX6EeT06WjdWaRx7AfPViX
+EgtbtUlJdPldsTk3ZotV/d3CeeGQWllqq5CdabXPw53UM+ZyPZ1+xHQju6D1v6oV7g6PUzHFe0Q
3PWuNfTGbQi3liUOadLi53LDJFJFta+3AoBD3e0bG0efPMIOEn7JCDh26fc5P1D52xSzWiPd9kHt
19nWCMwY940c1u2lDX2juo3giDbIeiIUTE0AimYYEV7rpZy/u8NozfcFZDbMXlrYZMt32QLXA0Oj
si4NLvwJ6w9/HQAcsSmCj13epChInNdxj2VssUqH1u/QZkZttyg2TBj0hz1t1i7Jsey6GOtO8v2c
LbV6eG3N40aj47s30855HJC99j6PuHZ3P9JTI7jKkLFrMFJJFx4M9VKIxKclKirndWpKbQ2YzUsp
/UckweK2uDp13eexDmlPLq4zx8sv2Hy47GysSs3t8giUOAvrb54k5QzYz904vwQGhFAqIw/yCSn6
UMCvuPOzSkO8gO2DraOn2uh340xzhvImTikhtvT1AM02WCmriT1v23pd00H7caMqy1HKmi3yttxA
1JAgSb5/YQyMOe5IIposeRocAAfdFtFnss0VSDSDdeR4fcDyb3IRcE1z6EgqPpVKVKp9ttJ81Kvj
tDaLY0vqtatcV4HuONVBY+vJxrHH/NrMPoZL3I/IStpuYvefXl7m9Mf5y3HTlaen3FhAvhoGPvHA
dWKZzPrLKdJEON3y8mwmbgvN1dHhqFo5ooB7s2lOHXW/d5pxj0JcFkR3y2t4yCo9UmiHWfElpSTm
/kygn7ojjYDe4u44jvu0WcMZY/u7EmGrfD3EEoDY9VCXk0h3KWmSU2/GPK6c+BIWjo+KldkuVYFM
GKauiIEbiRqHcuMAEKyebTHTrt0lHQZL9U3jBACQ/xrcrjGaLZkB9lM0Il0ytZvKzUasiFdT5WfD
9x5kH1NCGRXepFW2hT5+4aO52DdJVQTVsEM6LLPHg2gGxZ+SEugm7YWyCqvnsu86epeSkRc2Tkvj
evEDlY7n0OFYlBt9kktqob7ulYCGn+OKEPtDlN0Yjnd45qAgxdE2L8MXxJxkcK+AIgt/TValZwyn
7n4TdfrAoK/ECAEEGhBU8lgdafCd0QOXLpF6EaFVlmLecZx9GOOiw82UUHUR0BBY5vteh8B00kk+
DkMaFtNXWv4utstzZdaxu2kjd0aVrV96nQH6uaRpQu89cYJf5LEJ2jkLFRBuc0UG6y6+aJDBSxCk
FdBAkgeG7ghg3VJVtUa4kxasFbUz7T7t1JaJs62cNWOjrEBN2B29vL4ykrTsyRfS1qV3KewsL59L
l/Cmtn48Dva8HmNPogfSHDFCpmswuIgMN+W/paefECP9wvKortGx1ANYVuZnVTQi+64qQXc4S6YO
qTRoqA4WHkzaLRZijeMDx1vSqt5tN0uaDPwKToreVj8cz8PLbkM3hU6kqj0dfSukMEiJpqQe4y8q
7K1GIPtHp53U9DTlgqGgazstJaUeXFfo4IWQK/ep8JDjv9YctJ8n4bv9fI1iclmLGzXOVvFg+MHM
nauyrxtGZxb2cRHALBGbt52Lqpt5PWKqaMF966LFs/eFQZyuGU+UJX0qc7BtWn20vqFbbjtOs7Fi
ebZxXR6gFhXC2OVz3UUUlcB6UrXCbSNtsXsulLS+Gkafq+kxatBZQRmA6s36xgE9hZ/opTC6WUVN
pBpgx7Ogt7EOiaNA0+YcqMWvrC2ZcayMwPb6YrtkQWl9s9Cp4xfVjU7+dXDXvxYkmIPabu0zvA72
k+RW4b9m49K2KxMGMzYAywg6dVhHoh3T5yFkYllsbGYJaXmA+QVjed3Mk6ncbXxc29VEKGjIKQo9
dS2aNqBlyIXDARUAWNn1SxMxP/MPLkf1Ym7VUiepvESS7hjQy0ofPWKq9Du1NL+OCGpT84IuaDNe
lh8q/Xf4/Qn9LpZB0S6yx0mVT14XIdhwfxpevW6nRI56+GYIZtvmnjSRU0Br1QbOcIn+zaJXSWzo
ZrtSdQYAIYlK+gHbpnUce9gGI7T3cB+Gsq7kLmhH9vKKCUKyBJdWT89tpoPmce+kzDJbsKxOBZn/
575y80w8liY2b/KwVLk5GBVmi52+W9VMTltvybkNp7+cMsWbja1RIs1nwjCIf/htPCfpzkPKwRtW
RtnO8Q8FsqT9bKX4lH0Oyakbi5dX6s9WIFnHlwwVSPXQ0r/j8Z9mhShOjpFBdyYRXr9qzMbBXoDE
TQ9wMVHRQ11w0SMjwdcx+mkc0ItOH+yvjw4bcl1yvJ72oVx0vvCaALEB9dj29YzSAii8GtiR+n68
PNQTW5PRNjUPSD/1IOBLcU3AFv6QbVrR+n26RlxLZ3ev6IXXCbCXgHROruFJJ2PMypqrxt4ZedUy
x9BoAvciH+oAJRShyOm7rZnFKsJ/pzYN4wNk1pkaiB95JpkkE0crgG3jeEf5st84gkEfAUxeMm8T
kXIGTKYMgn0JVibUgydZu+CAh2UoPHcXNAxnzS1N4wm8sUQuE5F6kCx0kGkfzwytYiIoRN5/41oY
7TIdhN6kvxz5qh4OYEy8vNLSU7AwwxLlxiiUDmCJN0kGoifa4WkcOFcGQz1KPWgGblYdZ3eNBM4L
1Zw5EriJESMLiAfuS0ybzL+EHgs4EtC8fqdDIEnohULPACvetsnwvshmIOyHNnewxNqUAqpBtqrk
1GcZTXB7WNoPAHdvoX08XXCTVDs+IkYAC/EweIt6Cwo3GDpaktuuRy1yh5k83Q6I9VNP4fU+tu9/
uhTC6abmjgDv8zXI8bcXWYHuAeVmh1unCxrqrkIhFGoX5Zf3L/OWO3f6RL9f5uwT/XMZBkeJH4BQ
cnVMY7ZZRCE9MRSYTBS5BGYClwJ1AQPknhuj/pKhBWl9IGtnac2Vf6CT+m54tGEEgNPRXNBzJp81
MgphXiFJi9k3T3PV6TVE5kcZI1WtB8BxGHTMXa2YpcZohVHgaa00UyP43iWnuYjX7WmgKcdWo4Le
f2RvUZfaKAOB76PRE+kJgNozuqEbiCl1AhgKXlxpWYOUVlG/DR10DMp16xSoWsDsRjri/cset+7v
DwfRXtSzkO5HggRNOi1b8vuKAC+++LM3tjsbpC2BrI9gav3dYnZLQS5p3QGGSlLG7ouge77h2NVb
3iW6gpQ5DrjfvyG9NN7cDxqZqOMhuRR6tgUg9O39uK03anRvvG0B3UM1o6eFRMfUelXxV0m3er5a
HLPWahRHKZAiYET66f1b+GPBhDCqEKlEq8WissJ18e09dBALfHA2Gtbr6gk2Sn3K+w4Pfqm7TTdI
5vkhEaqrdqfwEbSLB3HgVJGAupD3fa+0dklPCcG0/jRWf/8m34KueWmaXKufFJdlUZ8L+6H+AeTO
QPHKdOCh5TQKjpT7ipXawHXrctbPB3HqfIlySddCYIaFwvvhf94+FshmIu36MMKTVNLm+YwGQ10d
ys7qm/YqMX2po3WXM25//6OerVH2Ld0r1OBhFGvP4j9UbcBGzJlSg7kRUcNvp/0FdKPKkkw9nbQW
TmdA0taj3qWoyHvf6Jzm8HFSx2ntD7bqmRCBvh+SI9rioda783C8evsg6MsUCB0y2WNuqBH2J6yM
7hHSTxmNQp9yJwBPSI8Z6Q9TatTEjNW6a25I1mGx7fhRzCTB1/W5VHtFE624GaEksPm8WfIb8rSH
ivP+o7Q1TPyf7cWtByDIfQ+lCriz2H+fvcO4FcZAy4BH2XsjQhrzqOsvc5zBS2XM8qqvclnAoK9L
dMZYVq0HpcaFtqqOYJHcBmcUtF4J765WgYbtBG4KUgkyj0bBBI2rw2l2BO9YDQg5znsbSvxlspDC
gOU9Hsrvf6g/3ofFC3FdC715bSHhnRPO53oJRFpm4xre0gmgA9zmZhQd/KKCQA4qBs0sfdyPUGRh
svVpJZhMG2WI/mKAGKV7kIypipuTVIaNxBpPBYabHkGFyCXzxTULKHXv37nzdhcTY+C+WFpx13aJ
d/SM3q4ke6H3A/hB2wUVesDRFwbAms6lFHoKFeOkHxBeQiQj4oh4K/yRT49FdEKJPQbAhF6wbzWG
H8xtPBc4cdHNzVVWSW+6NRlDqmv0zlQBo2geExqMdFltKMwdKUAMd4c5hfnw+sYqO+YAzC3GX9S7
je2mOPBGPXBsACf1Yj0XLRj3v5FcrLwYY54SST8cUTIdHlOArNi39n6Y/uwtJ3WyrcOYz/82B3DC
vr7/yM7I8PqRATfEaYnAZzNsOz+wwDVX8MK0Z3VFDycFfX5MCQtaj2yuU8IJxiNvPEAAeEj/YCxL
Nhg59LuyfYK3KN9WVGLJP8iSz44N7owcTftdoW58tPLUe++35MpyUB8lCC5r88gCTBuKK2oBq4As
W2NnTP5Yxc6czSuyCdiiEAhdK7/vJJOSJxAGauw3ZVIk9SXS31Y3oluOueRHUp06xfs9AnCmIp3i
mg6iEEhTHvVAfrtLSqyYtkfvrUMXHuA3Wg1DYdIeKnscGDH5tNq/IibFKZy9WrrdR7IBf74/znSK
W8RJ6WOGYXi25Bk+2ryBLNkwAxwInjba/ASGpa/LIXuciWAI5RyJh77GYVGVxihzT7t8TDUWUhgt
ELUKmWrC0n+4tHC59rTXSoToI3pD58FRoBfjpEXmbpY654Sh1ws0Di5ZSQCJEOOz7xxQGdzL7Jmx
+W32gDVVu1SWGpkH/7lHXN2Ly/zXB/d1HrRRLkFjgRDnkCdapLNvF5aNmR30qlFdwi9ZmEKbvgGn
FRiLBsyIdeEiR7BceY1yy1s6K/iE3aAYoSds4Wm8bdFzZFLw/m3pq/62kCABRWhiMhlC9A5K9DkP
i90eZiXaO0xlwV48lxF8zWn1CubEB4Kg3/jQwT/KlM/9WmxoWDoC4E3jkIr8kSLKEBRwydSTbpQJ
qHyxlB5bQTRAYh0QQZ73jAwHOVg5zNkKx7IVUxtS9lUBXTq/Qy6KAewKOKWFVoFDbR7FyGT1eiYC
t4eGdDn2anyp5QSWEZ9b+JWIRVc9wChBFOZD9803Gwaj97NuNGpzAAY9XQ+zOc3OyhUIIjBHiJi+
b+m8EBr/s+eOvSbjQc460g+TvXR2hCNWEnHV6deJKz9MM4v0Nft63SMgyIm+71/1PLrZNHlQxof4
hoC9G/3x1BlZy6Whu4SgUqaI+l0ykn/1rAJ9RiadjlScTjoDw1WN8zfMLJ0cGQmzuOVOFJB6rVUo
apNvTI2KEw5Ce0qv4P0bPVNG0BL7KIbg5UBJrfPFc9Pqwh+U1WMo8e9RY45GbP8Mb61mechi1ngi
2+6jaNZOqNDo56gf6r9dqO+9ZkgHrKkwC1Vc0e/3meGs0dT1s5+tFWt8+2KKll+ENDGJOTMZypDw
ypjhdWgkjWfnNKvLwMOTxFSgCu7oVWtMPUoEOtNqGku3npjp2tUVPE4IjAgEGEGwFiKdx5cWoYmw
2Hicv3X8QXw7i/ycmDwS0/fsQMuPR+dhpJuXJKVtD4QUzJL7NZW5kW2mDvZStYG5pV/qCG1s/NnP
2GB95Et3luroq2NKarM8XcZxf5w78FkGxgR4X+DjzQkO/+tYsIxZP+hC6ti/eX8lnAco+IOEBxcA
g64cSA/fhk2aOOgXzIUW5k10f61xC52cNlmnF+kJw2zbikL3/es69llktBHpIZdDocPFCxB9+7cX
RrNljDl+mX8kjlVd1QB5geedxl8upsrqAeAn8cRYFqLNaJmStWOUTs8XUhZGDnvByJoQBHpGgwtF
gnXxJm0tRxU0v9IGWIioVYqNSlMNgJe2SpKUb0/lKHoSS3wfgHJXdMzmChRQOKvE/AR4u07lRoLL
oUEKlnfoHjHaQmFsNWa8efPWxudduFA+jNDq76U5EUp2zTDndvmRwvAfz+iolWVS6gc6opy9nM4r
HVKxcEDPNo8QzEIOF2j/EQTz/ts4X/UELu0kxtTUAw+EJdLblxF3kztj0onByJFpv9hAij4Bvee1
n5LF1HB07KKWIbi/f+3zZEcr/dO+pExkMB64GMq/vfgonbkLUKZjjlroDe9MeiTAEIi3fzpZqEWg
4KMmzeaPj+vhNFSLPZPvcWqhp0jv35U+IH4/uG36jUiC+SRgmrB93mKpxnpAkwBQKUIsSFjjO5gy
aNr6EKzAM75/rfPaXQu0k/WSJXg6NwZF+vYJDEObt56V4SF6DKxojXbNXdv38HjqiRT0xj9OhW2n
B8qRBL4O0nW0cOYO9Fuqj3qB5zGBaGDTwMYFVzsi/BGFtAeD21kOqjwBU4vbkF0sP3d5qFOHIjQ1
QtyBMoxzFGP20myvHYAzHBgI3rBgZtOBursOUFKBBkCYnXByahnM5XvQexr6IO3EA2NYHD/af/oo
aQ6H9OpIBAPPQef37aNsM4ENvcS4abFZb3tm0TJTSNtpMFKURl2xNZdCf4I4oVje90bYeX8zfmor
ZxMprbj7H98QeSmHrO4lIHh93rMEpAoPSyENIYyIOFdZ4I8vOqE0xGJB6J4TFH25zqCZXpBwC+af
Sc39UV4sBMQKKRMe+/s3pXsvvy9u7TnM0c+md9BuY3Lx9iEVmSnRHoy79RzxHQxgNRDmx+hSBzOz
QWFFR+JZsb6StGLnwTPVGNj3b+KPVaabmFSCbHp98JynINA2Qry0/Wp9gs8FvuBKlaINqxX5j8jN
UVNCH9+/7DGcvPnwFFQ0ZyAIcH0WwVljqm8CFUjLRaRHIQ0kIA0kCt6aCTg4+eqkSMFdguhmSu8c
gRdjyqyu3jh5znKpMw/8S4qCNOgj1DD5iNvQN0xI367UfKd2MpfxJUpS8BAwiTUeZERbsbl7pcpl
PuvwtBrHHGBPuTIRoOGLyKHqBdC84M2rm9NOf/+Dv503YOaiZReJ7ujUo5RF/vf2paOj5GV5ZLXr
Es930AfOrM/7VxSaUcItfYkkATFb+U05YDZXJTT5oGkeKZDHe/l/o5z+/1MPnbAu5k8vSdbUbwTO
I+Yl/7si+n0jhjH5q/zjR06K6Ib/L/3oqUd8H+EIeou8m1dJdMf6l80LcZFzoHPMYPC/FdFd+18a
5+8EpEnUkbyxfxTRzX/RmoDg6/lkbZGPbeT//T8IzicvkKfKOWnqk0z9P3/+XUT47cLgCrpRrZNN
+uWUTObZwpBNXS44ggfgZovgFkfi7GHq426HcmN2WdVZU0LcddGtrovsxhz99KMdqS/wz47kBrTx
JRWyzwiV2zhWVb93W9oEzrNj+QhzWcaT0Q/Gahht1FjcWl2g/Y8mVAMeawWWJ7vl5EDqQcFa3S7h
FGYr9PyWK4UowJdq9p/xFejhAylHfraTfFr2RouU907UwbZGXu2D8v7s5Na3jrElfCqeG/7EnChv
N1Xnz03g2ZDZfH9W1QFUr+Xv+qx1YWzMdvANxayx3EVAVvhM8WJnF42jrOKK4Np/VLocTZDfPkdd
fRLY9ZSME1xneb89xw4pOVxaHYlcgZJY32LfCJVlHgtzpwCg/SCT9HaB5eaoIIKHbXZ1P03xQSBO
Z0KvqbL0svGaad7ZhodIBoYTebllvtVFezfrs/7KNqXsPkh+3p5FPEF0qx1ce0GX6p7SeQFiFFFf
drbCGxNuBC629Wj5ByKQH64h62OSUdRMKdZWkkVyg/9k23xQ8R1TgjePzQfox7Z0tCE498FW//2x
TahD+daQy3XnQb8AjQTUBMR8pFaFA8YIra0mytNLMwYsdA+RMXLL1TQ2qEmCyfXjT4Vdyn47uKXh
bx0LqOvKyLts+CiR0JnL2W2y3Ojp2h73yCj07W2GUeZnwELHNTsJKfW6D8dHUyDMBWPDBLFrd4MF
/Gps7AN4FTu9bWEa5nuVtC1MX3MBj9WDcXfQqsQ3j/GDI+0PMseztoJ+maTvXoDstUnTkoP27T2y
zO2ZGUGzjhpMK++YRWI6k6dDgyTWLP0FBbW52VVT5GbbYK7Cbo347bRzjdAODvUIBwgb4zy8XJp4
/NGnErIYIEd5RSX0I+9yA3AVrfpPjUeZvPbxBTA0fdRwNwIBR3M7iyjB99EHSHUnJPyEvaAxFT/R
NGYiE3slTYUx6PuNP1Zh8sFCPlew1j5SVGksYobAtA/OrctQAkHvawxKxC1op6xJrBP01NCTByiP
QAJFNcYq+F9JN9/K2Ta/puHkXIsBva7N1Pi0Mjob7aoPbitw3hZ3LGkiKyc+i8fzbKSKzl4KhHQ5
hi5OkK5oyuACWnR3IQF15ptINl39I7crAZckzurxqqyGC3BdTb7NpROjchneA5YBY22Bur/AsRYv
o8nY9bkQX+BDys8kEd+i2nMugMjJbOVVo4W1bdUG214IdR0NNd39WkE+teu7zILmh7ThUF+KsBr2
jinybdiE5udmqn/VNUazTlA+AfHGGENo+UBznvOtEWN06ZmyWscAFGYTqpvlDo9t4MidKOe/QVJ3
K/AG35WJrMLGrhi1SpzI422F4sTBZu61sQNRXUFo5k4M09zV3YD4AMsl/QW+DhDe1HG/LNUg3Pam
SoGCAYS8ieay380L2D47GMfLGePJxYy8fcIA8bC0qn0kW3/sl9aCkmObWoxxuXFVCTYhjLXAHj3l
fQve+C+jK611nqDGhEqxhdRu7H8nll/2jnA3Ae3Kw9yYycGr7fpSoaUKUDGgU66QSrbWcFKnirGH
7X3t/EStiwAhxLyD6we86QIIULK3BrPaVVkgNt1cjutgkPJT29hPUdwVd3YbdCsrE4xXob+uRSX2
RlZfz4kRfAOebHwXIIJT1mreaZj/sJiXnvSldxkhyv6iQE79qoZqTSsfsEVf4NihynsjHNS2C+Pq
sU2H75kdARMd6xeHXlG/jTqVhCDre+QiZ5SsH6BK5j9MlF2WtVqGCYtrGed/90Mf/OowDbiPIIV8
FSoOX1oB5QnKrcRubkiNWzf3s33bUwM/2m41ogusLX+bBnKpWV+ZXg972QI4tg54D1vw4g7txwDy
INP9AC+VBHfQYZAX8NnjC6eBb7eXeSNuETUIV4C5hLtaomnvY7V44fShj3ZtW+9taA5fQKDvk3px
rvIkllvI4e5lUuCJtpKwgPbjlNYXwwQJfZlb2DBArJoncNo/pyIRIy+tFhhzeOKHLTVLa5Tusgsz
u36ECpJvBrtkTCnJbAoAxziIRnUy78cUoGw2AD4M+3b4Ss8Tp1WjAjhPDcW5E8KhatYToN77MBrB
W1qWE67Q3kJew4fskrOTUKPfAfgPxEXaKwxechcf7Sr7loBnfgwHEW8NGPQ/CKzFQbp29x0KVnnf
TRhZhSYeyNacTxseescoLvOZYxoG1T9Ky2oO/AK6p4uF8WLntK0hCT152QRjRSTEctjmCAcUVnxR
dWNxPRfdcpMIyKQMUYu1nWY3pWeMqyh1o0Pt+eYVvFc0opTp7js5/mipnZ4shqwF1BRbXcrMF7sp
7HPMNt3yEuWUeyBmz8PoTjtlhuIimsPUWwdkyVvKffncQIt6gDQUr+GtWA+h1DTRfjIubHCjG5RT
6r2ogujQy1R8Vh3CIpsKZNmBrOqeP2VfcrPODwWY82lV03C+SDIn+VwGgfoxGX7+bZgxkIY4X4HT
C9oG8x5rOVgFSl6WSgVFHNrsv6ymAA4d5Hn9PBTzBDjHLlc8pPkQI8CBPiHAURflM1E+FYt6cMq8
ulMwtH5ESzKsu3n4UbneS9RBuFi1jpFeOcIsHyvRFbejnU9/Q+owyX2dvLk2tIljnBvpoUfB52Av
KEivnEKGchMriHAx59xT1S+/RJaN31xjaD5VViWh+DrhZQbdd50u+iHg4Jr+rDATuQiqKl0X+J9G
mwD35S3isgOAwrjXp4c77xOQpVucEpwDZKFMrZYJ9uAWrkz9xYbPfld4qIbSt1XXTtP7B0S5i0s7
btE4jKeHmvb5pde3as9AKNgxuixuhWK40UoBSrwW/Ze4buPrUgr7Yg7z+QtIiOG+K/virh+4muS7
k+0EzaOoJpg04Gq3QVyW+wQM3ZoMTH7N8Ea+LUQ1eXs/aYS3i8vex80MMbm7EM2cVSZAiCEYnCQv
GJ0OuNRhq5YXVXbr9xQS0h+iLQbHB75GSPeWL8wIppsqrJFEx5jpnnIektAUhuvep1HOTOdLix0z
VEDsaRq4Jd9clIB3bsx+XhXItIKniOH99SZSe6ti9iwKq+khAeZ3401p+smStrjAmL1owHeXfrNm
ipRdAKYyccBZ3GuNxrhuOk69NE5tqONhaO9LQJxb4WUBvknK+CmC6SWLGvsCa2+Me31a2St/4j8B
Wos+OsRSbKI6yw/9TEYturbBWGKAjIrGwudWWXAi69H9ZfROdB2mSI1Ra43TXTbauzlrVzms4Kce
Iee9N5n+57bxbABG7XixoG/9PYiqHTRgfCzTYbFevBamfIC+7H3sJmJPEqpghLbLbQt4+TbzknlV
Yj954bfQlFZdCxGkLlt15WTLfEd13h2moXM3NcCuFRHAAasxJU+Tar9OSxRdGk5itCsZzM11G7vm
yASrCADAFleIWqIcwjrZCzT+L11Euw6VmowCNG0jSDvsl5ZO5iMGn+XO1bEF+h50uU6Fnz04i3SE
ptLfS2VbO3w7mkd2dnm1dAIKiRBFgmY8zREXdMKqQwx3OwPM/jJ4s3mLPmDwrJwqOCQIOIDsiGkI
zTHmIHDyqMQ6awo/m3EjvnSJ6XwzpDYGD5xcvgAYCu4xLsHEva/GZItBFGggdvNf9uQ+VmHWAy2J
9yoYose4UOL7OJXJ40T3+m8mjcVLEkE4RI652DFfRmOuj8twFfcpyiJtONlrpD7Vhe8PmK+26a/B
X9KLovAEd2iCQMqidtOItLgZ9DuzXbCbaClwVhVZmx1yWq0ruHGI988mQxDEHKksXLIL5YbOPleL
tXYmZaHCjUj9A1LoKBtWCNT+wgLOvmJ8WFO514b3szWz5TF2psHdDjKev8ipNR7SlgR/YyxwT1cM
3gFPSojUiM4Xj5PjdV+7JkMdoK/CX/SrzHBDC50I4Kb9iKmZOd97TdtTalcoKsMcDu+MDDcKsPOp
StZsrHLD8LLIdiPgoetqKppPgM5Ma4Ov6a+x8ZB9UdUs7J2XdcGznYAOWJlWw39J/8InhMkxIs2c
KI83LNZx5Xh06HaRUSl1yVAwD/F0q+udBXKeE5PpGrtdMofGxBRNQlfuKGyjjoR15h+EarroYcqQ
pXFYoZA4Dl0ycZyDJ2r9AwPU+Z7VUSTXUTYncpd3uPtspDlP3s7OfAJOgr3ZYeyH6MlKx+qX7Qzt
YaLY+zvpfJLVUVYDXJQluUe/qoCWOo64xeXLjJgvAiDxOg38hsllXd+kwdjUa8QoftWmxiJgTUbK
gy7HMydvet0GlnkwaRSCrVOZO+1H043nDRJcnBsAtGipG+jH0J5u02vaiZ2xFjnSgMVAfrPh5Gme
oVgGamsFdfzki7Afd2a4LO26RiFeAmixAtY+VAp7l0RT+WuQTvhUdjAolRT84rEBkcbvbIy/Yo6t
ck2KCRk4D4Pkc6Hc+C9zgUwMNd2o9iLGhGxdhl34JDOY3/uxL4NnGDNFv1aGMwz/xdyZ7cjNXFn3
VRq+bn7gFByA9n9BMoeaB6lUkm6I0kQyOM/D0/+Lku1WZqUrW+ibhg3DtmyRGQwGI87Ze20IgbPb
BPTil2ZNRLJf4E81QZ69Z0dofbawwVd8ysnFJG+6TQnjibF8zYoohFdMeOC3aJXKx4nNNnsSx7By
j/RitaA96DA/qkSPr7NyUG6HEqMLEmSFf53HZBwv07BwnrTamMRuSV2hXSk9vmaCN1JXfi6MPsYT
lBXKpaoqPfk+w9wvO0jupb7hlJ33fhc3TXYFSLKTfj2OTuz3+Ik+kO3laF4/6Y7OMqowX/XCpsdO
8poANakKBbZyUaH5Mti3JFeGmtsfhE19AzM6T3TjVL3AolI7bI4LkEJw8svOZVeuZvaDWWnJ7TyO
2cZyJU8LCYkE25eK2RM6fjyln5xPwCyUKQh7x9jgVrUey2W6jOhQ3ddqqF9WulRe9FjLASiZCwMm
M9kq/lhZCtjTMd4N2Kvegcbi0wDKKMIRarrPcDUwgJVWnW8wTzdXhIAZLxOL921J6/+HSy3S5DVS
SjKJzY4lL27M1pN5zpmzb/Sx2iFp6MlcixciNGB6zGLLrRvWFosXHFKlBUMWVLHI23NSiqNUIzrn
aNF1ZOdiFWOjNTmsedRpPLQD3DrPRj+k+EvM6SeJmo6l0612kFFI7s4WuMR8YqX1Mki02X43rs5H
a9CJ3rPhvHV3Zbgo5kZzRJQDcFpEtxmBMPBBS7r+U69PmeUrKcEQKpxYm9lBkxSi3FQCckYqC1FT
rbPLMctMZcfS4s6c1PoM+2JM58uDm1KH634hFT4tu/ZcuNurGtpK2qN3a6PAwmdKLN7RIBQJoBbO
0B4owugr4O0cvAKU+O/zSB4ut0JIrlFpD1Hcs+Hng07MIRDbzu9Eqt1k1izvtAyApGck5vRn8n0K
IBTIaaRTTXc05HzHN6fWzthVNbu+Nq/lUxRqHPwadXElM5CIw+uRjMVdhv87waAjRbmzsxrqE8I6
zma/9QX+UXv/vdZ+2PRay4uqrkMKWAHVVL3XtsLvtcao0nWytoacQ9ZcBfXQXOVuP20iy+i2RASI
M5PzUE/y63LAMqkarh0fQz16LGbhtiPQj5zQKPOlU6bqAyGXsN87y315+4edvBIuCeTSCBU4lh7+
sDwqFVmio6Bu4sb4ul31ss7h9XbuYF78efPofZnzz/86aBX9bIH8K6j33yfzHvyfaJT8o2sVvHQv
B/8Bq0vSzQ/997Uj1PZZ988ey/q//J/+4X98//m3vJ+r73//29fy3/WXTMbz3/eXrpPvX+PuO8C2
78lhX2r9//1qMrl/UcZmRuFyQC/9y7b0q8fk/sXzYOZT+sA0g22DynFBxyr++99Mm+4TofQq2XZ0
qLT1sbVl/48/UgVLGpk3PFQVBf+f9JjE4fxYFcmapeKfcTmdWBTajyZ+r44In5oa+hzVxqC35vZq
6cy7MpVpMIZdv4VAbdzGoun5bFCqNqDIBQbhCoFKy+m9nRodXDSzv1lAiu/SZfD1LoIbmXx0sC36
usihyVnijooVbYKQM0uXXg9wXdgWNs8AzkgdzRz9Iq3oHhEyNXd4e+W4qQwk1GjSQtYueqE/YiI6
AhNcQEBzNvQTPNhPCqQOjpy6fVHJjDoLBQeviJxi6ziZSTYVyykniTaQanyvKOXgOepIxrlGBcsg
hm0HMzfeulpByHwt7Uez7s1fRd5/zMyDnt6/JvhxEvX/5pWgd/ivv/f/7b6Xty/59/b47fq/+N6o
FLP//XsDNuulS1jJfr2EF9/+/jcUmv98YzRejFVuhPiM+ir/hsX61xujGX9R4SCpkBbCmvu4ej3/
+cZYf7Gc8rHD/LS+FWsr959vjP4XinEkMxrWlzX5+o9yqnkpf2v3kN5AVxEFL/pdRASr++xwQe0F
06Qvkph98zT4pYWVwCkadfvbeJz4HhmHH6Rfl7EwtTEEFl8na31vf+sZZqNuDCUHdd9OtP7R0luq
DpaqcPYx6+axJtzpMa6s8mYxigy/ZVcMkzeoLrtMMB6z4mNmppFBEhSRWMXgAPggnpA2jZ4pV5jw
8/d4TbL8CpLa1BJsqYpbdyQsyBMF7GJwJeRSbCY3zSZPU7P6Ux5q2jsY7fIDVOcJIsVoA5NHhOK+
y21qGyjQZh3UWmFf14gEQcazH75zeoNgtLdH5sTAoL52cXBRWMXStT6f3wZmDtNCZHAbfbJ7fDzk
t/bivDOLp0ic+XIett9/PoGDCx09gQXkijZiaQId0z/PVBVrjrGWka9pdBvMbZ7DkbNrsjO/77Ar
xJwiFw2bCLqDtfNK3/3w90VUBAeD1o4HfZG9WumOm0iC5e1R4m3NIa88XXT2Gc3PK63felUdOxjt
HnqFHIcPr1qjRQ7dcYI2YfSuX1Lp2qQZNeBxzvV7OJZt4bUUmbcjUuAgrrtyN83gHTJelnO9yqNx
X7W2KC6Q+K4fTVd1jm6FcpYYI5ofXmeVogqGPhY3aDT0iWM/Nj4vYUNbYBk03VsnisYpMAkqv6kT
KZJ9NMCY3Kpdr16j+6LwR+F1fk6IwmJ1T/sHBVjTfFk1mjaSZBaVBFcrK9ofxNZcbevG6mpIw0qG
phSZsR83pfjAgZVCOlAlq8MsZ4svwOTsip7KVBPE1JjWvGlKOT9W0aARaa1xlKH0PU/bsqQH4sGC
U6eNi1PuM9tW9Vyb/uh1+DlaFjt7w+GcY2AAOXxwbDUJApt7xcsrp2duLHV3M6uAbVprpsMF3uHt
1+9IzMD85PFQNnHYuBCcidHk8IJ5V7VWBBTJ6y1qu5XbOWSJgj28JtEpuZcdvY/JthS/pe92q0DU
2ORZ3TwICRWlGdC0+MoIzhTiUnlJkoXclEi46EiZ3bnDz6mhWQ8Yq+LfZXe//vlvK4VjpxNuxjby
Z1ytu1y66eC3C7LxslKrxwwbVrk5Mzgn5q6ps21DTsiGW3OOd1Nxw3lmHkjQ4yV7FJntfDdsQoNh
FfU6bMKqiQjFk8pUe7UKgSOnTYt/yUpJnE/Ab74YjZE+dZkhIn9QwvkCRmmaYxemOOiNIh+eEqgJ
lInwmp9zhh592NYHyy4Q9ykdaVSm1pHcaJmHToYmD5YX5bE2Wgt0vCh48d8eo1frm+AvR3QF68Va
/clH82ceytTKFoeVxjSpK/dTB/Jaf0fltrvP9DbyiFzuzizlR3Kgn5OWdwRbNthhFFXiaCqIiKQb
WC6Kp6qzZnlLCNx7B7iO0ows++oTAZj0mmn9jGPQ0ixwg3YGmu83liHfv/37TwwzueMmBiSEfVi0
j27FnKm0OYRMsNJGBp1UYyFmB0jG21c5Ovj/+sVoC1f8BWdMZtvh5M9FxqlbVHQ2lkG9yAiX3aTY
sPATgO5NvSQyzc8TRdALkiailwFLIQtiHn+tyI6htgNt3SMND0a+Hetnzv0nR4BNnI1pFFWbc/Rh
hQCe4rNETFZnMVjyXlUu2O1Ef34VNHOoXqj9aOt37XAAqqhRKO42ihdJrbu3yzH39Eo/5+hcNRr/
Lf75Ocy850j9VJVXhvL64VVsKFPaMjHMWEfzrWLRhEfuk+/D2lhuJyuN9obZ6/6S2+HF20/4xFLD
FhRHjKPipGLpP7yynkyDIEYQPp5sHbgfUOaQeeCue5BIoQIiNssb1bKUjzZ1w4SGdiQf3r4DbX1Q
xz/eXGOdhbUiD9SjOdZGNelP8PUAjABJTpQiC4iXok+eWvJR4Qu6r5ou2rW9MVyYdtVcEWnX71PN
An2Z2d2llo3zDX2nkG9uSxbx27d3YvnnBVs/V6uKmSLT4QD1NA3YpzuRv2KL7oCn9A8RzB50tu4y
XDu4/84F256aDHwR13WN/dSrD85UTAk2Wg3/vCNyr6bBe2WOSvmlAEq0CgLaIDFs42Zunfnj27/1
xKK6enf5zGkqZQHzaDJA2VHBjhmgufuaXVlDR1OrxoGwHRP+S9paICnaOjyzlJ24KhPQ4VOxavvJ
XDsc4QmS1pABlfVrNU88lfDBT+NAaMWmMTB8ejgn4E9Nw5Lv3v615okVxFlFnbzdnAc5DB5emHZ9
DheqjlZOoekw6eiAETupazsLEd1lVIAOpHanVsqmY1d2SRWboCADM9GPuZthSo65uUT7elDVH5AH
ZbTP08jRSKfGm+sTFSnJT3Tn5UuSG4u+11BlJkE82VD67Myssw1Hs2WkyeQ4753IzAfYheyB9sio
xHzR6lhq6WLhCvZbw2pWlMbcii2w9HxvROxAg5ryzpOOSb73dUW3b52YftVOC7EX0wySQNI7m9BI
b8I5X3n2lNLMmqdeTJs+H9sznsxjBMH65edgbMAhYOMtMLkdDqdBNBRCkIX3GIj5VRiN40Zq2WCw
uy3jXY/004fNCvxhyMZrRRCX5s6Teuu6ktzRtC4vnLmvLmRsuLd1p+p3A0F151wJpx65rds27ghe
LmR8h/c4g5NqiyFG8KUW1jeSSEa4svXw+e2ZdWJRdWz+flTPHIOY2odXAfU6zTx9Nl9xxdEjp+ce
6KMVIRsj/zig4zVfI9o2rMDpoGUmEFzO7K9P/s7Vk4yTG0SAs/75b5vWboRBCUpagQ+oAH3T59aX
JE1cv/07T+3iOVqh66ZFwoIljn4oBzqYhIJEDrsS1haBBqUBOyIuNSmYqAIJFXiyyr0oCfDeCb1J
trTjk3ugc6i6EhilHk3a4gOpISMR5ebku1oMvHKWqOnevtXXyzhvukkRhLoNa8yxepOCdZp0KV/Y
vLD5UBRGvCkqVT5X5RjdEtQ0nSNaHelF1286wjZt3b9zRf2V7hiPr+uWcatAsarFPsMUdVeQDX1B
h0fs3QXhsZ0M1g8qP7T3MAhfSii+t03Zw50u4jo/8x17PSO4HZMzDKPA1vzn7f42I2ZtDnXQm4Qy
KoIWaTm2NOPxeL09zPqh2P/Xr17dpgZ2Rtyfx2iKuNWr0R5HcPIx4DzESi2pbLK4L0Y6mlQhMg+i
g7sjKWC5H6kAfKrU2FhNKwkd2Ir4qDZRS3ObQRXdmAgNcr+VIieErM6/mAS17Io6WfVupnPmnT01
PiCF+PDqDubyY5sEpYEIdBb1gqjAWo80NrT4InS5dWaEXn/tTEp+6nqww66DUuLwzYxyk9iamQFa
QumQuNGscT+Z8VSjo3xKypyxIC7uy9uP5eRkJJ5WRdrFwoJk+PCqLYmliGNVJqMbP9km9g81FCzN
eqoWfjanS7zBjq75wDud1E8XSCqIJQfEYhN4mERY1Rnv64n3kdqMTuWTegOvyNG3t5WkG2OSU7wq
jMS2QPsErpBwH18pHfgsGoFP2zNj8HpfRYtktT3qVIZYlo/2GUaMt7NxGXkddt9jP04z6AM51Ww6
XDV2032pK0YaVA6n703qpoa2Sfu5/YBsPZ49/M5TFji6SRYiOpvpI2lKJPsQ8NPJO7cu3GTbLeD9
/FmQ+bN/+95P3jqzheMOtiB+xeHjy5VIs9OeW7cHbXzAwS33pTPjXgVR5tvE6Wz1sJco+XTa5m9f
+vW3jEWDssfPGjrjdnRpqS2IyKgIc44zWtWnWr186CQRIyBehkR5IFWqvW5kJMR3FdLGe1x3sgne
vocTx1BuwjSo01LNdPnYHP7+WaQs0AMmm94skvdERAqqLxGMr0k8OW3T7ofF4cCgGt2GnIPhY5XV
yU/WhXyqx3bypXDZnYVVrJ7Z9JwYHUHrjbrZ2nljB3R4Ywm0VYKwIzRdkbZ86sdO4g8qde2G2O92
2Y2V20QbJJ3DRejORnJRccSont4enRMrF891LWWbdPM4OBzew6yELQiuBKpAaNYeE6RA8RmdO5Ws
f8vhKW01p/AAoK/Y6zQ8vErhzLgFSGvxRtuNKo8AVUIldGnTEgZxcuZrffJifEEpO2C5sI6d8UWO
jxJYlMJ5dCBroJHOS1fkH0d90j788eBR9WTUDIiQJEYePcDUThOhwWb20DPVF8QgDptUzZIz1Wjt
xDyxMG0JnHB0GzieHY6enaEAMnuWu8lFZNhUy/gh7ofWuFgzlD9buR7rF3aqu8GcaVlAPLCEQatE
3/Sx7xtv6LIXp9coqjnC/gH1rcZYagH74i9D0DRAsQe/a6Mj/vPBoeoBMoM71rBRHd419UXhzMag
eNnkaJuEvGjU/pV5ZnE78UWkVEjREG8gTe5je3yW1xQ/Iq5CICSBvtT1PMJkY38se/mFPAv7mt1s
e+ZrcGqjQogrrXQ8abYJ0O/wt9VxClnZ1RUQuBRTwZErz4g36sBY2h5E1grizMPpmi5h6kdZOgQd
gZaIKhH7B1WaLBf9KAqi1Jx8D8Ml2tZOo3suJ+WLUjGuTZwx7bXs2ubMlvvEy26tRh8mEUYwjluH
t60vxAYCU0ZsxZGJw2mT7JVZnTd//uDpnfKhoYdkA8s6vErcNUrPF5irLK0ATyrQ9GlNd+Yqp97y
VXkr2ATwkh9/1ZYIztQYsuVqy9ANEH+DtKxcQwaZBqnef/snnbqYw46USUbfDzTN4U+aUMITxjuz
4Yjz+BozU3NRtpSVzDJyL96+1KlnxHtuG5gO4dqZR8+oNdJ6LGqm1iJw4hUaCYlZl5sPb1/l1GsD
Owy6C6fMtW1z+IPSeLZRyLOkEI7Y+Wz8m225dDSU28epLQI5JPWZ5/X6d9GwWQkW8DzwLB8bUEWb
NNWqOvMjjrVeak7VnUB1dGaGv35QgmBpxHb4o9aj69GioxHhS52Dz9nQq9lWVewQ6xKyUiSncbR7
ewxP/SKXfiVLP+sAB6PDMeyl1sRKw7U4y6lB7YD1jup2ObPA/WQOHH47KeYZTAi0nYLj5/qTfzt7
pXM8J2WI7TQcWtT8mTV5k5ZHl4tVj3sMPAlOr6x5nHoz+lqls7Ybx+a7kHO/l7bSbVNp1YHW9F/R
wLrvJsztN6a+yA8teQDume3eidEnJpROPX7CtdNxtN3LhtIgd55Z1WLOQghf0mKxu9GlRxvqn94e
/dczmJIBDk1kxWzKMZUeDgspDBRGNMokrYpqxyjo/s0KxIjCaDiOR0oTvUvQ9p2jMJ3YTR5e9+g3
umRUTWXJPFYiKpqiMV5kVWVbbmUJOvJLdsWoPg3tJCB7zp115w7pC1l4lO1mJS23Q5ejhkjH8uXt
4fhVcDyeJxydBSU0Wtf0bw4HJLdIHZvdJfEtNa6rh3ZeFOWJNI0su2yiXMh3Czk6ma9HkfbDaXkd
/SYJLRnYTSerB1ENhYuVQVFvCwtb/FbGhER61HOdd/T71hxiAtnsXRJF+gcpmpm8XHtqaGEPkaWw
O3bFxgUUBspfXXBnsDWJoXtVOJB8x0ljttGt26SXg7ssIqCvhZMAbfJUemJZAM115NBzQAB9/r0V
pXikPSgSH+VU9Qg2P9e9rrOslzpXzf6xCO2SrL5lEn6cGvUPdcTe6ovYlLCZiBj5QbS8tXfZ2apQ
aFLctW1LRRERrpyfDUtm8cZtNDvxo3Ah6QHoVnVFIRH3I4wWtDTpko5fsSryQjtlP5EyVLviGuVL
ZwVGhtELofeYPSBhGb/jvxJqEOOnWa4TIO3tJmrS0PbmIZT9Ru17tljIx+dnwZ7hEZcLuHeOrvXO
QKscsTaVZuV3raHPaPoH94Fg4yTbxHVZEvk4sP/XnNGGNVlxuPZAJy4kOhW68clG8PatbatMDyYx
4D0MQcV64AyGXYGvIpg0tbI9CoYNO5DWxgYTtt3ytTb66tmC6JfIxmDIKiJqgPVxLNTZvXrNaLSu
r+WGnW9FIWP6VbLpTJQHCLE9TQudR5ImKawSt1KNu8SJzcFXyGQ1dnGTZI/5KKePLSqOj9OcPxh1
Ly8azDSAUMje+163uvY1HerymVCc5X7JZJn6s+zEN2ecyA4hdU/WtxU9BnhqujqQAgMAt70MDY6R
fq5bOc3zKOrea0Nvo9GzW+1DkYFxDnDKMIdsWbmTj1uq0m66ZEyvoFALZEBz4+C/05Jo3Kf5OD9Y
Wqi8qNCaEHJojvJMIrTzVVaNSfvVieJ3RgHa0J8nYt59NRxNyzfT0f48k1TWBAog/3swS7uQfAmq
HVY/UecncfRRUi0lQHgkftXjEyVMALgyuWLaR5Y3CKKx5zHTkeYPkXY9kteSeXJSu1uSh7IvqczH
28y0uy9pQ+L4BRgaeVFnbAsX2BRMUk1r35VSxppXY30QQPaJFYFCMGlXcwlkfQM6EDNhZZRVvLW0
SSU4yoVAvCEBnRZzEYYKzgi3J7fT7Mj6C8a6Cl/MacFuJNyun30Iw3RvmIRwDvIq3qHkTy3PtRfx
DjM9/sOlsAmYmu0xiwJzcppsJ3G8fStaia6kbgn1WCq1X3OhC8oiU9oR7pXLogywcAxkHdK//NLb
hJv7JCvjgq0i01n8NodssMMOjB+gGt2CPHMrmfOrRMWK5tWutuR7hUTH9WWcjee0aSHs5tpsXM1w
ppBD6dnwI8VS8l7rOYB6vS7G1eTcjpeY7Ww7WJDKE+o45sl3AL4UEW34sh+tIiqvC5yEpKCMoftZ
LYvho1k6GevEQgkc0uI02h4Ftzr1E85/wsctk98pWV6avkKB8j0IpeVjv9Yt+sZC5B+bRYm3C/du
HGB36z6o9Uh+7BALgqI0MQ9euAj9kz3E4X3CEg6gtk36RyoEy4M7Ryh+CnQkM4SjxZh3CBdqonaN
2Rwua8fEapfMjQbYHtbZXdGW2deu1eIhGIHkbkQlTQs3kjI+LE0ivtRD1t6pIwYuSCmD+mXEBmwz
d8eUFFK1ViWV0arynSZJf/SNUJ8JfdHJATHb6AG9VyJ5q0Vr+bzKgiGuHDK8i2a2zQAbSPXo6JUg
oWvJIveyVis9uymgReEZ1HPD2OClVVndqRXLPd13ZedMHb7MENf6jYY17HPfmOm7ChIDekGlgSCA
e7xHaUuKPL5dzEC+xOKK12EsMQTNdmJ81CInJirOzSROzz68BZpQXCx2KWgrRxXGRZeWN34PVczP
TY3v8ZHIv/yjS4rlcq0KY9QI7ym+lfqqJiEznMAPu1dqbmCcsxmdV/bkZPWSb0Pe1OkeZ7jAMYIM
Tr/ThgLXtKKP2OJq1cgjfFFRPOOBojXiITPJr40ubK5JkXbwC4CfYW9QL+gR4aMCGyPAWb1Qckmq
TxxaNs8XEu4LCFIscBhro6sQT1J+2Usd5BJBMlYg3US77QgmJV9DGK2212crZLUwwvSOTnaIYdN2
EY65NXHR1MRtSyIwYgkNSEG3bzCzJZbX1SoB36ky6wxOTkiTN9FWepfXdfhIhzQ0+NHg9bexQzzc
xm6M+GkkjkTfhch6wLi2XsbPvIxGXrdZaeh0piHRPpTyEojwba8oGqktfPn2kbMot63lxrEf9YX1
hWC5/GeiS32nVdz+RuvjeC/IowKoq00DUUSTVnfeEjfLuFNlXD+mheaQ92iYCTsKgv5QKNXGAEsl
s8OvWA/TD2TG9N/AYKXqHooq0X+zNer3HcnX4DRMyCYbPk9oyAtaTlDh3QzlXdsJZYApIBZnl4+m
81G311+jWHxAPJoa9v2kEWW1mdQw478u6pg2A+a+66aaSixBqlLewbuDMp9MAg4OAJMx2vfa4H4c
dKdPLmTdTDcr3glEeJyV7m2GMTrI9S53MZKtSqJWFObdNMIEo7NZIeKLEMqRioaf3fLSdOnh7cDh
BG7jYsPZ1qaCv9+OKYRuotbJ+uswsd1vorHHT1Q2sQXOMrTfQfaTwypSJ0ncqOv8hX0hEtx8dFtm
9GCS4qSJ0XiZJ2JTcSSjuIXmhYmFDtu6M5WKw2ob9q5eBbi5dPzNJHgrsuseyY+Kb62lju5gndrz
ZdFW5nt9RuLLLkCbHpsCMoY3QQFPfZxXA+8qJNLPbACdyqtEqpOQp458J1QtSXFQE1ek+mxR2odo
zvRPaa2mLFTLnJpB2lv2bdbGhQ/hYdzzbVKDnmzaH+ScRO+Hvg2/2IpT1ggkayPxNb6boacWUYHx
kc3S1iBpb08M/dhtYl1B9kLAmL61aVjXjxZWTRmITh+iR96PuPKnDjSbXwqZZF4aKc6nEbRpdllh
xs+uMtMc0OYn/SyvbIxvKFgyNSMoLc5kepEK1bzpi7zUfGgZPcm+bCZqT0d30NwIosRqPnF5mm9q
kblGUPd10e2I3+6dHWiTpLqcHALAqQ3KJtoqoSrkzh0aEzVUj9fAxTn3lDWKxEYLKWPT0GLIKNEU
K4bZyacntSS+xCf4fNBWGjqEgbpzo3QzCZnS85JL/KyKaG2RlVL7IHLckKKccv1StyewTZOtAddJ
KyCxKbDQoCoc/b4aHKNGmurIPazbUV7iCx1vSNLFsktYLDVCtBw9ZkZc/KSHTnbWb1qrtUnHNkn9
vjCTZdoXhGDlgeGCjvZmodjXfM66fJNNhaNhBzbMfMOmqmfLEiuYRsexdR+13B6dLXlf4bdh6CJ7
u0xZlPlNJvRib9AP6QMhuuUu4T3h3tig3GQFPmoR6st6cdQNQUw/8CtfzOkD/yMx+QY68ofSGAWl
kiq/r0AEhxeVHjaf1Mot7hBwp/Be1LHeleOQImbQc5qXbQW4xo/Y1W+aPqK13sPzuoqN1Bl9Ualz
ft0svULIrBpqzabC1L5fnbJtYJLbgtlzFvqyzdrZbrcNced6oBotBMsevEXKjjHS+kCS29RvSGsj
RnbJ2hbPd+1ELNZyCYkhS8WNmhN1uo+XGeN657Zp/pCOcVptHDULhyDSBnAxoVbneCVjw5z3wpj5
bPwnwJLUiHp0PiS40g1mY1j7UTcotU8XptXPFDxPtACpcNigM9HaIHixj2p6MHVdMNnAh4EUVEiV
u299bK6xbTESKkcLGQdHUIQe1S9t0zeXsTq0lzj3w++AP+I/L/IAklJtKEn2qhU9Kl7NaL4KODUR
zU493lVK2n63UxBJSbGSas6cqzk1vzpVO3hjV+8aP/yocyGMkB210bFlJYCJbWfExhnH749C0QXc
lVw/c44/IWiDo7iqxZBQrTLeo5E2aoQNlUlVybTSbj3xFXwoldWo6WTTtzDOx/eWwF2ua3n9RDph
dVdDHdv0Quf4prDQcL6sFRAzyjThhbJpeL89IqcKL6SYrdVdNCrasVIH7SYJlW2FpDniLifc9Ass
aFn5y+Ao9121qOA6yvnMDFyf6dFzoMqAwgtgFZ0q96iwZ0d8HXmjuKpR9lfKpI2Ol3YSkk/pLtvW
tii5O0a/+Oz90jMluNe/mMm/ClhtNoouLY3DyooeuWHqFFybzIv5khhxZy/SQf0gsc56Vd8Y97jR
l+BPhxnH7ApzI68AZN/PptBvZT9S2F2jhFPmQT/vLznu5JcGWNbNQv2TtOE5+0iDXJ4ZZevVKCOI
RZJDqxa5quYeFbeURnNJnUTQaUTSuMTlwsFgYePDNju+5g+y3ds/8sRsZ1FZ4wjgSmORV49eL0VN
sDBUCCRbpSwBZQMVJLsq85eJ/aUXulaoBfZk8pUEdTyanEdqjjQIPONHV62L7YJ091KbesRK5mou
HcEQdGcm/IlB4RPI6ocqhQbAsdJvlINTxTrkCG2ooDKl1MrV8jqWxlattW9vD8g6jQ+n+c9IpJXK
hrqQHJTDqTazt1Tayma5ycVw5ZZ2o+ylqbjQA2Ngkn7nmtFzv0xKRAEJ1p83toVQzpTqX98ED4Qy
vUsVEWSde3QTaO2EFa0qk4Q8ze66UPI5gphVZrcuZ4xoX/CdMYPZ0NlJYbhwvimK6p6DbJ8otEK0
RvxEWDqYU3SWh0ORGA5JJauPYZCNvllxN8jVXcerltR5yOOSqjb58LuorB1P1sscZL1Rb4kpGvaN
lMOnATfHpq/a8MyL+Xo6rPdFywlJlIog5mg1aPQJPG7HdMDvmQXTgq7BTmYcUpGj7LOlPqc6fL3y
oW6lz4CNBKUrHdXDcejI+4WBGdEwRwb1PNOeAgLWAV2CFMYZIJrZTsuUuqIhHCJd356P619+OB9X
yQ8eAebB2jo8eggWaZDGmiTqJ+Pc7Jqa2KCOM9mZCXdiSJlvzHycMhgoX+nrLEsu2io4jM3FfE9Q
snrfEDK8bYulvXBWAsCZn/W6UcEnBOc/JErEynxlD8c0NUbAZYJvWF830Z3IQcgUsrB9s0Ny9vYI
nrgUqWEQatk9rArXow/XkOuN1plMY+S1S7B0rcTTSBVwqcPp3Gp64sVd3dSkUK09aX7Y4c8C1JLI
IQb4OU1xfmX1RfUcm3lW0UssnJt4iCZCWJWxvc5dRd2Pi/5DH5IS4GCi+kPCQT3ty3Rngp8CG6cs
G8sOw63Vm2TUUJsdLzPUr2fu+eTwQMhA94vclPbq4S0PpEhkUcTbRIFKfoc/MlNHKfptoi7LxdtP
4vWKQjOaZ40NnhI1TI7jR4FzDgxQEbM3UtT8runT1gm6sp6+STDerecQWvgJtpRsLuVE4CZWtiQe
Xmo9TrtNszR1TmYWSrDAoGehP1SxG7lnthqvsnmI42HRxTJDIweF4nED0+hUME3qEvsL7cD5mYi+
iMoVTg7XJ95pngItBIn8AgZwCd/r5WRMgd6q1nPe8h4HCGLMbV0BpfXsqu5H9oxlG3ohWYZ3YPnq
xa9YaCYAi9AtIfKUCOdaoy7Vy66LxHU1uAkQfLZRmwGm7HChYt61AnbwVXvbTnqvn3k5fn7PDtYX
mxhGZio26nV3fby+hGHOmbQM2Vpx0R3JyNBjMtVJP1NgMMoAWEsuNyEvVhqUdG+GoMJzEm2RBM43
+Hqm+bpdysTweloE4hqESajgAB6nd0Yi56+2LZfak665lL7V8bw99ln9Z0kSMIUEci2yDdibuKWH
mMTv3p5tr1ZOftnKFOFF5B+kxR5O7DoKs5RdZewrKsc5txG2XzXzeEYJ+XoDhVCAU5BBqJXDfnG1
nP/eHWaoiAkKO2SgfVhdy7x3IegVc7sG3JvNLlkcZXmaG4CjfpKQNtk4su39pK9KpLX0Mf24EOQ7
j6C2qAyQRG7fDms89hkN0+vRWKm/jMjPTAF6H4e3ORLYrZSIkHAhVapfEySzhx5ubf50zHm7Wfsc
XF3r63P0teJoP5q9hp5JSRx7r6CGVP3Grp3Kf/s6r9ZZ9Pk6vAys0SvOxDpatBT+e73NrcRvKNRt
TIueByHw02bOu6LcyWiyroZGIySjncz28idaZ/v2HbzaFHAHjCfubGRPKwD+aDzVYjDqhTsw9RLk
rqniCsFpdk2BM6WhQRFjw62NPiHNxplLv/pYc2kX7ROnIQPL87E7YKLB3quJQnO2hWtRIA6+Seoy
fGTV0R4mbCpnBvvE1FnPmuQ6m/xYrLSHPzXkNS9klkq/Awd4MWXmtxm7ffD2eP7U0B0uRKt/mzPP
as1c995HV+G822XzIH1SJ8Rz6jQYzWNQ1IXfsFWIN5JsujRolRijTQLLdtisRMK5Qv41UkGqSY8z
hrsSHNxXxdSyzjNpF17ZvVn2e/oH2bNhW9OXUIl71oGypXbe6uPyiHJNvwXG1dlbwt9t8HVLaQD4
5U4/T5XmkoD2/8k7s924kXRbv9Bhg/Nwm0nmoHmyZfuGsC2JDE4RnIenPx/l7n2stLaF2lcbOGig
UIVqF5NkMIb/X+tbeT4QqOewN9t6BihrnE4tJOWN48n+Ws4K3EKBFJLOfqVp9wL1X/zsF1Y9HDDM
uMmupCEZRHRdY0y86IOLMNeQAoQdGcRLRHm5tMMgTxJ7x+o+dRv0Vu6jGeOwDhulzFtOH6N8kBR5
5vPJzKG1FdPQ1dFUYu2mdT0VxqZSXVlt8iFpvyxosIwwTZQzhVmayoEnSnV+3+VAlXCCWvJaI96x
C4cZIFvY8rHcJqirrA0GbvUzwPkSH1ITF8xXRWP56Hiqg6yYpkvza7b4R2CUS/Gzka186U6BJm+o
J9fqubrvmufn7vK7Ov1//i9En6xiuP+efLJ5hqHZl7+TT9Y/8AsV5K6cknVzTEQescFs135hT0zQ
JjgygtXhwMaSusR/YU8c41/Uv6mPrUnKK9qdQ/x/sCdgVAKLyDuO9xiBdY6S/wEl3fz6+v4WRsEl
fj+MrJJFNkYrJYIhiA/iZBHR7Qx6NiCfDcw5PYqRKpeyf+wL+zwemm5H0OQHm9P1Mfx5RYylBKSs
q/jpsiVkIkHO22tR14T7mH8XiPkzLXto4/7eDPpbiHlqE4/WY9A7P3WrucuE+kFAekstzto1vfOc
Os5F3gFlqNsv0mLH0Q5wau3W/8BrzOs5+bGI21fVFUcN1lf9j4iHfk5il3BSc9Mk47IlMW3atC5k
4JTCCBxKx6h2rp1mh87vzAc6sMttLuiZpM24zxY2CbJyOU5WKIatmIVlaNqNNaHdpyjSXhVW+tUR
Fewki/gH9ozWN78PbhvbCi0XcRPQQvNs8a8TMkCjOrd27ThB5es8Kxr6ZPhUVaMVAv+dQxmLA56A
bIjiZP4xmd3VNNjeRisXTE2gwEPLqLSt2cDPbbXpzmyUvaXGVu+XAJgSx+/kYlSZF+o9sojGk99K
domwIwtSQNoUAXSFpDZMncy4rSlU3CZx4u4C2jC7oFLWoV98UhsWz94WvR6RAH7lcXbbxWVNL73K
Zus5zrX8uZV2tusTtqOdueAjJYtSR+G39T1x3yJ92KVl9Zh2dnCkwPVlsdW90zYbmYCtY0bMz3Jb
ZMgj9HxPzDAdaMwZx2yMPxtTMmz0NUCinnhAepA0IXVubd83AqCHhI/OmnAWDPUniGn63TKoMSqX
oYoMbdAucxQkP+iWZft4tva8v+CAVKgnv7LmWDNUzqUo7WOZZk+j0MqbIojFhVPpvRHSoE/3QmSE
ZpRpvs+U2A/ziGWFPrFzdIKYuBQtiO1zn/TFjSiW9L42KzOScdts6zSLukyzAeXGIPwHf8MXaH+C
CwGXMg+O5I19r4KmDA1pLLSikeGQE1dGRmHdOItoor5bqrCiNbCBziivHE2hPM9lHZGuBWA/d7qQ
87EidpWWTOXHL5mbJk/J5Hxv547UhAEhCQtJ2h2UW8pbkrGysEyMaau5jNDMN2RY08LeJiSYhA2q
7B1i1J+Vt4jvpq99HtPCurZakV8sqdHuTaVZ56mRfMdNW3yp6RXe5/NKvGbbg5MMpHWorMS+bBDd
R7hbFg4OGcC6ylOkE8TqKtBj9a2eYu+QrchSVENl2IILP8I/rULCLPMI0/O4bZR7nWaG9dAJL+Ph
OOWxRKu0Za+UXcVxp3Y5a/cPDyVFBH0fiQlys509pTfSKbrIc/DfZmUQHJj7kk809O9Q12V8oEmx
a7r5UMj4INbEMuU2Y0ihoQ3jRlFDTdJDA70/8muwM4Vt5ldOr5y9WdnyimLd8pUAmvFrj+njtpjp
bo1NinpiRpmyN4UqN15w21Ztf45IagViz+MlwhS738SpHxYkDu/B25iYc7X+RzE51y6s4q0qmkjv
OFHG5nwpRu+TPVtPttXaF0E1evsWb1bk5PrSIirrutuBLOctwJad1fj2Xncp6I8QnWhKGmYbtcIW
NIin+mmYtGCbwLj5Gsft53LuxGFOK4HYRRFyQCq0u03GWH62q/77Ypbqirxo++A17mNmmVh4Ere9
JZo5vpKtkVwyBWF3GNZaB5S2qKUmcV11gQQXNps3aAr9b7NWZXvBWL1VtVIXSlTFjZkBbvEkTbbY
debIFLT4BlEZ2xVgjrSo3ctMdi9xWtOinT1qSrbSKUl7PSXpTn6pVfptLpESln13R9CtsU9bxz6n
yItgSdOvu2R80Ez7cYLs7eR96W5HzvmXeVGnh5yCjLsF727ctZY+ndHpN44O57iwYIJ8NqbKO8cN
Ex8IWOXI7ymjAd+qygDpUZYYx9KrGYlDL869LoXXixi/OFie4rtuy2HVD9fWAcvkvCdFBelmHWNr
of9cq2sF+R7uJiV6jt+q/+p1yOh2RdwjlavTtM/RlXUkdMxy4sk2awhsXx6WzrQiHUpyduElxr7z
YlzLongyu9kMRe3L85V7c5gCO4dkRbzjD1w0cmdpgrCTIECEwZ5SRGVnNWeJ0xgwwN0ujGXiXPpW
pm7jpsiv7aJAeTLZ2jEhK9TaJL35cxGEw0WO38cPrdcbHHPTAZHKrMYrctzTsw47/G2S9UbEsD5S
jcwQ8LUYB3QErTvSE5awTyfgwy7gs6gkzCYsMdtGXeoEN7KJ6/WJFSh1xrBC8LopU2h/ViD93ZCa
2WWugvgFSc5wQ4LHGOyMijIfXw2cJg20hJmNKyZ5JrpD5n26gpKK4KKP05dRa4PPsmmhy7PGf+8G
T56bvT0SVqUt/bmZ0hG+Ur2r9iOJAKEngcGHSzmU1wpczg9tbnWEYuNyAGh7D4s3PkPf358n0HYi
RaJcpIL+OS2TgiJOKSnrjdRWi/Gs8do8yqy8u2nxiO1ap3xsSA3aTK5UM6uBTA+zqHQsLIAPK3qL
lwVxQsTWDy7TxDxiYSkC/VYCmY1y5ILoEX2/C1FXre9Qm746r5pUfdn2RbALyvo6bRdxlY9jdxzy
+MJnBbpkZ5Bt1ORwgCgGFklKzjn4iGIkxKVUO21Vcob+sLRXcZDfYYWYtnwQ8YXWBdajxb5jq5aq
unb8GhJA7xzgeTfpNuvGOY06TU8PcvT8ixpM2DEH3f3Se1RBqQvLcw0WOrwE1WDezF5E6+Ooclx5
XhtF8Fm0DFKmbG0ip6/t57o50zM1THdCR6uw9RO9O/MJ1DnQC6A1SFh4sS2q1t4tS5qFS+tOl/aq
IDbdF7NooL2ncgl2RTndzM4KPycE2ws7PblsUiQXfoF9q3WHYYdQbN7YOUQTcj9tliTXuRobB4VJ
r6kvINvjQ00myKHF/XKeTujOkmHKHsE90wZVpCblLH/nmDs6irjwYzHNN9lZNWnqh12I+HzM3fZZ
m6i8QaBIZEQizng50kXYW07a3NnueNvB6AmrKrkHPVcdOYuOW0LgzH1gkaTCMZKQ9hHRs5Wb3QE9
VxX1dGdR38rsXBqade2PK4+rs+wLiv3tGdGs3X5xvBsRG1QxoXJntp8/OzZ6J2Ie9IOXVgcCIuCx
95rYJF0RbNEa8gEaswzRV87bcairw5ChijOm4jEfHHGR2vHdUjXew1g6LeWXAqr/YD5VcpRnLT1A
1ykt3LdDd5sMy6FIuazUm6cmQZlG1NUmHtB45tTmWNOyW08b7Ehg1r3t/b5lYVt8/4qVFNZgz+LZ
gsxgdqzr887LEFCOyUUVZO5zbLXqsp0a87MQSfDod3HMTmEOiO0c/SnEu+7epGY13pBjCxqHAjz5
164XpBs5IrcmdUGd4y6F1iyyL14Ts3k0xyK0fPJVTKtorojvYUOoFaiSOnkTG+WD3Wrt1jQqfTPh
ZN1bvXOG0kjc58q9JA2DMCSziTpPKy6QR33J2hQloBsUR7A3w07CX9wGSKcc5d0z04kt5MQgcsjz
ADeRvaiGHgWnvCekWd9Jfn+YpbqlEu1dFrn/U7koykY3fZBBGiNuNi8xsD2Qk6GdkQ/3BUpy5275
ZXBL0ALro09gqFawmywZfGPbJrucJJljBlB16xjIT4vC6Q8iJnmunOcylJmZb70aZ9BSLveNrPxd
giBoU5CcsdUTygzCvuFNooScm0tFuuzdykzeziUrqN1jK7Jl/KS5AnhkOwGTYrs5+0iu8NC0kaMj
vIH0jPoNCX+YWPjgUtRtD66dpxe5G2t7h6IPieIbJ8Fzq7dtSSZNUR4TCjabBVEXtnZQssOAfkon
UWLtQ9u7kYbY1ly6AzZr8PwKdVOB3+JunNSTBUQSvnIHjtwCzK3TsJsQW29H1zobik6/on48bqpy
sSIv8b55iqjXqRHTtV2Ks2wsul2S+ct5pWwER5XWpBczOdbViN7VahtnmxdamMyecVtI5kjpEhdl
a/aFaqzyJhXwaI3OXMVBRXfWTl7vkzxQyMeu1cjVEMtFPk3+U9DJx6Wofuj1MoYW7HqM7V5JnIKp
Dz8SvBBUmqziHqRuLzdgchmok9McKtX4/XHuEUNjSOjDuegGdLS21W8qJ+kPuEdQ9GmHuVIS3RYl
s35VuyqGHkdMcrtfklx3IvCmTMdCUspcOoc1cdDmsGn1r3X7gpaWjMcSki40/enrOA7BNWSI4KeW
L5htGrmmGRb1hpRA2KJGMu2mXJZ74dh3VGextSnrtsmDH6BR74suTc5sydcgFo6R3ezdizTrDhQD
jS9T5Yp9zZF8Kt1PXeBLOHfiG8zA+UpfZzovAOqQZjTsEJT3EYlDfrma5kosrUYuL4LSgD+jkEKa
XhUGpnxq+6W8zxMaafTn9b2d5NfkjLghK8uyIXomP45lH29ovN0XdR+c8Zu+uvNn8jvnXWXIaw7r
5l3jTfvRLaqFpN/5zpGYMvzMa79KM+eU7Cfuvo/zdK93swGBaz1qogikLQw4v1k4L/H7hh0icB6T
zwerVJOFpiCAbVtwA1GTZGcK1eKOARS5aZbvg4ktsD5djGaR7VrO4VsvviMpI78cMThTZiSfhUb9
J+kVBzvpeOmxi+1l4eRK9BkaDebFBW3APcZb7TN77v5ioIt1LKsy/um92hj8okfH4uAUyNvHJu/P
vJzcNSXRUyNpxtzC+TzUnFGdZW6mzK1tKf1TKwa1py2mXS7UN8jVMtqdBxdzU3CWfUYsr34uVpPt
Gjw8vzrF/6hI+P8lPXmV+P33NcQr2Yzf599LiPQD/lNDJLcWqCCVdCid7AuslZ31q4po/4uWl78m
Xa/StpWV8l9VRI8/5NHZp8ZIrd97/UP/riI63r+oINJtQZXiwYfx/lGk7dsq4gojdGiQww+BWQf3
4JVE9ZuwKkYeKceOrb455fpPVzPUjSs5vGw0U7GD7Uizu6inYPxHbYz1si4dOnqcq44Ixv/aCP/t
sovlzbrZLG5IFmj1SaF42bMzaI+/vYV/l0x/zxB41SP+vz7Gr8sAovFYWVhbAF+8vUxQYWqo0sQJ
RUxCEHjDyhrZXRRgUQLhmA9WR+gCLQSKgFvQyTYTo2oBP9QcBcng0DuxLzHuU9VrXaYq7DFmBhzS
U19xyfF4XGzQXVhME7ESeAgLIEwVl0J2X8KtmIulY0Fq5BLJdJFGpGVlRopijYLDZgpWW8McVtGq
nkuywPCssuAHBToiShpGfDXRnHzShQB1Zo6yb0NHSON7RnDHA+pwk6WmzfLkHNHTeJ826VBHdSr0
z50viBfqDFnRBnMlxNvSghK8ydgEDmfx6OX3RKmNxsaIiefhFYMGusFMVJR7iDWpd1hsmonbIM2N
swaznE3U2tQWEUcJa9kaokiOnIaFjADaNVfanLCdyAqH7mmZdIm9/T+EVDllEDPBA6q2bwhDdlHj
16M8J8aNeJisI4mKvlEmslC3hJg+aF+97cm9vnXY+eDCGNxITE5jPAd9lhaEB6TniFXBNGsG+9+m
Dmt77fvqwvtgmL0yU06GGV8PJjZypvlWTz+iORvtvHaUGWppAG2iWMg5o3pKhuiF16AJjRxLZde1
R6DIXmV9h+kq8GzAckvlHpMmqAjF7WOX4BosHymM/Skh1iufsy+O06c/rCVhn627/TgePEBZL/ns
d2JHiYy6F5pXSqhqMO8GKrHrawPmUuUt2/aFnKAjeZhNvB2NeDXpxhm7j7bQ6mAXZyo9Fux3jY3v
oTrn5F4r9nSc8T63Q6vAjFNq68OaTeJZThxItXW8mVU6IDXxA2DUOy8soJeJepa/0sA96d8GsyF9
6gtGSGjhEqWFnexFMWk7FMXdgcKW8QFq5qST8TpCIGrDGbJ4zjiET+YFI/dgMrCHDqmWeD9KqUFO
dyy5dYKERMJ27LO7AhlZhKsleZA2zh+8N2Ud+eSAfU6svAo9ssE+LU4zTgjS3abZOLo+FnuQI/UX
K168dBuUUt+NPn8KOVv1wRA310fydsh5Ov1ZOvu2gy7QOnlkCVFG5G3GVlhW0s9oHLbivAS3VZJ4
NKCEbLs5viH7bnAjB/VQhdluqfzIpxCQRLoqYCyR/1WqMIsNom5qcAcTjok+sWGHpXWMw7ikwk2y
mT9vBxX3ODOsxrwuyaBMN9BBYR7PmVZ8JFpYJ/6T+4KM47DmOeigQLi+nbHd1q4Mm5JCqLjryy7W
qyh3+uqw5Jyk/r46rC/57aVg0JIKD/EBbVFwqrPL+RVNj+MzJClU68MUKAkM5NzDQuW0LR0ECtH5
E1Fr1Xcqa1LbVlTx/xnDbB2JCBdYe7FFsRTSZHx7v6DOi1mmSRrNIzojmsWPS62ts6Vv4oKaMnvT
GkG6+/udv657b28dlTH+hZUUgjrkVPHXVUleE+aVRvYww8unjETYdNYpdcU5sFEk2455HjocNrbS
y/0WEnEK8LLLHfsCdrgS297EVxdmUGINnGsFPr4mkIO3zVc4n9VVBAdVBlTWTa9V1LaIOcHP15rg
rMMSr8YjJQzmtFQ3s3NLJAXmeLQSXA3J73XvY4vGQ8F6ddYAUcAtDmKAbfFC8c7TZ1cPTU/0ACYC
pGubicLTZ8/wK1JpZzKiYWrE5DDAfBAHo4ztKcKiq444/QUW84wQ0VI5Hbalel72bUBUysZFKGRv
UtWTi/v3R/3H1IaiEqb2mhmD7glg4Nv326VLEgfEKlNZGoJn0dUZBStDnE9ZGu90Utv/R9eDsgu+
yHdhQry93sQiYGINx3mNKYFjgT8vG7cmbWtwyBRMOTDXH2zl/vhiEWbrgGDoCwPzpqv99orzZCaE
k8kiInWQaneeGnsEV/O5hkT94e8P8xVF/mbcrtdyLTre7Blxvay/5bdtY2kUrczZgUTGOI0XRG5Y
+97OZrp4fd89qmDQ+1DggbrIqljdLykFt02H3xnxNpWrlw9+jc3VTn8N4p9VCADTDeT021/TpW6s
aMgWEd+q0R2LwJyvRoV3snGG/EIlOBtlli9Pk993W+E07adVERYtnStCzHrJhWxEvecs+VFixQkl
hVmF52QCH2bIEZvhnOp3NMOJxzp38siaSLzctzliJJ+0YqBLc8epOM5nVKz1yJqAnFKQ26GMovy2
AHCJEbEHC17nefV5mfjYqBMNg7jRU6H8A+75BJJyoRXdeTF7WvOByOCd0cTrdWGwuUAtODa9faYx
EQ6ZNYoAWc7sHpQn6nO+Yf1O12r5wfx/wqB/fUpAZIDLIltHIvAqIfhtNLld65r6lGiguU3zW0eg
MO6CpPyOlce48gFSfEvdxT36iTEebYcTuqik/YF76535YT0WMoh4XeweT76ebMm1HhJ2HC79uIjd
pNvyoXdLWPiwPcm0o3L+kYnrhKD2et/cNNQhonfA2p4Gmhi1oPrXJlyznASJ4ZiqirCDPwsuSrcp
7FW+KD9VVtldo9ss+nDNot52MeyFbZ3lBG3LqpzInA0GD7l9X1OpGIu53s0wF+h8WsL7lC39Ym8b
nePEB1/dHzsflg3Ov2y4sYbhADjZ+UiSyNYZxwuJEQaHLxaCyrdu3NDsGyG49NulUd64YX2xhxC4
Qyw3KNIxi1J3cX+2RLeWOw9ISgMgazSH3d9/3p9HTkNnQ8b0xH/UWk1rbwewrZIZttPghayPS3w2
Ns2shbmKx+sxHoW5gavl3zh2tQap6KN2Pva+TXTnYuXNfsr8zNyk4+p6ntOgvZiygfKcM9QkgTmt
nxWhZqTauBVdo64K0E7tdsyrhg6GAT6FPr58VWg45RbjjjFEOsXAYtMGquo/WUkzTWGP+fwBJo6C
R8oVhq8jour0UiwuRwKBhfaKjNXxoW8786dd+sVLAFVW39Ts3RkCyqRB2qvSMsHKYo7CNYq7Hp2M
41/PRkB0rTlMzxXaghaMfMopZvD4uDbjkOmsvYmoiTVrrIr5xhLNjZ138dcl84a7NqtTlw2WMxza
zOXgusRJ+VUozX0C6tE+G04V65Gup60HkKIvvqdtAQ9jbiuWNi+xEMXFTVk4+67zZ7qQWmZpe3BX
05dE5Pada/fInf/+pt/5cnEmwthn9sCTc5oHBQIrsJSlNLpzk7qUjYn8UybjJk/b6oiO76Pt6nvT
FasrcYiBabHinqpcOzVkFSgQLRxip7lvxtkOeyW6XToH5m5p7IGt++xZO46d7U8SifpdatTOB6v9
e3fNhMneYp052NW8Hd5ODpCiomQeloQaHDQ1zYdx1uTOmIOnaRbp3d8f8h/lKSoN68rKisZqZp16
OPxqKYPc9OOwAViyzQxfhnFlLD87sidtI5mPtMnHD6bkXx62k4UdsyHaPYv/rZafk5tsNAzaGk86
hUMwbF2c2Tob8VLU/X4gMVvn76ceEshYjMPByErwAbCYmoeBnFUitpHCuHuwH9p57mdpsekke7Kw
dP3JjvRF2A8IX3MoT8uk/6Bmn+l0M+a2PTjLKllY7IaP3koJyds2wLImHP+pe2jTVJjb2AnEXV5n
OKDMLEAaVpd+a2+CQgdG4ZRLXYU1slQHQYLRPhgOtaVNBXPyeky09hPuMPu5y7vyFp5GdtPmItZJ
6wXeuOmQExp71ciY9skA8MbTluXJYbqkieaM+ZXda+mPvrDmLDLyKYWuYWRsncdu7WGOcWaqDbnK
xaUx6jZwcpHXoPTxV5qhDUcWjAOsq+BsGNPxW+M5+Bmt0ta/xaOf0SIzc3qmNexyGi9xDy4HStHd
DMUDDTCWfh6hq/q7BapOvZ0sWd9JGOTBxqxb8U25NiiCmV4TIVGWKy5paQNlcjNoWOg/hHMt277O
IFvpSxMmhJZbm7Goeupicz8RCyw19Nt156J2qofY1rZubxUXvmyg8uSOp30RsUifasQy+RYQpnvF
R6C+OMOIgiHVZfesD1MJSdvFE0/ysPOC5uYV42CXN1jC3U+KkKubxu7r+1bzxs9zYBEaZsPmwjaX
5hXKxAAeBz0mbcy2pdKSx9kw82qTDVqQb1unw9NeUNWiMilk8whnz213okP6iAVyoQNqicp/oL06
5ZslU9qlDYYB8vPCNisUUup7tYYtnblgm/VDJsvsOvccCPN2WhlH25cS8Fi+liWTcUz673//ht+Z
MtajCIY5itWA9E9WxHIockeKnG84b/zPwi/yK3/UyHZoBmSME3qtv1/vnS3keqRGe7sW19n+vv16
jcHqIeG0AVzjgM47ErOzKkkAdlTuhyDstyrT160Usz87KayZxAOYJzOFKRIwdg7Ga1XY8pG6ErJN
pCHk52SzEXmisz8tdgKMoyLq+tzmeHYLuaVOPrjltwaIf/+M9eFiHoLLf+rCtKTtLHY2BKFvTnOA
CE73nmsrh3drwmZNCRg2tPSMW5AuUnxYFB9c/51pGhjv6vGxADPyO94+chSgUNKCJg7TOS/PxtLt
UdQYxVENWOaCRJ8vU/BZHxwV3rtpqIpYCVf4wR9HBa1pR8AeBeNqMq1xn1JYZ4lYsikDBeQwbQaq
ca/Lgfg8I+jEB6vEO6OaQc298gP4Eac+aFOi8pM5XJyERIefoulGzlBdv/Vl5o5bnLbq69+HNasr
T/FkWaJXg1ePYwna8tMdhwmEQ+Q4JUOZuLnYGc2if0/yvh03fbM082EgBMQPXSyEtF0nPzZ2Rooz
6HaAZtSFgS3HJ9Zv6W0JK5DfF04j7TYF5BfsfH2d6ipNsFrk85KU2zXuEiRgsqQ3XtxkP+DhsYVu
qBheFhYTeoiyOfkCoYUKxmgnEG4kJD+4qUHtftG9VSVMmgprApyo1mLlDtzLkg0s+VWLzB9lgKwG
Vgp7KOhhHSKfcfXiwfMpk/PBo1gR4cn3Me8giDgzamsGHtQDDz5zx0w/zJohpw0uLUpYgkrIz6qd
4ywahDl+GyvXp6MUFwgLuH3SxeeUlQEMt/zuecPU7lyzh0uktYXTkGDYsxBMSZ7HG6z37Sqx0dwr
o3X0arN0gyPJKPdjqErWkveQNE3toQhyBLtpNWX1tqy7eDVrpNp3JttOwsSdy5T0mcVE8E0aAEwE
vXE1yvnkFgNcce4ay8he2OQJGus1wPN7kemEzo9prF78WcTeFuFKj4Mbhsu924kcJNOk5nqLAMkG
kpUiBN2UXQpRMlOl0GBJQhi6UKOu35ZxoPpQi/v2MFI/4xhPGY2jUgPcZ78MXvsMTAs5jS4n/bGi
eUBpD55AB+hp9M/IyCJFE4+iyjfDEpt0smrka48YDcafSOypRuIZxTFXppM6WorlnUPH3Cwbg0WZ
yYaQ9afGGHsGk11N0KykLItra04HFb3GFIaofPmvlCJu7IvExNZ8BAsIWq2Lk9jclaZcxo0dSIDM
epdQiaQp5zvQ0SEjvApRvo1lUVZ7IO1oldKp977AhgBzXUCIYHlMVm47BFo0aYZe2beD1UDmcUdt
+kHSfDyFvmZMP/V0cn4mAZ8TPDgteGEf43hnfm5JCcWx98ShmHWnPkOiRVyZK335Yi3LRG4xJ/ML
OKzpsHUat9FCNi9cpCiaR8WAEZepsMx+K4FvPnZ+Zf80llgF8Ns0JiHhIoVfKWVNfzBF7XS72Z/t
JfS0HsmCpZwFvv08aFGN/tIK7biBGze0I6xB2n8SmIdraJA9kxhbdlOkg4NTqaoemiousC2LtCDT
Slsm62jonS3OSRIAfaOoY6QfVE7W6fx0IloRFVT8qDIBA3k73SeF50z+TOGkwMdM5wgYw8Yb7Gkv
O0mXyTHAydXudKuXA7hrMIL+B6eQd5Z4uMYQOXQ8cKz0Jz/AQzvUgbjiqxJOdeYM0riEXoogP0g/
aE39ubJxAsFVyrLGYccI1n//W42oU12beBORVkGZrrvkoaojQ4zJk+Yszd5RjrUbSKH5YD398/4w
rRsQJ2hMGJgLT+6PPLKOXERojWVBSKeSDD2XKe0cgfQ/AyqsWwcutW5hoMavRIWTcso8WYVeD5RT
zEWXl1jkpjD3NJ2DlZlfIA9HnWenbv8FrPIHC9qfKyhXBhhvwBHikzwtn/qChqYRVB4qZ0lADLaP
DQKq+Qp0LR3NgMyrvy+g7z1UsskCwosc+sKvAc+/vUogGbZotZLKTKlQlI9j/FA3Wvm5NYzmg/H5
zqgxeXEOqVg0WvBovR01cxY0ReFrbiiaV3rfEK/nlrHmZGPpc3ZsE2K8coyPu7/f4juPlDguqBEr
CMqDgvr2uploMDw28BsG5BAHstgQz06OdZF5+bxZGKgfTAQnEIHX0cMJmUxsk17dKiF5e0GnGhK9
t7s13bBIhq9qFkDrOC7P9KGL7tkjfVDsRUXMC3iqBpY6vxuwur9g1NyarQV/UJqpJ0IiOIcmzNOq
+eD08c5bp9S5ms+x6WHmO3kknpRMlD6i+zHPxssgd6zInp1mbxM088Fbf+9Srx5gNDXshU/nijRz
umxY7Dj0cLtgLDLSdlPB3Iv45+6jLfefc7BhU7WmH2JztKJr/vbJzxaZrbNmB6FFdyvZlz7AuKyY
S4PDtIYqHP6KPNLQxYLVWIN+3Q4pxuy/D7f3bphjHR0lHJB/pv7RGiiNSelxqGd1+ZJNWvpNdlOJ
r4O24O3fr/XOJ0Wr28LdDwaCkX1yvw1FPhhgEi8bXox2l04B6jZix0pjTyGyPQoz1T87XVx/sM9/
57oUk5n714Ief7M2gX6bNVSCMnuaTTINg0xGnatnL5IjHenb6MU3dTJ2+xU/8c8PsUwfeCxfu+Co
ydYv/bfLTghw3ZpuKZsBklD23sxoZfdYwSZlm/mBHuLPg8V6h1Ta2IUDuzrlTlS6B2aJ7yPKKKNH
UBadXarGDp80lMon0mrso+WMnr1xiW8V0d9f7DuDiGAayDMsdTzk0w64lw+pgcQijZLZT+6roe2P
1PL1S63AAfL3S73zLik/vGIoCIZlmnz7ULFj5Oic0OMYyyyNC8uGdhoX/gAOkbJxBRQx9yLSW+N/
/J2Y3B6YFaq3tAVOY4Vqpyp8BwtqZLSW9+LpML+RBWRHA7zu4e+3uA7Ht1uzt5c6uUVrrDtEanRI
RULNYotRUKO2g8jqg8/iz5WGkCRsMDxPauBsw94+SmqUvanjdoyyKq0ufN9vryv6WxdatSBiQ0y2
+/t9neQjrisNbAcUfMRYgJoyT4UhPYdHkMB5EWEGhZQsMQICgcbNYavIw3F6FYtmvK+DNMDkIfvu
Nqdk+EgrrdnHtHlwaWiGlu0qNgYpwrCswrCEUS5Uc5EdHRjo8oOXfgKv+fWLfdZFqhMgbNjinDwi
MRZAKAKkHeZMAWRoRIWQNCk+paNKu+uaShv92LgfxDYmvbaLRnYFGHLKDjZ1U1Y4G4OiyvcJC+QX
HZ1OB54nGyn81tL71hSKFoeVt/H9AIbnm/5/OTuz3raVrIv+IgKch1dRpCRPsZM4cfJCZOQ8Fqfi
r/8W/b1ElGHh9u1+aKCBS4tD1alz9l5bF+3TjCQIV3BOSECIFmh8xg1sUkUi0cZCYVokB1gDn/eV
MuDyE6bzhaCTRwRTBx3c+S+FUG+QQZ+kgZjTbzF5HI+zm/+IIlP/fOUteOP1pvHBPuDh7lahaJ9f
KRukUzpKHgOAq6cQp6EW5sboPvZuZjzQxl4ea7WdPg7Umw9mjWQlt9KIeMakQVGda1WQZBWOnT7C
XHDlJlwuLlSzyA5VCnaEgNt046UZC69J0yRIsH9iJC+X0GvwgndjtnzQmJ5ip4JkdOWGvPEdmmsy
qel4VH5IHs9viEsYVjY3MGvqsrex3RaqdkxVwGt7Bw4KHA1qgpNh5poRFjk2188W+Zi/dRVDwj0R
KjOsWYAWDuP+CZwyajXnBQxjWh7KwY69w5W/dl0VNqsTsi3SXDlNYdXatksRYsX4JmjaCId2jdnL
kiiCFuTtPhsz8B5NJAAh20l5axm4Q7RqMERgYi564Ozr/Xn/r3njXeKPIfYe4TX/fa1t/9li2erB
BYEwDXgsZdhVyvgHFsry9f2rvPGA4D2gQgW0pSPp3iyULWc5s1+iJMgTq//Dy7uiGQiFcZyhJxUm
po3x/gUva/JV0QazhSYhgpyVMnFWOpSy0WtSEaxAHWTNnU0L/eRqinmPGjoKlTrRHhMkQQdLNt3J
o5XY7dwYZMpOAHP8NCWxetcvsBBS4MRX/raLopUcLBq1aCGZYMKP3Hy+LQiAse1sKzBn4aZYw2dj
OemdYRzMpijpHs6ti4OpN+O/s4Klb6+XNqKV92/QxYfKH4EyGHIH1ZVHD+H8/si4V8qyHt2gnisA
fmW5nFBPo9DplWhXjjK/iXkbg/cv+kq2O3v1OWUzSeQTBcsIOnnzHuA8Ing8zaJgECb0eWGaSxty
RMTPohuY/wOvsoFoxkVkfNTzKPmDtlL84lOYMItFDW1EfHB/CVZpWeAN2AQQXldj3CKL6Ideq4Ck
FBhI7W7ui+mvMyGHZ8UvOlxjWTQ+TaPZPVHLgq+m24qJswIvr/m2XroHN52zcldAT/tp2VmtBoR5
aY/FqBaOv+DuW06jmaH6MGNp7bQc4K6P5T5KHimYR+sGKL1hXylj3nhGngG/g/geukwkw22eEVEn
bWN0XQApALOtLLsPvW3EIXyx20Lpk5BGBQCd95/RxYJAPUNXfY1R07R1m9lcVMyWbOtGBC0nt2NN
P3zaNbODmOT961xO8tfCSbfBO75yVLYUxIjnrcSuBASRev2XAZPQTiGOAJI0GPTWrVoyD4Q8ekmH
f8AaUN3Qu7jCIHvrDrNJsRJzaielavMpogtb3W1mF3QasO8qTWXAejD5sxRGAKutxTrM23flp1+c
NPjyVI3OocH9NZiMnN9iYqEGlJqzCOaKxMZqwXhSqkp6spOInB/cCgfZiR/gB9UraLjLn7uKyVBp
0HHy8NRs9smELPpqyDURoPP2vukMy/wcG7NBCExWLvtI6JnfaUA9rmzQF8s/P3h9oViQ+QdD3PkP
hpFcOlYEx6TUuvxh5kkcRvj1J5KvtNupzIafV96tiy12vSCFCLcXcjalyOaCphL15ZKKIPVyFfNg
RrUHHwQoP8IJ968TY7qws67EgKkZLam7Ti8f2gnCIDiTTr2WYv36RM/XPf6eNSZbpX0KxnFzA2qF
+Ab2FBEoEqZOuu8i6DU+8uMh3hvAg7ASLh2y6h7TiBdMCb5p36pKE5hWvdJM8I8jeyBsJ4M32Rqg
3PCkCMAObA+E+ox2oexYOrXmgEmekbauLJjgClREN4i7sw8TNeN3xRTdWmXrSuDZRUdiU4xLZt/O
IMt3eZ2ayx0exeybAvGz2IEeG0cgDUI85/okHZytKn9VMaTwS4Yi+sx7Y7wYBpk+eL/b5Iuq5OAx
C7GMGoMPwCb+HKvtiVQaXRyauE1ecFVYD8uEsXevMZkjtFw1coS5qDQDbBdGtLfaooZo3lU5/BEE
vAedqUuFZ2nRGGhmeeulnztPEJlcpC0QiHRK6mOUGrI9UScDgUyhGZwMTgjP1aQx2cD0sxhH+OSF
DKrBsR5ru+q6Qz4OzpGpteqiJSnlX+l1XRuYsFKHK6/++qZtnzzYQYI41gYh6p3zN7GJGZZNaVMH
nSKhEHMjfcAty9FiJHFld0Vxe3kxunw0WzmLMvBTN9sr4UhmZsV6SayE6vYv2C6rb9BNNY0JyiqT
UybF+cl5NcIQNGOfpUYy9E+VUAoZppinf2WWmEcfvVyt+vUydn81vY8Y8KjKIm+HKO6fc1qrzqlb
ZYk3haLO+h0ZOiU68i6DH1kszvjZw4ar7Ttb4j3O1EVlu+zz6hPpGaAvmxat0m6eOaPuR8R4z56w
p9ViZ0r3ETaOVZJhYRvlHgu+2u1b1cCPMzjYdMZBNIM/qriufDAUhdgxvEQKZU4DPC0LaFV75PSL
H7jK299FWi0zQvyBdKMCpeOTJqXq7L2CsDt/6k2UhxZe5E8164GK0zqp75jjxgj7Wk+0NxCayt43
wCfVhMVoxMrFVll/z5UegdnQ2zWGoTIhXtaabOfo1SIew3xm0s7KY5EPgQB89CsEhsg/mSdPeKE5
OO3tklNiGA0lW9yytA4d4mqqjmlpx7qPz0f7nTpJW76Y8WhY+7lXaRDTU1ZP9mgDL5GYeSH32ky8
SPFJlN8UNY0eWDKO7/GOu1+nnqwb/p1aaj4QXk5gnIkeZ9gppiWjJ1ISGg2tUu4AqcFz/g3pvTnS
hzfSP0LPW/fTnEf9fEgkw0hEPVNEotoAz4tLdgo1DulM0Y6ZQvq9w+Pl2wopA+oolcDRevy/XSKi
fAf5YSo+87qL/EM39tNTETuEoMkIt8MePP/CXHRuzFBk6TTupQbM/h5/cv4FjnhqHnoQxdbeVmyo
NFNXkatlV2IidA36mK+jEsayV9g01D1LyZadVKXIDiIqyZaPGkm2p+Af69B5jBgOXrOa1anhh3xf
pmb3lzFr5oaYMeG21IVl/UhzwFv3eEKZ6kaJsTzEkbN8FK2qvnSoVwTQMxLbUCV56Yul1Fm8J5hK
fM61GX+Rlg/8USJiuOdHuSMf0PXEP23MFKCsekz7QVs1yocyi+lIwzpKvR3QvL5+EjE0kydjsBd6
EcDkf6JlzY19VkzyZUgH6/P7++Eb+z59DQ8JobM2/oy1IPnnkCf1fla5jWUAFSWhMZQs/ioNOBIq
iwKpn/WXIjOWK1XOG5s+50m6tuiC2Pf1zUWtloJ9bOc6UNwSkVrdWEGO3DB0zVn/krSTdfjPP5Lr
UbBiRGDF9fTzHzkM5jxUcBkCMCXLobENDge2HLATif7kRKNNM6y8Jr+5NGOg9iFeAf0LczzUP5vZ
j6KpnWr09FSUXumdgCJo+ivJyrEwx00KFjRhFLdT4Tqkwxjkbj+7oE3aI/ov+0Xk5tT9D3edkhpc
4ypQ5fR7fheEWtqVtMGrOYqXfGmhG4F+ld6+T8USdPV87dV6Y39bmy6YpxmeMlnanFFyMVZKRgRP
oDd19rGF1HFCf+PdIbpJrzzgN16o1a+FWws9G6fHzQM2Wjyiti6GgBb69HHyouQko+o3OXjJE22y
a5PSNz6atVe9Di85tVJGnt/J2GpJ1EiMIVjwzaLbVodY7ISeQvedKzPEs1yciBZuP7z/Gl/2eBnT
rTNTRhCrM3M7oU2bxJkMeFIYFFXjmHKDQ+YO+m1EVR+MVtkHRZsqYd9nZGhWMWiYQkNTKazJ54Ca
GzugjTJsbX0ydq3jkuYluzJU9d5y91f+1DfK7FX9jHxKd5jObANJBnJ4LGswxyARoviCly7+QJzU
SNHaZiezSRcYjlM8fWtxkQeJYlifPOaix3yI+ivvxqWdg7vGzXqVRzMe2773WPg9u3J4OHTw8vyA
wikenp1kSOKgQPsp9m0u20+JJgZ7P6aZpmLczstnIOHa15hNdPVJA4qbkG//AoSo3rAVMrlkHt8A
Ppvq8StK6eiTGWnLf1+c0bJzOkDTTlNo2xur0zgFT7n0Qe3Nzu2AwjXox3S8VZuqCQhSq26WhRyx
9x/desTclKWcdjkhcfa2mDdtlgkO3mXngj8PHBdonG5V3Ze6iY2rbbj1I7m4Dv1/DvmGZ3DiP/+I
kKhgnnVWIVs9GDLMZrf61gk9fnDFZKK/dWR3LNumD4vEbJtwrdnvIi2q/od7zKAY0RbbA+ky6yr2
zwbolRx7LcCsAbMIeTAnVbvtiBrc07TM7iqx/NbYs69U/pfLFQc+Bu60u+io0PE7vyZ6GM+LC65J
Czq/XXjK3wD0G67PCTAJiiQyrjQzLqt/jrpsMPiGaSyq7voH/fMjl4HtPGmWIUCO3Tq+YVnJRF5m
uow7BUnYRy1x0fdVaM/TPT57FR7bEjc/33+x3mjr4M/g8L1KYZnbbtcE5taZiyN8CkZuMCUnq4Mx
9eS1Qr86kimogxFTx/sMzhbeWg+VO+fla+6uS287TlPWbpV6h4EbKSnn98IjS09ImDHBoK1pk82C
3t/Xy8q7lZ6dAy/rFP4SF4czTWiz655Ii5ElhEPXfHJiaw3x7OMxAiMqqxejLa1pnxELOe9nWhjf
pBJhhq86ZA07tEmYyMYO8CrH3kS/hu945Sacf0I2XnBQyq/TAixV5z+lrcoSp2I7BW1PNQwyThxL
gKzZrnJIUE2lNrO0dtkJ6v8c1EqqAT5U0ObvMEzR94RKtQOXXZ8c0ZQ3iKKboKtG5fj+Y7/cLG3k
D+tQcl1OSF8//yObfgblUQ5zAA3a/dYiCf6IX2B+hG3Z3I5EjQY6mT1Xvuo3XngKPgP9GzxeVtDN
F0anLJvR2klIRWNPyGVmwA2CcuhEd6VTK64vOmbc6HcLC6IWGiASQrMyUq7s2K9T180Torx+zayC
QaBtf/xiuQycdCQudlw27j0RNVlyl2rDoH1gH8J9FNODfIxo535rlCRRHix9GmtKstK78aq+yo92
YhjQFyDAyV1uQjYMCm2BuNLKlsDWUeNESyYkOF1/Ztaqn4wIJQJ2w8RoT8SDKj8qI6OpTcYupTbV
CRQqxrq0trWJxERyKF1zNw19HXqZWes72VnJbTwVA9zsFHP5Povb+KgvjkCobrjT96Efkq9dUWX0
nhM1IvQ9TxZxM/a2+OGSevili0bzY2wnef48RWZ+aqmi2p0tKfddvTCbg3Q9884ZbRLkaWyrVwSJ
l1UnWnNMSSoVGmKJbY00yp4O1mjyedsyvatMTmikmjSBqtdV+P6b/Wql3DxdKnwmJau4hx1k3Ur/
WVYnb4GOR+Z3QDe7NZOdqnHi3DdGE8O+zUzQegmNjfJBI+GXs3cMVweg34yajzQmU7vTRNeqp8oe
RPKZ95HJxft/4Bv7DDNEPFqUixaD7M3fh/hzaIUAtzksqfLNSqJqj/ei/TmN4it4mGshdJe2ampT
vvRV6EbvGtTK+f0Y20gd+mptMsUGfmSylolIBXiugjOuCX8dQqcgnvRGzXt8RSoJM0GnT1bnj2Vd
aOE8ibEMkKARA1COI6LfGn6gQoaXgXUs78T4OEZz9Diiazf379+qy9eGKB2MEnyjKBxYrc7/dMdL
JxudVI5cPmJ2lPXwDwf2qttGQEv47xfjUixPBHIwXd0OUgSbSyz1BUIQIUM3+fpCOCrjrpgR25VL
XS6EbHLUvutKSO9vGz5SFZFFl7FayCWtpkB3m/qHQkM6NAs7JkPUKevjRHUZsmnGPlwecW2icbn8
07NHOrWO4DkHuuv//8834kSezqjcWwKLgvoXkhLn8+zBgN11SeMECtpnDgURuLor287rh372cZIU
RMtTQxOHlRtLyPmFExhHY9RCxOhmTGY3ZLaqD51YwNNZZBs3YdKJJjvo+NEgCk4LAKiKQJvPlpZj
R1KLyf3DpDd5bHLqt9DKrcVhh0ecucuGhiTwoiO9Yzc6UiLIj9b1nN8JSLSdqRD6XPbNTi6lFflD
baK/tyOQ/6bSuy91J+Nh36DEW27SEkh3N6fq7Lv2iqRs+dv+2HTwQT9G4zDu6E/G+UkIJ3l+/4W/
eC7cHu4MY3Bc2AQ9bV54hJCJqccpmR4033LQNmVz6npBuHc+DZqz6yclDt1RuerTXc8P2+eCmlk3
IAtY6+Z4/lxkRTYv3Wg1mPUpqW7mSO9638GTo+xJQMifm8TOiPGjW0WJmszy5f3fffGh87tRmiGQ
ZH5qcZ4+vzxZzrOW5IJDXkEUiXStGWNgpoWA/ovT+5d645fSV6P5w1uIpvrCJmvGSJOqbgliN+aB
kl8ui11sz1NAioJ9J8FfB9LDHgMgNT68f+1XRNPmNqN+BVkH/IgW1Ha6kKYqh6e40QKLVlsGpgYY
tB9V61g/0ip3PzO+BT7vRtaxSMdS8U2ojVSuDuHAR1Z4i3ZtqaogNaMYZ56KVnpPa13PiAoyo3FF
u5mfFP58dy8hrvUgZ7IoLB2tVgEV17oM3HrSyXntawiturS+p1WCOx5buvbUckfivd6V4spb/Tq+
2/5sE30HEQnceTqa54/XmrQGkqSlBZ47gIVUFU37PRtO0j1w3meaAHWqjsPIcpafpT7gQG6LvhR7
T3Vmqt9WOodSdGa82tQAZFMXRn5XFbTK3n88b7waq3aV5E7OIi7ivfM/E196RSTD2qAXCd58JAnT
7HuL4T7OnAGtI3ujPR1ivHkJjYYlSq9sC68dse19splu426gb2Zvo1TxolWsjr0OKaZSCGGQqfs8
jr38O2gDq1FOguOLa9IhR6DjPHRWoTVrokL8Ddj07OO4Ta98LJenQ9Yh5JJ01YAR8sJu1gUXaHLm
qrywBqO8j3U1ytPCCq3vnSrzjhzW6hvg3vZ+qZr8yZ5U43ObqfaV1eFSHIT6FMsOosS1c3kRYemO
qkX/dVaDgrvX3TpeXzADhgzR7JljR79IWyVwFtrJQlATZNYjqR4oSVQMjfVOiZL+kQUNCAMHQ5NB
WdmLa4aUi6LO4DQF39KAqkCI27b5qDlFRlajawbATen1kau6zzPR6Duti7RT1AzelebBGxcEaEhq
HG0h1pFtHxsP/ICscjSIhzCjyo9NEd1mipJ/c+KRgBunopH0nz8PxLP0htYHQabxduWc1gTheM7N
oBu0yBeCoMGdWuZdtzMkVoksg/8cZdEC4XZclivdmTfeRDYmKCp0ynHd2NuRPLbrGR85d3hMaFd3
sQeYN1WbTrsVWZJGgVHK6kjYa8cZygQ9mw5qcmuiWr3yMr5x4zkwcwuA2GE92o5J2nxoLBc+cdAM
mEF7DPE/BKisgsKiUEd/ThHKXfkKL3dHTPFrNhPuDHxHFxX84k2G2cZWMDPiusHyNVT7uuiU285O
zTx8fxF84/fR1rRWIOQqf9imV+bkKqbGXHIxd6AhLUiSxioY38u0/I0wpLmi4t9ejkhaKo7VjMEL
ZaEAOV9zHaMsdatp47BY0MF6IB9vMIhIsdemyLqB9qf/V3jd6xXB1gHqW0sNSLRntS+4E5ZxS1UI
aojq+yRKc6gEbf2kgnvBfa/XviAW6crOT4udf+2/a/t6WZsRP3MQ2I3oz88vO+pV5MxZ7AaAMvUH
ilivCYu5nV+0ATHcrvF6klbUSAFc1dQ0ZgD7aTceg+B+J6KINJ6Y4/Uj7A94cKMtDJWxdp2fKj1L
noDwzpzmK8NqfEne58c2MapPNgoBCJxqPvyeIB9OIfEbq0e2SsSPngC8r+VMBvJOtcDZU2zbRCCA
2yCFjnwW/CE11ffD4tbtn6UsnIp0jsQJJ6Qm6o3I5uFGr1p8ffaYJt8TYinpugP1lDtV1E7je3Ki
L18rHSWMK+Js5yoNfc2WDAGT/y3GHyRbpN06Mo/H/Vr18K9CBf+Ht2SI/HKhtvbTmuG7rHsj9xOz
r//kSYd4JWM9b3ddJOcMeWrGD+86JTL36JWUR48xbxJEktwSaY3x4k9p1Z88lWIhyHLTA7qkGNkv
zgdwMypetGg3e3b3HFF91kHU6nBJNUtqw45hNj27aTDyeyLOcXpgbE5wKRdktu9SUaIqJJhTnTl5
wHN4BP2TkZGhtyOHBNMg0S+mT3nXKWJ5Im4BgKwHF51Y36paq06oLJITVms8LfR57HCsm/GPLVyK
QvCJxIw5dv6nH2twgxx4XXRtfVy/6GUnoZ1Osr3FtBpBwI9p0wIN0ZK/rJxaRcS3DXF7GGZPojGP
IMnJ0lwaKCURKKQMKcFXZ1C1+JhVanaMdGeCiKmhZttR8zQoSYFfwZ0zwbj6Vl0Teka5Mcsd4+fk
hmlIbHA1JqI7EC+K9UUyBUfuMTKPwcw8VxCKYw/5eKYPfXwyBs2OAW4phNl41TgTmoR45/eiRszn
Jhz7Jtz8tLgfEG/DDxuWv1kUWb9dZCKFj6OCxhvIgHnPyjgmd7Rw8+8Z6UNKoJWTLf0hT1J7R1yQ
/auW8EKxLIzOHcG52U9uHMZqS0lZl//b8shn7Pz/HGYdXTGxPf+MF5NuiLRsoGfKUu/T2MM6KGqx
d4Fi3olcjlf2+e3av16PvjyTmHU0AW7z/HpdHOdFnKhJCJ8LTOBILi7MgfFOaez2SvzcWsttVihm
HyA9Mfus7YFNle7SmV7soo9Dg6kw3Oc4jz4wQXZaH4B9GYyyTT90mn1tJP/Gwoglm/KJmhud8bbq
pmGs0DJOk7Af4ypQ40U7grgxHjiBigeyyqxrj/BC3cc9hd/tkEDIVc2LSEDHaGUVm0aErE53xM9h
mftvnPabDmqCknm3bkv2VmlU0L86bPQv/RiR1a5qnaH5fRtFxRdH2GioSnrGD3mFte1ogZBoIZbg
qt3rsVAaX/Sa9qx5pU4gCNOLXymj3TqsmhntvIwNFXJOihF7F6WwRneyyo1bJSrVcQchV36gF2V2
Oy/SjSp0paXeJXlDZJvMCrPfKbhFFKRWZbWq8gkTY+IwEuzgIJDhe1c12zeywngeFJ2zgiwn9UcX
VxVEglZxIHGNRa2DxNaUl7pU0p8jen49KMA3t34mm+bTYMllOMywipYQKzWJL5pstJ9N7XQJuU46
S3MmMwdlU2SkYg99T5so/yqCE1DOxLddjmhml5NbUsE/1auHiGCHca9WNQBTKHxLFtB2neSBr9T7
3Xl0ZYk3nxeE27GX/5JqUd0XjacOx/e/3QtzE/TNV+s/SyHHUSr184/Jaa2ZLNoxDxcj0S1C7iag
5K6twAC3gD2QFKL7HejtcEhq7SSWQfG9IY8mv6hdAJR2N6lEP7Rp/6eqDIm/sZmAXXPqKsn1/mRE
pnPruZ3kHK7W6X6Wi7vzutjwIfkQQmub8wPQuUrugVtjFaiH8P3fdzF64vcxzXFZlrBuUamb579v
WAeq2eSVIaiUGRmftAFDL8lIRycddbLWVGgSCBUsu/kLQ5Ikm4ii/RfetNjZm2IqH9M2Bbwgm9o9
NiQ06n7iuotNqlyF0f39v/ZyuUFXS5tubTitq81mJQVNWaZG1DQhqgSNVxMfQYps/cdQpF/HxHzh
R6qfr1zycq2hxAREB4+GhjhNoPMbVLvAYoamI6XRHmBXEa1MhlneqnXQZIL+IUFOduXrtMPKwFSq
EamsQnDHvtJ7YflC6m23S2Kn+IzqjWQwe+rt6IPdkqU1RTOlG594hmbZKdznFB9DubdnjeA1CbCG
LQK17GOKi6W/N6S3MGGd624v4E8tH4c6MdIPemJIzIimg6I9SXEDlsoMGlKNcghUZvwnHmLrK6mC
qIBT3ZvlTa4XzY+F8Tgk6Lhncui4PaMndUwKDcxHXD2kytz/JHwy5qXGsApEJdPIBOpNszhU3OKP
drG2Ukn7KcUpEpXzlYPINN5YyC8hAiEH+TZMI519J5vSe6KHHe6JKKu/XZKojLrYLMFxx7Lai5bv
m/ktITxkaKsK6tU1RougkaH2SUiBCEKFMb40szZPe+KtB/LbOnsg0pKMSZ9pjFc89wt8osOExLXd
9Rrr4ZUWy6s643yT4w2gz4/ShYkU57fzN6Ajp8ftRy8LjYxMtn0e6waVv2qKXWS3SBjHuXVg9IzF
0ZJ8Tjtttq3nGnFqddATezZ8AsH0731B5gLBKJ1ePszr7UAsRvnNSWmsrXusmzmBm2pJDWJIWMMA
rUrMjSxpI2WuGlX1B2+M+3vSCuS0LxjMeIDKbUXZq7Hi/Om7Qnksvc7+bdglwMj3P4I3vgFyd1kf
mKww79g2mWaMl05FhF1ozXV1Ixfwa0QMIsNTbe9A9y++cnpdv6nNHad7hI4DRwEmhm3zb5yKbhyb
Ng/1Mkk0eEpaJe5J41muHLEuKyViDDgj4wVn2Egf7/zJkj84AYu3snCE23SfES4D7rMTH2Snyytv
0RuXwglorPINxje4Os8vhcCU/p01F6FAinYAgIgWXdguwTuGcsUC8mpp2dw+bBFrp4eZAOPqTVUW
6THuUTdNw77srDIkyVtDH4Iu9BgzofcepnF2/0SaiE6DNcjf88DmOQw9wng3G2wOWwVAUj9TLakS
3W1nR4/KsXiICKWK96rVG49eXgzULgNStT0vTkfIYt92sAMULT6Z9mj9HclJxm+nDbCI6PsMX1rL
XA2p5cL8RTI+7n2V7Fzyh4VBAPFMo/SO9PGrmRWXr67Nd/Q6PEUzyozu/L63So2IkJzyEPb9XPnj
5A3ep8hRlFul6DgoK+44XbMJX8xP6eatI8FXbg/2z60WifgLTRXTVIWZknvElfaWfhCZsG5LUj9v
8DKTV5jWFcHB9vDHVGIp/c5NO5+oPevoAZTbWU5e33eA+AeouCvd2ysL5MoagVo7cCLxlTLncmO1
kU6pICdA5MBI2Nwl1i0KG9RxqzpLDRcNbGMt0CJaPdlsHZzLQzGb3ZWv/K2LAh3FwAPjnOH25utL
yACxl9EtQl4Y5zD1BrysvtqTPsqo2OnK295J+vD9lezyM/TgSKxJEtr6n20FETVuXrLFdCEujTVr
esn0O/r01ZeqoRf4/rXW0vD8M8R0iTEJZZjLxrHlM5r4CiE2iZpsyMYjc1YEXl2E+PstDkal91DD
C/Qxaqjf3r/uxW9kQMwvI2oBix/tz83DlDYrZwOEJ+yk+0zvIWP0YOZmKEej/fj+pS4eIZdiFGw5
5H8ZLPablUZxZ6xks4aqr9DkHbmMdVAYkRPSbSp/Rn1P+8aJlyvn24u+LqIvyHoMxHToFh7V2fk3
bbI3uJ2om7AHFfopiUqxSrFn7Usj2ulQWtpK5UmIWe7ZuW6YjVYh+Dj3yjL71p9hUYSSrIEMjSp6
M/spi7EBYpB0Ic4t5Vemja6PKsMOpIUTjCbaZN6adaYYWA3JshvUWgmkWzVXNpb1aZ69ZfR3LT4e
BIEuA4+tdkwym1IXayFulkdwP3TesufmuSetiCeVv4J8q937D/3ivead5hC/kh7YmnnDz2+/NmKc
idJUhBFxTsdCp/OJnyY7lPG83FteOe+rAfI1s8TiCozj8s0GbsTEF0kQhTi65PMrj4NhdguksjC1
8TgybdOHm9qiwqUSy6IrP/Py3eZi2Lj5gHjh6PueX4wPV5EYjUXoCsP4gQBBOwqhkjhu6tPew7p5
mvFQX7nom78QeSewPyQ4lJznF+1Gg1k+mVmhyylqr+q49tsGxFXR5P2V5fetS7Evekx16D8i3j2/
VJWDv4x1T4SGmti7YRh/AB8cv5rCiR/ff2HeeEV5NUF1QdqkitwyVFD1F2Uz6VSzieLcyGnunzDI
/0yyxO0R83H6eP96ly8o6qV1+2XZZbr26qH7R6qCkVjB7Nkz4FGm4pdDWqLvLJFr71CtQo/W59Lo
MK91UOal5X56/+KXPxbHL944lepr5QZuCr0kE0RrKi61sla4h4TP/gu0+vJGYaV4xDr5P1yOr17D
c7tKw7bqGJoWBG8RDB0uYjHvzUVIEmKZslmxk3+bxrYL3v95l18F7TseI2K519p589aspeWYNCSm
EmechPZgzzdqNUT7dhianSY05baajWs6q3UbOV/j0JSu7GEO/qgBt0VcSd0zI09k8xykHcblXO7k
pKyhx23jcyS26LkwzRVmXdzZzRhf+c2XXwqX52Vijrki57Y5a40jPbcxRYF6SM8/KI0LRoQXbO8x
Zbmymr91e8GccNq0EQMjvjv/KOPO0ScOz0U4zdp4V+UcBKOiBCmblO5P6EoTgsurIOkLEQESP7QL
1GBMhpncb7VdqIWcRVmsIrTjqSYqHcD2gcwM2uGLo5+sxSBtAWwrEw5zLu7TIht2TelZP11CkPwF
NuiP91+yyw8YpRsdF6glJsaCNS/yX60Zgq+4GgCgEh6u1o+VxJ86GBxGNLMEXuWKJHCEoey9unP/
86NeG36gEzEy8Ip7m9c74ZTkEtyLmabJ8y+joK1i6fVwSlMytt//kZf1g4f/B4cGhzR6yrxX57/S
6snu42TrEEjleEdOYs4DwyXIPlPZ3dJC5RiQ1aT3MsVwSGTrkNAXlXpNaXOxXvFX8Py9laOCsG+7
mwMLcprSGh1k5AiGan3+zCw+fZIiJtmqNK0rW/jFo/Uw760WL9QyFIxbdUiRkUwZG/ZMYtzcfkRH
cld7SBAU0Ta3oAuiR7Meup+Do1+Tr1/+TjTI9HF0ToGMcK3NzsqNJkEpW9SwHWoLAQDHLxOa9Qcn
j3/klX5NQ/vW5TR0FpQrLF18XucPNwV5q9dZo4U9xLldjSn5QHAHM6uJLus4NMqv//w2ccrl3iLP
Z+5jb49wqVep0lYWLVTpAj2a3pR9GGICjuuEWngni7HdRZ7N6TzLyxeZlLMvVBOy3/t/xoUrYw2I
MhE6oDJZTyDbpTpuFKskn1ENBcmD1bMAgG0/qE2mvbSSejnwJiwr+8opehMONVnfZDbJ5o4pIWmR
pC4sXwhTllHQRoa27JRWnSyfPJkWUbbEgUOwckvGcwWauAR7HRFCVcV4t4hkyODfv/9jLt9Vhjlo
I3A/rj3gLVITUExfWGLSwhoNukRb5TjPEjXah1yxo6NBPnuQguHaFzax4+9fev32/93xyBzBlE59
zfgOBc3Wc9kjJxjIsVr8fDJ0P65d+yZrxvqKkmK726xXWUFzPDHEUhcPi0go3ewSdfErTV9+ZU76
vZrt4qFPPYUMdPA3ZtJdAwRdbDb/f1HGDZijcBpsGf6Ta44JFvvFj6nhW2aGo/Gtjtx2P5ux/lnr
wKsVDb5IH+la+qnuPSYiak7MLGlNhy4d2+P7t/rNm0DhRNXNfgtK6vxLNWcbYpWXqj6vY1TtnNeM
XO6XREThgp4oR+PQonC58qVc2Bm5D7TJodxTqXKOtdcV5N8qtYy6uor6xVeImtxFRukdFNb8z8bk
Zb+yFj1H1sA+EKM6H3A5V3Tg2/hUrMHpkInkQ4OW4A4soOObTlUeYSzGflX2xcsck7QRF25yZW98
68mh6eMLZ1lma97miGW1mIHcoyp0cAQ/tbWqp36nxFhQ7I78+KLwVIANyRR2Zm7vSXR1AkfPlM9I
PKlj+uxao/PCR7vewlX0iMaPFYe17/wWagq6vCrWZz9BoLkQ/TlaXyY5el+mpXZv6jT6P87ObLdt
ZFvDT0SA83BLUpJlO3YSp53hhuh0Es7zzKc/X/nmRBQhwhuNxm4g2ClVsWrVqrX+QZJ9FFqV0I+k
ntqljvKL5OaV3J8n6q50Pnmf48EkS/KzhATha2XG2kdqkfGAnT0wkOPtrbZOJMXv5VTzuOPVTMq+
+uQDEKCiG9LZg8bafkTwPL7vcVDxe9Pcy1nXKfPbUJC0oFMLfsLaPSxNOjh4I2qAPRZ2v50FNRdJ
ApMVZkP/sxY2PyC2EjZ2FR9myWr/h5nyshTAJZFXrBk1ZtgSrTrkeUtt+RUVEbCWQHG+KF2rT3sH
SdQbVrFSZFDUusSdA0Pgchc0vJIhPhMrtaVPPLnrbE8dIu1pTqLhG/ZFWEWUqXXmhKmnHCiwm07T
XLuVFoyfbn9f8f3Wv4RPLMhxAO+uLv3BQYCyDOsFlvbSHZNKbo7VMkUoMXQIdDSLtvNaeKOdXQ1I
h4Q3NcQIIAqXU5cQFgsYb/E6hI/O6gjO+8lARZ3+GkTQ3rXbAMRhJrXk8n3RJ6YXAqf/tzegE7o6
bkdIYGlJg+xIIM0/h0RCHaXoI3RH+0FGHrbuSU2BE+nND0yw9U9hNuXtEUppdzbMzhh3QvHW+gEi
ZMtSuSQWr5KmcG4dA3WgmVZmIbntaKZPs2217ggw31vSQH8nfIVDQtkb9AqkRjKmdU6IT0ESJmU5
Y6tXT56SRelBmixMQeo699VC+t6HSbIzx6sYQK2F9NMETUC2jYjV5SerlxCQGKo9+Anq9sOw5JAC
7TREYEbd82S9utnEUKIKbNAK4m0n8pu/bpgCLkgk907h854b77ApGZEoL2bIbIZJCxEtPMwv9zjR
m/Pj4SQkGYWpmfjzvwYNsI7WtZRB6RzX/9oVEnxtIyOdGw57yrNXSRLzQz1PQE+B3/MZL4dqEvb/
JDelb5Vm+S3RbRytYhByewFGBJCLUybG0dkooqIjND0vx6lwM0JYFzpnHgTLPYUPaixOINl+usTB
Fy1IC6+AC/PDtkvtOIpymq9FdvClqwf9mCJlsZMcXh0T7NfhRIGqpkLAhbzKWBq1HsGhpiX1Qc15
4Wk3HWDdzHA+Z+c0IHe0U3Df+KRgiW0THRSdFuaaYjRgM2XGJf36urSsI4AH4B4YDXnh4ux90q2p
sVXfpsfBXMfyNE5msAmcDoy49YOSANtswwhwqBJKT2D4050Uf2tqvMCFvAlcdmV9T8EaSzMDDoXf
0/J8iXJM7Aqrqh96y94r7V7dyHw1ZGSYE4B/2s2rsrkNFkDWFxCAMKLm2B+TOkeHfNJ+ckS0xxan
mSekrAbpWEtGcoBa2e3cFuK4r7Yxl6NOoINECIZmFQ7KTg6soMAK3bTq6QMoK+m5aPL6Tph2Pi3z
FN+PCLxFtBqn/Hj7YryCGXEdokkIkkr0DdATWR1VvcnLCd2swldmZYgPpt4nwwnuCGbZ5NfBXS3z
wrqn3kDTOELYyToFej5iswwCV/+TLkV9tBR0+D/US6b/U88UX912QYcf+79U3znwG3Hz4seuvlSY
F1LY8Hj38cxpXyxzHs4w3BJIrzqQHKSmXwY9r3eWaGtQukicMd4E7EdxMv6Km6aFnxeP3RKXkCD+
MzcNOltKiphQ3o7PAOv6Ywgu4rDzXTZCqGje0a0misLWWYWSfs6p80l56Uc19uvfYwdZVpKBMChO
y6JAoAwSkJV+1Qz6OYva9Ee7GF18gOg+TR/B/RrC3g5vMkArBShzG4ray+2fuLVrWQ+SG/FcgmNw
uS5llgAxjchohjG3jnj4TQfIPfVZoav+Z+gBxsu1nh/tKqt2vohY8fV5AX5BaoB3Czf1KuwrSSzr
2ZxVOJ9pHSKGMroyfAjj1abMjQ1s/e+7Zyq80/n+NloqV2iUGqOyLAIK7bdprfqtrSf+PJSBt2S9
fMin6Fcpa8k3JBn37AI2Jkq7AnEf6gxCWmSVRaKqEycGlVY/DzESVPQuP/dZ2vuqJOmnUNnN2Dc2
ncmVKvIDaEH8c/lJR0uvgzIIWVgyPPXY20YRnVFY2VNLueL1E3UQjSDbEq1RYA2rgSoEYQJ7pOUa
aAJLtsyJeRr6oH0cm3ZEqWaSTrVUpV4Q0S11x6LvPphTjwBAEeYmPCwKZ6OiJp9uf+eNkw7kQTwE
+R+29Oq9kswO8nm9gqwh0P+nXu1STwKYcVc0QfsZJJ3Gq7785/aYW0tOIqDxNKGHwk23WvIlzdRC
jnkXjJjTZGFmfrCkqN65Ta82knCFwbKPv5+Awjv3cpSk0pUxR6/UE3nzk6L4CepQiQD9qYPS7wSG
qymBblJEYgY4mU+89gCazT6B++jYnlAGOcxFMYAocvZ0ba8+FqMQd4TkP7YMFMsup2RVaqvKg2V7
Jc7snhJ28wGNg9nV+sl8lu2i9up43EUdb81NkAPZuwBdQVBdjrrQeLDUSWVUVYLHI2WR9R8okik8
tDjKxn6FEMQzqCrMT42lQsNZDVEFi+BggNIGyescKDhTQCrVRjtIWNSCxyeWHY24j4oj/q7Rnwls
tYPhWlgf7CpSkIrtxvFpjONqOOGT2jooClnVntTG1nLy8kEZBCaEoq/L/xqi/EVR5bZnGxLUtzTS
EJmcnCQ+dy2nERCxddSMdwsHokulkfdQjaCfRIAU6/3X5SrTOJsR0rQ9MocGA8TJxJaqK7TFB/Dm
+FM7OxTVqj2T9KvsUgyLcqCBBDQw/nWgU3PkfNWBYRXkAHJPqgJ5du3EwttCniWIMe885AyHOggV
Rfzb6LWvLvNK4vleS7njDQUAdL0zx89laeSvt0fZ+oS0boRtNHGVZb1cy1FClIhyseOB2C2Oyojp
XadHE06a8XRSYf/6VZzKO4nKxkrCn4T0R82YALZ+NUcmGWQb54FHV/CtltGWjx2iyAqyNRWet7en
eJVz0P0DQkVBWOxUZ63rMcIKipOUq9cAJflB0eY/izYmrl6l/RnmAarWZYZRnJ7uzHIjfgqldEXI
3FHYXDccZsTSePEYjsclPz0bfYC7FmBbT8Kj9OcyqHvo/8150qkBI0GTAyDs5aecjBTjDsq93oKo
1CmIlvhzmEk4FJWG4/etbn82x2a4m2xnT01kc6ZkdGJoovca54KSUVD2ahQIYEZ/yocS3lzXjT/y
yPo2FE58fP8HFYkc5R4eH5SXLidqYQOSLRHxVCoCQ70n2baeUmccHhNowz8XfZHv6lazcS5Rem1n
7Cv9UCGKB8lSx0JXJD3rDFYnwnSDBSUmCYQb9Jh1D6bU42VOIewkZXFyl5tUgUGnZA3VN6s8do1l
eiTtez3Qt+fsRUrLT4FJyg4DxE2DfRUHW5oHGKhlgVc0oTE/yPYwDd+hCcWIIpfS1JZeYmgzaga2
k32ycWccvHFQuv+kpcVzuNUla4JsCHXzZFvCAlOdAvsz/PWx8WLeRcUpjuhqu04XdrWHW4uT+yw4
c5MRY6PLUYAXGTwd1774m44+0KEyS1SAQW84xUMqTU0GGTSMpHPYSI32QKQZ7opYLumgUhTA/bTv
SMxmzQ6ynVbYdXODpSHnFkJ+PDK4ni63yCwHcVsmE1pWzWwi5YFg4x8zKPP7Gsiw36pL/gO9G4S+
eqc6K0vSuknljC+ZRDPGzcK52vMQ2TgiFgmsJTIPhE6ukD29PSd9O6leHBT916UezUMxV8nwoIPS
Rt25sdU9/66NeMCD5w0tTXIK0/lyDVAyrku6T6pXyBBAlboZTnMOqNIdpI4ic1LVfAPSkobqXgzF
9vYh3Zgw7w9SYlJ1HYif+PO/LulUn2Q8jmrVm0dzvGtmqRmw/M1k54A+df/UplG9h0a4vlZA4+PP
wumjFwkQ4nLIyg7CIkprzaNyVtwpg4bA2tKkj31W//feyQHFp87MGJjAXfkjqJHa88qhq5klI28s
uZiPVp/8TOwkPqhK8l4ZLOIqRHxCHu6qOpnrKrKbEroaMf964EMRfJiG6FTZWfk6K1S7b89saw0B
OggfSOoXiD9eruE8qE1YVqbqYavjpO5Uxv3Pvi9M60hnCsrQ7dGuqmhMDFs00fLj1qB9vRrNmmPe
GJFGApnaD3aKWbMLD2qO3TRR5NMSR07rd6kEXVhJq/Knmo3S3uV1nZ0LqDzy6bQPMARdP6acRrf6
UB8B9laN/LBki/YS4WS9M9Pr4wCiGuU7AMZwRgx1dRxGA5PTKoMKmEwlClXmHGh+qkFlLihB/bM4
xNnbS7txUYkRdRpptCah3axGlJsa5aw4h7BUOXZ5VCa1P3R9a98bqL5/BKwAQysz09yr86H+GtDm
8FGdCb6HWa1+vP1btjYVhESUWwD78rZb7d927oZ6GuF4dWZkHxsaGXcxnpQn4b+ws84bQynISFEd
gDfNgq9eeNOsaZIF7cXrxkZ6QtL9E8/y4LENpy+353RdjoBbQTQnPUZ3gRx5FV5xesNvKWl0z5qa
4jN1t+pLQB5U4V5oV41rFGU83aV12E7uFDcWLuwtJClXXWw7pV1Ul6ZrmPBsPaWGpv/+YyyMVik8
UQ5XuQMuDxYqyHKbDaDVM5t6kNdXfXCH+EQ+Ih2hlv7OUojb9DIREZtMoYdBLVxAKy9HSwxEUbq2
17wcZxINIYhK6RecnpQl+rzE8dD7GlL8wHoyhxYAckLj79ymC7no/B89WR/LcG/3i++8/kl8fyEy
DYmRz3P5k2haNXLeJDImelF2QEJB+9VjtHHEJEn6DyG4CaloPccaAt/CGL+LQj7OS9furIy4cVa/
AsQ+IZsXCOCGtXBLVCxCjDJEcmgcYAVPOFKdUUpKajd0pBgEIPKL32nF5jut0CvBLW4MkfwAzQMB
Cpd8tTljJD6lwMpltMWy8V7Wu+QhS+TmHwOT43sqobhq5VPpRfVCspdJofpjkOXyLpvi4VQ0bfYC
nKf8MZZydm+URvL79obZCLlCBxbBYQqxrMsqO7N1hFDzMpU9s1qag5YVMyokICJ3dF6vMJliFWhR
IOtMlUywDC43wWwHZT2HeIxVtWoi4zealdd00DbccKpqWKr69KXijaYKhQn5OVkgDyIFG+5koxux
n34UfmBClFTUhC9/xmjqg2XFjewtQR59UdO4/qqrcfwKJdp8mACk7mz+rV3HNYMIFbcN1+vqVlWE
wXJlk1UaqBc8F7YVHvoxy+9VZ6zOndYAzjKH/Hz7m25uOchxHDoAmWgHiV/1V8KnTnjRdBEStiO0
8xfRBruvxmz+gthfc0ftWc8gBAfBH9Ocm285vQEd1L4wcNFnIrUzt8PidqGcAw2wu099V2MHc/sn
bn0HYGqQQGjYA0wQ2/KvX1gudJu4MnA7kmT0hnjLfnSaFM8HaNz1J0tfmp19vvUh2Hw0voCAExxX
+zxOnX7E1ZT03hZUIejXwJxxrZsOctmioZBZ1UQxdUCK5vZMtw4YWENBCDF5b7xBrf6aqdRacqXX
s0JhSl9enMh6xrE++3Z7kI2rlvz3/wdZxZi0iOxqogHmzY0wjU+VmcqtIJhV6GN2085abn081Nmh
9oLfZHesDlGwNNz4BVZViM9q+YHHXz8eOAQzEok1fbY22pPcF79/HbyF1JkFRwBG1poyJC26IhUV
Nl5trObnqsdicUpb49hjynPG5egXZY/qvkiV7O79CwsrA5ISRQ7QEGLh//p6TpcsqdWiiQD2F4Kp
phtIlzbDEzS5dmejbM6Rw8DdJLwl17KfCfAIyST8e60TTs13JVeC8XFKsJmmuVxoyGGhJkUPm8qR
b9fCPOd/mCrYIN7FQgd3XX5MyjgbI5s3qoro1TGckVpo5KX4WCO2crg91FbCxgyBWgBj4UZYK+ZV
NM1KvJqwZTPNaXowh2ScnhFuG0MwlyOLjHM5sOVCThvpAw+t8mcBckinHtAhGeJ2ldJYR6uL+tdI
bvQ97cet/Y0gMG1b+uk81lexIjCXGCflgFgRQhirlBifkCVqH3Eo+gWhbdnJELZCkyBvIfgjiwRp
dZy6HsiJMYkKVtbDZMy11wE/t7ugz7KTPdaWH+hRt7OvN7+AqJ/ReAFTRwXtcmMXlhFrA5gBag+g
x++LpVbO6PjpnWunU3SvN049HZSuA8cfYLhzmIdF6t0+LiTtfmzTsXClCIiiy2s5Kve2hzhVq+PO
YxRsJa96XsBrqhcYBKVkE8peJE2ldJJDQ+mO4Jnr9BsIZss5NrXVZoeu0pbxFIUxbDey+8Tyo6nM
/qipWj0CLM4Td1ZBRbvyhKsRYHcl3NvIG8GdmMC1glcLBJ81U7VTpZxncytTwasVSjeBimu2PR9v
H5eN5eBvRwMVQQX839emt/Ra+wGjd5Vytamep3IxXvO+/yQntXS6PdL1zifIsiMEJADTq/W1jLWz
nGlJZXqWXvwYM91AVctG/YM6+b8Z6khfbg93PTGGo1nF9xSjru/GCGSD1mqt6dEFaP1CqQo/1o3k
42TM084abs4MZKDo/QGgW0s31ItuQYjEdI7LqaOEYVKNN9Uizd0k1zTPqbH0eP/k+GIEBEhA4KjX
SZiOrBWtM0Y0iuoD8lGI6GmjdU5qc4/Gt5FdwzWl3y9wgYpo5VyeZmSqxj6lskO5bV7+ifKKVjvl
1fjVNCPhw9pFnxXU/Q5Jo2ofgsmav7TlvHdXXlFUBGSQ2rew4hHVv/VLB6w484sK00PfSLFSRLWE
PFWYTEPh5ziL/TPb+Xwwba5Stysj9TlbhIyXEUAXctXErP/IpWn/MIqk6tAgH+uvyDIgqhkZaP66
zpCaZ4SgCwUnQt2+Z6c02j1MEumf2x9uezWplbKegGWvWtNKNOudhsKWZyn1KJ/MXIltbADVkgJ8
hMUeuO5pOvZErhQnQl104YNl+aekRKHvpPLXAYa6AeU/KhsINiMTc/lhG9Vs5UCDDKgmDQxJI4k/
tSiKvH+r8i6GvC4wdNQpVqMs2E1W0mLrnjyNSvm5HqpM8nVh51wtPKd37p6NU0/hlKa/YBcQPleb
FTvTPg1NAAVa1VfafW4qevFhUVE98iyzRZnw9ufcGo4aFKoGCLcKnbnLJVzkSTC4cBJZutj+YdpJ
ceiDKP5Wqrt2EhtDAZ2AymHDySZ8rite9ayGSdRZXpGmcKzmyHmIes1+DdJ6p4y3Ec4YieVDHp7X
jLYKLiOsaxCWrbDXriQNI4YyPVLYi2x3mZrFPOcISPy4vY5bx+JiTJHA/p0LqzGSqUNh4dMBawqY
Q3RAE2kSCsvhZ6qb4csyKzZEgWCcTskUyQ9DO41fb/+K7SX+/4mvNo8RNIs+zJzNEiLrgZpC6mUK
RRIbQMf79yn9RRg50ADYN2usCGDCNqeuaHvQVhoVhZsluJeWmlglTcteoUD87suUBwARJSKR8oi3
4mpxKyS+KierQDRIQ6adqijTPupGu2gnR8nr1HdiFUFZs0sXAOfmCH0WiG2QvxeQDHyKojD7l9nR
MVptKzkI9WZqLMsb597+GPaS8soLfhrcRFPHvZfx1h7mlPAWB79LkWQ12EC3voBNYXnNBACxrLAT
U0Yy4CiVW57pc7/DkN3aOjjtMRbPU26o1RLrYRwng5JYnjJbkuKjYWCPrhLLcQAmcCj/vb1R3ypa
6y9q0WWk2sW7FfjI5XHJS6oetsMRtUNVxwt1HPvOq7u457rIMvUlXuKZGrRJTHenNC5OQ6NRhylA
ZGbdEH1yIl093f5NWyuAvyU5JNQF6F3ii/x1ghf0EcMI2V9PkvX+nzykD1jRV4eEbSg7Q21cXGSR
IjdmN+vO2/vjr6FsZ1HjjIKoFydj8yOhxn5fIdwW7QT3jWND6R/6AHq3PNXWla7AmnHpLDCGiwwD
J248lOVfCPyCPGQrfUBbFb5ZO1sPjZTLP5K83tMy2Rqfi4USG0gkKiKryyWxg8bO2WqeUWN3gh5/
VB8jUkz9iDPeErrzbObLQZWr8EsHnBf1J7hLL7e/6lbeRdhwIOzBwhYU7MvP6th2XgVa7XiB7XT2
/TxIyuI3FnhiFzyb9DmS8jz2JtMK8XMGmRK6pa3E9N5HZXiSx2X5PWdZ+R3wLQvZmwom0XpvWaGL
La/WerbcovtqzUl1lupojA4kR4nj2t3YJe8/ogY5rBDeEdaY615J0YWNqvTguipnxifKGTGkyOTl
V0vu+3p71a7PAtVORgKxQb+T5Opy0dpRm8oh6CKfdkH3aMVoz6CamB3woSt2Nul1oGMomwgHTd6C
n7iKBEpnpdUcNpFvDH19wjwBDWdbK07pjJExkI09YIz4+y4jD6VVkX9TQgUvugblSLypHCC5klfo
QXhQFxTd1Vj+mIRy+UEf9T92n+wBnq5XU3hwCg9f3o0oLohw8Ndxr5e4yNpOQWhSUzFNMdMB/Jil
PxMa4p0S/uZQ1Aag44vX1Rqx5kyDjWPaRMe0BOeCEnPvJosQKbG18vjePYLG3dvLFIYS7QvtclZJ
DwUyiVLJU9UMjb3EMeZDLAXzY8NbdWeTvO2Cy6/GYPDXFDJwSqvrUmOaA11LJZB4kPcVxS2KtEEN
UivS4oTyp/oRNyW9tt1Wa8LYx8RN/Wbm2vQdk0UjdoFJzZ3rtI1Ru8sb0zobsiD6nDq55E9TL6Hi
VDc9qqS3V+g6/nGL0TWiiy46fOuyekDG19PGkLwpKM2XuimHF7nWJrwo5OkVZSLbDXWr80JzMg9h
jJDo/zA8qnqUz0CaXCHAotkYdWpAiAYLZMtQClx5VKvHBFoMxapKPeu1U57nKMlPWQv76fbwG40W
cYlz7whjZV4Xq5NtRVjQq1aHsH5KRHUd6DRegpT9r7QN5iewf5hcNkDivwdOt3yeqk7zAzUL/y3r
Ps8R2VfK1wmcsasDD569xMEE7/YvvA4F/EBwMai60fq8aj6WztDbuWxxWOrUPuhpkCIXHSTerBXt
qZOrGb87p9sZVCRS650MhAN8JwUrivarY5PFbYOBOdrFnTkbX4OKdjNetYPPKXK8UunDc/82XWmI
dnDyW7FBaEoge0hv6cpAtYa121h1hpasoqA4kKiW7+SBfa8ZxV61Y2Mo0UsmnUQLS2y/y9ggRWpc
zDorq6G44QDeC2fPgjNPdSBCiOP2Z9x4e1HXQYqKEAviGcH0y9FqJYv5l5AeqtZsf4dRm/soBPJi
72c5OWRsqj+lgTHf0Yhor2a8IhzXUKU9vOfWrIU4ICQEZk/4vfwd4SQh4pPCB3WGOsPmyM70/ySp
7b4G9ey8/2PSN0cSi3YIzbN1oMdnWUFzKscGS+qy0FO6Ofo4a6WGr0YVTXu2t1szE1GMoyzgpOv2
x1Cqcl02UCxqZ9S9QMrKb7kMhFbC5+Lr7a95nQ+Q2wgLEq4WkX+sHiJN0/WhA0DFk3TelfNcggrh
SX0cwNn6EBf3SIKbU2OxhASVgAWrlx8taMcKorIWeOGUOFhELFrotcmQ/5YSc89Rc2ssmiYm5FuU
plDcuhwL/nmXY+kaeLoeAjYpnFFuTvMctIi1Z7O+V/ncGo47E9kjKuQqe+VyuDhEMnvEUtjTpbJ+
jMwx9coMPXB3XLQ90sE11xIEJ4hRga6joATfZzWYil5O38aBl+hD1WAqH7cvepwmX7VKKf4sVHla
xHRq/Yk3pSUfJURnMYBT7MpLMYV57dsuHw5qFU6Im5NLYO5iaulzjyj8r9sb7MqkS9BuBaHYhrZA
4NdXxxQqxhyhEBJSKc3pa6OBjiyRFFTdIakt/TNZVa+g0KuWz3LUWI1vqnn3zYiRmbTapJ89qYkS
nD266uA0/Oyd+2EjaeBA8w/INnR41gSjsEVyrJgNSOWhJR1aJ7UeoSY4biOP2oESpe4j7IcTcz20
hpu1kDpuL8/G+YMqiwoaZ531WaPzwzgfHT0Bc4eZZ39semkApB71p2CanqB17NWRNocTChpw8+AC
rtP/xpiprTrETGyF71XEmzwMvAc/bLPxpGCkdntyG2BDylViIEw1QKqub998kdV2lPErTLouPgJm
dg5QEaKzM2EhUGtpVWBGYPRfliGrvoaWU5yjdjDPzbBYO685cfhWeQC4R5CrlLAB5V2hnlt16JGh
5ooc1OVeONMiF6u3d7cnvBECeHoTskmZOZ5rEYG2Cu0pobviD2kVdW4uZd1XFahR6up5P7zcHmwj
n0IBk8RG3En0rVchoNCk3tbmPvS1SlWOOR4Zx2JUbHfo4bA2PS87GwmQndt/a4YOGHo2yRs2YDVo
p0xCWYf3I2B+49Abcuzj/2YfrTkYdnbPxtFEJIAqpIaaG1f8KnUbxjGJnYlX8WSbMeARqkivmZMN
9+j5NIeh18xzFsbtQ2ZY3MBNpHU7P2Bjrjy4TV6uNpkjlcjLGOuYsal1sxn6wt3n1JVWB6s+zH4a
UbznALrRAwdihLwFiBLa7/JaRzrGmMmiyR4h95CV54pW7pdszNuTNeT9Hbxr8+tAAkJffirUMzre
zpkeVeVHQdn86GuoylMH2WPnSbMRLWCSCOiB+EnUtC4XoAF3oGsJmAbJif9oLSmeFkb2wcyH5FQ6
7R4Qa2u9ecHw8qQyCjljVQZZatgfY4VF4jQVNlwhTEBw0cJqzNXqYA/isnF6dCqPAKEov9IoWQ1G
abNFK75nsLKVT7Y+OY+LudhntTWHk57YWuc2WrfsrOjWbUhRAsS3QdOJQLTaU9aoZvGC0oa/VLJ6
GjrNOlmQT/3ACE5q5zzjk2gCOxxSgYAw3Aoz0Oe2GRS/RRTtPtHY5ENYBTs7fSM68qssOEN0GUk7
V3d0O9hNANkDc0q7iT5KuhaiZw6d4HbAEnNbxWD0N9BLZyhKamsxYip68mIZxA7qws9m1OU/eS7/
4nSHj06hmJ/KOvpeghXf6U9tTI4WArUniDZ88PUxDkOjA0ZQhv40NKqborJ6ZxKddya3sXn5aUBE
aI8KqvJqCcH/OH2HYaFfDsVyMjBJfzAjWENpW+xR+TcnBGCGyrnoua1L53OA+n0eFKFvh0rwQYtC
7UNZLntfa2tCaNbR7BXy9rAxLg8/hKUoq4059It4CMdD1fROfUjGKmcrynsl+o1Iw2Hku7OC1OHW
6aw2dMBjYvISysXGo5MPum/MxRS7ce0MjR9Ievf99mbcGpGMANz5G499TdtNiylXC43gPtdlcLI7
FNTtxV7cyNTCh0TJ94gXW+PxnEPkQnwxjIQvl7MJ5WWoLSOksltLflcr+oHw07nREtn/pC2yh7fn
t/X5xNOALhqMJGgHl+MtyOoEbamHvjmSxKZB3njmjHc8llt7qPrNoWwcSGXyPJ7iq51S1BgKDrqw
y6qrxY+5kjwrj41PAXfS+9MPNsmbwS2BCh7t5ayspYP1VGgZUsHq4oZBL93JIYYLUahq73/yUzZi
MGEdA9xhNVQdx45VLHrmz2PdPmtqbt5jMTs+Jos07twKGwtIMd7kpQoynytpdSnktZ0Dc49TX40q
aPxphxiSXjdF7abDMO0sofjdqygsyA/Cq5aSxhXeUaMKt1i0pfzUkOtX0CX1Qxvuyo1sxHr0wWDd
wa4msVlvd/zCetGqTv0WeuVpTmz8KWqEpcbFxoGqVMHQ5LPyixffnm/g5sgcM2hxbHtlbVdY8yUr
JxlZTNOqMP2xf/VBnH/RCyvF+hKGN2oEuVuSp+9smK0cjuYiSH4G5lG3xiJPVP4zTakTP80pb/tm
F+hUfs1g9KfAyT90FAvvpK6wDr0e189A+IqXFvzbY1joeoz9dK39qxtj/N/tQLDxvSnVySCyBRvn
6vpTCtVptLxM/CUeZCCBEnSPKN2jlmysOnuJBjOwduj0625ZMJNA9RiF8L1nGw6bJONNqRZNhIXt
kpqnabTMB3MkkbEnq34/XhiMDjeHyYOIUu86s4ChQRkuSzM/y+bkd2FJ4WM41uZ9bBdfb6/m1jzp
WoN+oliAYMgq1qk9sqh8aEAQRWPe6/WYnskI5AMVee3QE44PaZwtePBW+t3tkTcuEG5hejLCnBI0
mAgif7W1+jaSKyNhjrQQ4z9hOUyHyRjN34NRt3d9Pu4BsbZmSjWZug0TgNku/vyv8bpoMaEBgTdO
e3k4am3Xus1oZD7EqeiYJrX9KRhoF6joS3+6PdONcChkGYQDiQKgaI0+TzsnRhyHNdZRaHCXJkj+
Ra83ebALxzq/fyiqAvReEf4TiP7LSSJgKkuSMmZ+3o9PilnqPzHRjB4ozpa/bo+09fmEczbPG5Hh
rFU8q0Kwjxc589Wx4OGap6izQgAM/UGhVamZmfPj9oDX557SGdUXOE4U6rnALqcWN0vTDjTxfDNe
Ug8Xm/IJLs2euub1t7ocZZVmYF+XFmWGBECX4Zrd6ZQCGqXoPk4jrYDbE7peQaIL+S43Ch+KV/Ll
hBSpmdsoWzCPoqD4glTqD6x2zTsoLMZDVgx7mFnxALy8JxlOmIuIl5Hw9L0cTh8NpU7lsPBtYUqB
D5CWeAvp6LM8LQ3CK5gIu8aYmL414b/oWk0aNzt5weaMHUoCdM/BNr51Yv46glWAvY6MPo+PB7Ld
IlaqV1+Mqe3vA82RThkCMdJOOXLrcwr1CtFTgXixvraHQo8CDGkLX6ZLdkirWDktduR4SFCH78Z3
WXgRgEYiaPNJLTH5vybX6lVDRacu/KgfUM7t6ER8gATX9G4WGM4O529zXrwueM0gbM3L6XIwcFid
HTpj4Q9SJD81EqWSKY8LF7PTeCcN2No3sILI5YhetORWJyJF2HA0SyHAhasoHm+Z+mAmi+on2uQc
51nNDpXazSc7CmjgB2rw+/YpuQ7bxH/ac/BLKUNeqyBZaWSXtpr7Q0nbTRt5SRXgL84YxCdeoE/z
mT0/+/KcDzsl1q3dKmSoSbB4c4CbuVxjPNwXK6hEKEjt+clI5j+ZoQ65i94nqHpLHQ+3ZypeTOsD
ihIBXSSSTBAYq6s4yUAJhzLjydbya1QWvXfLYiweJ4F6RQi5cvuoi3YQH1vLK7Aeb+ZyEIhXg5Yo
g9RZFxe+g9Kl1wYkUmgSIHeSGyn+ikp6SmOw7orUh+81xkVWFNa+kPlFk0mUXy/X1xzMYVom4l/d
Lr81qWhRy4gtn+IfYj6WhXgigpV7z9aNEj73MA10eh1sKaqgl6NKhV2Zg4NkpQTQJfUKR8p0L85M
7QcRIuwOYReYxVlCwpOCmRXg2oNZdQMYeBCqp+2o7iGKxDZafXYgHjijCK4waLvVMhSkf30io6y3
GI3i1qm13KNiH3g4agd/bu+wzckjCgzZjp6vcFG4nLxRha2hYyOCkLI5+lWSp5UboRxANRp8yVNr
xMNjOUbLVzDfJGC8F4dPsxH2p1pPnJ3QvNF3h7wh/HJ4kRKg182FOe1y6mdISedWBKiwW/Lvg/gV
kxLEdzYGzuTbdn420ADxS0dNj42p70n3biQV4m0DNpgil0PkvlwQpQu0RZL4DYAARvwHBozK2/Ju
Z9nFsq4+MVZFDPTm22qv8XBEy1wKUl75YWvP8oc6MsYPuj07Bifa6n93cSB/NMhAm0fJjKPXSify
nMiOy71G/Naa0z0W7hmsO2SE1WabEom+Rhmm/qK01X0/qvZdquTjfVHOAl8WaPdyFr+iHGq6TkiX
1wn1/Nvt1bgOqyAC6fPSBCEJ4AVxueSShpA7O9PxwBD1ZxUDPm/JS/jxYU7xOhr3YFTXYfWN3kHL
BVMm9N/En/99L2d9NcVivMZMHWi1SvU6VOnsd5aU3mM4C1sBpc34/bubsg6iFLCSUc7hPy+H7cpG
mTBMcLAp6dQ78GWpn+d0YxH573yMVB0/W0z1BabD3eRU6Qc1Nmv/9kpf3dysrinaadyggD3Wtjay
Ho2lOuBZ3xXxrHFv0XuCoV9maNMPkuUq9mJ8jso57nC9bqbiYJuLsZMVXa0+v4FmNA1KXiM8aVdf
e5SATqhTOSIKYIT36dyVJ0uvk0OUSNansc8whJ53TUyvQurboHRf9f/j7Lx25Da6dn1FBJjDKdlp
gjSSrHxCWJY+5lyMV/8/pQ1sqNlEEyPYgGEIdnUVK6zwBng3EMFWp7rTOhENdY2coFLViHk6/dsF
+FLA79Qe7q/xbZFEjiXlbuD0gZZYR/FQpQcDseURvcvC+1zldv3YenH3WC/LjB5Iv1yEZ4+PBA3O
u7ZPw/d4j1qXXnj9czWpxvcmErO1s/nk/K7uG1lSBDRHE17GLjdwx1FklaG2IzBOxT2VVa3j5l6K
wGzzybe8bAwyB1UwfejM8/3l2Fh5zFtJcWV1hnh9testTDa9HgxAIHIvOjZtA/4hJtGYnXYPn7g5
SVmjJTgjvF/XD4o2Nk287IbAsRFWQPpQ9ask1S5pnHTnqknCY6s3ra/S4d2JiDdHZkiZzhPor3Vg
cG0pFa9mkq41QKFrp0Z7U8ZT+WPWl+pcaW77Hs9IJDuXQjV2Av+bB4tPK78tKAQ6ubwn19fKYKpV
SCl3DMJG9MVDlRjGfxGV3ex0/0NuzFG+D9hywZdBU2R1bqOymMpugsQA/r040ztbklNBr+9N21rL
cRy78VwZBXISc48l5f2xb14IsmG6GB7ZFJ35GyVL9NwNr52yISicYjmHxkhSLBy8jqLQPRVRt8fM
3Zorr7/sV4PtvnGUAuWMqamNbGCXtSnmxm1/wDfe8BsYUQdCovCn4YzRg1jSPdjTxnGBwYG2LIUN
MtT17UhbXBsA7Q8BOsflw6yJ7MU1xvyXVmv6zqbdWlQpI4kVBFU3qsnXGyebG0MQ6w4BASAaMQOR
Bx4Xdfec94b5pqyi9tP9r7hx80vpWgq+RLcSrXo9oK5H6NJ0zYDtZGweo3TOH3LDQ9JCLdtjQn82
6Kek3Hluthb0N8KB+hd3w/o25iZ2NcDyaPBV8XQKkXl7HOsueoJkHe+ckM2hiFwhWMOw4utdz09l
OW1r4IS0AI7PSdqqb9yxLYLE7cNv95fyd7V5daFT+SIJp0JLo3RdjRadhceCEw2Bkmr9S69k6XQY
eU2sAFKpF/voGibtaTa13vYbxQu/edGQfchNDzFW3GL6t9oIRhkguaHPhyac8neGoiuW3OtG42u9
an/tsFN8l9E2/Ngg4onRnsDNy58p/O5BxDY2BsoFMDmJRCF0rq8wLetqNR48rs8+NZ8VpzL8qYOy
6tQoxtR4HT2C9Y52nsTfhezVEkpNY7kn5EFfgydtbY4WoyHYbAFQAPWPMGr/RcEst/w0D8focRFj
9s1hIZfLUBZF8T5t5nw8xEJHzlKPF/1T42EjHXBjJd4hWRTPPCRGNJ2qqMbgdcqnCWEJq05Uf+mX
4Z+cyGsnWd84w6BIJJGRk8ydvLr86cbmdhwqU0DiBgecHxL9bHurES9O4sWRj7hGsqfoufHgyB1O
lZ6ckcBd/qY/wmcNr6927DTwyPVcv48874fQK31ng28NgnsqRXlJ5qfmcj1I0S2JJjqdsCHOez8u
TRvySbmnVLy18XhQpLo+ICiUEK9HWeraTVShEItqw3Lh6w4P5iKgNajRfCEH8ZD29rzXR0QGLRyq
gnAjQW2sBvXUPhmSmVhsnorwf8O8xMspVBzjNFN3ebXJDgsIeA6hGfYJ0e8qv1eHpTPSiIjfkwwh
34wgRRijUF9i7Cdy320j+/39q2nj7aSkDFydnjK6nWucVwrPbaygigQ8ohaEjHQwEz+dEWEcMMNF
cSy3smfVzJI3uRiV4/3BN65gVhXOpXQfYearvTkaUaKVHjeJbAoe+3ZWo/NgwQ6UVDxl3HlbtjYp
u1OS3cHo31AvStWbQCohGu6Upf2ND67rvprae2XHrUlJt1doLyB44UevdqnnNYRY7FLM6GbMjevu
aZjg8udJhLri6xdQKq87tHgpcK4b9ROPtDr34Jd7Cl0HK56IejpNbZ/TrO3+4iBIgXfeL0IeZ62j
USLhGCU2xgCtJnW72R7BTKP3cVa1dOey3/hS5GNc3jRvJeJydeb6cRlRA+UYGOrinbvaDJ+ysq13
9sPGbUwVEZMObMMk4k7+ij9uRsMshVHMI7uvielmjLXm0D20ROFbQ1w1j3Nu2zvR/20BD7s8IL8E
qggKUhBfvQBzYjY8TS6uEXOdKEdUHtVfuqGYb1BVmv+HoR4YCy3tapAW3lSohyyJirPaKJ3uN12F
7NOr949Mf2GRyGsVjMD1EsRFBNqqTLm3zcn202l2gAb01XlEnGRn6hvHwiLVY+IIgVMtXH3TdJz0
lCLHgI1uZZ/R4LM/9U1qHCIvy3eG2rjTLEp1Ju1NDjsQp+tZ2Wk79m1vDoGBdseFCgoqPZo1vlUc
HYH7JVMvbpNXAc1O492r15MWtRTuwNdPympcj5wI1jHkHiXImOO3FoeSJNK1p7e1WXZ7DfGtFSWv
kfruPBkoBV4PViuusFuX29MUWXpQFcMCueE1B8laeP1RkRJzBK8UZUCprYYyG8uu1UHvET1Uxrdz
p+knS4JGO7b4wWjHvSr/xkvPeI7sWKHUChD0emqZp3derVmIzpb9cIqoj/nK0Hyytdi4OLk3PZTq
rhfWbW0VHIUUIia2JIREr+d6UFtRURRFBTaYLRPto4hOYeebs2e/jdDVgJ5uDMWXnP/W9os4JPId
cKTU3azas1Dc+LBUsgCQcGAgbjpyf/9xMfVeqMHOY7UjKyv+i00l+zCr3vzGdkXyF8E8hT0CDiJr
aVOyWmm7tdwkMmOyPLzDH3pjso5QoIY32NzMB8hMZChgWHbud3nLrWL5q0FX20loqbZENulQbWOg
ky3O/JAvESTiOHMwDE+TJ8UufxakwgHK6H/xkNEPpfVKExuFmJvENlOtLpajI7VjHqpRq0/w3RXc
vMtXO9KypeB30KEgh+aFWX3J1owiakqs7hQP80UrycVy+CYHkdra6f7Vc8uRZiypcEUTBJbATdyB
G0/ZisnsA2ewu+PS1unToujpU6vF2ffKMbrB99Km+dD0emCl/aWvC7vxC7NNHlszt84ygCeKXuyf
WBIsKRl4b/0b9yid3v+h8uOuPz5UO8ktkpRNe/UEutOi233I8lM3Vn5ClZh0v8zU5kNXQ/BGBET7
5/6AG8cJvgQXFx+CpVlHE10fllyQHCeYZ/hHunn3pqCufHLaaPnyF0PBYpIIJfozazcBY6Tu1w5q
H2Rpq3yAnx75OC8X3F7NYOwkkxuvHE8MsH1WkThpnYbTMmiK0pr7oHFRhVaMVvM7zvnHvkwVJCrL
+lKDq/TbCeu8+7PcCM8YmeBMyuFQx1w95fqMJbdhTX2ANq1ywYnUDjwj1nb2ydZ9LA1DJPKDVjMh
5/U12NQkHIvJhlYKvXi02+yd4zTjcXQj5WhGSvhhHLzUn9TZu0S8r77ilN7D/Zlubh3EmbmG6fHe
iH95s2F2LARPgsqpNSPXPMAMHKnaOPPhL4aStX40LeBor02quki1Git12aXe7F6Q9s8Q1sy0E7fK
q4EKAE+AYlGYJU2RbMPrhXXVKI8Xg4X1aic8JoPjHUSsR+coFn0gyKER/K72yDS3DNHfo4KRRmdQ
ej+uds2CE2kRl0YfDCicn5bCyVA9MJa3LtpwFxrJznyqK7M5ZW5qoHVc5RW43HB4DtV8PBl6Op4H
ZUQtz4n6+JiD6TiUAvLszq7biDxkfC67TvyDg3W9Nk3rRmmUa5yqLhpe+mROeSYq7xEGYPpPnbve
AbmGPdW3jfeQTh95FXEc52mNHDG13ABVxTaDJTc8OKjofsvSZX6jLkt6Hvois1DR68PntEUpQIl7
fc/Te2vWnDI+Dsg8uE6rd2pKBaWdmNDHUCYXNQh3emojUr3IRAqnUXC+WHQl38HnbF0jch9IcUZA
2WsplkTonV5RrA8Gq3LfRLiH+D1GRefXnysQqlSM5E1CzfL6g06mXiPnzWVlNk13REaz/K8pul9h
2oidIPlW1UoCukg6aH1ID+w1Qr8P2TMJapNB3YWuj+Cj8lKX4qtti/KtrkTlsZtN/aBGyozgagl8
H3ntg9I25jNam/G3v5i3hAvKYhmNmNUnrYYxHjJdPg8YwZ8MofwYcnP4SDuk2ulMbGweniALMQ0K
r0CRV0cmohTdZpUighb3kM9d2SsPpZ52po+w+PKStJXx3gwN8WqSAiEyqHrqgDjOqIx8/WGX1OuH
amn6YDJn8V0L0X+ZLGG/TMUU/UVsBXmAAcEBSDnWVcwSI7Yfcg+T//SqeaqRWPgUmwv1CX20ex9U
uXNwmrIL8RPrROk3SBCewEI1D6DQy7NnVvOERuc0Nce8D9OLCtesPURKpRxHq5n2tvzGwQJqRzAo
EfYk8PKD/ZE/6Hms2OmEdIk+ZNm7PA3T5ynX2tcfLIi31DMk7oke/SpzQO2i6pWmZk0anQ7GVIc/
KN3nD57Rea+/KWSSK4MB9vON9FWbJEoRMVzQOEp67tIOD5hQ6B/vn5iNwBSkg1T4Bc0utSCul406
iTH1OYo8qYeQhl+OhfdcjoP6kS6neBd3zfzl/oAb0QVcdMp31AooV9wgerGFHOfKEEGGNtvFNMVH
TVHwnEk6bafOs7UjZI0QVg+ey5RZrqdmxnndNCMj4e/bnspcClXHynK8P5+tiE2GgzLwpVBgrknt
c2xGutOwgmWhh2Cj1PjLhHbko2EOGCi04GmOje7Us5/1ofJW4am9DFnTqzuz3VpXADNSuRtku75u
eXTN2A6YKKIoOLbNSx4WxqHBSz72cW+d/mYsMNkE4uRfJHvXKwtY3iB/ZWXrIoqLAEkB67GrkCv0
DSWbPtxfYPk/W6VOUrxMolVkJ+wG/aW0ubLYDIZFw/INcvLyjbc5flebdagfJs1LK1/vNG/nKdna
PZ6GBrusEUC9XN20ptPZCzURERRTiJ2ryMKT0lfqziW7EQRJOzTwLkxPYiSuV9JIesdOWkZJPTEe
wjFVfWh8UI7nwkInUsueQ5Enz2OFSXRoDXtFl+3haUaQqnNPrdHCi1cUGrUeeRg745wNs3E0FiEe
UAxbHoVliLM3eQrdWROLonq3TXf7acHMcWKIyoHW3aiStOPUpMKU7rTasnybhtw9hmjjpYcKdBlp
euiMij9Ujrpz6d2eFVIb/qYETAgGkPd61UvXrqoSUaYAnxvqMXOhvuvs9qW1cvXr/c37O/y53r10
CDmVZFPgBynuXQ81K/lkpB3FEJxiW+s4qq7yTkvwN/WtOlY/z9VUPYW6o3yflrR84QjoR230mgdZ
9/5aa4PyDHnO/adUwz0tu63Fp92A6Ce5lyyGXf8y4COlkTlhT10khOHTqXgetfgvVz76jjG2jK7l
J5jQ7+Qat1uOw0w1VWLruEHWjq8Cj2nHxHIr8LysaPxqcWfQ6Z3dfUOoXbMD7MrTszHUw/d4QZkS
tuCCH9T9r3L76PEb0I+iGsZtedMUW4qudiDADUFcDc25U/PhbRKJ+rNOp/ojvZlX63XIiib/HYw8
wHaQ7q+XenHiSncTKrtjQY0Jj6GMejXuYoBa7Mv9qW1sbWYEtAOoF7ttDc7p0Sh22pz/d84DHDTx
EAFlcW10l8o9YszmUIidQbgnkaMofz0rJRWl3ZjUfVQvflu50tSo8LTyydb7XSPAzbG4poACoQJM
sHI9lj44eVTW5NGURbT2abLG2rtUGd7yqlfOn++v4cb2kEoukEhBP9OjXZ2MOPYSdfAYrG608RTG
5tvUWMLkEI8OImvzmO1F9bdvDep41K4IK3HI5DG4nh2vQGKIlv3hAN54C7ERaHcd74GpNg683PBS
SIBOJmiM61FM7JQsMZE7zEjxTofYddLRr+Mmu8yT431M7FY/pnVY7emtb87OhsFFIZIA/aayH+n2
rFekvFaouHT5kyo5A9pQ97CVW3uEK5b6HJcaIEf5O/7IANQeHg5lYqo5Rtsfuw7UbjEa0mTBebXp
J/cGvQo4U5Jpe9NFzeo8TMeEHWLUahQQJWmPxTD8Z/alu1Pw3AgvUZ+jJUJ2zUkjRL+elYIwhLQY
5rJwuyZoza76WZWLe8gbM3uoFsV+NoX5IRpG7UeaJMsXfIn2SHhbH5AghTOB3AX382ph0aK2hKfx
UsTQp5DuXJYT+tjp4f6p23gY6OrRLnAQUqMVtTrimJIBqM8LwJtzvPAMjOHDYM3F0ajc/o1ovA6/
PLAnHlrZ58bw9jx+tnYPoFHawYDOqWWv4j2jbo3YGujM9EuSniYlaw7oAQxBY0+vljRi9xDSgpKX
sQf/cv1Ju3hS3KKscHwuUysgxUoPg4Xj3mQ2r6YS/h4KXTXmJe+z1aeLBN3mRgXvh9Z590MduvqT
h/bpA9CacGenbiwguwO2m4mdCjyl1fVSzMIslaWmqUYWcjCLuDkqkzP6xdh5r3+/EU+zCc5RE+VO
W22VUQ0HdFEoHaoLL0CiiwE168bKfJfiWhTUGBw/3N+cGxgGyfcB4IuOGpjGNYahLawcMBLvapli
KuYX+VJZ73plHLVj1U3NfzasWwHBrjc6fyhme0H1O3RepgyzjmNkl1r/784v2jiVQFRh3XmSBU9T
4noXpZMVKbbLxZCXU3NSRjtrTr0YsUPjvqh/2RbokQDSYax/7uLRfqNzVfXH2F7iBzPFUuB5smKH
JmBeqP8IY8rqnUhk4zzLIgkq7PQyCEVWBwpxnAlhspRSidfRVS3TNECI3Tx6TfaSNHgc8kJpl2Fu
egrdhrkTZm7tRl038Ueiwosj3So4qRyLRNymuFvHWK7DnVOekkj7ofa2tlOn2RrJkMAW0FVQCLzV
ERsMKyEVxStVOJVzmrKqPYt86o9K2eTH+9984wWXeSLLKum61DauP7lBoBWj6kQcGTfzU92iMBu2
yvwfrIbeb6ngH01huTvfcWOf4XuDTBdfkfbXWlHfoXbawWkDWBKB4B/1Kf9mW1W5A1/Z2C2M4kj4
H1ciTJDrqeEMpKWDCXyFqSyHYhH6U9xlxr9emjonRZjxyamEfUi8SMehvjM/3F/Z3/3vVZ4G+pA7
BeiFrLmt9ksyeGYOjX4IxIDr9EUPwxqhtTkMZ7h1WhxCXYAHc3T6WjGPYVwJapuq0/1KIfNCse3V
700ZN+eqN5LTEIbxw2g6xadOyRJ0rrPR7E7GGOuKn+RxR1Vo5AI9JlVn16eZyldy4RTS4di5J2+z
T0IGCWeX5QVyx3V5IcNLS9hEQhiFeZ+Tejh7oS27s6Sfsad4tJ0KXJnmufatArSVJq821Oi/Fon9
Hu39B2qA7+8v9M0WlvsIvbTffH6Cp9UrkSKqltAPpHQUzdaTQPYp89XGVZ8gz1onR7hwpgnw9mBD
28NSsSV6oXK+VvisHfy+ch6KwEU+3a+j0fE9O4OQPdeIobgZChB91u08Gjc3w+8zA1yEAQFCrI9r
kWR9jSK5CJLG8c51M4yXPOyLQLj6tNOO2BoKUppUCnEJtNfwDjLatPNwLwikZfJBWGZLBoFua8GZ
29lU8t6+OinMimY/nTuyPon2vD6pfalbXYKDGAFpG1aQsoT5b5Fp4Rcx5N0Be0qUE9N0etvPi7kT
YmwOTfVYglgAG6yb44Y1VqlqjsjHL3aMcq1u+m6dDmd3GqPnSUsixK/a3O+mek8acmt9odPTtqPM
y7xX11OmdPiJdII6HRQ5X+T6EjgozB/DvN0TZ77JPllfHQgoLEyUgmCaX69vZrRWankzjQwEYX2q
h0iye8niFxa6L8tg6zsdvM3xqOPajEbkve6ZUX7kI9eTCFRVUY9FCoK9MU08Z1wcLmnj7ZH3t46i
ThrIJOGEcCldz48wK53GJZHe6tn4QW3G0DfVJbsYlYRi2xE4knbec9y4bcSzqoYjlbyhtwKwW61q
ZGgCiFlO4yxE6+2kKni/nGIFIlNg9I71UqR24R4Mz+l5dzwleqkw5h7fqXG/8BHSeBzxjTFK168s
odY+EgD9L/5Q/6fvBYit+5fk1m6TVrq/zXTJhFdLRNY5aUhTUJbltT96k5u+DRPyZVLaPaPg2/yS
hQEfRGqOSDcp5uo4R2NSFktNIzNUVOUrB7f+mpmLeXH6Wfsh2hKyq1a0yRNXgf3BVNzll6a2vbsz
461NSDrNlqDwgkzOKssN59ScUyTQAzUPl0MWJ/MbU+j2FzWE6ly7av75/gpvjYcPClhkadWDZNb1
JkStMYfB1opA9Eb/MoWZ6P1wGTrcZcI0O4ik3kMb3IRRrDO3Fm0zg1orRc7rEZsoqzWnbbg2u0r5
6GWL9j6Ow50oanMQWSOjR0ystq7nY4WyLKNTiyAflOmTlSn2m2wa9J2IcGt7Ygf8/0dZbRlNAzKq
upUIBjTdDnGie0Hs5aiOdal9fP134qqgbEV7kgblKlxw+2JwCtrLQVKK/pM1RuWbiiD8a00YV/nK
zPW787xt7QzSf6k1wWUIGOb6O6mhZ4ck7kQKbjNePBfFLYoStl9Gln3UAQ3u7PzfiPv1e4qKIgEf
iBBS2tUUEZOwrMngPY0R64iPVVJbPy0zNJ/0srLiU630+VdlrEWKTVkzJUeMkOfkSJwTOb7VluIT
1g6z4yMzoeVBDOfTeuDqgBhf6voQI7Jf24afqLn2Lo07sE5WrmcPKb5qpj8YRfpzNDHs9QeEKvWd
j7e1T6iOcX9pIF/hVV4vZcfXsSuLpcTNVTyAHtOCSsnmB057f7i/T7YeFSq1FHBUNBWpQVwP5WDh
7pQWjaxyyuajgqzFRYXMfaY2lgUqNdug65u9gurW/CSPhzY2FwkZ4PWgsboYiRYuDKpT1yyV3iAH
LNKzaYZ7u3JrKMRWAMmhdwezeTWUFuU4wvCGBQ6uu0HcjM3zLFxg70gZ7cQDG0tJUYFcEk4g4NF1
23ywFHsw57gPemNQfoXo01d+bc5DYKtK86g73XCqlDrcyQs2Jki2DvDdoEXC+Vtdj23nZklVl1QL
9KL27cYSlww/Q7yL1L07ZXMoiQME+U0Ham3U4mhzazQlcUaSRP8bRGWc9Lof6EGN6en+rpRfZXW0
YS1jPUO7CyHMdU2xzmLo1ypva1Qq1TEt0vpkWvWewP/WfCzuDmqnPGQ3aQZ3sAcTm/kIC6FSP27a
8Wsj9JFoaqzzH/entHE94urEiwlpgMLTGrGplwTmvWAwup3VuQlt56D0Y/eY47P8NhXTHitqczxJ
ROQegXuw5kabS5QVlkoVSQh9eSCUGc7GMvSnLButwNbLPcTmRoqBSDUHQIbgNMTXVTWBn2jdU80B
whI+9zwFqNyO+qmduYVBdBz6LFZPmrB+3l/XrVNH6kZOwxmQ+c31XaLH/YzKCS+35ZZWkLpe+pSU
mXZmWzklxKm2ekgQ3d1JqLZWF21CbhUeO9mZvB51mczOohTHtcLKnnIMMk7IuswYLCOjB+R0z01g
a6vSNqEDxVNOYXB1yrM0iSrU+7qg6pfymDm9eqmU8T8g23vdhI31hK9NtxVLIqqAa6K7bDGIzlE6
njvwy3FY618yM0fjvVJVSAGO2qILNwnd/P7q7yhVbyVfiNHps12vKNdp2LQyzJtaYzq4qYJhyVia
TxW2W6eUB53GTdHsXNm/w+PVRUP4jqzsbyTJjXFBi8MNvizYidqtqD5kcJ0big7D+CIGys+YmhiB
k6r8gF5UB31pxfvOG5GzRy/6v3pW22OkpNVezWVjc3Er8bNcmCC8JaulqI0J1aSKnBnYy8ib3OgP
kWGEfumJ+cGOLPV8f+lva/TIu6JAx23L4ZXk3uu1N1o3puBMeUBTKM8HnVIRImV6kbiXWQOfNyW4
IOMM1wHTtJap0g6jkg1pYNZz+7/BHQgf7v+ije3OD+JEo1QrAwT55390JLUmwepV5QfFU08YWXOy
wwl99Snp9vb71mJzkOlKSjNX0AbXQ6EFNVNwSakaoFQRn5eG7NI3+iaKjm5ToeGeegb+XPfnt/G+
0ZCkdAAJnkh53bfO43mxc4g3wQCy/kvBI/Wh1hTvcH+UraMMYxraKsk76mur3BCFTTuaXb0LnKmy
vwsx1YFQcv3BYFR/Qg3tlEzFq4X32UtS05BSNGogN0BbV8RNnwurQ87FpEAxdmpgUOw560L5m6G4
xT18ViQ5Yf3EKYuTx1ajdZCPDBqfaZO8mWbvp+mN0Yf7K7m1SQiPEeMBgE6NW/75H/sRU/p8bLW5
Q0vAji9Wh04jzs9fFbvDGEqQC9wfbmv7cwNK9jkATNAb18MlUe/NHXlFMEVW70Og8QKzSoRvj7v1
ua2dKNmDcjQkEtdidX3rWTCXY8rK7m9r5US7oOW+xwjdHEWSf2gqsTn01fNVL0kYhxp9vlbr9M9l
UoaIVbnJt/vLtnmPETYC8ga8L6mn1+vmJVaX5i7HCpZKybVBLTCphHdUWi05oNhRntSonQO4bGUw
Jz3GXHNqnKLWMXdaW1snT3Kt0GOjgQxG7/qHzGbYWbP8gPT3nHdl139wuyk7KQNuvxOtKBQZNXen
kr21xvhccOhYYizLVhdZQmNXJAlfsskj7ZRFjhW0nme/u7/GW1tTws+w9aPtQ7x3PbPE0UbNFRlf
cjHKI0Wwn7UbNR9qUB07a7gRUEqYM21qaC6kAatDQDGxHQ2DEMsWOTo7WMh/C8e2eqbaUVBySpYn
L0M4hnAh+uf+HDdXkuPOzSlRWusGrD1liAgLyjTxUGhfSgoLYDcgudwfRX6PdejBCPB3SD3Q01iF
kGIA1WTXVGigCigXev3Jt8Qo63PtjtPRGDtY/2g7XdRiUANt6pOdeGvzQ0ps3f8bfi0F39ZjYhce
kyyM2saYye1eXC1Ec9fsksv9mW7dnrywdJM5+nSSVl9S02NFR+aVPUPacMiBckZ+GS5GYHSiPQl3
2ePWbM6NqREx20Q260QVCp7h5iWG24MlcTf5XD/qZm4cxi40dmKnzV0qBwIxKO/qVeikRao5jD1D
jWFaY+Vd5FN2DDtT+ZAuvfiwaG71s9VS9ZtWZ9nODvqNVFhvIUI2IJkU5gE6yXX441myhcgK3Y2o
J9JXmR/Gxhg0ZOiW7DMAB1XHjb53NF/oSvxuTPvY5k3Os2M+xCECEdj92EgLaWEcOLGL83GYeV3l
T9Okjn5u6wg8E1ZYP9x0GFtfCQfD9O/vi63PZFN0lMhE5MHXnBxl1o0uxRQ0AD8yHXQRt5E/qQuq
ZbVGLrTzpfZGW92Pc5VqZarLXYi2FgJOmUo7OSmSx2RxzL2y09aWJ9dHT4LUD7uo1YM3gmzrRo9s
XxfNEpBqFRd1MpTAzefq5HV1vHMtb10mfFHYLjzkPIGrnRAtRVrMCm3aJI2VJwPpR9U37XnGpj6a
hzpokLgbD24dpl9yo9Z+TLMJRfX+59y6NmHMyXIzoHhI89e7MUtimEQZcMV8XoxPIX5gnyK32MOA
/Y7915uehE1CdOFWQWG/Hkbn66Vh50JrqOIlOye5nv6M2jHvfIWdj6KvHX4sShyQkFXOi0OCw+8v
J3SbhKYQDpUUAiPaJeM0FW+U0gjFAeiBB/ZIQZUMzaRi+V73tSgC1yhqx087JUQzzLYw6dMVrajf
Jp2uQQzPsbg/jK5oXg3AYW/QMKWgQZ0ICfTVbek0ddYWkug49YX9MrhhDfNWzU5CqDsv7MaJ4CGX
tC86tNCY5Af94/polgYnnZrSSdZYpl83lXUhsAp9PQX3fH9vbF1VslBCTEadmaRutTkQCSV0cUnv
9czKqkDMYkGe1xmyf5NUV97TSU0d7qTW7fkGmdnkvqgrm01sRWPhJ5aNX8Eyp9obqGUuJRaztC5Q
BNwX1LUq9dh27fi+m1nVUx2Z3p6l/EY8J8MBEM2y0wYp4XqlFiDAc5dS2s0zMznWyjxfkPP6F+lq
71MaxlHCwS520Xpb8axU0ZU1AGqhnOzrYWsnt5skJrtujdx8q3SjdfDiJMb/h1II/F+kn6Hsj0MW
uBlc92FWPB+Rl+rIYdf/d/8LbmwW8kg0ZmWdTZo7X/8WsOxicRavCdB7MH4k8QDfonHBtnbDnO0p
DW2sN7RvEHo84DAS16AiV6HKoLlDFxAg5I/Y584n5Np7QBJQ7ZpcL77jQ94Hr54hg1La5mYh+lu3
UvFyQrmlXYDLjg0a5H2P532vqoGHpPPxL4Yi5/r9cEuH0OvFbJBu0zu3ZX7mUBzdmqbpkE/6EfXT
vVLK1lLK8w38GNzJDZB1cd3JKnJyu0FH6QG4Sx50sJTOdg0cuEZI8Mkx478IwEBPSTSyzJohLF7P
bxlxRdQxHkP0sdECM03FyRTO5IukEzvB5ca+JE6WFEzeHUSQV88BhDbMoEXZBbmZC/ShSuMsvHo8
tIm2p8+yuZQeVBSSNjgHa0R5kqgVrX7qDWXCQcug/wb0e+LjpM/QG5Qpuahj1u0FeVsTlHbq2m/x
MRLG67U0nVqtB7RVg2UuuuZUlXrxDlEEQ3oL1Q6y/ZnLDVlnSh5dqOI1s499mPu/QojcDezFiZ4c
baKZRznPfhjLlhC8Rbvr0/0dvRHwoIdECPq7W2+tQcxD3FToe+ht4CKNTNsmXo5Gb3zqWi1/DD0r
2qm/bywKDDgMSiiJwxJbY0crda4a6gBk+gzwUjchLqtKGD3X9aLuPV1ygVcBh6S8oegh+dx4v19/
AMK8ITQmqgp1M4X20Zid/kA/20C3a2jKy1Q21ehrYYgHtTEr5xRT48K3FUs5vXqJocTJ6ABGA04a
q41QU6VxkokiijrM8UHDiv4Q68l8tLy+farKJvp8f7zNNQYWJ+k1Kl2H1SVVqw0aiAsJuOH1ZIgL
tn5to4jHgfT/1ZEIWQyceZ0kQKohypP3RyRSO601Nq3ZBm0xd4daSN8ujXaRSJb24bWzkkMxiNQL
pDazui86XNxNAM5t0KvldLJg/vrqEPanPNzled2eCcrp4D1oLvJygki7nhUe1kUJbbEFKNWPBxLF
+IEud3xcbB2OprLsZTi/C57XO5UFlIqghEuyhyO/6B/LiJKqU5n9yNxmMFfBYhJ+nzSM0Gx/4Iy8
wB7MFV/rFCv1a0vQXMlMrzxC2486NONHkgZjxBbDD52yyI5IPhmPaREOP1O30E9hmIjs0E6T9sza
YVFYI7P8LkKKIz7e/0Yb2CpqkTxWIKfp3ZNZX08krJTZVjNWLjPN8RclerTPnS57KAv4ZL6jCHHM
JsU7N5jyPnhuqH6xags3svs/4/YA8CukiQR4ILbKmhkeV5XoijzpAl2Pk3fskuRtahm574z1njvY
RqiHVATlO2CL8HiIr65n7GEAbijyQsvs2XpTTiNiUIZIlUud4z2Zp6fYNsfnjEsvENHkHARbVrN2
JYxunzh+BhJ6Olhypr3mRpgzZqi9fE2NyBx9Z+n1E149yXFsuzBYKDBeMjPdq+NvnBMCSxDX1Pno
iay1IWqyoSnvrDbwWhcyj1PNz6GRdG9HL8t6GN0DKsH3v+xt1QbZRRCUMGM5LTfxyeioZRVKIzTi
k8Gf0zI5RGJMj7aeVKfE1OqjnYzqwRn05uP9kWWYvDqiUl8GcxKaIxK2f/2dqfpN9VhrEEziyQzq
skrfuEsZ7wRFG/h1JghVir/IIBB2uR6m6btsCSevDVSzQR8itOfqwe3m2YcjjbSBNuezflTQKDxG
M9XVNFHSj2ORaAfVy+L3wh3y6tSGcXxaYsN9/Q3MGwYcGJFz+RlW76nSJeirJRkBTVrp/0fZdSzb
iWvRL1IVIOIUOOlG3+A4oRwlBCgQhKSvf+v06LXtsqunrlvmIJDYe+0VXmGZtRzKxFRD61HphL/s
4d+90FeDJmg+YJiElMSfFqLLI6BiuBiJVnmYeJo2fC2Lx7UaYB9H8NHOgIb95aK/e6H//6I/tfCZ
UWHKI44Z+jbkGEEI01YE9UKad8mj7dx/NnfDYl6LL4wwrwmiPzfyUbSLnQ32n4xkfwFxbK4N9C0H
NQ8I8yzcfhDznJ4Q4vy3MO9fNhImDVDVAPUB9okK/Kc7hbOBzzG1h8aF9MVyTtOZwdbimmQBb74x
Gk40Gsq+nbKJXaou+899BvpQFERo2qCAvKag/PvpgpEsRo8ZWbNBOT2dEgCxd9ncxbcyB5b9X9/b
68Ugcrk6dwB1/dlT3i/DqhOlwKgBq/12GJMMeXxD0VZGFq9/PiV+s6zoaQCIANrFPP6XWU4EnRKq
OpBpdsufeo2JAKiVuvGmCHUcIEvcAWC2i/J/0xz/cxf/OqBwlzgRAeChL81gLffvJb3aQipFgJD5
uYw/b4ni31Ha5h7epkt6FAtCZho8c5idujnNT+nGYljRq324yaZqXAFugmbZdGLO/EGPiMQE/bub
n/+8Pr/s6uuPxIcCQGOGwf3PRVxRTrEjK+yqkK6TUOCrgR6L3eIUt6ji5kVnAENixCH8+bLXw/mn
tYH7MWaYEA+AWftzfVVc2c7VlV6eT93wXsqSx/VO0r9Snn9ze1eyD4bNQFHBTvupGEClYWa8GbiO
i8RpTHk51HHpetrsxpdvgSHjDCdks1/+fH+/ee2uk2DEseATheHeT9tpgJcg9Cm4bmD8Stuf12PZ
q7SeiqVqjTDsMM85cNR5+hut/NeVhSvv9YOFuhU1+c8DYuPAeeoLAGwM8U33cUf8i+nX5S8Izy/n
8lU8gdofrBrUGb/UxxsXHjeOBn4RrGrEYtMzQvA+h7DaM3fAfP+8nL8+RtDD8LKAtQUnazD0/72V
kANabRSjYISETHJsEJ6zHIdkZWdBs+65y/bkZiZC/9fW+EpKAx4CX7lrT/XzRH/SFr1qBgJXWIbk
yNTkWjXRvukHp/+yH34pkK+XwvF0ZSqhM/6Z07imNhN9Ce7MBiPvL1y57psTY/woAAW///Na/vpq
4lJXxcU/ICRKqH+vJYn5jqXGuDKhdjRnUSXMtlPCGD/kSEQCaTsa9gJ8v7E/IX5H/i2/8DcvKFhC
V0835Dpc7dj/fX1P6LU/xawK9UR34rorb6Ldbk///S5x7kLAhEEpBt8/XQW2aBkhCbAeiPjLk06h
+TtVcwB1k5rye8EiVdbeZ8V9Knn+l4Hwr00Xnibkadc3NcI84GcmVEL3wLtyAXMnJImukT4eSwyR
NgMTf6bDe5vEViIfOTXPXLAcTjegqSQNMYXN/iLH+N2LhYoN0CEqi+th++/V1qhfDVw1QIDZ4v4x
cDU2G7IMu0asCXSAf1703z1amIhA/nftQX6JX2cxGKTge4FBmk7zLUuIOfqk/xt4+Luz5/+vcv0V
/9ebA8oXVsMsB2SsbYBYF3m25dIZVqtVr0dIrOz3P9/WrwaTeJ7wzgd+ji85Bj3031dUAAaJhG0m
vCwHutSA/0xed2NSPEjM3D9anMU3gHJiuOKWO73AbGS9GyvaP0+dnG4KTqGi+/NP+u0agHeOjAZ0
PjgZf/pFsG/ohyulQ8E2611O1HjjhyL+aMqpaEsERP8N/P7de4TC6Apigd8Ev5F/XzDb4Jy4BkBm
3UD6844Jd9tpPxyuZkr/uTr8Z16HQwLHFIYkP612WIuw5yUoYgaasGMo5HjhPlpbEe/Z+c/L+Luz
EANQ6A6BmAGO/ml35BPZxMrKBRBWMRZtVgqkivJuW2EcnV4dYRGOHM19dITOQpz+fO3frOg/Uk4c
FejhQNb994oG4T2VcPZoLAwp7zdvoidogiEdhXDm+OdLwT73N1sTiBZKAlSkaOF+hjzTBekXZobk
sUBI03xL3FAiFxlHA2K2B6qeZ05wmziLknCa4217hfzdAd8uZ7LWKS+G/hiDSPtChpx89t51LzFW
7m2mihxRuHtZ/cD4Lf+4egXoaylNXNU+7r0/+TjD96Ufiz466S3T38xMU32c5239mkvpXD2HGUfg
YvvlyUdQqDV9rtNvpXHDtxhsfnVG9k861mbR7g2SZDZVA2y7lvCCjl9R8cfvZIlqqs1HXX7Yl8Iu
Jx+U+DBkkpZg/obUQMPaDc99SlHIzknXv0G6/MJFDeFwdL8IW+kzUFlIrFCDgqIhojB/s3bOx4cx
L8jR5x26eJSxSPaqEG7dteWYs/QEmzzRziuG40dehbI/d1VXAQMoZWHbKPGSN175ZTzsUS9DS1Tc
uyP8QcZzpccdyBuyJGg9Td6wp9ky9QGcWfZZznL7kHMQlw+JmvQC7SfM99rUhuweGbSIzITu1z4A
Q4pJS7ptcw2pEhffdmLSCC+KKvFVZisn92XB42fQy0zS0L7AI5t1XLXb3jtfq53BG3KJZCGeLXJf
xKG0YPjVYyb9ewgBeF8nybp5/IkR7yA2tRT9ElxYM9iOAFGzfLmXgSDPI8QSv2nL4s41VRH675Us
GELTIOVnTeoGtzzqFZpAGIDBQOvI4JsFOJL0yQNB3Et/A4M3+dAXRYc75dVwwzIyZcepxD5o8KlK
Pygr+OcdatgP4CRWSC+Hi3+EkYHwp2meE3ro4wzjg9EJmMh1KUPLPEqBUYJEEOF9GqV+PzBVGLCR
+9jJmvEZmapg1/rptGqKdC7Juvd2CnEGHgK8cdp5j0V6LDZVjZDoSMTMwqUgBiNisvzGxBF4bB3l
8qjcrMMNSR1QcLCH0qFe6MR1Xdpik+fMFhHBeAHz1zNIktUNQVXwHQ5JSLUCk6tytROMR5dJZNq0
O4uKzymM97Jj3kEIVI8ISirrJIYN9vPm5OBPfYU5/QUeNx6RyHa0yYl2Hf4zQpy/2Rmcs84DHfwT
fO2Ssda96F/HaF7uMFinz/veR/BS36b9U56DBtAkOyjBJ6RvjQP4eWue3cRl14HP7NBzIpIebP5j
WMoQI5cnW7I3vi9xm2Nh3XiJcvin3qL4lrRGS6OfM8II7CIjtqrj6Gfkj9vNdF+3vPDDOTXd+lV1
iXyPJjNwcN731IOW4IAReubjH1zk4s5HrseZlHMAiakrZnBICpYWtTRz9bIwArWE8mZYrms8nB3e
Rcgv82186piGfbVDj3Dj4A5cnJAQjNZSqkT+WARGILXPLVrpCSGzQ002s1yKYqRZPaMSl8cR2BXA
HT5O23kfi66tYi/Tw8DLLrmAraCG66awXwEn063eges9066YsZ/J2t+lRk0vYezGtPbp0H0sJJsQ
WSz2dL5Y5vh39N/+Y5YaxBTbie74ZPrMwb4fTzpq8z4WslEgTj2vud3lIWF8YBfCw+6adSKwMcIM
NoZ/T0JgE0GzLQo1GBpphCeNufdhnYfO1FrILjsHv2af0t31ac0Kb8XBbEqUbYAhQVQzSBPMcY3U
Jh4432DrvvSbt60f5GTPoUx9d2umzM035iq7r3mBQEQY/86xvXQRZdVpFOOIhg/OBNW5yhZlwB8Q
lfvEe+bGV3S86be43DnyRFQXqXvIphwQd5dh8z8tURD7oaQe4Bks5t10FxtauFNfuK64xdrDiz73
YKATmF8pvj760tH+tgvEdgcDmzj1bfdxPH0AR8PgSAzzFjivs8Ql+XpKs7kqviAX25VfVDJnSV+T
maW+PDAGPv97MGVgrFnvWdjIC8GMufqOyoPrthy8nMkJ3crVGEVQCVevGtbSAXKrpTAclrkkGaRH
huoiyHDa99XyzwVmJ2DV0FCGbyS21mTIMMm1OXcsS1hx25UVjqwm7qs1eo3UENy7koC6AP6DiveH
omfz+k3nLo/fkxQ40O0CSyCK8j9E3Y+ZIkh+O+qyE0KedDR5/lTqfPP3znGfIkdxrNaS1ASdoRJt
SkSvv69IcVGydrsr1hfkUxh1O7jdFBj+lcFNl3la2QfDyizWdVSxmT2AJbylZwl2YnprtQIsWm9T
ttDXMoHbbcu6kFtYCTMnxDMZ82VgB6vHqqdgReqh0gcJUIi8bL0EG5SJjIP0igknI/XA/HXdeofO
2jez22GNcVxsxAd6lBAjJge6IrxcwyhjiZFgFJeb7c4TNO/8wQzjqr9HaJTUDM0zX8iDTMstO+KP
KjB0IpjgwvwmApAjvmPAsrC5tRRB3BeOxpq1SZdPDzZx63qenYoURvqp1belIsyxuppg3UOb3GjV
PcIPUMNnMC6CT8ta6r2Cq4/g6dZDaqrG9T4NXlf3fCwKVvtpW8DozamHdVSNtNIqf52WfkZKARvJ
Pgz16qpNn9xQCXcepi1NzqrMlvQyKJf5uzxSlTjqHAy6Oh2vta0idJQIcN+2iCFaoGL8W1kEyx40
aJBJHbIJNnTMWJ/W0bbBP2ohHIPIhHr/uFxtOdoAK4m11iNVCIVKdo3cCtjUTsfNKZo28LRwmUGI
6YrQTeQIThikD30cQXAtkeghkeh0/VaGjrfIHItYncXb+AhaOJyawxaLd3wFHbxRds3IiYL0+FjJ
nNE6UaTaWmuT9X0U4tXWIzSBSOeI2H7pkgSe0nLGnm7grtGxth9y+uhHt3zA2H8PzZaSGA+2op27
kbrKfQuFywYGSG+S/gD7C7gc5cU6gqHWJfj7aB/ZlymD5UqjK8vk2WdhvEPW6CRa6rS6XUkc8fsu
LqU/BNvxRxtLgoVbTPE2u7LveB2SIS/x2cK0EIHuBkcYUiSvr5/YUCIUokhkY7nTgLFmuPLBFQjB
E7WMliX6pIdl2mu+VrOuUTCWKCS7QtMjIvRsdSrhhZHV+yJ12RariuJ21gZm1CbeFgC30ebXVz2t
uzn1/RT2Lyggk7TGPHAU3znZhUYKkDH7qVuI3dwD2zkdjoGFPZB6r+RuPpRyXKPiGBCcncDwrcvm
g1nyfTyYmFXkS2zn6KOeoelP6lIaf4n2eS/rnC8gbXp8/otDhHx6UnuoeyZMicpkvZVLBif8Luvl
jUVgW1njWO22pzjaI1TuNvO6ZVEnwyFHgzff+tV5d4KFfrKivC22Ca+6WBHhyiYE6MZTBcw2n1yA
pia2O6bxWRkuSHTioa2UzOKD7WdUZzW6axw7M3KGh4dkz/nw1K+ARR69gl/QQVA1g8tISvcC175u
PMO9qbj0ZuS60V2vwyntgb3dVXiOp3QMGd6NFLXvAY6ibnhSuaf0wLUpb3BOh++FBhPSmWt1Ksde
PgzZNL8fkeO01IWJUKgYh8kEuLz7lNcl7cOGCS0dv2DXrF8yVGxRnZig8zsdVr0dVDTlP/JyY8uB
5ruZbuigih/WpgtvmfHsTs0we2tZPoDZPaHMnUDEVmPfOlNNLzuOied0MSvUjuAUmlpNkO08IKGA
zvWyDTB9gRFwwlsYnSTP8LiGmziKZPUmTIawy8ITJO1oKUJ3w1Y3w86Q4ztVrzO7GpEVHj+izLhx
9xUixe4HLasF7RWxQz1AQqYaToxE3EU/LZ9KPQ1PVIsyYCQup3duGIDyYSfwl05n+E+3HPrMxoH0
i/rMEj8fdtHDLcwy5Ase8hWBrPWC8vIMHcJe1BhE70iOGSop23khpUYgd1k1i8nGGIrDLnrivQBF
YuPXk34tF3XLnI2m9wDtls9dZxRtrI31fIM9WZzIBo7Sx5yPjGM6PglRIy2ke2etsKYG+y4sbcXG
OapR5vWf1tysR2IqqevEghT/GvJyCndLqkkPtjhb1xuY4Okvllbw9iGQDxY1o7zcz2uKU2ASqtqO
KHDseJP3RbgMM57Ws+pKfhdbnIwHPychvsHW7OQF4Iea6tQgReRu34JZTmWKycJxMHKOT6QCJFRD
qGTpYS2Qcf9hSfZBfoj3KJc1XNmkeLdPJK8aElQq6kFIA9sSSasOXCizfmZkBBEE/Y/oU8hDN100
rkKVB1g7QZkLb4kkHK0Y9/KGz3QYmgnW3fMHOGv6EsVe331IcLbCgmNk9m0qVv4xGsL+vkTv+874
Qj74SYfPGIGJ8VLi6HB1b/Emt8mU2enUKS7fFnztAIz2WDwJ65/1M9kKutd0Bgt8z035zvC8sme2
LtWXslvDcspYZ9PnahZpdjA+Sb92JHZ5WwmZlRcc4zhSsx716hyGMb7LCqXueJ4se40PRQn6q9HR
s53Qtp/hhBPTB77P63LeEX+OQ6bolLwfl7AN5z3VIn5rJLCaW4SYJftRTE5oFM+W3OAhuq9pMFaf
UqJ2+WbySH29S7d0+8FB15zbeQQtuE7Lqy3ZUKpFNSiLEXi3ZiDH3PN+nItDrNQSP3ZJSQY4zmXl
tyhy1StG+2G9AM3ok3oXo4zuN6REXfZ+KLs2I2lpT3ahHQFmk42nicqdnXsV9W+InXZ3m8tk3c8L
xEBHDnBmRaqFyC65jVXWsD0J0e2EhUHSeJEReZIulhcMaHNxYZLSV8rMiLqCrsN1TlTS90AykJ62
qmmZarICU7yqgEaABAtNBlwd5NQa6mx0FQohph+2vTOiMRleT6GjLjmYJNbP4JJSCQs6T27NbGbR
7gWdKV5sXLiGp8f8PZlI5xvMLfsUHOmx31DcrunHzLlhuiSzhmNRl8/0BgIQUTQWzS9945atPM5J
UXanLEzoPec5iPVgkai4w4sU71GLwxPnmgBV7CtK7162ylgS1SUr++9KzJ4dtjx3N/0OSzdXjzGj
gJER0+ruRtWhGky3FVgR7fsM3xIlpDpGHsFyJ3R5a4kbJ4Hvqo4l4oWQtVOqhyRDEMQZSSnA1CLY
veMcgUxrvuYpj7dJENmtF1MR1RFg6/hJqMWEI+CvJDtaDOLfU1clvjEC3p3HCFABu0kEytcWfFy4
kXRJL75LuIOoGgaCJD5hRyfxyaI8mc4uhRPsJWXB97fCu2s8TSm6tB5XmCWjCSS8bEo8I3M2lBen
zVOIKnHgxBBewD8pO7Ju46YBxz8O93DYtOtBVirZ3q0EJeIh4OccUK5Cx87AuFCN1XTgNSa8RYHt
WbGsiU0E8GTBpU3dk6J4YXEni7rnbOI1UxuglpIzAzHSIDsCJcFkHnsiR1YPEG3Pjyn3xXmIRjG3
AK7iNzi/xw+5r3haJy6VXzhJp5tyS2BWRaY+Gi56R4kI88Zsz1sxhPRZQFH1Cb/2miYxxNVyEgAp
PsINhL5O2H32NCYG5qQwx8ney8r3pqZ0n+/XFN+lH0jeTt/C4Bp8FrDzxcPGbBnAIcoB/gBD858g
A0qREWpdwptdJFF/R2YsVs2t2i9a0UXBIDOJnzYxROTMZ+St3WUYDGwtHJ7zWwltytAq2Vf6CM4b
fS4nMlcgIydirvOcdDO8lv55tmGvyDfAdFq/hDLWy2ORIsYSjXXK9kOaLuXYbnO8vGQ4JL4HiyK1
gbXYlF3ouNi30QyX84MGG76CBB6tNA7+0t45aBXx5mOfnAZXjeStksP2JSTFrtp15NQc43QfIZoc
0/C4ot0dLxbKx7XGp5O+m+IssLacNt6dKfSxTyFRDtspIiiPdxKZVlkOOyV4hULDwxcOpQFdHXP1
FlZD8VgZHtvWheIRpGeAh3h91qQeDWgvrQcF87xb+NbUiQaF/uBkFM1tOkDSgkJsk3BxGJT/bEHK
1Y3oxn2o+0L1wA2nlT/DmL4b4MmF2vm8C1Q19ZAtw9OqIXk7Aq6dX+dsAAcNhMV1bqBywsSz53P5
DW2NuxQEHWQNNEGfpj4B+lCto9q+rFVilqNaIqpvZcZm8jkgIPBHNfdr1ywjT++6edTfSiDDw0H4
PX27bV1/CUnHxgOqBQjysp0jWbYEhviDDlksDnybYX49m2WHS4XsMJ+v8fSH7XlWiQvHFfIm2wac
FJcUdfR4gAIxfa065TDB42R5V1Hpnl2OT8/oARQ1hs3xq/LcpjeT0+OT83sXPeeoB7YjiXYMOj30
A/MJ08/lcYRiYaxxtMpHEtA3HlIzy0vZg8HSuIDy8T5zUzjtsAJEixDicTokXKzvE/Cjl8u4j+OD
HpdO1gXLVnuKyTKeS6eS/ma68kvQ32STAto1AqIp8Y2Ya9ft0zcPNN0Dc56npLErRSW/dzvEWFMe
1q71Senew4UUSPtQFvQNyXuOVtCV0b1B5uR6KJLKfUZZOoomWtG1tQXK+7GBu5H7oMFIekOUEdOJ
DUX6di5ToHU2z0VA9oOvgAOrUnzebH991EnIDjlx8uN1AMIbHaRIoSXcwpNMJ3RvsLKAAS/AEG7r
JTDzBpJXRJROe7FhI+ipOJZ72u0PNjcV9K9LWA9BbPnysJUExRIrzXCPisYjJ7nvE9u6It9j5IAp
9qoYksveDWaYsExhjJaXCL3XRxjBlqHRFIHLDxpQ7V0KT5gMu8Hgt+HI0ymtB+Rl/BgVBm4n72f9
AD1ZHjAOQKzGI+1zvHBAm3UtEnGto9lu1InJZTmgioPldEInpNwmcO5+WcE/k7cZ67vzgi/Kiwoy
uVPJNassKTcFFvFUdeGJVDyBXQsinWoHQBNmlRHRyT3bSPYF6GCmL2jhs/tgVM7OezAQYUIbRj+B
Sj986XBiAcaGAu7Ox2OvatRay7uR9mAtp+g97/NdEWx9BHPAb9iblDbpVPZLW3YsEnW0T9if2KrV
figI7gXIqyvufMmK9BDDbPxRwIxueATRANCEr7bRNHgAZVQDc0pJnfAyvOo5Q2VhvAenoCNUfEgW
snfA99IQNyzWmtUAPLB50GSRqUG5CRPggiKOBeUDJhmXTIDHCBA1JOIMlNq+4BtN4nbw4LUech5s
f5fHC747DnWbeSBj5cWdVRU6H/gQJ/oyxYzTNhOJf+xEmD4JU0A+YzNkptISuYcP6SKwbHCp60kz
6HUM926i03uboQJ7N075+nm0fZY9j5QuSBBcsy2+KxH/euNd2tvDjqQY7KiO9inQVJl/G4eKxTXG
Z4rfcx3t9+uyYJCyzNX2IWF9IYBBLvQJye+hqGeIUG51PseynSbuHlQn7PYy27UvD7CSmEEZoExj
dIM4mhvmBj6+rXyVbNfHmsOvf9/VR1qYiV8smmByoHDwfzXOWbyxiPepvtAZcBxzwGbe7ftYvodU
FT+6n2AjCOvhznXtptym2tzRTp/N5Ap3O5aDfPJ4Qf0N1bp7WyLALn2VaipMwzGMdh9zLeabOR1B
iQkRnUgzzYkDNGfnCkGSOPNX1Eu4FZwoI6z4oS4h1bmL8AvPciGU3I89H/b7ZKDicy5o7k5szlGW
WL0kofUymvd2t5n1B0IE/US3dQHTnlRyqTtnTX80O8ZpbUjp/A5oTkXO6+DnL7HEPONB02n+lq+R
eFxHS6Hm6yCladbEQ/Y5xG7XTdFX5gkjeai3Csari+9Dn7wOWY9pUkwR3NjC8qKo3juM0YZzjq+R
vSv7fHkZJ925L0u6baLR8apw0OeTb0d0AR6tH3rv2gaXZ7dJhf10Zhb53nd90JkG4gix4cWnzo+v
C+czQM/eG44JTxC0XtDbVc3ALe2xioU/gW81POzZnsqnal/VD0SFpxoqqSjGaToxMp9XDAr1GdGk
uCF89xcsDY9DdgYfpfCNQiDk2ZMuVW0Fg6vrDKnrbjHzydAP9LK6h48OQuSnvhKwRqiM+UFTdBwt
hb0GSEBhy8NVqaKeINZxj0aMs2s0rA87fEE1Ui9yzKiAf+NQ3VpWquR85YJB0amLrX9TJQgKA5ad
dl+BNKPPjqeCYLy75nNoyjyeH3rkcs41j/vwGfNfzAiREpp1NTxJUamAc4qa9epHeatyq+h50YN4
n5cVTo5JBPZ1mVQ3HdBu44930IDLGobbSaj1hiQjNIZl9y3k0/w97Q2K7X2Ie9TpMntKVzqYBwP7
lO24aEoOKCcJP5reyPUps7s+x6jvAoDHMVM15+iYjuApZfqEeykSoF6Tf6EWNgnPBq23OVm3k3fg
afq49tZU8Qne3kZfBjjFL/UQcfemVDISB5jGqeGIFh0OkCYEtCwAktYIKWcxzsGwLLH/QL0z8RGS
O4fmFIYLoOsgR9whzMFFzxt3xefN8Fg04Z/3Q0IoMrYONGwMwcMeD/ArT6oP0Rx4fAJZevwKcB7O
0IqolTZ8ivKTLRfRt/gvxQszxMQvlUTQSL0ny7gcq9nQ5ZSshQe4s1Ep60G6LD9iXpZiiITvF6sx
zgIDOlOdljeYP8EgEVlibj6Wuk+jdmCK+fsOBpyPgXqwcnA4RT/kUox3I6jh22mEf17bDZh5HASO
lCsKOZkR7BVsc15BkNXoeU8EQu+hID9qGBrfDVmpyYXqWIkDIoGkvkfryTZwpZBn2NIpH1qM85y+
qYYS8+cErSmG1WVi1cHiIwDsmBFgcrCW+zxTCst1VspVH7hMIOyLt0RPtbTafYQnw4LvnqPjCURQ
FnC8Tml/rnomlpsUA06sQ3x9YUftWJszlF6XDHzcvqHFDmhsUR28iwChwKMA3mIyrUHGzxVCmzgm
vIPiVXKDOCnQKAgN2PREQh10GM2mMe7oMZAEy4SXNRoT/RH1s/A1GvUxr+MCJVkrwVB9lj2CbW/F
XqALIkvm9hZu3PQIoQ7iTIMsdnGXZUZPh4p1JbCTzLHbqoLP6R1BAOSdWvYALu+ajNUpdRz6/oVh
NHjGZyp6q5Ip+p4lHjkV/MpZBYijJsR+j/GA9410bmgKNDT6sDC6HDs7SPnRyRFFvB2y6GFZ2QS2
vJOQ4KbJHANaJX6Z61Jdh0AF4mQu/RYwVEj3DCNSsDj5y9CnY3xctw7TLJQ3222VpTs/LXGKwV2I
Gf6aLWDkXBxovaTJfbrC7ho+0HOze2+fGcZRUKlObMM/dBbDeBr8duOnQvRH1Mw7rHIjZN3V6LP2
S+WHrGgwaBvM1dEjPNsBEoCWQTpUnkcOqcalhzvUO4MJ5c0ewGBpVLl4hpJp28ej15KQekQzkaOt
jvXbCbjKOxl8yBqyXzkKtsyhl+36pUA/jcG9uSGYUL8YlE3pW3SDi36TUmeK74DcOXgCRY+5zQRA
yMHBhcfAeEBORNXLdvVl2OZFn1i1QNcG4Ut36SYBB7nFQy1/obFDjAmYnTirMTbv/I+cBPyhRRP0
AqrGiHqdLnAkAw0oQmtkqurYlzwrcJ5OPjmPox5eBDP9J7ZhkNzwRTEwFuLKBqg/pfiOcUaM2UJY
p6rHcQ4nm6MPek1aYAVgQqAeXxFwU4QcFp/VWt1KPzsg6kgCAVdqysAuskrrL+gUUAqEshi/KozM
bO16oFCHeIptuPXDQA8eYe4WipjEtBk48fqCXmNbDiOD+qBFFmEOl5kr/cBynOUN+BceX7iMuwm/
KpMRLK/SMD8qD+sIYGPImauVxtFmRpAO/sfRmS03qmth+ImoYhDTLZ7tJM489A3V6XQDAgQIxPT0
+/O+PbtOOrFBWusfj6NpOK8jHahH5DydeLJdvqdfQbtW69FwlkdJb4958CKj1g13Viat+ddMlkv+
AOXBWbd09Pie3F64MW5gIteSDJiLtzWoFDBL7Uwgb5X3DmnE1V8PMtPvwcSx/1GJomIFvd353O/Q
nyYe+lecAGm5mycSz7Z8zO1HN5nQ3BfKduUJlAXav/7/T1ntqBJ8wcw6T1nhoTaY21V+LO2Sd0lZ
z/jy4jaT3R01W9LbKrO2p3lm5LmJr8to43apw1VLLMunAMrgyUIdUm9myj/U3qkFV1XIf/zdTb4/
AahH9mtAMN+PvSBDTVCd2N9NHwb5JdUdPXPwdgGux6VtXye91H+jttLrjpQnOd21pjYxvWZR1+1o
OCObd0VX5J0dp8/+1VYf5RuipAl0xPBoP7MDoUgfgLozPnuWrNGNkGJJ3xm4v3uO9I2i7mTaEQ6X
/TFoo14HtPUTf4B0gm0kOmBILYTlbnWssulXG/bNC730MSqltc+q/SwWF2VBXgTbuiGknoyRrlvs
re1oFARrFw+U54k1L+76KnTnRJZkb229rAe374Am71akAEiLltn/14XjREpI0XZv9Lhpokt0tLzU
Qes4CXePR5RhrZv8s4yNPW8NLjTvNAAPp/ed7kH3+262wl1LsuX0y4zKFptRamPfU5rmdDuhCHHb
uVZaXaNeuTNIVcUtlvZmHZ+CyQqCrdbL1J0lVc88aaUW90HqmWVH9NWQb9dZxvaO4621E9KGaKTp
YGp2TdQiSRlyNG43fHa5U1HvBPtxGR2Bcaprl52yZBBA8S3VuzUiFAQi4JfflZjc26e0CGMObNMG
l5Q54SX1BIovL0bAOoLTYEFJu2Dax7EOr4whzRdcl6cfor6Ux8F25+nYdPxoAjOq8sERzUimWde2
V0uV4b9grZgS4FojtYeCF1fN6PsFT9D4CfYZFDZEghMY2rVzGCV+jgTilAoQJisj1/pv6eUrZnz0
IRCjUzuXW6ZMtC/9CvvR1j1JIl2nRpvQWNK9fDuTEVyHzcqUILxhBrVbtOA7im65r+nTGZhEK3ia
ncJNhQQMJv+5w5Dkb4bJ63/ShWPsIgc3d7epUznjtr1tkqyy0jBYp1lxNf1c69eiRPB3Z9HA93qT
l64JKpr1GIAq91+ss/03LG3tPQxVOtfbmRPb31lMrndrA4W6cSZrvSv6eRbJ3Bexn+Tg++aO2Cj9
kvs+XWI8yRxBqHo4/tAatg/NGlBVWnfDUiXjtNS/gtr45Zn7zP+eUlM8LMTrvMZIvkuuSh/5O0qJ
8o2U/zHdCBvEFSmTHT2C8YvhPg+4eJJW5zfxhwnGn7UQQPKT5WXrsXLz8n6xZYFMChofYEP3KCEi
1EFnhnQv3+YODMh2CbL6dRqpwN7ntavtq8xHTh52Sf2jlllea51aPJKK036DVLLcOwPlLHCHILEf
iyJan8QgupwRyKfLQzOtk/7jN+t8pYxojA4M96mzG9JhjBExWvGvtS19FkLi/0GV0BU5f0IPseCu
HL3mcGvMwMNWezmj3xTH+YajaOov0svmAfaA2LvNGBTetbV885trd1qoj/GaeecOTvORybW0NnFP
3OdRxfacnWnV6iE7uzp+cFoTiM2SRrDKxIRV7jGLB/XG7l3DRs9FduUQ6MJtjtr3u11C+eWNGWD8
DRz7EHWXv8q08cJNBmbE30yyzy0prIz2aUTbxC5c7eytsvOG3MghQ9XnFFWa3cJ7OFCzue+eoT7i
JJ0oDkZK2nuATz2yVsaHKP+sTFH1uzKK29e0SDkUEAv4j6hj8aM7/H1PdU/DNEdFJuvE6E7096a2
si8AVkp37aJoiBiNW47ZICv7syfWednMTTGZPQF6819QPWye/UAXycZIuO0dgWlTQHJNEOvbLhLa
z6WpGndLILaTk6Fu1Q9rXHqfBsOFex4jZzqztLncadwq48EVq7c+lYBfv2W0zNamNSFbBWtmFuwL
M4bvK6HR8mEuVjdjg63Ul79YodnNAR8JZ2yxspUUPZFF4RIOAD95Jc1RGly5iCi87AQWLdVeOYG8
BB7SY+jwiiu1WhZQ/nWt3N/WLGLrkFVVxp8Td+69BGS2eEon3W7paPH4dxbX/Vx6rwoOKPyno8sS
cFv3dfcYTZab73rf58mMMIl+kSEHLDplnkJEXuXPhQ6zbNMZ4/+pA5rZNrVR/ptTK+elKK3Rovk0
IPBniqmWRWnH6LG36sH/Cseh+lMUzvhOjgY29aDh42VOs1YQLBmPifHD9d+IysQc3KCz2NqU8e4q
RIOfhZzTbj9B44QIO26MM6ScwepIgXaL1JuprVCiXYg0yDLGYtVWlyENJ7XRvSvfROo5y2YiYcY6
rPWN7acGaHyqkUXBnaRh9Y54RzQIERw+KLcIfNhi9ohH+jkzqlyLePo92pLTxkIJcJfaSCz30zJF
UwJWm32lpbGR0Vq+QxSVV9Xo6ySkO8MjSVNtVhAHAEZaf9ZOS9GNGpyK6iHRkELT37J2jgCkPae8
07ughjJ7SnmsUZcXFkBFr1WEmkUEasXt4rnH3Di2OnaOP18DKA25Qbw3k42F/lAmpM9ofYscCcck
8xdIF1sAvD6GZWo9o5RCj5H1g3wbRzg6lYxsrWfSFEqFtGoqUD0PNvNuzqgIcWS14kCktVi2gw7j
jh+YBVRXS86xpEFFPCS5Tts94L+GMIyXXLBLjNn4KyaX6o8UafgXKVB4oXgJINmZmOuR6BRBvI1i
kw+7zJtd9xDyGbwSLj0SfDECKBkidIYHSrfKP1Nn5fYDOgx/PPfNXJlr7rTRE3xnozbtqN1HOZFQ
dh4bp/6lUH2jthI2DXK1NZkHWgyDKSmNV9yhLxk6CuBr6x2GMEd4jFJ947YBN4U71dVT01rh90SG
bvwn9mCn9xLZuYDPnOQ9innAx9aI+KcZI2AlD1HZTmMypQTELRvCvcZBWMcSceqKgHVZ1dkf0nk+
1L1T11vtSU/cQYakjyaC+t/PWrXA8F6W2vu5l5D7VteVNBh4BXAQW+uLjQC22rNYBHu95PZMSIfI
8IqsbTQiVjMQiyWkm9rNESqQ57Ez81fWN+PVBFHW7k1KbMF2DnSX4i20YdNLXwiQgNHyNA5c179k
E6q/xO7jhsj/itPnnTD1Un+T7M49t9SdtLYrirby3osW1T37dTHNid0yLKDcH0snMeVstkHHkpvQ
h1M4STDAaO+NRHKxb1MnhIlp/eohi27tnujh7D29KS5GCDMsl0yNHPVVPqIK002d/RSYpwOGbuCZ
C8+Ft1OT4iyEgG3dLX3YXOHkv1dLsoR+9z25Ee6jtJm02ATY2wF9otHk3Bpd2b05gwusw6IKuzjd
zAZoybuhRhHLUHZMabx+zujeLe+0KIxippbTBXlL+74Qpn5ZKkqtAKwKjjW7wyQJJbVMs7MV3hQ5
O6uNQ3EfmclWh8Exkzq2TWEvWzUwCYM0AQQnDt1IXNjY6Y6dj44by7FXoslqnPKbpUhgM9LO1O+c
AtkLWvycnlVElvnFryw4oTzMJU9C5M33tSLbbYcGTe3sImga1t0IybSoZv0l+sWgF+iq8A7xXUAj
+cQX0T/1bYb8UleivUdlHcgks5Y8SJCL6vQajQ6JJXW6iPgxj+m62ZWGVoL7cGQN2lDhETP2V1mt
mDTIIN/mc8AiWiJZuoNpbpoDy6t58o1AlZYJ3NeJk0auPnFi9QNbWtP8jUIwLQT3w8AZvsaR2vho
mNK9T7URkpPKbpyTAZjYM3VwiIxUgb3qoip/whCKbEdlGu9t2PXm0wJh9zgI2fUStJfZgjcBjO9A
OR1RV6UzVm9ukU/5vi492yGAkXt1Z+WtDyfdjROXjMoohg9kG72viCaYxeMgB/iQM7L+CckAq0Rj
PVAxW1ugZamB+s8jm6yJMa39zeQv45U4iHbeYVUv9GZdzQI3MA6qulfwRtggY1c223KlFjZZ+dxn
XulymbfwrsgwBiuwDiMH2rjvJ8/N9/kqbvKCeUofxDy2ANNWm6dJh1n0Q/pKP02NHtgY1ZAXG9TU
kQ9biUkm8euymDdeaer1NPEgg+PWS/rp808+eh4C6bongGan+CAgC8Nx8fe6CnV79gBJ7gGxDGGj
4hbF4HJrXPW0lnIf5W1Ikv9SzNhv0Dxqgn5tW25vDn8YUw7Mb7JfU28XtMNUkunsSjZxM9OXEzWU
ziaFaJDMxoLzAGlhl7Jdj0ihOuQ3hkiaWr5YYxHqk0l9+065JgJVc/Az9qgdgQ38xgsudogTC1/D
JJ+pa+8h10LVX+ZyDHmfAai+6atpgj3YM/8tLblPN+ASw8vAyJEm3hAXV7AEP9oVs++V19Bvzcuk
PHv+kF6euaeBAsr4W43BfKp6T1vw9Glu/yyQZPpBaRKztktjC8LvHYTah9Sdy4OLUl/+dWiqCv7Z
rT03lE2UJKdKt3coC486+5FWBDC6du39l1V7df0esCFrkNhC3x719fbItEsN6m7p6MBv6S1HXBDm
XHl1FhwDr3KR1oZrvXMAw+Ydjt0a9oattXiwOgOrVhBsZ3YpeN1nlimOFQtZ/T+VCfuHCEJ0RwT3
BtcU/xIo+5JhY5SgTPHBTCDaG1Pg5IChrQzicVuKD4AzR+/asG1mGNjR/4mHFisJYkk00w4y6K+h
be1fqdZxcK+rcTUfE3fcJzfIGm9FQIzdBiFHhtgefds3rhgQWj35ungYWVaznXS6atnQ9m1FfC3l
dBQtTBFiqLwMtqrrgDxU39ovOofePPDLoH9kV2k/KoTA/RYg1+13Lm1McscOUP3t8SzKf1aQqp9S
Id44yD70yGOlMPjZLyDapF5Z/T0QE3+AZc6Xd5vHmmriggrnTRyv61Ui7l3OvN1d+17MIfqtZBqb
8RcISYfFAm58ZjcVA12EQbgMb5XJXPk8tD7B+sYPUNSLNa5/p7Vw7jw9gQ6VITPrto4iML1sAkh2
FttZLggPq3Uj18o8D6HC5cG1OZ2VGBUJ/VaNMBKykHdVE/ooKZCoOHu0GYLHPKhmBOxWFt33XjNE
twdmgOSxg1WWm8zTcf5ZyyWTCdMjDc8QN84GPSPfBnlR2aVASKhPwxh2KNj7gF0gjRQjKGVZmgm5
rZdpawnsKUlkHL0wrHiMFfwS7uMMsTQcxsKeX3m59HiUcpD2IePOO0KSoaEausG9J/TUWb5HmIN0
x4eMPFQQYI3MyZj2Li7JPdk6IavQacZmKBD70HCbzM3sIhSTzrr+HgQthFc3W1R6GCHoxF0719G+
kljG9y7BqT8TzvV7UCYk2DPgz86XN5KHj9eGLw6n/49iOebAzI35N9jR+lZqBKyJo03xIsjEIj+t
6vXVWsTSHFRQgfwpa6qJ6fUz4Dlv5UWnxRupwJYa+mbelCT6qW8V9h3wo9Ol/8BXSpwlbjeW+67H
LrIpCx4yhpsy+8wrG/6McXWKN7VagVpkCOS8yRq0KudpASIydQ9AO5PlDcPQAsmzEsq6OkpoLO9R
W9N6xVqBs2waguVSsZ5zJdtDHqK1t/MhWbFaM6iJGiNlAZAYPMwj1o7tYMbyFHWu/YwmYq62Drdz
eD+2WnWnhQpLbGWCR3LHajVfGUdlmcgCyJidGicisC8ByMi3Ys9sUd3aYkuwW+huyyEbXyPJtHx2
ypwdyZus9NJyX55sLzAfbZ9Cx3kBGps92zXasyHipNinlmt/TJrpLKllZ178tJKP+OGBTtSYVl/W
MKavNugxENwyEOXbdTr7AdZjkSoHMknebGaCP7YHsApqxxAP21otj926jDz0JZaYQ2QrO9iW3E1P
IC4+yLbBw3uIotR/WzyprLdYeimTcB1GH03Trp8NIyMCi7Vg4Br9+WboUiQvW6ONqlA7df9Q8aBW
uzDD/shKNgXFXZb1C3QRvxN4BI2lZwAS394LE9nmrfLrMDvZ1ZDdvp86xyiSzx6zK0MdfMgt5i3o
wuIFHDItjoRL5F+YYuwZCE5pqENflfWeM0Kpq6pt/4H6nALpaDMvr3WprE++GrVsUMjVb2TjEBjd
eFn4d6Qs+V+jbSZ747Wevx3WSFc/Rg3Sv52g7tTAF7f2m3bH2j+jaF7VC9S7n3HyDBGwjSTH6kfz
ZkLSpUHH5Ctzh0GttN0NkWUjWqzFojF+jIibT8PRm59R3XpnowlzJFwOUcFRqdbqjm4PBs/giqNq
D4BQoBOfEAvBosoYMlqL78H2Ku4ZYrWIfcun4ZF8JByeEm/6a1/Y9h+vz5ZznzkleCalgZxA9To/
Yvttn1CqZQ2IBmEzTyIX3VvRuNa7qSvtbQxzx9XpbSs9tr1l3SPvTIc3V5Urg5ZVjUd678GvrXqU
z0yJXsfXl41ugsvbvlDKE6LIjXmCEhfgidwAf7aPYW3C5uAV2dIdxNKN8y6TBmVo1A6+fIwpKi2+
vCbW8RVMYB7vNQ7BatvOwSG2CPUYjPtL4PJ6gdGx+xMX1eIf8tR2i2OPnaG58VzuP/o1UuDTVg5P
IGNlfkTPWFzLhb32EdwhypNiDaa/VABwPOVY1mcrIcqvMHtROGEDRKeKddOnITe0UnjCNq0oRHhY
ZjCmo1/7YburFk8c6oG29H2eRVn3Rca8n5OmJTV0s0Q2BrQFCrA1S4TDG3ED2+F2mZq8PFWt6f5y
dGevqzdY486pJCxV6/W4YyTlyf8spvALYvllujQhC+9GFFOY74yzervJbf1y29WRjParU5L5R6Ut
+fElnysFKtzAvr/UIwxv7WBydVLHO0nRFx/IR6Jys8wRNCEDUNq9WoulvnFqwPy0YKKkAyym9bCH
aItGzaZpLlXWOc4+HKg1PEw9Pu13srunARYM+BravikChnhfMChXC8qgWsQ86khB/2QA5zPbuiqR
lmNYBhl3LXSJOAtQ43aOy6+i56jY01jQ+oiuxzgDJrNxZzGOmk84xeqXxyXg8ICxS6M/ltne72bK
iREHhK8wEPnDjBUnT1TVieYQ+S262zFYPVjvqBV3DpP5P1eFi7NfI6iFpCMv5k/PZp+f4OXKv27h
I0jMxnH85hBpZ+T1jKF7zHHN78Ipwgh3C4dOgrPN1cmyYobdVqyE+Hd8lcIpizj8hUW2xpRK9ZYD
iVQ332GIX1oDtYYbycB3SbMhohVNC/2HUQD5WDMJPybqQjXqRPVe/6zoq+elpPnGB6Ism3+jsaMv
YTA6kJIEn+tmVHslsSW4Gdu+b6ODXmzUrFmg5m8Ybdkd0c0FD3jPi+W6DqhOjuzxcIuk0a9m69mD
/YPbDFwMi0J2rm0cJGggnarazLk3OzvcqzgywyGILg7AW7WvVhLCTl7pIe8TTuT+bVcn/DC6NQ9Q
tKDjKlLj28B7XPOWB/UFCww6N2XwRsnag66wl7K4Tr0n7P3SZ4KjJNOI7HN03WfL58bZ0hemr2M/
tt9R4Yh/S9uVl3XBCgBTJhrIPKyO/+h281499lKIUrqPrH0RDvbzWo4AjK6n1no7GuLAkSpm6G74
BdltUUusj7zV+g9iR3oBesU4fyydNjgyABCioBoLD5LVKySIFdKQbd55rv8Vs0aRXp75yt0IFefL
0RtWdzxNVanOyreLfJNZKhRHaO+m3mRkEhId0dhr/+lTk+GcUJJDuZNsUKNbQivXowLhwU+mUM13
REyN0Xl2HNXfj6iPn3K0T2xOfV+YA9LcTuwim+y+RMpxufemG/riyCkOKUQRgh9ihar8VRBhkh6K
dLaDYx7IsN+KocQIIVIZX3LLumFtaSCvPm2Kf230Izb/9yK82HmU/WITiFeCUdMqOJHbpqpLWwFk
PztFZxUntepi3aaI+dG2KuWADuFwCaVsy0ddTtJJQGiaX3UcwzgJpSAQJ4f+wd2QOWO+LavIPGD9
xKTIWimypA2m+Q5nJbR7yODhJq1bG9SoJiS8si9rQZuIM5fUQa5Ulm7a3ox3btoXP240iOYrzGfn
9wwlpOTWrrtU7XAc5Q8RyFZ1mJolRtBHM0K8GTior+gwPPcP71OdXuq8cR84J3MO58afhruGAwEb
Y8Xf59xVoGreuSSPSp586MDrlA/j7xAh0o/NLvk8EMIodvMq+8+oL7Jxl4tBTc8Krfc2x2yLY7+j
c9HHU4ASRjTz0W7qCcIz0/mucNMm24aIqbO9l4qoPgG3qo7a7ZjTl99fz4xbU/lm4t4erlVZyEvI
s7NAWXVgDelIH8bBgP8SHlWV1cZBTI8Tj3z4d2e6aR4RocdvKsK9mwRT2P3Kxlzc6GdJ81gTUIO3
icuI9A3hl9nvRsHGIJwA9qRoA6Ziy6UyvzQy4P0qJCbMxOJc06dUpuOnz7z6mDlVw/Qg3OkHy34c
viERs4626svfkR7YvUtPDQmclTtvbwJlb5u3mTfuU1HkzZayZvsTXVPzm/Ti/sKX33H55TJ8rtvC
Ti8ulQcX0ktm75RF5HLv0cfieSQWyDyTi0ywKM48bCctsSHphUUJYU1YQ+snjUe/MyevgXIOwtZf
EzedxUFnqFA47Wzswi0K9Xdwo368y5DiVfuAXtFxTxaC+sek7nubJo1dm2vJVeMWZ0MkjpqVB7dc
3zWSzCcLtYqIZhZgUQeBfQ7zGjttfEs9KOPBg7JVVfNUQzsCCDkyQsc/p/56rySDM1OMCbyT6ty4
YVZxy3S/+MATuyl03H0OVM02DOmAGi6tu02JtZemznJYcHQurnWaJsaS3TTARyU2qAgSgqXJiZYY
J/z3DiFJ+jKMNwW463LHEC/dh+inUnxfCDLldfV9yCtPzprwmWmkLq2uBb6jFK4gmdXk3xwTfvw1
TX31mvZqqc/VopZrX6bmgekXdtIT7oJOshfdXYpQFDu1lfaM3p5lrm6vbXdnAn+89KqJ13efHNiH
0B7anIXfRSrNCKuB2dYI0zgvwvMckoG0t4KVlGA+lSgk1IWz5ywj7viDP9TVtLfgFrliUc7JXQj+
d6Xvl1eVC088syELdUzbIZ7I3+rUp64IdFhJmuHuc8r6vfNkfT8SyNxssyod9uxeEc41oJ0T4y2S
pbJpiNenviza+wzfAWttE8BTh2G3/rSNQCbRrn63HYo0fSDCZMjuAAj9XBJxbsf8Wd34bpWZf24x
dPOpwpkd5moR465HNWiSBpAUJL4I3frHnagZuBiJw21MrELMzUdFqMqfuvOQi1mDM7v418nBn0bh
z4lqvCbcM8gx8kgCA8qEeMIOfqxcECLCyBPMUY+pfWmc4OYNwtknUdBbHrqDm8xxU87ozDG9uQJs
diBsMNHtvPjb8Aa+AMeIFMMcnvQ16ZAeDQ/Wgjjk2pZh8N0OrYcon7FA7xAFz9NnBAFoLvNaklZC
UjHGhJyYBPxgc2AhgPDleg5KCBiVWNM4WPu2Yw7cDnbHua0QcW5sfPzZJkaviFWYG5ES0Gh8ACCP
ebs6prm9LvGkbmLlzN4F/RSV4kACHRrDQuqfNDAkPiEVzfu9z3OUboamI08ogs7CyF8ajcsWx2D+
aFK3fUY3NOJ9ZQOMNsRzxH/EZKLyFDb5+FPPS35vojEgxqet/atFc4v7uyT5CDl0jjQlaaEzzPY2
qrMK5CVOQz0uwcSxMt1sY0sWPAU2/QBc5VYL/Omavn+qS5zy/GMKn1gUzAVxyEUnntOb7ZU52xb1
js1V4ETu0WLcAiYa+wk1BVq40c6ah5vR6DTXaDsAVGpwjVrn+Jm6uOh6Fm4VFgeGJYwMXrC8BC0R
qb+WDMvXOMZR/bg0IlcU3+da/Z0ssP4EzwRsfgMx3R8R5Ib3CNgHqLDOxcwQA6YB/qTx6ic1WsEn
6H7GGe0akn4CIng+dIhdJPEWf3kFARdP2uj5u4D2/ArStfUevFKuxNew9wLJtKrm7g+rf06WLX9t
SJs0GVbTv5T8QjcsBLp3W+bYEdnACvuzb8LUJc1D6IhXU/LXjnBkbR3DjA6Nj0qf6Qi+ljTkjSQe
Ax4C/GLnZFQJ5ah0hz1WIfucrYFTNAfODJ2fOUpsf5OjWg52LsJB7krbW78REY3rltLlKDqXJcDj
Rgg9kzZDl9SudMusmxPkN95LUHW5PkcqNb8b+A7MT2SovN8srAWxCcX8wInIlBUWXMl7ndeAzbpn
RydZA2HFDnlVXv/KrZYz19hSxyfZT85TvpAncnR4b7IkW8rxwTLxYjYxMQusFn7PvN932owbtnm8
ojABE15NhzBixP2N+uvkxA0mdVz6w85TVFcR8p1hBOMvSQG93CC7G1B5fYXQGFABRU4muRjCPCZF
ZQavkKWcHxtqBD6seln718HjCeEp5Y1HBtrW5o21XZqPMECLjud1Hd4sknk+AHhuPv0ubx7TrOSv
gRc1d6RwdDTp0FzWJrEa/Jc4r8kbmAq5ciuw0iOAxGkQbWJpR9fYGTRm7xl57whbUDT9nQi9CGmG
kw2PxBgFeu9AiX3QRhn85uP2/KNIV5s1vceourd1OQdHNLXyTL1d2my83neAyoAEiIIakPduVirm
YbxZdqP7uJpZgscm4scuQbBEl65Zprsmy7r+PBVpCG8WpavYAB1FACLgDXhe+V8AhiDlmz3Cf2xB
I/1TxQbPh8G2VdrrtGVuJaYjX1zetmXMUrEt+xxFrtEZnD8AKoNqW1M5xDSZjc5uxgB0QF7RBTsO
TRSspDVKe4uj0q2TVQnc417j2k9dn2K95ohsdphdc9KHDKKETdGvq4txKJL6OE0B54usmkz+qdmo
hiT2aJtNxmVqv6gfjpsjYj4RJPbQZa8F5OLbiOEdstKPB3+XFUr/BqDi84rysv/qK9uGE8JFEiYY
h/QdPDxcwKAXordcb86jA2bC7k9piK0muCNaiOEpFEaPFGvosjfNOD2tgg8zsRUSXfJN6vKFBBlK
MEhvx4GWBnwN5yod3aniXLNvCcfkzVUIkSz/HGEHbs9FFRI3oJjh+wO7unxZeo73TYZobeAHACDv
SLgqp32lCFhJooL4t62Xx+mLqW3pXJ2mDk7Q/6bYkKmT7QlhLqvjovKhuKCy40Lrka7a55iEvCaB
LxswZMREB6JCCg5wkFrfOUSqOZtIj81rP4n41cE1LfaaF+fmcm+sg2mLLjvweN5OeWNpTmnTlvt2
rA1yodkNP/qgRlfYzxaKJfoAyJ8zrjhMnUGgURVuHR3GpjfBdsJDur+RtBhb8JvecEkBAIqj0W73
8zBFz5ZuUHkUQg3VNkac/7WQ1RVuK8TBz0jPnXlHxVxqWMNCAgJN6/o14Sc5ouVZa0w8FvxIjKoU
HxbjV8F6NvtIBvETzdcUN3ue5J3TyWQggO1n5E59m5uVcAEUR253nfi3HpwVw8SOoAwr49+t+uOC
R8q6AMx6wWbGdj6hxS39U4oj1WwrlQOTcnJMcYJd7f8zuIuKx1q6wJ0dnFTiwDCml2kxyt4bQtbj
WxaOJ/72oYgeom7QE/w7STmI5GTfOgl25dDeFGlsnvjyxgoKQzXfMWXAny0KnvAceqm0j6QlLzFj
s+uqO282a8Db5ru/8HOF79zwpbMzSDzZcQsn/na05byQBsDO2zcT6EaNlFfjVPyJu351NzXRMea8
pmSfH4Cu479t0Lb5yfHsLH4gJRx2avJMu+46WonmOwImvGLLQMUcXDej/lh1KvJEW1GDY9nKHRQr
kc/MXiK6GE9OUA+8PnFVz3uvwTWwbTMw/V3gk+BBwh7Nu3D+FN+9EM2A2yLIkNvuVwBFoDx/FicH
4LeFfhFErfmkJ55NlLENLywAE7x9Dzjg2iLiCEGh+CS7WQpYaGTBKBMoY/UinOxEwfKKbiU8EVF9
rjX/Jk0lffMC6kCO2MfcbygiMjkZzyYSOI3r7hYQN2cTRH3fwG75uIX/4+w8ehxH1nT9Vw5m3cQN
umBwMPcu5JWpNOXNhihL7z1//TysuykxBQnZjYM+i2pUKIJhPvOauItzHl6IMbzlosOFyu5mGWqQ
wgR8DgDvbIUGcPbbgs+V3zk2sdk6Snn6t2iLObNuXwAxk3PlkuqjNdJ+INjiK+X4N04ba3T06Iso
ZY07Pcvtbf1gSp9NF4fI/UAUzA6nGpC+RZUzp0I5WVQQ8COYPmsJIPMDeNgaBcnUoYyIL0kG8Doz
pAe52BF89F5nqZ+SiobEkcAE53SyqSG+A6Ujavh/XYzqqJ0ECiKvQikBFjZNvyktecm5LKbp3kna
DHJIOiXqEa5skz1SdpZfnJJG3HsNxRe1HanWMaAGjgsli6mAC2Um0bSXUFKpkLWhX353wTnepbC1
xhO4NjHtzR6i8L5TVdU90UX1ntpcxt9F1tThW1DfABXZgyOFSajFZBGlKca1aDvb+WpS6I/uoMiF
0aZOfSKKmA+Yw+g0wH6Vdd5od4HhiY/xiJvnIW6HCDG4Bk2DLs97eAOxDzFIqTC5Z2G6Z7fO83DL
85On36OamGdba+FU7ls7HB8AkKM+PuqV/BzE4AkHzjfH1q/qAMyr4w9P2QynpO6k3gqkqOD3Gma0
K6nx9zRaaBu8zXwJ5ALiQNyeYtccnJ3Q0mw/CTIgSLmiRIOCr3Gv60VXrtE+c+W2i6xO7TrUUwHo
2wj2w7OI2uzYm6r6gt5nQWPCpGt1yAa0ILd9TWJziFCB2I6R2+RPrt1kn+1wij8pVALJgXRvfD9O
UZSfjAH83JawRhmIGwJY3vjD5HubRo3ALgPElzgbPuAs6sk6/SESQbr6gzLADaa4VQdIBU33A2JB
7T53/dhas35xB5nXH9iseZW9TbSo1z6AJ8aM140wcDs5WGR6W+DGgUunTJAk6X2fJQdyuLh6qLWy
fhaDWXTbrum7EGxCFNhbHcHLzzFQrHCH1GXT7mmpBHjduiRcQ2GA7aA1kvIQTlrUbVu3LE6mmRcW
wjHOlOxrbzA4xTawXfIOLW2/NS4yfavC1tyZc+6q/QR+MViRTxjkk5OemltTxU3+aeBNAuSha026
ghGU0TOjEj9Aq7KiFJ0Lpy1WYFjN4Zl40CjWudQp36o4t++MqG3lsavyPjwWfAvKBGBdixPQz77f
TmCXHmLV+fZT38Ru/NAP4UALOq6HPXjR8GevaY7AySvio+nGZBypmSHsZMhsPuC1Zv/Ogq4cHun4
OtWuni077wYN6h8tgx7WNw21xt/qCHwielVb4qOW2y2VkEk2PP+IU+44ibR/tVKGCnqCnc6kNA3T
ItVkokAGgR4k9TbD15/qwvV7NMmkY28LNL65Ehqirp1eUDhCnQgRvsnU+p9gNOzfcV5BuFZpBM/Y
zPPxAaJb8JMopEhnnnuzcfsBwN98l29IfQZ6scHgv82riKoukA3qgKISZkRrLat+oU0WfifJom3k
Ee/tHWoAwQl6GC4OOXCzFmOOJmnfhX1OXtcEpvcmLnW0KhsIx0g3wCTcxnqNE2yQThQ1dKVjxeBQ
43QRbzCQ1FJcGjxE8Bk+Bsg2qjvPz9uPUzZN71DNQHCBaPwXQAg0ccYw9GPYUTFCzS6EiPciLu0Z
vTCC/pNsrDe1GUSHUJP+MxkTHSfZQJK/S+yaFGkWF8vXqIAhmWBVuhatVNPpzrFo4upnW/bQIY0K
Cj21qBKekqLwMB4EzIPiY5GMtr6bDcO+2fHQtHcZx3YPM9lr7ocmi39TV6wFaDJ80GxwGc2Kjnsx
/nY7mFFU8kD1cnSRp910KjXLLdpzubuqTC/duxFqlGsY9WVyh9RkotPlmwwKtTasBGAyRfyIJJmf
PCJIwy2cdzEBrjSp8W7KhGxxzl87704JOolbYUxOvhWVi0CtncGZW1lox4LFhMnePOYcsq9W5TY/
Syf3Toj8CBDMfQMApC5KrFfyhqSGsF7G03bCkOQNos9gnSo3Kd4Ah6CnXfOFDzWKX/025OvdgWNM
iAvYwpQtEKXG7sMr9Hirxab8nddupa8zlLeDoxUOBoWaArXDtWcnsX3PK9f6e7SHrGAPY5JPwH/Z
HVSUJTxKtunUJw/4c00ffsRXnMRXfQoIT6qDL9Cs1rNM+2ULL54OU9aGxm6I0E2dmTPpG9CtVGSt
Xmu+CdSATHAZzfQ7TVHTe0CqpTJ3QSeaH8jXB79IZYbHECzjG6vPofhliV58jJVufuC+cx/DNm0+
u3Ai262vuQo6fGrBzOqNTz4x5Ed7mvp+5aN50JChTZG2pUqeHWNgTEDgQvyLV5UYm3oTk2LAYFcK
hH9TtGgwe5ZnPyVA6jVuz6j9QapMuzLpQ/1bCCjza9eazhdRdLOneYSwEXm2b79LjBYkVG4mMEfH
WPb3aGFJc51Qk8jFF3pgqXfMc1/125SKl7WOICpXOwpc2rvJC6evhqiqaoNVtf2FYjnbHJMikiRk
ZqvnEc0C5AoQZ6HXDf7oyfIph6+IXwyipEyfsWYAMFdu4+f91tVkQtGM5s+mrkK8lg22owKaavS/
rDFKnjH39UA083qhSuVZNUg5D+vlte30Q3RCclN8aDpCAq1DO3gNxYKqpVA01nrbybS155qufFST
qyOuWdvii4TT8Aa4ThCsY/CnGJJm+Mmje+W1B1ogUPazUlOfsFJ19I1G+LejjonuUJt0CItg+jQE
u4zHDqAA4Ls1TKgq2sL/ooRppyiuvQVaL+DFoRwC06xoaVUPc+8ho6sLrSKBS9RPht7sA3AEM/u/
Tki3Qpq+q9qmGYhKGGixO1QKUaVOkr58qp0IcQfwOJqxT/QBqyWP2qMJEryQ6cdWIpMFfpmx3+CB
JN5DsOcXjSXauH6IWA6dul4v7gij8hOgdx0xjaEvfo1SEyeD8gxVfDriD2ZsFO1OjS4o6pgDa56o
EE4RvZ/C5cI1eawf9RGMxHZKQy3dFUmrPpEW4NUmKlQVV3SSeEbDcUKpr4yqBmEYgr9+l6qJiNsz
VV7NzWQ/3Ng97IWNFRlzX1ezvQ+jHJPfTUaA/tvWCfV2CI7q7X1aImazQssv1Tdd6SmYNdGUy22W
MSXaC1RNVkFo2R/6oMhpNSiDsn5UhtDFaQAVP0c5pQMijHHdb0KIrd0K5bHSxpHekL9SQH331ViL
3zOSyF/pHekAtw+Fh1WLiODMLwKej/Lr6L7TU7+Ln3tNtcF9WBcS0h6gSY5jBcG1zPMIClTlN/sU
G1h0Qy03IfXUpul7SDUHobu80ne5LxuLao6yAAQ22G08eCWaOSt83Ovk0Ds2xSy4Z6JaeY1mvws9
VfxsJArIyLW4/VPsVp6/ts2aG9YLOb87OwCbsEsqe7RXo1nkj4jq0rDX0GJBJnYQn2Rt1t8bNMeB
0BhEoHslO/ErwssoeeShzR8hLmHdXXtCb7da5QmQ0QlkRCbgR5Q+fVvdqb6J3iN1QlcKebzqQ2GV
DWr8Y9T98PHepgeD3Fy4ammG7lluFe8rKxfeBrkJ+hkonannJpEBQQI3Lxp2pRX9djmOCP4aXWSs
I6uXp544GG5S0Do/UlRrO3Sm0MxZJWSEzgr1JS6ELBF9D9O+gkfn0nO9Q40b4rcjBgIENHnkT1mD
766jqvLWRuLxkuRm5TwAPYfYAgzJ/QSgPDgYVYgKT5X2UJAju25qLOl08CAolTegdQbl1KvKCIBa
6GYZZ08iLYwfOYCA4uiiEZkiTl6Ln3h7aOZ69DMTqmgmm2gvgKo/0k5Lm71reFO3Tioam9sRSx2x
B3I3Pko1tNBVBl8fNmlsF98SjAO+eKAYP1jSHRB4GyoO1k/sDkW6R/OprVcyFT6a2U3bvglxjPAO
URXH4RGgA6E1CLvmqKxcRzwK7PinIQvVJ4WmPrFM1w1gXtKuQOF26r6FqUnQPjU10L3EIvMEDWm/
n5TlUNNEjgv6oY3ZCq2YJg6eNE23P2huAgdYi61ktvuk1N2iXCABSqSVBExM5WkOCXKg6O/sZuKC
LAoYdvQ/667eyS6zv7R+IaGVG5P5Xk6gCVdl4IttRJMamAaaGgaNZ4sklfMU2EiMQrDYIEvuQLYs
4AWuBC3ScKuPztyo7FC5Xfkp1+wmoBS27dFlarl5aNOvOwfE9yMgkAadMnpBiFkLyA9GuGYst9yK
to+T9z4KIx7K1njgrgFOut0WiV1IB56MBw5BMjTpQQDI9jdURazkYJpA6baF0ZnfkfutwkMhApDY
gdOYJ2Tsu3jTAt/nprda3uTc1MzPeuXL9x4prtqaqY62uW1Da9uYDkCODZAdolWYi/lpkNCC0jEN
v7d5paE3Du76Q1qPHeoYcK6pUviF/jnwiuSt6qqR6QPxenCRoKjwWMbob7wrhcRHx6UW/zvjnh2B
u+WBQkSxKyi9o3ptr2tHDR/Srh0+lxNId01FMfjjeuruq3Cg1GxaAhnyBnD3hwQQnnE/YD4AH4x4
a5YTgF61x5ypetY7gw3Sg6d7PxZmjpVhjqgHgCFoy4gz9oCpkBOHfyGBcWo70EXoSTUYJL5Dds43
vtqypnTeYwL2GHCj/7B03xh3MkKP+kGDVULJeHRVxFWbQ7hGPt1Uz1YSwD1oYW+U2wmv23YVBaM5
bnzwl0delzZBiDQHNl1rlv22Te2WVy3hoSrgjrar0Ci1GIyVrO5kF7ruJsoCh4AFZRhz6wxN93Vy
RvOjHoyZsalpzuLT1ZWKbe1jbbdhpUeKyBlkGhPMUXo/2sIU1Fpcr/kS9NC2T8Qu4x28ZaPZVSal
fZ8rAWo9DX0kwKHx5s8AP8lU6eAGH7re4TpzZ4v0DV0hRX3eo/SxIbOKP2vofJRrpCpHZ1fQ6v2c
BbUcEJ3Rhrt/SjglJEU0m5zE5sUROQIdXVWiW/5PGbh9X2YJXjTKTMWpwkDku6kHEcXgVNBC6TyI
Cahxl+YPv4FsCv0M7Br6BL3/trBp7GDnElH1y1K0GajGiAaUS4se4Fcq5K16Lqsgax/oaBvE83nl
e+/1dhDTxggn6wjHKEyh2ZRBtvrH7dGoz4jzNgBronvaCy5S4Wz1ePePXlC4KKgTbgLHkz9p2TUf
MjMK52AKDJaAkfzpn2mCxCg6E9avrA2PEFeAVNSAtlISKVK5+wfSZOMKx0u2uTQCcy14SO9EjA3P
IQLAPN4whpqNn86NFR1j9lbjb3EEAhWz69Bf5lg1GMdYFOVswWVYnxJq1tZu6JvBPAytn5zavqKG
A+PgcfTi8dhYTXT/X//5P//vf34M/+3/yp///1D/ydr0OQ8pgv3f/7rgTGVYtMEJ7i1LuPrC+bAn
xnG47/gBGaryoyedbagQdmusGWIdN2p7fbxLNkoI5lngG0GguGphDehHY4VzEHmVZtBxRYvxt9Y2
1SMZyHB3faQXS8utAQDdEiZZkc3yni9tHwV+jrIWNrSVFt73U2vseVr7taXhD2Gn5rdK9iicV1lw
X9vtj+uDz9M4+6505RhSdyzsYSWt6vPBy6DzY9j4eEhkVXQsRIiPJYIdu9pv4AlaXYAST5y8dm3/
DMqshQBbZ7iLbzmNRd8EdipRqWqLj8JEGTsrSu0JPfzwtV6LTMy1LVOZqPzgZ7b4jHTQhgaDA7hm
RVHvMsfNNhBWm83gmckNN6wXO8axdAotus3/27YUC9MvyzO6AhF8JCcd+a5yo+RhMMvfVtqlj9e/
2aWByDIt/Op1uqpiYdKW6NL2RIdmAGq5mLxmQ/xkcMfuaIzD0bw+1otjx2QshTmki/GegrB7vj/g
2WK8krrW2kFzFEXp0UDKN6eLAWB4hSNGt7k+3gs/sXk8d/5c3DIGtLnz8aKi8ZE7Y7wKYP4e5Udt
a7VTesPF8cKs8Ps0XDoXgqKHtfhUaelPvO2K8BN7srWXR+4O2ij6uI1AAsXs5bvrs7rwxQzHgeGL
KwxtouUR1zF7mVIBHC8RLWb1tqTDWyJSZPVq+nh9qAtTg2hp2Ox3hzW0Fh+sm4sGaYjfxIQJy4eo
aOlCOIX1G6QoNdg8DW7cyxemhlE6WD8KBxwwY/7zvx4GDUMAnkvwdRqSvIfJz4nPwVWtectvGTRe
GgoXa4ZzJK/M8oChdNDMHAZkZ1ADPbhdwQlo6SlAY2vX11fx8lDo0c7/c9n557MyPEgq0Inms4zL
m2aE4giE91RpkXXjgrr0vbgzuAtB3XL7L75XYQA/HAKmUgFugKxL6t37Q7QP7B7dtamMdv9iZrRS
LSltl6Vc3L2YffRJ57IVM9yR90Nv+hsL67B9U0e//8VIhmsiOKKEw9N9voZQ/THPcaCHxxW9+qn1
vW2V42cfDX71byZlwqwULKG0zcVQPgG+pYcDt1RvoJaHXsDR9mBgzCDWGy6S+vwcn7+YGD+j7km3
DdgiZrfn0wJWDhTHQ1kYSZzMAKmOvldVTkVDkRIE0QzhLn73VQWSrzE0GiQTQOW70TVJgv/FAiuh
XEtXylRLa/echB5OHZoPhqeVa01HiZ1iZnUQqo9uXMt//q7lrOk40xEQNIaNP6vy1zEfe71ysgI5
X7Iw55NW0dxZNQMORwUAtCcRJPFzWFXWPX2z+oQznnji4Z22dOHVEZSO82uMi+4XOO0M60S6jBsa
//EhCnV1UAhHBjeerfl8Xvu5i4+kaSBYY6nMdUw/w88CmrPegA0CfhdbpNvFOh3xWBsB3d8Y+E8c
em1k43x7oJIC56Vn5BohR7AQqMyl6klSWFuXuuzu3RktQOHgt1eZ1UmEaXAoW+/Gr7h0ffEE8L3k
fH2pxaUMm8iKTIA/UP/QmfRC9MZr8P9HBMPLG0PNR+vFfBFT4JyDEJZycfQow0QtXD5r7TVfbeCb
e5o2GR1fNGULBIWu7/hLg5mz3SggEPgQxiLycYu4sWYtXDqSma+vc90qTpoTVXu7H/Ciyy1oaDfm
p18aU1E9IC4xpGMsnY5dSNfEEom9dpwwBUc3aoALHT0/Gu2YHkdMv8CpGHKHdGD/DOioeRrNnrRo
inHdo1IpV5rtu9sRVHi5gVUjdiUV9f31hZlficVXgGqso6eiKALympzvumz+BjmaWqDmoFuqEmi+
RX9ue32UC9uKF8oltuWtMoRY7G1vGujOIoawrkeBxq6FYopjGysY+ePu+kgvcyLcUFhxAbHZAva6
2MBJb3ag8QgDaSFVxynIvGNBC2hNfWXuU8hs39V6gDikq52wEqlef7MSW5uGwGqbW+KFQ/sAHzTs
A3vtarn2ppECxoUYi/wEETv5fH2qF/aXjfuxRdLA7tKXmTUISpjBJWMZoIYPRR616xmljxfLVEI3
wwbtxtpe+IqSR5JPqBOT0vI73ysY6qDuaVP3B4473XWxNyIyikxwZSj3xlDzX7XYlgzl6gYRDkn0
0t0Zx54akyCPdzlx6BPlfpvgYQOI7IDgutj2ljAecMnSblwTF2eoDCVtMDm2rc+n5e/HClGXCLkm
JNIgZewogIIyKZBzgPqRH65/vYszJG9He1QqB/3R86Gkhrg8pFPi3ckT74aggmQd9YO2o5RuHiBc
xi5gva40blxLF6fowkOZX3/dUYsp2majcxuya4TvN+VWQ2rsAdETfINDWOevT19YSr6jVNIwiYjP
J9mQSKERx3oiuiKBIxH2OPh5b6sCDOj19bw0L64v5RqWZTqOuZhXjLh2DkjZXsNFs7EdQpNYS7Cu
bUEo3tgll57q+RiQTFDigQa6mBY0fiHblml16FL460LlnQ2gwMkPyO1rKBsHCBEnvZv15G1j/6uq
yu6Iw091N7U6wfrrZy551Wizc7NCxjlf5DrBK8rpUc/Ei9c5tDCmdoNbf2h7+LL/YiTXRSULEBBP
xnwj/XU8yOYwLuUXEDca2AzAHEMAyQAci0XejTW+dDycOV/DZo0OsVq8GPVQgeOqAV4UYIKPqDTS
j8PTalPR4blDTlo7wlpUN87khRuVeIQYlXeZB8Qwz+eHRy3qG8hpAztOfEi4I5CZQOpfRis9FJPr
3ciAL86R5pJjEWyhcrn4cDlECGWMSDp5Yd6+cUIrWuPMMx0Q24hPEAgxokDB8PVpIxe4OeOvdAI8
uZjjhDAdIDwE3RMArfo2H6wUMGHjGI8uY3+3wyD8cn3XXJqmchR7kx0qufLOV7W0jBinMla1tOvx
wzAhP656U21zY9I+9oFKTnVsBT+vD3rpOqDqjM6oS3pn2YvrQFSZU1o9IgrwZYZNPmrjWiYaLAL6
yvtXD0UdlBoNVcK5KLRYUcy3ZzoanQWYwfomoHp5ouAc75LS6248ixdmRREdLpRwSCEJdM6XEhs9
sChdzVLK+gvE4WZdRYncTSG6iK+fFG+vUARRVGfE4qMNwvPquNCZFHHqXWF3iONbNBRmRhjOndcH
uxC0zUGTISHVCea1uE+VU2ZxhOot8JjKPXBg8r0carkuAhNBqkk6H8wOiEPBm4g/ghN/vz78hQ3q
OEKCQ6GXJikgnq+qqrLW9h2TYy/s/p0Cigj/UP9eDy3SVXmODfWYaTdKsZfGxAWV0jnFL1Mtr9IW
JKMTxHQe1eTDU0pz51cuan8dgghA5GQ2rgQw+fb6RC/cb1zeSMSYpikEucX5RFFGRtMfZPd6UO3M
7TBGdD/ifIdcJLonJJk3vuulkgevIxtVmTaH0Vnc4m7Sj3RTa8Deg8w+OmiBfZ/vev4FARSmVYV8
ux4MAYSnCYoIADD/fUppUr76NbEd6RJamEBGpL6M66B+IPEUUkEVUjPe4KmY/KZXgTcqdIV75BRs
ZzVCx7FuHKKX622zsUhleJQZ2JmP81/vpUR+OFR4LmFviCFZnM1yJxhQHmG//GIjhjdmeXE4Xc3N
J1d3eT3Ph0PRUIfoBC4KHXfvUScLOlWJcUIXCygSvp2F8/r5zSuKDRhEeZ05ng+o5CxanPc1ZCGN
7qXqU/1dH8r2LrK9HmvNvLkxw/kiOE8LqIHrjOnwoBC/Ll5MPTU67KBwq6Zqlm5Cs0DMk6LkCuv1
YRMEmndEsD++86R/q4R8YWSXptOc9ZDYkXGdT5XybU6TifOK7weoqGrAiDAm/nH0ovgpg7L8GTU1
HgPwkm4copd3Pr0G3k1FnkAFbZkKWUgQjRVPJ6q78GtoUzvHylTGCUGg/EZD8cIGor6rm1TrKPRy
Gy4m6RlREVgWcIgCccdqGKctdGzw0VPxLvcw+r5+HV2cGZ+RehOoPMtevDFx6gTaFAJTgRWd7XLi
SZgBnrZDYye5sYiXZqZT+HGlS1NKOIudGhkDtJB0FpqZ4Ax2lebPgvXcfHWljqY9aDdCu/khPt+o
BFmMpFxiSRZysVHjfsS0KK0ayCKUmzQMjHYhJZAbx+HlrEhCKCmzHblmXpy/TkezpNGHZl3XEZI7
0Ac2iNQUO5Q8USTCNObGKurzBlhOy5kzNNpRBiHy4hRUokA/uTEbANL2LBCqRfsxDawtdfQOKjnE
m70oamgFUqSHskyRMg3dZtt0vonsR18+CETXPlzfRS9fUom+n0Flj3Y0r8diFwHU9iHr8WkBt7s/
+pkffkBCSH7yGjOpnlUFK6wXAW5d18e9sPguaSZBH//A7Vhc7q4jB7i7ABu0evrqo4lMHwbT6ZF7
kItvd32wlxES145O15aDYpvGshs9O+UilYhlhQADfsClC/kdZ+oPXoqPLsU155i5YfU+Klz7ZANM
eH1d2OHQMDw/QiLSvjg/CaVSgfJTu1Zx9JN0qH7AsN1DYTa23lyf6cuTw0hEYrBMebCZ7vkd1JbY
9cU2WBxjyCAll0GzD2l+3tjJF0Yh7CK9nOMBehOLj5cbKWR3dMjXhoLMO2IIdIfOYLd99VzmKuQ8
Gxgw7JbzueSI2aIuPaDbOut8OYWZPORIh9zIWuffen4oHYNogX/I6SiaLcLXDiUzyC09Rq8AllHr
8J27FDFi5EDM5Hh9Qi9fQQ4aZXSho1pNj335cQKFTY1EUMavTTdfpV6N6exg9A+6Qc0edkPYHJNI
j6DSo9d+fexL05SgiJirLWl3Ls556Cocz5nn2sxHdUdPfNrmPTqVHrjof7Gif5AL7p+vtuwKtrnd
tU5rYI+WJ/mxVNAdYcVHz6gf3mpMvLy9MMplRjOaRaAtvdiIysOvSkdMY12ak/kO/bvik294Kapl
aEOtuka5mzTP8hvP06W15B43ySJ1CmbL74h8zzAkvtWtw3igIi76d/gsFRu9d+0bB+3lLTmPISkA
zsACOrrnRwABNGuwMR8HKxHab/rJRL/VnKo11n4xCCmUjV+/SxSJJPcHXVbqgefjOS12QqHEszXE
qw8sdoD16Vj4W45QeONOvrSIcyVlhhTQD7cX525Keg9VZGN2lBR0FHotXRU0s1d6GMl/sSHpyPHM
zGgretXns5KNmbpTggVH2zSAMSrsAoCc56tMwQt4/QLynpo2JFxEM+3FnVWYHuW/CJJmqTAUQa8f
pejKLg9Tk3c3XtAXC8hMiKVJgrH/AnWyCJKmxq1r2eL6KuzO2fu+7x16LSs3Gpyl7fVZvThm81As
n6RQSnxrLd4vDYtvWEjoIsVZ6h8ASPsnPC6sRzdEjs/tLLirEV4e+Y0ZvrgvidiJbTEeop3AY7O8
L2lsJx3U9bXHQ0As3XzGUFHfJ2ls/BoRbt6ECRDgDUejfO05WIy8OAc2wjmpHwwz4tkysDz25AZA
86dRQ4bo+tJe+Iq09VxmaQKtES8gSiHJj4HAwrpAm/MOXDPinQ5ub8DErRvx7oWvSOyOaAT9Shj8
y8vSA3QSmkM823YmA8ZtqL9msZ+qFba5+FgQjcXvBqf+fn2Ct0Zd7B3ZoVGA1siEjXUQbUn/0DkK
bUidJbB8HO989ER6393/i1F5Ejj0NE8oSp8feaT3pqZy8T4hdEW/OBSIXW78IMlOHhICEdyNEuWQ
EQmM177x886hKY8uFV00os3zgWXTK8juc71UhOUGVZDyGwzPbg9fxtmUwpn2eeWqbanS+Mar9CLI
ZWS65RQCeQkBhi0Wui80V8+8fJ4yEP81lao6PQ1l2NmbAUxGyfQhV6+nLtOeu6CONKq5efXj+rq/
iAyBHJEDU8mlhmICvVtMP5+sckQyZ90inTHBO2nBz+Np7Lx//TiEoCbBpwvQdNmHG03EvyN0zteV
HtvfenesvPuRSot+I6e/NB9uWMoWnDocGhfzCZvJsRIvFusITb6t3qf46NTdrX7thUvA+XuU+c//
qnQFMUruCIUInnSfnNBwfKQdQ2TocF14/c0G2oe50Dehyb8EsaI7VaZdYIDEkbnxJdBG/Y3ROjS+
oNptrn+jCyffIcrF1l7OveglxA4nHeVmiSeol2KxJVG2RDu8H49VJ9TBx3p31fEVX3/+CF6kpJOg
I9EpF2GFcAJHw4VLR5IurX5QdvnGh5see+6Ieyj72caeZvM510F6/vp0L31EOZe3qClQ+l9uFdzw
/CaNe7Z+Ksc9NHacGiOogQbaPDc+4qVdSSwPII76iHyBo3Vp+1S+jaQIJfB8T1JUbhxKC6+NZTjL
lAtB9zlQHtWyieignorpMjZv7eRoW6LFcN+UuXUI0UR49/q1m0siM+TTIUteXNdBLZA8lQzlk0Nv
MH7PP8FM/GKhlfbaBt48KYebQxC+22SV50eNlk3hjxojAYwQ5K86WmWTgu/sxigAJeX0bxaRm5ma
ImVBehXn48UhOP7USYx1jWfmEXqDdSywWLmTbJXsxg68dOD4WtyJBrEaTa7zsbBWiJpGhljMm9Wv
GErjIWxg1sW4524aHCVWYzflNx7a+VU5S59ZT3KgPzVzSitL4EABDN7PBi780W3EetLLONqMZZ9m
cO7xaESlOjtd3ysv2yJ/hgQeZOvcK/Brz6dp42+f9QFgwr73ra+wlaHlBobahYEtt6UHcXerjZJo
tE077FWKUEeRYXBvHY8L0anDtMnmAYDRoFnE32DRsJAKQuBwkTKeNQxbBEAN2e8pp/U/sryxYTch
W9/VlXkLHfdybE4+Vysef5TyKSmdL0Gh+XLoRg8nrzyCJOcU9NrVT8PdwV6qN6UV9NsmrbXt9ZV/
ee0wqq2zi60ZnLXMe6H3U92aH3Rc162tM0beQ4xI3uH1oxDyK4fEmidCLOcWq2nEYm4AWevZR9LU
8UALvL/xOL28relucwHMqTWB2jKAwC2dMt3gGHAXTWPrxlOw75Vb7vWpv5V+vjyWDDVDeJUEjPEC
aebL0NayOgSq76K4bmY5wuJCQ7sqU94OaKyGKEF9C6j08lzSdwaOQcJLIkrj43yHtA6079YGyQez
MzxYJY63FeZzh6GBl1uHIIqvf7WX6zlXlkjoyRFpMS3XM+viuMaaCi2tYGppdg8Vd0JOwnFKwdfc
2Igvt//5YPOP+SteKlov6PsZQeRUDRrVqkZVwm/NjZjsfuNMMPyd3Ky3KV7fN4LsC5ePAewL2QWg
6HN0s7hjc2E3tk/Lk2Z75DxgbtittcD6nGk2RkYF2qiol2IqO6BzWlb4INs03W5cgC8/reSphGA1
s004+4snDGaun/k1xmtc83h8AJQ9DnoC0VzPvbdxWk43npWXn5bxaD9Da2FAoPvnq52g84hOkDti
smO4D9ScB3zSAnPjW+2tQsPLD+sILhhDNyTpMMSM86HQnRkmVDX6jV1UHdKHXd18CF3k3PW2iVsI
xYP9FU+W6t7Ho/3Gpnq5rIzNRwXjbFFVWVKuklFHdHXI+43CQPyh5RI8TXi63vWmUe8DobevvoHm
YJH+L4GPAshons8VM51Bk8gPYpNYcnG70bBCeAP7U1F9vn42/zQ5zx9phyaX4RpzV21ud50PlQSV
W2quP24wlEXLsU/BE60qCwNVoH5m+7FDWOtZosnzBDR3xAYgojuymlWksS/AdnfVJ6l8dWYFs5Wy
H5Hy/IotUYAoTLUCLDF6K57AihDhn2Bt9tn4+/rcL+woeF32HKJQB3hxD8Iix5BLt7pN55Eerxwc
yWfUTxnuddxIvwBnR1gJOc/GXKUjunrXR395dPCAmVEqJOSzSsT86/66qCzXQ1s2VuxnW8QnAoPm
ICpb3IGaN28kPhe2L7i7ubU4X/cgf8+HqiOT2KPW+w0yfdlTnTbG3sgC3VoHdY0qtGP27Y174cJd
SHWaJMsECDfneIvZBR17UKBtsrHxOc/WrUEwrSO+c2fCYF13jQ6p3RzDPfRh9VhPlf/sT/ot+ufL
ssf8I+YWkQLKDT9oOW90Bg09H3Ae0vXTaJg4yIT4ZWfphKYh5qqoYRraJkkg/xPAtO+vf+GLw3Os
uDugYMNBPR/eSmoviLk3NjqFCHQqdVrJcQdfWkX2gKYiGHmA1i0SEAXesZrzasy1Yvq0lGd20JwR
Lr5BI+0ITdJq2PhdWnwv8DLco2tqr/q2bG+c2Es7bG7Ig+42qIQs2S2+3qrGmPoBDZUYnQ1slQ/9
ANAbTZwQeRyj2V9f2kuHB7gRnVtamTqx0/nSRthlxpbD9io7d3hPdkiWBgD7PirCW9CN+SstLki6
wughEi2B8Fru5KYVWErSzdnEZmHkxyBT6DJhkYZDwfU5zTftYiDqEjzbUGAh3C4ZsE4ydoWf88Dl
panucUy1t16OXlHeNtO7xkYYG10u98bLdmEhebfnGsyMqTD+4BL+uoXQQnV6P0Z0T/pFj70YLkIb
uqnYB1U1KmE3roU/1NPlHFlNQEYwSWYOwvl3G8Edp5kY8XEGfNzraKJnLlaAUyac3VR2+rTtvbDJ
0WZOx+8oNtjozyPJiihwOWvVWNnsp87jER8aEaEbGuOE8QhGuxn36Yhqx65v0ZyfUOP42goH61mE
3vhQuMrI6Y2m+5q3siu/U9tizOPpG5pWt8ijl76iSaBDXOTCczAWRaZeWFNst8g5JUNbvzHC/Iii
ZvFO5P2d36PKSM7ofbm+cS58Q1hxZJkgZG3qJPOf//UN45YjGUDC3VSpMf2wUfO7y1Er+II0+C2M
86WhYNRDHwVLAIFkMRSFpaQErGBBky7LJ3Qy1an5X+bOpLltZF3Tf6Xj7FEX8xDR9y5AgIMoyZJt
edogbJcK85iJ8df3A59z+hYpNtnuVW8qypapJIDEl9/wDqpV7ZGSib///lWRa9GNsclM3qSyvUig
lfUs1fT9dPRWQec5QTB3HNHTuL7UhehFPslwk/vHxMw8e2bGondOhF5ZUFZ29Zw66QF7C/KubgQM
L+UtNOGFLXKy3NlLUBVrBU2XPlhwv/L20o1RY1MXrBN9T3A8DYxF8aUxGzW8fp2Xnh7SmcgGUHDS
Cj1LK1MkVdEipJk7zpP6Nac186VV4/alyMvl6fpS69ly9qIzWaEoMFdNCWA8p3tSaMigxEzkgnZe
1JBmIa7evfEXljtYek2Kvqlzp/yrFcwkri984eaysANIk4epwcM5XdjKENYaIqEFuXQQ5hl15SMY
qb/qXh0eJ2nitDRr1Y37emH/eLR56OwCxCeunV3s6DZIKjusOUSdy+GARslDCdIv84WOZ1M1u872
+lVeeJIwxdUVKcJQhUbs6VUKdMK8fkHYdEQc6aumSvE4M/T4UZlGeaOkvHRDmQqsT5PATVPrdCml
gBZWovoQOLVUkQ7VHPCuz006JGhnSl3f6J3rPo0NBKHfv0YojYaBKBPZk7Xe9b+FtbSl02OQOOLC
hyx0CCh//twWCpLuhVd2NxKYSzeUzUrDcs2SiQSni3WOLvOUWTrKf8v0iaGzENDGXXNru+l8Iy+8
9G5Y6xEIHh+oyDneJsfMT2INowWOF3UCVzhtOGICjSQo6Y5GB2aNBMy29BBhgP4GPP5CUupReJBf
0Apm9bOkkIi6ZG1nYnlgNcpwmJ0i3jsRGvSbdo6ZAcpCN9+XkWF/9MzYfMnBlATXn+uly6cvueLl
GUbyRU5vtWUUjjWK1gjsvES+vRBWNu3MurC+F3mnHiwsyMMEtF8g5ljconRdunxaNGCdVibpG7iC
oU/9VNujgXpYUhXh7BhxixKm3n7IPfCyZh3lR4wE7IAkYwhtVNYO16/+0kajokWEYRUW4gg9vfqc
AXunIDwEftOoggHVeD9tPHOvoNDx/xAkYAYzdHXICt4k5YmWZ4mDjnlQjglij4nb70pmGYeywQHl
+lVdioAsAeSJmp1s8uz10eNKQ/csMwLc6414M9Ixea1GcMc+ni/jccC8+feXRGeB94e2IuBj5GlO
b2Rs1Q3iYd1CXBqHpx6aZIiLJ6Y2/O30vYkQMrt+jW8DoYvIFfoSsC2J8ueYQ4THES8dxBIUmp59
AZqBXV+kaH6uYvNU4p7oo9E83Yi+v86O04PUpaHIyGZVeqAbcva2TLqKI3Q+zMiDxmodTMOkHUfT
ir6PsMk/FNGc3MtYoJQ9N5W9l2U2PuT4H+/mwVP/vH4D3m5dpJRIGxjdw3B7Mz8dkEBFIUKh2YdJ
wEeVKdmPanTzp8SV429HKdBLK3aJI5VK6Dx90A1mwFmXLUGPCnc4lboXJrjXhk0prI+pm0YY/6Kt
UaSZcmwajN2vX+nb7byCp4gQTFLJlc5B5jEMaZsOGJIYqCpWSDbkaOZlgBfyjTFZ0c7zivoGZP/C
7sLpgneVzhdDSPfstHNhRw+DPtO5TXvtnZ2hlyjEXO2xb1l+4I3U7nLdeb5+mW8jMfLONOZdTlky
zfNuMeZl2tS3aBZ2Ik1filJ/EpFbvycSKnttTBAhpeAPXJLhG/f30k4i+AEQBnlN3Xl2sXGJhaeX
5CpGrEggyUmPj0oBkj+XeXzjYH+LrHddMhcgFPgAsZPOe6lC9l0xWhhfGEBC8eceM5Tnc1wG3S6q
H0U5jX6B4WyQ6eN0cLR4fp+Sd31EfxVnVFnkD3rrxPvrN/7S/mJCSYMexBUZwNlLjetYhskBoSRd
oBb4CVqU2FZU5NOwpawKyLmV5jdq70sPmyyK5gykOBDTZ82wrMbfK5vGJRBNM97jIaR/wra1OLjC
KP+ssHY8AtpxAi03xxsx7OLVchAB56QopqF9Gqm1GnWsqEVPmdpxvFvKBkvZUlM+o4ol77okjj5f
v7uXdhfvL6+TBQiXOdfpeiW44NFJMa+ELNpvJ9SqN2R9eEdMbn3jTFgf1Fl0JkxxN5msE6rOm7h1
iSPv6p+JXO4knxlHmDxGOb5cv6ALj472zFpO0YYiFT57XVokAGdXZDPenuXUbrAwdA5thVCOaTXZ
XtUwoAlEKrEZhc6h3Ng3FwITSRpcX9Jjqqpz3O+KGx0EzalgiZcGQ622PVjNqD/2uJUdmwU99Emb
6vD6FV/YMmQSHOsrHolT7+wRWuTBVppWq5qqMIPKNHHhwCB6qw7Wi5un+u76cpeCBNNrWg2ryIHF
gXu6ZbpWS3CNaWfyl7rdAgtwQtqLABVGy35ujL7+pqECHczYqISTChEm7DrV3mGrmX9M+wY9e/Qk
zRtR8lc35Xx3ESYYhDA3xbRp3Rd/q4BI4BhYCjkHdu3oT7mnLAdn6NsPMCyrHzEecaE6o6qaj13y
BSEo42eGAZDqwzCot/hfpuGCpcC9JALt1Ty7RWS+0OOnZcKAaq19Tfr8Z1EM5nezOMYwBaNVC4R0
mnEsghRRna9CNRRn6yi4pt7ZyGH8HEvYQxuGk+o9Es1IDtx4fpc2KY1glQkd01dwQqd3qsxoAyc1
nX5rwLPSL8k6tz1Cz8d1pE7tmFbG3Yz52t7GJxkNdK/62Sk2IBRjQpK/dZTqAeCruUudprxX0Fu+
S5h6ogRt3ez+vK1ASP5hrK6KlOtsYP353x5qOrROVs3qFGRRPdGRX8z0qM91eeSY9L4h+Y7Ubo0K
PPezQkxVlXP06frdunCzVsYAswHQ9QYR+fQbWEj1YSLJkDhOiR93Mb7Zd/gdDC924TKrGSQi3CEG
fu7vnwMQrFhypSWCUDk7BzLZ6gPzeez7lL7BgbTDL/o16QwFtqAO2AHHd6fUb9RbFy6WabhmQq8C
qGac17sggPDLSkc1wISoa77FypzsM2ac7W7Bz+fVwhowP+J9M99AA1yIYKxLwkG5sPJQzl4OYIYm
RkkVPaEub1qccTwMXLqU1neDyQ+TJ69Mb7GiL72RAMlW8VoG8iQ8Z2c87E4dWnSOlH1tI3anRWOO
6WDfHL1h/mGANdpmav+k4w96MCNEvJn29h+ub663hy+NCeh0HPNATFDBO91cppEtY6J7IgBQpn92
JIY6fm8h2SQqZL2vr3UhbANiUUlgV8gFk9yz1z5XeZHhEEkqEnds0S+PZhEsmG88WgNCNb5E6Vz4
Zt+J7qFc5tndemY3m3jFQ2zcGPSR3M1gNHm6RVXqlqTE29wAKIjzi9RFqotK5umdGFMDYRNoGHi2
9zPZPGfMbsFa58bb/HajnS6z/vxv8USODawS1+gDcG5ujHmp2x9Fww7D+0N897LB3F6/65cW5AWm
iQRqgHnY2SaTmd1bU5kPgaJjP+eldgaIvEmOJSaJfgTYZn99vbdvMP2EdblfbG1U7U4vEB9ODTiC
GAIHhcCNikslE1u0XZzZUjaFloCbUqIovL7o2yjNoqhmGOg4kUT+kqD7212lcdMz/uoHtjFupb5D
lHrycK55Ym7VPS2WFz21uWI81E1cBrIf3Rv98wuvEWuT/JC/0it8E7YMOzHHjPWTUlQBbl14k0sh
HuZlbm9c6tvskn6YAf6DQEVidc6HQOm61xfYNAFuUABd8yZTPmel7tzFmobmGcN5DEQqPXqlcMhv
9eMu5DisTtMIMSLmV28GBa2CK0GsSy40xQdjg5FIdHRGkR8rVdotKkjI2f4yYfyS4K688dS++ZIa
wBvLRBofRboUIZtvQnhwcO4ZGsn31zfChZi6fsGVSrASTuGdn26/OplMvIjKgdF23+hwoXN3l1Wl
jvIG2YyRzgXg2altAjMeRmSNMkP9gAy8tbv+PS5tCLIFlFSJdRRTZ18jcisz6jy+RruQRvmkXhgj
FCa4gswVN7ovl95weKAQAaCjwrFfv8vfNn+OMd+gI4cTKIo6vLS1mtNb62Xb7nAEL8OBgfKNU/pS
rKS28eDHQNh4O89PhYkBQTVQpLvGZ3VCZcOwqWd+/x4iGII4E/EE/s9ZJKnXua1bEyoxzEl2lTri
MFgOaqAjlhD8/lIr3ZpfiRIdRf7pLYzShECcOH2gDG62q8fRC+xETcIo9prfTqvWLgrPaW1pa28S
yh5sX5EaXh9MSKH7cWWpfqarfaAnOt7oSXKreXNpdzjE/VWHUadXdXYXGyk7t7GI/yZv27vULsy9
1PFV11V8veE33kDlX9r48KIRu4PKy/jpbDMyAqmaHlujIIJVBNm17Hbd1MaBhhvcjZPt0ruuqyTl
QDCoakgaT59aLzRE0VY3HkNf+mf8+LxNXCkZ2JJB7J3OQ5N5cUccdiMlKBVzChvTuSU98Qujflr1
IVxENAS0tDatzoWuEx0gFLOjPhgclAl2mHs6MF/B7u3bxtO+okyNk7aKIdu8ScbWfBAzybMfx1P3
o7CqZINvbQFYj7NtHzdQFX9/Z68wV7qidIJXQZPTewRFvBEkTmMAANLeLW3xtcFjCJlx+0bkvRAT
ThY6e/AiovYfE0CXCwiDibQO95jAkJa40SG8cNTrqO6haMpgjNHM2QX1mHmPvcJ+1pdF3XnD0FE3
a0rYmQgOumqlMje2IWkAZ/OdyHA21yPFr4n0+fPmgGGuQEkGR+9s0+kMFXpDYH/aZ3ZSbxZlxl7Y
QGl0I21jAiljiiBNDfOoNKWKBoYqjSCbm3TEQ8Ywnyujad437YysNbGlz0nBoviYUcjueJ+mz9e/
7YWXf2W1r9M7Yo55rtZTydmNIge9Fd777DXXlOIQ554Z2FT/mOSMWXh9vQtvPzQmoP4rXJ1S9awR
hDY/1q5ONARuYWCjktTfhiilpzHF4sZzuJAG6bRjweysYwdaGqf7OsrEAh9HIRHx4uqrXQ9fcsQ0
d2kjq3tFDtGBplDuG615i9RwYcRDHs37CFBydVI5J9827hhJzV6PW6gHIihFVz+msxN7/lzP1g66
bofBPVc9pVoz7ruiH4NRVIBimbzfEoK69IAp3xjyAI1dwZuntwHnzCIeCm0IslIUhyET9FAS9bN0
uvnOnlpxI6259PKh4oF5zJr8gZg6XQ7HJ3PIYD0FupYM7/ELgt8sy8YKrbHF5D1NpvQYoyL3iClz
/U5h0nQjnF26Xpdjn2E4oyYyl9MvsBhqVmPSLQOtnb2dl6h4T1vIovie15Vh1443Zi6XNjTqwZwt
60kD2ut0vbxsEs3rWY/MdQqLEhdlxUYvKbec/kYNcWlHw7alawxmnv85y0GyapnzEo/WIHX0MQ2F
a2FpRy8VJzAh9hQy8hWdaKxRwXTrN+LEuk3OgtrKdFwhwEAa35q86HGdlzFr95Vib3tFrmZmGBI/
uPxtuzGrTN5NdnvLIujCdgL2w7iUmLF2IM6eZg2cYbYivH+TwYo+AfSba8TlVQSATYVGRBop0/vJ
McZ2N+iK8WEG/f77cxYPHAk9ZHsd5yH8ffqAbXwB3UWJRMBmzbfeXHxwmgHD7EXvt2rjNQf8rZNA
cIzfeJUu7CwQFSsglriOpNBZqIxSEpRR0gxRstT9huWtuStmvWG8Vd2SO9QvbC2DDAAF6VV+GI7U
6UVW6uJGi4ppzzg51o8OS+Q7Zlr6rhuK4bDIPgmS2EaYR0urTz3uijbMCQAei2pioJS70RD7cBnG
wzBNRgBjpcChba7QgwarLr60jZFguFTZ78ZoSQ0k2pfhWwnde+R+LuNdX6TthlhhuT5NLQz8Mrvd
J3N6y5jj4lWirbj2DuG5nmM5XTcZa0+MMugspf6oTOMdcqSgVjE3/c5QflZww5yWBzq27Y166EJU
AvZENURkAud8vo91fBKTzhEykFhdfSV6fmiNOhYgZYE1WIn+cv2UvZBq0UBbeSBrzH8jTeJ5VapK
U6XnLMy486E19rrfMxy/ccZe2qJAj7gwSG+oqp1tUacV0VAlCk6D2ly+R7LewZYgt49RhSb39Uu6
FAkA4a4HGRqgTLdPdyhWspkFZrQPKsWcXzrX7KrnRUZQzvtRGA+jamPINtB4wCSTojscc7z+rn+F
C9wa8BpoLjD2xECJlujpd1DQghgGQ0PrQbPaCSMAAx1A32tEdG8vFTiZLja6T7pRm+WDk8z6ajE+
xOilSO9TBubgi5aW48/rX+pCYCbPZaBE8g5G8jw8JcIr2sLAGhmI5nhfZnhiD9KS2zKu5jDthJ74
3mDcUjm7sCqk4xX15JFaMdE6vROJnnsMVZQWqRRhf4ZP3Ro+vm3zR3ThEWdm7OId86Svf/9iGToD
daW9Rbw6b211gOrAuyKhPWSuKjY5xKL7vGYERB8pLkNkqIF4cE7deHsvXe0qGghImuYhB9Lp1Rpq
qiV2tGCCXlneZ6vVJ4oJM8qgEHRxs1Vl1W/tKZ5uLPvWF4NYQRRcVUqZmnLyn65La7TLXV0BwZ/n
ZfpgaAKP+8Hwih8zHfj3mdcZuV/ABd/3s1mhp5TnbRFEY9bqod0kONa6iOcGGgLhlW9AcUD0TOJq
5i+1Er9e34cXQsGv+nGdnPNozvMgNkTvQENtwCIrJEqYvnoporkGRXbJd8zaG1XepfWI4cwpKa0J
rGfHMsC3hgY8Ulyqg6HDhkS6OHZFk96VEr2EG3Huwgbg3aJpse4AdvzZBugnV7gJZ30QRZn1WXT2
S90s5YOLS3EwtUOzTdv41vF/4chAaos071ennP1++vBnJp1m3jhtMNcKljJZIZxN7qlF7CNiN35u
vfHW1PxCiIW8DNd8LRXWbsDpijgum4uUZUdnKxlzWBbZIveJOzEFzlPPS/xFU5IHJzbH8m5cWlPJ
/KrT9e+/vZHggiOlzaB8TajP7nXKpCIqu7YNtNKVzzOdel+JHcJYghXe9vpal+4x6j1M0ZFHIb87
20ReQU+At7kNkqwb3sdaMb/k6gAmunTdXbU0yY3W3oV9BMkSRwk0mUgCzhVqHZNuB/gVasJCa5+R
B8RxdFKzZEIJU2bv2iYivXOH4RZP50I+sArawEski0at7OzwNAots3TBDDoFuRMm6EYEmktpfP1u
XnglkaGkqc3gwUDz9KwUSlUvdby8EUGR9zVkdHO+y3CS3yRe3v7+jWRKxoSBjGpd8+yClnqW5WD0
MvAqq239OAcPltex+5478Ar9yNlCjIjD69d3Ybd4mELC6GI4iTba2fV1wEaKoWhkULZO/zDMuOUu
eKBgdDXr28rU5O9HHXREUEVY8SIc72fruXne1WbLenYvk78qtQRaLME4NKoxP7aZmj9XtX6LQHzp
IplGUOWt6QRN9dMg0BdV16GOLYN2Mh0ZcsJmy5677R3VdIw/yVKHIn39vv7qiJ0Ul8wlYKxBVqZh
z2D17EJhU6bFMA80DfQCiYTRQRRiO9IiLzM/HbQ6C1qhGi9a6iz5QRto9W7juZW7eFDT2DdbNTJQ
+aot/UdnTU63i1Ure3Ujq5u3ZaNWJAZjl5XPC2/m6FuTET3Foor/TGQjPT81E3ln69lwKGq3LDez
MCZny8i7iG/kj2/eft4JjnLwSADV6UmfxVcquKm30o7LBELznHFYBZPRqX7RmMs+s4af3IeX67f2
7ZKQ+OlOrEpwkFnO9VOSBQhlXtVWEFvL1DxoWqt/tAYKVp9OQbdslZx0564HFHQrQ3wTcpixMpWh
gOUoYdh2FsZFhkXePMdWIDJkKcK4c2l9Rjz/Gy/l+ntO986qi0Bjgji+CiWchXDhgnsA+GEFCKGM
sz+jN74ZlcK4nye3/HH9br55N7gmGDOIFqwEYO9cigVpj8rpUXIHW1oZzzkSGPddZzz1ShKFddlz
Hv72emvGudq04gpCi/b0XdSdEi36dL2HaqTjMW4m0/SnULS52TYwv7z3LnLd8saib4rkdfoEHgCB
BBC2b/odOF93GqZSVgCoCAF1NQOB0WRl0HVpH8xgfjYW9kTv9Nj4bXleVobJsvLZ2HDIDZ9ebo1J
cS+QBA1E0iovQwzkbZ+htrHR4+amn+UvnPDZxlmfpU4RQ2rHrPp0NaH3hYrBPLQVD0VXX8jEvG9x
PB990o/sWXXbGPiDHkNQnVu9ayjTM+WdVlvue/xnyr90RLQ9nxVLI4Bjs5i+rYph2umprmsbD8ux
BzVPNJQtomS6y+Vs9UdVQa9vU+V99s2u8/nr9e3ytj5l4KHaAIXomK2YtLP61EwssjWQL0ETp+o9
9AJ99L3JKlcscpd1/oibhRVS1jXH3kKqdIVcdBlfMMJ0oXWz5lslkI688Ybqb0PBipqhh0Uzi1r1
fOKuCjPp6E7WgQc2bgx5mrnYpka8KCGyjToTjmWhKAGgbTu+LK1MucuLun9ZMtUWmw6/d1oYwOYr
367jsg5Uux2mbe/N4xea2xYG5YjW52Hd5d7HGYNQRvnY5FAZabY8pMvopbgNWBr0H+j7P6/f80vX
hgwjd5yMZ+04n+6irHWrGscOFIE9wvlSG+W2K7Lm+foqbwMP9CRmNBQ8TPDfEFrbDtJIXDV1oLtd
/zUZTBt2l61h1IPAn69S8d0IAm9nGGwlhlhUAmsagEDL6XVhVIcTPAlPoMtsDDm9841ZdHno1hLC
51B1gdK6qp9kixUuZtPvqzmKNolTp//EhP3HiSu9+OVS/7Nu5i5FAP7sj//1rnmtPsju9VU+fG/+
5/rR//1PTz/4Xw/pz64W9V/y/F+dfIjf/6/1g+/y+8kfwkqmcn7uX7v5/SuG1PLXAvFrvf7L/9sf
/o/XX7/l49y8/uc/ftZ9JdffFqd19Y9//ejw53/+gwHF33bB+vv/9cPH7yWfe6gr+Vq9xl395kOv
34Xk8+of62tOWQqIBQbAKgA/vq4/0dw/SN+A6wGks0GFriIwVd3J5D//YRp/rB4z4ONXtim5CGFP
oDiw/kj7g/E0MZg+O0S+VS/y3xf/9M/A+c/nws3415//R9WXTzXUfsG3ORu+U7u6dGkYgwKUXnOA
8+agYim61RtFjk81eZpP90GVm36QpvAxIZlaH32q6ZvJ89DDfsBVxo+zobBxWy9kvF9JWTa0/kmE
qF3oeIbHrn0vhBRLmKVYywYLiiQfTX3JNZ8zy/kzN9Cv2Yiy9Ip7S2ewNBZWWQatXjCfAOX16piT
DjNR8ZwtyDMrcJ2oazcITKGT08bj8M6szKzxpzkqUWjXsvmlmABf4Ny4RH7foo+4c3vT3dbDIpAL
Bqj3UpZ4LfpV2k/YBC5LtkKHum8zY6kH04jdxK+FI14Ms/VSTKFIhDZOZEaabza1QoFdLgWTf63s
fUWzmsZvYkXdZyConmtIJq92W9TKRjO7+s5slTRDfqpOy2BxU/ernCQ68p4ha+nT5HGaoBoxq/dH
eKD3zF3zO1dtmv6xmKXu7py2TvYGOpk4siw0xvfmrMcfi8WI71K1X2CnF4WTb5zcKB9ze7G7TcLt
/ooVCO0OYejSn/u5PjoLUnR+04PM3kgva9qw8WqkUvVm3rTMsOWmUREb5d7owxPyi62FYWwL5Eix
C91PYhJCP7aiyfFBUmax3wPfqfzGnPO/8t4yHyZryt/Fg2n8sKregN5Yupb03br37ACzcK97mONS
u9PTQc94vL2290qtCDhypufaHNw+RGmpPOi51iX+MCa24oM3E0/E6G3LlE7jOSf5PbPH9HOrNd4n
W0fuIOwj1bhz+p5DqEg9BH3bQiqzj7X1eydXik9s8ALU62BHU4gl0lCESlR5aCdBTfQC2eVd94g8
PDhC2S1HHRLFFHhpPfSByeZzD4rTaJ9KvUAvdLC0OCzG0Y7DmMo1C+NIxM0mVuLvqo1uY6CIUXsx
0WX/Tj1twgOZ5JjhkAb5HtlmU9qbGd8Cy29mj3wzaZzuq6ouBT092U8Pca6IhKGg0S1+XufyfR7L
6GHMZpU1PGyDN8idoDGv12lxQB2hQLLGyWzPT/qFPh2wnPxJeJXTbFxnwgiEPVSbOG8ljHKk3pnT
ZoxrYBSJIljBUgglgPNt+9GtFCcLtdaU78xsqJWwmcaho4hU01cQMEl9WNRmePAUEd+Bj9T2EFuy
ggNdVmVAKtSVd6jSNgcBZLzdWiUp6MarYoZBmjpklr/0xgMiiGogaR09Zyvxzh+zqENsJDVLC/Sg
UJ/LVFWrQ2Mo031pZKg/JZVqpRu9BQr4UZYOkAqi6GD/87D8rSPq/3jwnBxWVw+y/x+PqDVr/o9/
nwJvjigsquTy2hXfqz9Pzqj1U/88ozT1D3JsetjweekJ4d/47zPK+gMcLE11eKdrfwM7jv8+o5w/
UOchJ8fsgw7vLw+Xf59R1h9MQ8GP0PQBYIAK9u+cUczpSWP+uwiA/bTWjisQhUJ1BcCdzTGMVMSt
RsLuk8AnX3LTyzeqnsW00k2wKb7aMmVAMLLbMFmK/SGhHauNivNUtkV0SMD0hA0QBw6LWDx6QjYf
EmP61oi+PiDCqr0rp5o5CM6x995cDQ/Mz+si0KmIH6pUafyUtPdh8LoQSXz90MSevfggRoa7KcXT
3c1jAWO9UXHVHbTxaBlKv+tXLkvWSbnVRL18nZxMg0NsueJQe/V8hGZrHbVs+lB5dfow8emdQQfV
84FhGz4e8u0XGSFfuJ7pW71pngvL4hQhdgVOMQzuRimTeEf/JQsLYRhBDouq8LuZyNkh5b5rdURB
/TItpues4RVcpcIILLXuS7M1dwbn550j5bgriEFbQMfDzxHhnG1nmK+QUvVQrZG+rhkhbJgYZHck
sLNPuS5DxeiGB03Ewx3KvHnjVwAkD+NADRwigYxAoGbEcjMVIvmiVrPyA4wnGI+Gcf9QInOAnNJ8
N4nSlL6jTcrXpdP0HziROHspjSz1a7v1vsaazO+6dG4+iN6Ig9kciv0gsLibYj3eA1fdThGWTSLp
5/2AgPQhqQFHBVVl7GSnVnu3bJqXsePw7zsrfoiNxTmKxOKUMwF07/HvEwt20oV1xJ6EYA+b/VBA
83o0UpUKyy7rnVeriObWmdL7qVFWsb8oqe1zzpMqzLROe8v6q45b+zh0/eiDkVuel8G0nvVKhw2I
z/2h7g1v57ZKB2sZMM9AaeP3Rm7f2RxMW0wUqr0zovQf81Bf9EIZA9RT8u0qxLjDzbTZTLHLzJn2
WNAaivYRbftCD8y28PWSbpptkew0k7ObV1VP1CKqx7FsdkCpnB+j4/CvatpJs1kgIDI5nz2dcD1K
zvzciYAxZq1zZ8aj+UAlSUoEl9EvMHUPkI9BMa20nAMmNOUhKVu5bzwr8+3R25XDoH6iF+l+NO1I
bkc6MAoTvSgJCyhMoeztIUzqzPxSF32y76SCxgPKnNUx8qok81Ux95uydhcSD+y9viRFsuzmbBh+
kkrMmyg29BZtQx2JumbSIMhasvXBBSW7uOgi/mPJcKycNNQXAxJN6ljRxsPd1jfwMwh7NLsK8Nnd
MvgzaXMop9HuwRRN3/RuUTc0DqYflZ5YH4dl/JYrGh6OSHQ+gmc9Ar0qNwgVajtDsbR3kFWiUBSz
shvtcgjrJlG3VcktYiinPbQtSWRVlc3enjw0RdloFomZlSQOp33Rf2pHb6FYptYOI6v/othyedEH
OhPRYI5bUZdbdZrqfaWgXKMrnbqxtfxL7YrVBdyJPvOq9vdooBTPZTJ9ciIPJXhLMUJ6n+zGpeyM
d5OZvS/SIvdnOaVbJc3zp6jvowC+htv6+Tj1jy2t4z70avASflW3OSnUNO1Jvft30hic1xYVouNM
nrwpNVsYm0yX6cZoozHZaJMq70tTnZRwjBX9Qe9p4vtljHhIMNle9ZjkbXZMktKKfDXvdjUIeT/q
lx/K2M0PSVMvf7YO2GjfXFXXm4ZMZzLtaStcZfS1pfBetahQAo/ft1PyWd5VoDuOei5J67R52xT5
S65AsQ3SMescspe+HO/cPh28d2k9G9hWtH3+ueVVR4JMVTMG99XyXMMldOPOBMoe6weOsiTyGRlB
MxxFzQ51zOojEiRmc1DVuNrhoisaGoRkip4KQqlUMOtEj22aU4mnJeGuYGAIU3zQi9BNlU9FL+3j
kpfZRx0X1dIb3Xva1QgFd7UOXIStm9dJtpvsKEDTKhbBgLznwTCT/p7+t+3HjWnu9EaagZcPP41W
cmL1WXkw+tnb0sqEzzuzg5LJohJzhLexioIJPWIMD1B9BriU5a4uBZQps/pp593XQpQHxxu+OEXx
iJD5B1tJ6aAkccaQu7Lt1Nc1rd8M8dTsZd58HyJjflDmOr4HicmXRal2r6aFCHtDGmSdU6xhCU2k
zBZEjbze+KJAKgrRNyvvEhefcyibzcc8deZvaVu6YTbb2Ehg57xp+0FI31zqr2TRX6C8Peaj9w5z
q8jvhu5P2bXdVmKMVBMYQ6LFuM1yZ3pcFBNGGI/1UFjiiF9zsplN95khWLzVlRGNCyX6LEWTgEOq
0iCuloVj26s2Ykzxdkc5mWCW9HhpZ5yNCtpe72P6gO+Q+TKDfsjdZ+hKri/6/L7PY4pLiwO49tmE
5d5MPfVDMzj593KpqQYLN3Y2U5pGh2Gs2p1IrYlo12Mvg9nyXedqy86153ajijTaRK5Tf+mxBzOR
SAKw0zi1fcAvzPgR4Z251ewqhbAtDedozcL6E/qM/s5DBfy5a9b8XOGrvjPjfC42trjT3Wy+G504
+lQPeNYf07otnqYo+qnB6r3rIg4xu56eY3rBHxQYj7txWuptLKTlt07jHLw8RR5XWslXTD4s2oOk
1V9zJW4OFQVcFaqVdXDg/wfEZZf/WNaOjakGWW1NR0uf7Hf5jKP7Ji605jmeFud7pRdPg2arw5a0
atH8lQn1wCNmuC3xE38al7n/ZOTqZ1HzRjFyx+N3YCbjLxNiHX1cbOsOfyqqZeNFj5R6H7cDZnEV
qafj56baBm1HEoG1lFIEVtHYX5rU5RxsjO4YqW30YDNdeky6bHjfxWI6aCJn8Ku06NCV7tygYJ1x
enuT8pPvSEGlqbRLN+XgOo9xG2nHOHGVLcq6Eik3udGtTg+NuIzul8Q2dkmhGJo/6kWOCL9Xgtpv
o2X7v5g7syW5cWRNv9DhMe4EbyPIWDJTqbW03dBa1SruO7g+/XxUdc8omJzgyZ6bMWsrazNVCQEQ
cDjc/8XtorPSVsWl7PM3g0gQl3EyN3zoTac8Kn2kaqiQzPYh7czUdyQ1yxJ6KeDCoDO/S0gNCCUK
xEyLhPrbQtD8Z6E340UU7vRcBhX8w1DMD2OjYWjI65crhHrqodcE7zRNrd/1tVLJS0ZZ0Rs57NYl
SmwDElYWaN8RzkvlIRQar0ElF+cyDsOTEwjlY4rP8CEuA17PcrCrzxDG6m8NNG31CcGY4Gdm1J32
MQqK0VoeoPOpzEIjOGJQ+r2Je0oa2oiV0qkIY6CoOFafLTsRf5hl+xesu79KaRsfBzcQnshtSkFc
+/nBklX+D9eopOpR6kQbxZLucwNpggwkF59nGwNNjz9VHqg7nTURZWQkUfnRNNvmvAAoT3Wfzh9Q
ngopZMfoROLyl3SyOalTkwhyrVAeylzPYTmM8iT54G8txf5ikkueKPIE4KWcyJ/HkcZhPjseFhnG
tZu4SR07TS9qF1U8/cf6Mvbz/EcxzpKy1PcamVg4BAWVE5Vv48TpU+GSieVzQqpqnbX8m1Ok8cGJ
4yfTmj+GjY05t+Rxn0jrOUll867N0vBKnvK+MetTZlfPTRP91EvXF1PxoVbdn0U2f4hH808j1c9K
qTqXoZz1J4tkaRDDlbLNuyDDBWyctOs456hpFhUm0bVC5IzsaxPa3D1gk3wCYXpsLHJ6XtGZGZ31
KZt/jEkQETaHiRTNlUlyCiK7/QD/TXMvQVwO1RXBzVx5XzrSct4rafynQwb7HrCt/ATs3OgOkbTB
gehT+F4Jobo7ajYckTfIvHk08o8BD/HD7NKe72opHtI2C4HODvNb15omFVW0pifNjQP7Ucy2YnPr
haFnhcrwflC7cDq5map4kd0kH8KOfyWgodFo0xsVC6RL6ybxRVQzr4Uo43bNVTO6KmGmvENmwRbH
RWj1GSJk/FM1m5AnF16vsQUYPwrC/mg4sfXO1JvGdyq0r4tRgy2y+C+cO7KcMR7PGZAb1jNTWj/q
asiwfddEvmHSLUL0JLqkQ1D42JP3MRXA+MmKiT/cvUb9mEgsETURjm9yaR6nIf5qU90ADVuMyrWY
MjIIzIKbANF4o8uhITRTor2rJi7XRBcfslkWXtF9xYHtyGXSfczRlfGdbs4vthE0JyFK+EGW81Dk
cniIDEOeB9yd30e1/pSZ9Tu77ma/tcP6i6o0xoc6nepDp9PIKyY9emNTyPTR+yyOTpLl5wYzm6ul
K8G5VF1snEjB3zqx0N9E2qif6tw2z5iM1ocpcer3Sc72nvVhuHZtPpBZjG96K36/mNo+mRJ5TaSP
szfBVOeYahZuQstlytOTjPv8wyzHf3ZJqV2GTsVJVFP0ElcujLoOcacUTxbHjt5bC2l0YQn8Acad
IxuG7gdtGtIv3ZjBWpQgjU0kQ9X2ExYHMc+H3DWXvyB3nsLY5B9pHL6PA70Yj0tbxp/An3mRRkRQ
Zs0+hhGe7pFZfA2Bdz5rislu60Olf7JA6LZeWClfm1Ikfp7DAm2DTH0QWgmOrp95sGbGJRVV8a7u
G4dnZBK+m4fA9Ylw+QfLmuUpatT5WNuId1FaG3806N96CcjV8kj9rf5nVeXlFzwFsuEgR+LQIaTE
YJZxGR0HKzA+j7XQzmVipx/7elK9AZzWSc5Ndh3BPbyJE/MTm2EpRctJfZiVtobPUJn5sRyV+iq7
IPYddSq5nxO+b1S33YH3h7nMJToowTi+peotPjZhRU6ox634mrMxHttBSOodVfWmoxV0NJpp+iRm
qzo63aj8CGDZH1ssLf7SpC2+2sqUXFO1HT/9V2lhPyChkx/orUXL6WqPETJtF8vFGCl21H9oIhke
/6tzkjmh0GEd0K7oL2rtwnYN3fG5SuznJO6CI3CwkGwhfs+zM3nWRm1696sq9aoC3acy53/rttBN
de5/VsM7/yyXBk27/qv+PyzfLX2f/3v1Dh/tdeVu+Q/+LtwZ2n+Ds3ZQeoV54Nrw6P5duKPtBHrN
oO0EN3Wh19Ea/FdzyVH/m6IdZWn05BClApj5v5tLlvvfZBkLVRctRMB9gJn+XVb8HzSXbkEfvL10
fDdhV7kLHnMxhrvtThpUdJCPsyLfHuOu4S0uhgdph9EfbmnI62+LstHIusVDLGMB1aHPBjkOxDHw
39uxEivMUjSDYx88tPkDIevWPmCRYHpDrjnyCCgEjt/szNCMCtTF/oPBIb9AooZPhsLm7eCqGcoE
34LIB20ZPxZKWp3xdzA8sw9K5KEZWoogf7AHHCXuj7xu3/09bxTnsc6BHGqvmYHj0CVFbeuR36lZ
/nFqqFokZTU8j0Pl8Gp3jTA8THkXAb6jeKmXqX0cOrPd43ivOtH/Wn966+CXWAV+0O0SIGBYOXVG
ciYRtfucmWX0MCcW5gquPp+CuS7/yl0ka2lVgKssKVmcTBujSTsJ3R3I8YrJ++unIBQBqxMhGAM+
8WrbzYHW8KwrY19OSvImKQqKn5h6uldbjbrsAA4of6cMQIVPk+BZiYaBol+tIkxN8tHI+Uh/Tvts
R3RevcRNxZ4n2NYno9VlAvOyEWoBO3u7VCNAsHayp8SvxRB/MNV+9GdkUo52Iyy/KaL2nLVT84jZ
e3EiQ4y9Oiz3tAa2vtdC/1swbgLm5drlVCigUIKAOzQym/FtHVdUTrjEnuOuVa5OhjIfDSzX5g5o
0qc0Sqknc1P3/3Ao9Xn39/DLMAGvnR65CbSXnbNGidIF7dyiDVO/aBP9n01mpqcxceRZhpT97g+1
fPrfGwlEid+HWhMiqoCcskbkz9fVGm2PyVG6hxoZk+9UfKZ3Xaa9TjH6115cVpcIDc3URXXx9lvL
htYvpa3E1yXAU0Fl9BzabXkSzSudt/81FC7z0IR55NlrWFGBr5Gios/v10MVeBLfBAIe6kcmta8D
8vX/cPBu2Pl0Kx2Rfw9KMRGAL9vZWO3lRJmUmGcLGWSe5aeOVOVdgoeMn2eK/G7WXXSyMKQ7cQpc
GPJzFdOZ5EQNqeq8S/NSP2sI24QHvXOtP+Z+bPcMi1/uLaIATFeATYBkX7D651ZXR1UpMx9rW3yh
ZiXy8DgTD3Vtv07OflkKIIBgDhdhyUUTYhV2qK3IASRw4huRxVBVHMMJd9RPYY3Iy+w44Y506dbU
kAtBTAzaCSZJy5//JhdC02pu6cElfmrK6MQlYJ2DTh2vdqW+zq7i76mBnUIYgZ3FQq52cZc2hNIy
pBLau0j0NVXmGUmUncZh3OXlvzyii+eHiTsjmFZcOch1fp9WarZOrEY1RzQFFHfMTQVfhX6giOGi
MY/JVzV1B9GFlO7LZnoq8a6k4uRSvs7hoV7jznTf1TGgs6zVK79U5Gj7JsWonVtm+Rm3kWRBfIMQ
AaGjQ1tf3XfOsJBCgiD1g0orl9YKahFL8Yv4huuZLdWTLHhd3g9fW598AdGCYkO7x31hMJ7mgQaP
KvXjtmwXUyi9p5A2OdEz9Vzlx//TYGJ1tGuhz5qqdikSwNJ8jEX/Posy+6LMo9hJYpb06MVa0i9m
YyEmgijE7SentJpqAf/wDaqUXH6u+SYxZ7EnW7Y3zAoEOFhV3GgCdFwa1NkD4FUYCUYYX7RQpTBj
6kq24A4k+B4rsOZDPI4gfhwzjR5UWh7vlbEIvHLoqidrmJy/3z48XLZxWFu7Hs4clxNIMJrqK2x9
z1N+6qMy9dGGTS9GN4Z+JYX9sYvc8ssw6MHl/sfdSJLYvwuBCKLmou6z2r+lWknIkFrqz1bt/JCq
q/6cegelpX6UFjli6w5fsWoq3hWDJd4LaXbjlQe6SWOETjulHEw9/zH0s011KDatdudi2VoP0AiQ
CJdIQI5yuyWwH2ebRX3uW50cPsI+VpSDVdbKZ2IrIlU2D+j7C7Jxnkldoa4SSdG9Wafw3UDBfnDG
3E9CDZ/gXMOtK9adFAkG/p9MXADrSV+4O5DRZc+ttv7i3glxBKnRBdxwO0+QxxpFPZmjpkU7TShT
4NejXp7URpRv6ZZTVte17EhXfaTK4mg722AjoDA8z4Zfkcxc5wx6TQmozcvc10URAbFWG4/m+YIF
nMbXxy4ghouSlob4NRfJ7Uytklw4k0Pmt06peG3Zt9TfWueQV5hp7ASUrY+JaRS3B5BYfJ2WSPDb
1egAvyg7O818nB4gbRWaOKWIdnkzrwVPi4OR4uGwxz7cWEuwLtzIOMeByV0P2hvtHPRVHOKi0EUf
2sAJ6GDO02OXqs3p/mZddv9q19jIPCzSOfhHoZd3O79UWCFovjD0gaIZWE2aVORQSwP7HkmcHUTk
xaPMr3OU/vX6gRdF6SXNQYbQerldh4Awrni6HY5fUQFsvxaRHp0Nch5abZ3uJ0Kkf2RVm+w9mzYi
AokBUrPAVVUTgtftnDPTbCjC0VlSTDd6C9Lur7mN0biYkGVLSmMPDr81HKNRvyAakL6vlrg0It4l
gaZ4YeZGb0Jtcr6k81x9rvGv+KAFgb6zspvjoeEJcJxLhuv9dnq1rdQGbU/Fq0bZPhVcVPSvSCbD
njKwmssdrbmXO2hRBodtyGDL91x+zm8nJHGssI+6nl7KIkhKQVI+SKr+/owGy1mJmndppH4sAM34
9zfQL6T97dZlYEhAuL0guQ+n43bgOE+LsaPl7rca2YsHsqh7m46VPZ6dZHQB1I4FWs8hp/oghBKX
R32emubYtV3C2jg2YvEwlSh2Wmr0SHKP3moTqc0/szJoSm8wEvczhhju26jMYVPbwdK8KksNg/kI
7W7rMKaW+m4a3BYrQC0rFC8ODfW7VgWJQNtiEj5gpXBXIfZlbIBSgaEOgRbulLHmzDRmZ+nFjBpM
LdXsmFVj5WuOWeFWNkJPF1pw7GfZ+4WqZl4/YeiRCgWcJ2r1J5rq2lFJ8+kxUjTbV4CM7ETmjVoA
v42dDn8R7B2ct9tvogO0iAc3iv1q8ZaX1qx/KDWk5VId9TOwQdSddbpHMsO8mKZCd8bfUIEfY7s7
dbSNZbIp4FFGwvwBfevVIcgNbcKpygp9WxscMAl5cZTlHF7zvjJ3br6Nlyv10qX8yZQR0l5nXK2L
ZovWA3Fop15pD9pkNA+9UTlenFIpP7gwKv6ABqzSU6/D/k9FiQx5iIxqvtIWl092LetjNufqqUfF
5JTAeNmrqb28xfiFlE+BY6L4hZzh7Wfp5yqLKhkCXkn4LGWtp7iqx81TZVXC1xV4T2ne7GUEm4Mu
q0I+vrBZVoOGrehVcwhCvxs5oRTLlg4alGGaX3ORfh0ER3LOnb0v/zI3X6rX/2fYVXS3FXUYlQjT
ETUZkisYjubQNTR970efrclBCCbDg1AJCGx1fYWmXkZVS/CJS8O+WnNKYEmH3hdBZOFBW1j+OKrV
TjKyUe9DUR+8M5rUvHEggdx+R2DVc6ZB5vS1IiuPGYXGoxF2mWdbyvzB7WMejUuCn0JrgB0NgJwy
hrO33Zfvtoq7/Ajq8SiAk96qqx/hVqBBguVHQE0w3prmiP8UuLpnXJvlez5t/8VphujBItJcZRzm
V5yhyqchLZQHZD70N5Y1ATS//zleJr8IZyCZTcUFmDD2m7cLo9m8MRuHahHpeOW3Y1M8wvoYTjjm
gaVLKvkkkzw/y3gQfkdB1rs//IqIt5Q1GB/GLTGPq5Cq9e34nTaGPSgn7iK7bk9ASSEiI5b25DbR
gCCgPj6WuN6rRxQHkh8tTec3xdw6DZqIkUlloTJ2LuWt8AftmGzD0MBzru1VNVfWfQ2wwMdTYrpo
fTecQIF+FqG1F1o2V55d+asmuUjb3s6cd15uIIbPQUhT6zIhk/JNaFF14hJrsUZT0uCodoNx0Qot
eg76Uf92f+k30g/aQkiFIdGDW+daIUYz4sqOMtKPDLoNxM3gp1EU3aexGbqLU0XJVbfh0QxN8zp7
y78/OcQZmiUOBjU8fG4nXgclFf28ZYlpnh7GMCpOXV+8x6B3z51wa4o04ATxm9Yckq23I9klPSqh
MVJX4aAUq8WA77OFABCU3IMVT9phcnucEJoi3yl0bH1cxOdIkm32ETf77cjK3Go08hl5jvXpQRsk
WOne1CDolLSYi6AGqm5LTXvXyNk4q3mS7clLb23kRT4L1D7URLFeZbfLSpuXUOIL8CiAtyb1rT3E
f5nTuJfHbkV0bg3cdRYBYyjst3ONFKBQIQ8Bv2nDBcfXL6A8GuVu5KSPMG07r1b1bEfWYjNhAkcF
dW4Zlcbr7aiBZiD6EFWI+5lW6QUCOzQ5JfVJGNgaufnU+eYiIWmDW4AnlqpHByTVgxvZe9XSzYVe
Mnlqs8YiJX77Q2JHFCliHrEv0Mb2urw0vLJs4JA5rrkTnJY5rS+QRQH730OtbuiiyEYgkXnsKwI4
sLAb64jIlotsZCFPqFrZO9F588vyxkJWiSQIYaXbqcnZjqSTNrEfNOpTpYOGrALdOHZjLY9xqgaH
Ng3SnaLu1nIuxjegKXlnUmm9HdNs23YIwNf7sxlOx6RR4iP8eeNE7WDPxmVZrvVyEuiJ8kBY4O+v
lhNueeqSyNGkpPR3gr8+n6aKE3M/zv7qL70YBpFiEknCLfWJ2xnh7FVLM8gS38nj5mHSm+BE85xm
nhLX1QXc61OvJs032KbVB8cstZOLkslfsp67s46+3oW0dPCMvjJ8IPP0yvQg9jA7HXxHt6qdS2Hr
iy/eFYDwYDkYa6q/M+cp7m+Q7WahxqC8C8urQML5jRrjFwGu/Ayi3Pi4s0LLm2K1QqATUOq0sdnj
GK3eHNPolAXMwNjH7a540vXuiyHj+fMUKCDNJza41tXZpdEwoROzvPa2vmfUtTFv2ubgFlDkAlzz
K9r89hZXWpmFsjAiX48LIocKCs8cm/jiGorpoTgTn9W5HHcWeyuGUTzC7mnRRLW1hZb8ewWgNUor
jBreP51VyS9qEPLM653IOVIWlt6Y9ekJWZL8jSZl/6xoBaodc43WY0zb2NhJBDfOHb/FgjlvGsSX
9VusM/V8zEMz9As7VE+mVk5vHeyDPcOY+p2u2bLh158bWRBK3zhNkACujngYZkjGTCkAZYlXzENR
xtMXltel7kq751xAPP2pRFnyUEWQvw4DOjvX+ztu63NTmuTDkXQiPLwKbKNZhXLs4CTQATMfi640
rjBV4msWan/VimXAX+u70/0xN4I31TqmzRNAR21y9bHxGxyVBOU/P9bi9GwkYX9V4k5ccT5Ala5K
o8/3x9tIftBEUtVF4nfBF6zuJWc0g6qwCsYD2OuHkNNPZBzKEQXWP7vKHJ/SWS12LoyNTcRVwQGi
XEda767m6FrKmECmoqPRxnCDzcE6Z2gCnrCOTHeq9i+WkyeUyuVPo91ykJlcDVXT8pupK6R+osCy
4c3YntWSaFmYiuIpoNh3pvbysLJVuZhwEqCujNTcKpnU4H7BZUzB2Jpde6U6YvmB4maQstW0/hin
2nSVaHn7rVqAYq+a6EuUuLlfAyrcOT8bU6efjogyynM6vc/Vm60drLpHSVHxSnWujqbaFn6doQKF
5ESTn+7vohd35DJr9KYQzlyKU2J1UpKaqBWqjJWrQb8YrOUTvOoKmdqd+LM9EMiTZSAD4crbWJhL
spls6BS0BvrwGmi9eyjgIh3vT+flZcxLiw3K1kRJy6H4eTtMqWqym2gae1gjVWcLPwevGZr4DZC8
6Gfd0kJO9MR8HOGHfQOwBkcbF5RvuVpZMD56/eQU7oj4QBxeagRNvmHF2qCrqZQ/e2iIO1v8RZRa
fitpEL14+lKIjNz+VjccMzeoYsUL4rF4AEge/Zh7tfumpWE4Hyurab6ZOjT3+0v04gwvoxoYDC/h
mXfaap+DVYWAg+CDp0o5IYNe659axbVOjZvsXYAb3xyEIykY9GVoAmL1zcfZTe3BVJaW7hSibZyM
R8r98ef7E9oahbbar6YifkLW6roBCV+ahUHpWgR6eXXnunvsqmoPF7AxCt0uOkGoFnJi1sKBiRYg
U4xjnTfmpvFY14ULF9naqyFtjfKrcEbhAL3LdbkkdkHuCGcIPDeU4lLUSnISSMzsvDM2tgCvOZ7o
aLDRDV9rXCud0lFGk0vzLM6vyNAYJ4jTmddUnbZz7F8MRUUezOTSbkFRhYLA7R63K0fklKWQXUMO
BASAEX9Jo7mgEpiHf97fBy8uRJsy1+L4uzjg0LtbDTWYuIdk4cBQTaI9NJoZ+E1qRWTgwN3xToze
ToH1KR+k7t0feGOOKMnwoqHawHleq4U2sgN9loBcGFIRv82KIPTQAYK/N+tiJ7HZGMomo0Koc8EO
k8jfLmcVqqEIW831LChZx0T25aLGNTmPnZukk39/XhsLSqORDiS4QWERNW4H6227Dq0Ifx8xoutD
r0CJHqOgCcDQty0stqTPvw4dlPrOzMLstWEKkXAqV6ogJaSFtU4i08AoqlxLA6+R4nsMafYhD/OJ
Mw5I5vXTXORzqbEubobrMIzuuDkQoECijjp05laOExpWMvpgdpDKjrQwxOMQVdF3V2nKT/fHfnHe
mSWyxovEA6YCL8Y2psGCRue4Xt5gyjllk+kpkyNfe8kzyqLIxVAkFeB/bj9kAODVKLLA9VoI5ddR
nfuHTrHbnefOEs1v0v6lwQXc1aCYYCK/vRqlU3H2MAJD4K3ltI/ZoNEV7BX46riMvR8MFCLur93G
WXBI8FUb+VNg6WswoAWqoSkbXXh5XEUHJ2pRXRl05eKWlbVzxWxNDYD/Yp6ERsYLcJ5tjCbSGJ2A
O4gqviyTHKfNXGaHEgq6Toc1Nqbz/dm9bGmwnIjy0cClJLS4xNx+tK6gFLfgEj1HUvnBYBMvWoiw
loYTm4YXAzrI0+xNtSEaqrtZ+NW1SyjsrbqnnLm1zi6bBokQPivJyu0P6SFOtcwYausQFd9V7vPe
C8N+Ok9inN/dn/XGWCAPlpWmdr0oet2OZUF0n8YiREqoyM1Dkc583SIPaArm+s6h2Ihuv+CFZH5A
V/Eyux2qiRxsmCTky6bt81MEz/hAwNbKI8ZI6TGCP/tZdPP71s3Ln//BJPl6IDxAXRFYb0dWcFCT
MBlcz2yG4O2c51DXFb09Fs5k/ge7SKhk23w6nsNiPcs0wYpLD23huTlIztpstWtj5sM5HUztaos6
P01GH5xrE8Sn7iTTCW2k4vWXFjprxB7eMhSS1yjaZNYimqya8KYJsBXaEOZDhqiJZxW9+fX+0m59
1MVYjCi3VJvWT6dwwCdkimvhIc6svO3jSRw7ut1oICehpyYJEn2tjqRZkqavhkFTy0R4FX4QZE/g
SUsM+a3E1OgSeJvbCC/Iq58Lg+8cGoxMY2feqY1vHRISd2qowJPAqC6Xym8j1aZbT2EnBVmGmx1m
m8Zmn5Y/7GFwd77cy7gH6gDfFSIefRZM8W5HIuLUI4054SUIzx3L2Ck8a2jMg6D58CQxEN0Z7+XM
GM9EI5NQQ3azxsp1ixRo1SiOJ4f2ZxMIRGm6+O1Ym+POudgaiLIJUH7abRBYVsG15F1nycqyPQ38
zUUNiaQFyBCvdvaujs2ReGj9Ouwqtf3bJSwml4YF+ptcEhrCb7FlwdbPYaUXjfIfTIpbigc9suN4
JawiWqJVyaRljY1FUMbLDqYAoEpkV2Lpdq/Ozmgr8hpip3MDU6K5nRWsr6XqWdmeESSRl6JrehwV
BUWOSLf9+0d6YwFhLvD00sl8abitrp8KdU0NSRPbs2q6BQdEWFDR0IvybTdZw4/7Y23s96WkBoJg
mRZAuNtpdWpgtbCRbA966VcAu+PbPtQ6b8a+jAa6YV3uD/cy+wOTCsKQeS2t0rVjSeYUYV1og+25
Thv4idq7fuJk8WvLSQR+PtXfeDBO1mpSLu/ViQKzTZmBBmneBgvGpWkR9ZDlBRAinYr703JYpdtE
8HbA1ZY3zaLlO7IPtXSK0A9ThE8xoz4ocjaf48Ggp+fiiX5/0OXErgcFcoHXIN+PE73KHGYEPUZc
omxsuXL7jYt4hS/NKbuIMYpPGaXSYz2PzhW+k4nc3zR8vj/81s6BCUqRg1RCxZ3wdufw5uvqJDZt
TxnnAMmJNDuWpsxPOV/1AtJYey2Mi4+K3gpoX9CTMGFWkdmtB6dsEAv29MIJn+ywKp1Do+bao93A
GN35oJuTQ54OyNjS2F8XCRvdqMTUMTlDcSMURBPtItEavOAFBrk/cMVOdNnaQBwMhzYZgq7QaFeL
6XRDjqSc7Q1qLOE5GSh5zEOLIIZoPnCLJ++yuty767biDESf5fbh8qEiejuoIiBZqT3HxFYTE44g
0EE5DQN6d71xur9ZNodiBIt2ITWYdZZrCmKzHjO/SubVqbedGqylqVxdtYx2Hrdbx4K6FcrFDokm
mOnbWZmTIgOj5vpBtU++rYbOhfVv2/ItdnnFsxbm1iUfA3keweXziCqQtrk/160Yx45ZZP7hNpFJ
3P6AIMmUII3YO7IL6xM6uNjW1Wrz8f4oWzsGscxf4EreKu7qOCg14nNz01to99kWeiR4w4ja6mhl
Ix1lB/jetnHh7Ny3L5PNBUhJw5fuCxnnGhhh1qKBUYCijFGN+dlMkLFyh9E+zQltGDlVgxemfX91
I3RP7k9360AuzwcHOB/Qx3Ubd8q5EJvasDwLDdO3KfRk89BPsYMgmJH3EjGREMGc+2NufUheovRx
eaDh2LKKcCVbKW+NyfKANYWnSUeP18mk+lp4AH/x76OsLitiOzJZSGmTiY21PykwSGXvzkcQpHsm
JlunkNo72ACyC52W3e3OXCoSYo41i0K4AeBMDWakfuEWFJUV+/fXbusUwpfmpUk4E7gz3A6llW1F
r0in2a4MNYI4Y6ojx2QF4mtqxEVyTdJIP+ed5mboY6hGjJrxIHPv/o/Y+oC0tSDwL8oDpAS3P8Jx
Ah2vZeqjdtsXtL9b11NkFL4WGcUHXFJCWqHAsElFb0dp8gAjcDUkXQvcaDoA7be/hFmZ/ZXAb3QP
SlWKb2NRZ8UxmYP2YXQrUrn7E90KBqQBi0gAlH13Tf5W6iGr0jm1vcxVUI+R43yynX5oPJBc6Dfq
WvyXZRdGvnNAtg4lmJ+/JRKAO6/W10isUoaCUvc4IoZYqVL702jDwHN6Y1xcKlCvuj/PrQEBvYFa
xmGIcLAKrbU2tsiTdlzLYk4uVPmMM9J6QCpaUI252kNfvD/g1g5aQMsw1dBh5bF7+20VpQ+6Jpa2
x6M2QUouLJ8Hdwy+3x9l61wunhe8p0FH8wlvR6GUZTqTwe0IZNI4ZmYo/D7DjkaUqfvp/lBbKwgF
zsWIEloSWevtUIZe5kY/EMHtKIDki0471F7EpEUFP6AZ8932pM5fuM5Sfx9w+fPfnu6lHmkTDDfL
k3XaP6IS6HpGh3CN3QlU/uraPZrukJ5UrRVv6ir9LobG9m03CI+27OKd+2ujxLjUnKmxg4qh2miv
zqrdKA0iXTyt5rqov8dgcJuj0hCjjrFi5T9loSrwyqupEDg8arlyMhJwO5+mWbavhqfQsAGeQ+K+
pJmauV6Y1ujQaiN9n+BM+qPsP+BeZ2NdU+7Z5Gxs4puR1qcmMfXAbhhJU7QvVZMW53FW7J3XyMYe
ZhASkqWzy4RWd4s24SFrZCNvLrreF7OZ8OfKgsFrw3iPWrI5FKBBHcIyD+W1P8VsFcirdyofEefh
Q0rX5KFK60+zMVY7daeN00JMp1XiLK9xXgK3m3dI3BIGPo9+pzHlKRt056SCW7sIUZi+YSXJzngb
cRw8DX2LxZZukbe5HQ82kqgMgAPoP5GMx62DoalWqEj3iTo6ZmWa/uGoEWD+VwcFottSNeUS47Je
DasNrkTxfeIGK2fxBD5lekcFgvdjOgfPZmPNO8dwIzmgfbgYs1O0gfK3indJPfHYCHnKjVoyUEYp
Z99qOsR8OBHFURQdymThJN4MsYmulIu8xf35bi7zb+MvG+y3mJT0naxmoqA3mLhv6SkGMm2miwfZ
wBMwgKcfrSnZ4yVs5M60aSFqkJDQWVinCUJFlNkcMweVzLa6RFgVH9NSBR9Qu9GlDdrsamgpSpRd
ofuvny5pEFk7oYaovyzHb9OdkqrJHMIKUr5RdOb6CQ4oeRvHeCqb5znt6ksHrc27P+jWISUloSZG
P5OPvQpvADLSUjQc0kRQ++NpkHsyK5InAumr5VCIpFRBFpAN5Qhe7Lfzy6cGl5GJ0uZsh1Cbe0se
J8SATr0q9jpwWwHh96FWUW5Cq7m30NT0ypmlFDV1gUzD02OqTPD3dDhO91fxJaN+aeuzWHgO/yp0
riKQE+K2QHmOh3MQKD/rwTYfRB24nRfMUV4d1aZFJzPBP++xNBTh2UipoWqXDI2vxGbzJXbH9Llv
O/vZQLr+6/0ft3GvsKPwHV6ESQCjrI6xMGjCIefgeCihdk/kwX8OYf069+yltLVw2Lmyf9WYqMjf
ftzGrgR+Th2DND+RMqoO+dzbD1Dcm2cQCjuBcGu5b0ZbItdvRwVvmdHtAnSK7KlBptVtZkfzFLuY
/tQjt/0Z16PU3iqxhjI9APn0mz1gsn2swjpV0A22FXFwaB84fj524iArxW5efc0uikY0e6hDc/ut
o4jjKmoXAHHxbJylHwalGY9ZE2t+NNRi52H68vPynOA6gkJF1YYk/3YtlG5O1cXpHdFpS38eEnu+
Vu78Osu5X6XLRaWJzgcEXvKhVUKKkLkRIfDKm5S07CTGqrxGNhKBxzQbJ2iUVfGpHQbDw0HFfi0o
iPcSL7bl/b0YVay1SBoJ04VOneUFkmug1XTqX2k9niaZpa+OhgxFM4zYzzON58TtWgZIhhtJVlOt
cYvsTRol6mUOuvwoEQG/fyhfxl1G4g2xUKDEMujtSAuaekTIha/mKhLoMwrucLCVUzVqxvH+UC+v
Uf5+kiMSBtKVFzQAtSwBgWeBicB/kVzCNv5GMJMnZ0wScvx0QO083eMevAzAN2Oaq3hYTwpKIS1j
DhYetqoI4yPgeWSNxyo6xemQ78xx6xD8Nsf19pxHVw70ahivVkp/dvT6FEaGu3OqN2fFFb1U0nlp
rnXu5saZjSKwAOb3Q3oc3BoQTtXbhzKdx4tii3AnAdocj7oMXDmSWhh7t5sEFXC7R9vJ9CI1QXhg
asVJ6Igh1blFCc9q9woFS5C+fQTy1Wg7UoMhwQRLfTseWv9Z3PdIqDvw5E6qhVJgEE3jWzjr0XGB
mRwVXKLOemMk1/t7dGumCx2UhIsO14tnid20ydAmrulZKcZiTTLy8lRkcWlGtblq017td+OBCReW
ljj3NRGFl9DtTOum12sA4panR0pwVTpRPgSWnA9JgpO2gZiuj+dTjethpPwQRvFVS1VzJ9ZsTRkE
6kJ3sRcJtVXc5i6dGs0ZeXFXTurXFhq/h1go1rVF1uI6oeO8s3u3Qg5lbpIwOua8DlZz7ip3iOhY
W17XcvJnAYf8f3F2HstxI80WfiJEwJstGuhm04mU+yVtEHID7z2e/n7Fu2GDiEZQEzPaKGKyq1CV
lebkOZ1ZzX4TlD/f/zXFsDH1H0FqtM6P6iw2+7qiegE7GbT/Q1wwXQJbWG9O2V2pqOHO6XkLkWc9
PEtwGQnXDYvG5efUYFwfS8hZ8NsCbIXowhHwCrLWIRz9qhNX50wKzQMsxfoHWNPaU+5E8OiaqbPz
UcUDsb5BvFR0hJlkYrhY+KlXgYkK0rOjm4j8LEBm8s+QPzqZ2KTV52fwrIqLKJf8VMu9cWYIR+p2
7G8fbFHRtcFoEZKuThWy3pCVqz0fuekcisdNq34cDS07d2qc/9Z6SfpjzBA4oPiiP6lW0J+mURr2
6nGbRw0Yg5hwg8phPeJrxgg0L2FFxdFJ+5u8TKPvQdZ/CrNFOV4/apuWRJEBQjZbiPBebjjDrtQE
UIHw8s7WPgZz79z3utSeF8ocO3u7ZQoMg7iqVBppi1+aqukAzJKMKXXW55sYngL4l5PmOMfZ3pO9
aUq4YaCfxOzrgX04rnWULnBPCbkYkp2V+m1J08QLzCH+fX0DxYlcn1iBNCEIAeECafDlqrKsY4LV
UHQvdJzmp4qW1EcFVvqdvdtwdrD2gGEF6SnASKu9axalU3qa714yRo1v9o313Z6a4V4y1Y/03+ad
RW3sH2xTAp/LXBnF2pU5NRunAeZw3cvmirmu1EQtgGHhn1LZj3str01bTHUA08XkG74p5kZHPS9i
jgWDHb5SqtZtZ+i/NISAvlz/VBvPMw8zmRxpuoAgrj5VVxSwtCFO6WV9penH3tDCZ1MJ08XN+qXR
YDu2YxhMHOmWCd1x5wtueRYd0LUoyPIZadteHpTWSNWqnQkORtlKjmOiNw9tjKQNTLHVJ2tS+2Nn
JS0KofilWyDYFQpEUKhd34KtzRaXglMELRPsLZc/YiqD2W4mwuZO0jv5UKtxdZvYjI54mly1O75l
69AK+tb/r/FRLb00Zlm1OspBTs6TOsRbCW0FdzTG7tj0w5B6xlKjQPkP63tlUhyBV+/HFM2D3aEc
4zn60J1bJZ/8TonsD4ES742Pb54mBvVg37WI+tYATG0qhdYceeNUFlCzknfVp4nBI99IbUtCXspM
vyAD2nyVzFH5fn2ZW7ahR7BFb0i83Ktl0twYyxqH4ZV5rCCFCg1LqCr5wTEbzafCOfp9mP+Mwyrb
+aRb54fDw9NEb5Uam3i/X+/v0i0DVVrdKxpLPlkxygZDpumncpoX//oat0wxH86s18tksbnyQYUO
ncpiUpRGQBPdkdR4ys2sPTHOYuwsauuc6goldmJ2BxraVbIlUeGGYK80vRzn6g3toD8NU8Mw4iwL
Kh/r1/WFbUVbsNzS3Gdcm57tutYzgblJMoGCocQV/cxwe+eoToy7CU2HXw4l288zw3aeVDJBFkuj
8ZzP4QS7Tdzu9FM36kAM0eIOReFfLH7lDmJnUHuzIdBEJyd0pUaa76sSZPrSKN+raqko0JvxXY20
yLkIQG86ci5zyMyKSmcKAVmILCHCyHsgROEYVm8qLpJBA0aLQNGtx8uC0jB6hFCJfyUang4zgZ4s
w/zRhsQMw8TIGQyXe6zeGw/5hdGVt6qyEp0mKr1iAmcQ8i7tKQBivvMMbJ01gdfRECMkxFwXE/PA
CeJxjE0vrtSvPfosp6UDHGDIyb0SyMXz9aO2EU6LWpOoh2OQOs/ldZ0ldWTwDZCQHJSKK8eh6ja5
OT7GypDfhHI1+WEyyq6GqPlhDPL46br5rStsGBwAcEKMcaxRv4aTIOaRYL6OYcgM2rh1+0YND0Yc
Fad/MQX+AWw4ccs6cVigEGt1gcatymi6gZ+98En96w+Jou8F55ufkIERSk/Oy7Tl5aYaQVrlUJrS
xh5j2jpFqH6o+1Hx4AGEl6oq9/A5m7v4yt7qYMIOWbUjpPeeU0nZcWGw5EAut/iOZO81bzaXRtNc
8DnRd1xnP7Y9x1NLZc8L4fK4o2CRTW5SV4CusqIeHgw9fjezKZQFVNWYr8MNMQ0jFv/qQTFzKnfI
K+F7EUA45H2sunWARqyTBO+eiF6ZEot/ZapunbhnSYAcltF0Y6XvvbYuhp1y8taVo9JE451yMuUR
4WZeWWnbQWkSLpSAVLbQmTt276aB4txmaiifjIgAMKuc4K6Ml+onUmztshMCbf4AvDodBXaWMYLV
DwiCuUWw1/TgA7FHN0nBWmjD4PzNS13yk4L7bmqDdJSQkfIUO373fL/YZvElZZ5SmHVWb0qpQ7tM
gCc8XF/AHFnoyyG0chUOpcjWPk1LnASH65d/c8lirogth5lijYVkKjRDsQ+TaqtMiJUh1LlA3+lF
HZRYZhznEEFK4b1VKebDYkx7vZutaIy+AYVvWliUh1YHi86gUvQGPl1xohyt1rH43suJ9EkxUHpV
R75wOqAb3+Rtu+P1NpMKep3ELmgzABde+YbJanu5mUAKOUq//E6WtDsGc1bewOCbe0we1n9Dq0RI
mXoHSFQGPKitVHu9ja2Xk3IV9Ufx4c31GJAmtYy7z/SZqWh9QDUa9s0wGBHkuv6Vt5wT3U94ZQVB
BZOjlwc7Q6WNhgLoc0Nu/9OzVjlGVZW4U6Z3PuUKaedQba7q5TUBF0nnZn2Oi8yOgw5YZKs3yWGZ
6EOZy7xXf9k6uiIMoPLGzDYR4eWi0JNz0qkn+63VcNIOUocMbNvb2uBD7pp/AoYhDwcuO5SupMlK
6PVWNu2hGDePEaUZWJtgAaE2s1orvMOoqSiU3QJlCb/JvDbuMI7FrVRamVeGk4V+SV8dZbvUUKbl
fGlVH+wA37c+7+vfsHac6CrHaQtqM57pOUtL1Nwrba7epD2DkbKd2zfXj9PW98VLWcyvifnH9Ryy
2U+6aYXUj/WyHG9Ko1NvHKQPPl23Ii7gOpSl3ABdMDM12FldUKWIc9uIiOYtKF3Octtnn4Ou1nPX
zlHtcx2kMz1eEtSar9vdOle2Lkr0DNdAVbTazT7u0sYK2c06TFteAcNRb6t4zKKDHWnIO3UKmmxu
YXYJethyLbR/6QDtuKetyAWRHqzTJRAaLpeHW2/GAWXBhmqDMdrHKm/nmwUw0y1QiXEnldncZ0Y0
WC0EGEDNLk2h7mgWC30dbzHkPHSVtHMOljQXXgew049hgfXSGSD89V3etPrSNVbpvbw5Q3UBHVEu
urqpmZXn0kw/l0ycnYw+6+70uKnuipCLe93m1j2hLkdtWMBB8IaXK3XipUUQC49hanNxyhIr/6IM
cXfjpOPwO67rnRh+65qIMJeqvKZQnVt/Q5Upt5DD62VNUh5LOHMeRqUMdy7j1hMq8jhwUoLLdr2o
IWv0Hv5i+A5LVfvPKNpi9BoY78G9IhXMWGF820GsBpQoG3dwzVuHFN8L3J7/AAKsXm+9DxE2Z+7N
m/poOLcoDruoFJu3YRPuUY1sm2KYgbgIAq01k5Sj1GD64ArzIIrL/dnqfrZTMPiQIHQ7j9eGJbJM
9KkQDOBpXrudZpwQr0oBgFp9rB/ghQluh9E2Mlc3e+10/UBu2uI9pjQNCuoNTrENlWFCfIRBkDmM
vU5XJDhhbdTMU3LO66Y2zj688uCfOCK04dajuKaeBJ2WUDkJy176myAx4cKvG/3om9oCZZvvgVe3
HkbaYcKRwrFLoLV6ni1lTGPZxK0opV1IH8Zckj/XhB3f0ijXX2J485zEVWYfJ7vRmVxcrMyVpnH+
dn3hG7fwRYOJIjkIEpKzy0tvoz6MtCbPCMNayZfBEeKnjGr+vW5l60tS82fEk5oL3YZVGNAsJLaw
HBrenM/OPdMZzo8sSX5XUj7u3PctS0wNUZEgi8aVrfY1K50WgcNJ92wnam40uzafirCJeYp26ds2
TfEw2BD20t9a17hmhr6IrKiVWmjS+6ETROe0Z5q7t8J4J4TZ+Eqig+HAUs9lAM51+ZVMs+mZKEXD
aNDi6RjFmXWKLeod17/SxtNOiMYLQG9LsPysEjyd6LBPxaND8tz5I3MX/jzO5D1TigrKMOa/S0mZ
/MGYF3ocwR4McWuRNKB4C6DjZ5GrT1fHRjENEFx73YJeMZCOGmyykn++vsiNr2ZCOSL6Xch0KWvQ
Us1QWxZHQEUyXR59ozAGHzKt0NPGdGcqYXM9is6srkOkQuJ6+dGIZsc4XIBOtOiWHwlU1PsZ/ZH3
O0kBfhcEeyAcSRUvraROh8hbTeMF7ebuKKEhThlgkB8GK/n5/p1jNga/z4sNPf9qPYXclF2W0+Uq
Wl1/RPxbvZnmKD6kJq3Q66a2TiIEfjAVwM1OKLIylRcFTZ+WkmmhZIqrhZXmKoEU3UiR9U2Tskh3
0XWRb5p+ik+D0RLvXre/dUhgE4RdB+8setiXm0rkxVgWEu0ek8HyCZWhL6VeUuOMtGX+et3U1inB
BqqvzBJRZlxVUmUE0PMcEgFPr5tW0N3PkE3UjprtLGlrS1/bUS+XlELWW8eLweWe2/671WnxeZnt
2ssQsj7W1tKdhrwy/EgqA3ca2z2Jkc0dFQkRgGYK1Gvf0iWVOXYtL8AyFtm9ipLGJ0tG/8MIlH+4
4Mh3isiS+ZQ3bHXTstBeiZmcc3rE51HfdT5GLZk8JLnmzp6Ku7XKwVgPxCGElwIsKL7tq5Lc5Exo
R7Y0BeGgyP44vS7fGp2c/gxBPtxCbpY/GpM2vP+FwygYSAhSQNatO2UteIosgT7Tm5NUQ0Ge7slQ
BITpQBK862dTeNz1+gTgneoLRI8c0dX6NKVqFg327roTs75p0HcnhOCzu0izgmPTGdUTnPXSf46c
7pV+NgIyk8eODhIwLKaRV6YbVa0GKYpogqYqg44wl0N2s6RuFkBZBKFms+NGt5ZK5EfBQwyqMY94
uVQpNrsZwV6uYaoa5wGuH1edgsYrtLAVTUjVLbui8eOo6/3rm7zlABh/pF0iaNrg2720PDC+UC9c
PQ979cGZpgj9d6eod7z3lhnCW1HPoyj3htGrzvUkzivRoE9z/WeJwsOpgk1zJ1DZuhFEEIKDlTYG
K7pcTCk3GZES9PI1YKoyT41T1ebSqR5JecaOCzikTr1zITZXxnPEOYW+543EV1dprarHrIz2YeaN
atP5w+L8uf6VthbGYwTdG5Tu1OzWX6mUIoeWEzwzqkxvphw7F3rO9gBtcevGWV65fRn3O/5lY2Xi
8RP4YGbx3xD2QnQtl/IsMS1h9P3gWolc3TUQiu3guLfNCAAyCQAYxNXa4iiUaimjsI8ygvS3mo3s
i1JZe233TSu0l0GK404AN1wejSjX6F6kGpljZUo3ZijNiVv3vb5zAjfeOXi7hWogpTdwZ6vF6PlQ
yklPv86wEv2xUKRfAdy9D1Wg3WZAtz50zfBDnpzsTh3svarNxiMHpSNNJ0FTDxPhaolKBXoiD0JB
wBY6d0VbwyWrp+bkNsqk71FsbBqDfleMgfEGrVuwNezUjR6LfhA51ZMcdJavGjl9Zbmvysm/fvw3
jbGbfD2meYkALz8eg8HhDCrT8sq6+otzrD8thC1ev8T/kAVYBM2sh4AWRNHKkt5KBbwJAT2PvG6O
QSeNizsv1bzX/Hwps68eNzwhXBqiQC7oGC6XlI0yFb2ajyU3EFZWsxrdD1XR+nASDjfNXISylxQQ
O9ZmjNbjNITq0wAh/zGmfh8emjGrmZ00Ye32rm/15gEGfUxtBbEZqgyXv0uB4V9aeqaCVJ7WHyha
9LdFN1a9W099cGQ/bAeyGtjp3FqT0/hgpnlV78TfW5+bwiNwHFHkZSL+8jeUSc1EPHVej9Ka9qCN
Rn+fNOZ0bEZ1N9be8Kwg9yFRAcBJqWwdayuxEfQa5Q1quZF9LrtSOs1G3xxMjtz/4A+cDmoYt/9w
nnmIBFqNSP4NEYecmK0l5aAP09acv6oj6rmOkvU/chKaHSe+tZdUqSnK2ajHgam63MsGWHQGbzRO
QYWN2w3UwPqPakign0Yn1PbgClteFn5e5l+FhA+ohUtrAxIZSRhyeiLg3OlTZlfwVOu1Nf/DYAcJ
J2wNII04IGuP0DfDIpFBWZ5RycMDk05/Qymad14m8WvXdxR6BDEO/VKVXq0m7EynCQJ8nEx5+A7q
euUpYHrwEMVqj175FO9lSVsfS6fUKMoPlG7WzFdIR4cO6ELTK5zGPGo5eLsk7fpjXwTpP9wxOst8
dTh2RH3g8kvRwx4UlDMY+JaQPWs7Lb1phnrwSzvagz1tuZTXplbXWWt0qJ9qB5o3jYmGzqR7YU7d
9w5VTwidJ8cdF2WBdbXp3Dyxqp0OytaRBNUHOxrAQRzuKpkuu8RQDXpint7qxnPKjMoxH/NuJwrc
+nLkYoRKFDL5hMLNvM7FMnLoMQGEkc5hczMHM2rvYBnvYRMfj9c99MsQyvpYMoMsxu5eUtrVp0vC
EnB9HZpeK5dzeFBrSDlHHa45WBm6UTlArdWNZ1UeGuhL7Dkk7K1DHDY8NbX5aC4h0iloa5S1a86m
8p1ZgOmkFvX4Z+x0qdz5tVvbz0w8CAJGo0ipVh+/ZQ4qUzTRG9Dz6stcgg4BHvwPcBvE7qmrAZIS
CaN2uf1hVAV2qjB53zdK4Ft6+7OUa+kmVJZ/8adiqpJIEuwSFfRLS4TokzGqgCohJUbLwswbCBIy
WUExNYUfeodRYPNYUbtTFLi3SNNW3tu2wtKZcrABqHLn38lslJskk9XPeWEnOwCfrYdQcKRQSoDA
APbVy4XJTGREXS7wNQyj+iopsGcjM/Cxsu462m9A8iPpy/WTLP6Xbw4yjzyCIEJ9cF2iVOYi0pnE
4Wo2XXQ/GZXl4mmrwq2dVvYqWH9O/2CQ4IQ86gVVstrOAKUFOy8nQTiZawc97pdftcVk0NBqqGOU
2l4LaXNPX8iQORfC7uWeNkMjObNMDy5EUfEx0zrjiyLl/XFYtAyalDqWD12AGNjOm795516ZXTkI
g9HYDskmljnK6qGJs4pWWbU3Fbj59Qj1OCqi5bHuCuSaKamRoIEoyDtIQA1lpqAWAVhhJCYeDqSK
sKFf/4Bb90EQaCsvKRz+5HJD0yZtB4BBNDVhaHts51zzw1G3HlLbjnceyK1NBEPKOAFxE93blalQ
Rl9kojflGX2cRm4ug/9yYVrYTdu2DgllLjSXCGcZIloZmuteos/AiHw7lDAhlma3HANlrCt/Ugs6
H5lj+05fd9+ub+XWq2yBnUVJFowVCevlVvbAgMKUVMuLGIE5JXbX/VyaBOhGFGt3hiaZRzNBzw2G
+YbBWd3ZcTdvhTYxbRFWCepSyidvEvIyU8YF1A4tyDqEqHxQyicjWtAhRPxdaYAB9OZn4EXS4ur9
CGAzpI15ZoIw/Fr1tg7RiF2Xe53srW8BgB2XJOI+hOYuNwU6bT5wJgKwMtPuwYKHR7Lo1HM6uUjc
xaoVT4ulcmcvNq0C8uAfvCAA1UurjOoPY98RZyaaLIqMpfY3SafkThra5bGEfdtlRnOPf3QLro/f
RaiQQy6mI1cHgAYVwlJw8HkRQLEjtG7toS2a6An+GOsQgTv+7gDtuy947lCGkE2ihSD+n91K8j+4
KzG6xGkAqqWvQwTVisxB7qgzFUMUnEgfoLSTtb2kcus+A8VltJYRD5Lb9SZPGbDfnszeHJfkrCEe
eG8mhrTjoIRrXT9pghKHM8RxBPlx+SmnRNI0BCdIXcespRBjmqdkSqfTmKjLueut0i2DTPHNpNoD
JW1eKBJmbhW1XIolq0DX6hXoaqvU9sZolj8h7ZV8rJGuPeZR0o+wYAxFf0pTTa3cwbDHe+RWU5jf
xAfPJ+NJr5VkD7K7da7JnsisiVwo7a1CijKo4YZoLcsDMTr/0iZZjcGH2Wi2qBX8t7fAIaabqVH2
CIq2XiayQgql1LTp+69uMcrFihYuqB9IQd4nj1LVZl5UqNKHUE/r4bschfq/LFXkGKpMPUeIRV5+
dwKr2GhHljoGgWM8qJ1lPauoFcrP6lSrT+ncNX5r1NpOcrOxUuYC8FXAdMVcrzj0r9IOvWrmhFE0
mNUtJfmQqdxcBX7+P20j/W8xhmLH3BZuBLkDslMkMxRBHXxpb07LtKYeZYO/0cynbG6QF2Ig9Yc2
RT0oz7JUvFCJ1Ud4R8r7POTlgttnj6tsa9GUa16mFDjnL9M/rxY9Zw3qA5lui/ZsULnSAPmB69RD
9iPOGlvEVfby5/pjublwkd0RHAsmsfXlavIZ2pams7ypraKvbT2oJ2tMwydGd8w/cdrn7mx2VenG
hvRLm7XOg8Bf3fGTG76FqgCQHdh+QYWvO+Ctmcwwq8xUQa1iOUGtA0MBw2w3wWLlrmkyt8dMu5Uf
0yZPdtzaRtxFBkefXzBAMPW7Ot59bpgArDE95/H8se4q+ytjr/ZZWRz7v52tFmd25ULRQMQG0RA9
nDWGJtcog0RQpHiDUyWPxALO36ARQgzaYMX3IhtSPb1Pm0drDKXKneVCVo9xyM9zCzlpSz+mzwQP
Y5tHuLpGrfa+w/YP5CBQTeDhXDeTTamP8j6NbbjkrTlz86bL7ykoazfXN2LLDBU0ARThXwQNLu9a
bZS5XMYcOSWIotKb4xJMXZ0t2afrdrauE5sNDAzAAYnm6mGE4DjpHA1mMzBhaXhQ+qT+LLdq4HYk
LJDDhB+v29tcF2Mx0ECgtY3TvFwXOsnFbNsE1rE9F98AIMh/LLPXD9etbK5KQKMAKbOmNTt2WxW6
PFtQQeXLMj7qZUIbBIpur5as7hnOi70bsmkPcg5HFDpAUqxuiGSDzYgDoni0dZbE1zNqx0cjM5Po
EC19Hp5KpW3fTw1HN5CqNemsJf5YPXRmZRuz02LUltLk86wH4WfeCs6kWpm9L+UK9cNSmr3rW7vl
h+j6COoZuoJvSof1VGZ6jONjKMysp1NoT3N8pDrQekqiSfUxjrXob9TEUK8XAUwIO25wyxdR/qLG
BWMvuLfVTpuLUli1RPFcb5WarpNchN+dInVmV5/qvRGcrc9K+QosECha9BVWl6N1jJ7QjaCqy6L0
iNBm6gbmXN8XYfBrIZXf2dqNiAmvQqNXBEy0oVbvq62No0p312YqVrtfAq25KXr5gzEX9cmZAbY3
fb2HBd02SZYLgQBZwHrKRed/mQYDCjSRGS+DS+LJ/Hxnz7A7gpO0O6f4FYb0D66foS2rglAIbAXb
yg29dAJqZiP/Fsm0mTQKE7kUSb5khN05XBLnl4nQyQGhqF0+mK2v+crq+hU31SmGB432hDS38pMD
edhxyuX5xwx5vnwg6BlVt+9VKhhmbD5Kaq8fa/gePaUbFxNOJ9CPZiRrX9jG9lOYlPNjkS3d0/Wt
2fKP0HIJESRkAXnoL7dGk+awLUlkvGgKl1PpFMFj20/V6bqVrVsEvbe4xzYPzDodauZATg2aQd4Y
TqCb80I/yKkpe3ah7Km5bZliYoPKIn02CuTiq7yK14AY55Y+E6SmS5edyiWE2zGFEBUZ8r30a2vv
wCoIyCNEqG9ENXKTyKxIbYabkiw91kMgHUGEDO+H1vN6CQ5i/C5QAvErXi1oSlKUsDVRX8vnvyDz
whu1WX5QAy53QoCtnSOJJJRShbbwWumvkpW+ympga1JDBy1ItfGgF1BBpSGB/rvPA/pFLIfeHRnT
uqFWLGmSDQLzWDJGegdvfuqrYNIPzDX+gwMnsCOoYQtJWtYMCLqa6ky9A6xf4jiAvb5PjyUl9V8L
NPPvfysoqdmA42g+0B5YfalwgGdgZPSX2MaqThT0I9+K4UFoE2Wv1rvV0Sf1E2M6AsQCdc7lqQhQ
a1fSpLK8LJHLk6LW0iFGZtJHCKB3C6rLhym1ar+1h9kN5pDZu1ypT9EyFW4k9/O5LYzs/Q1MOl+o
mQq+cLrAq+dktousUQuWL/dx7XXmYHhjqRAVq2Z8MMZ+Lx7Z8K8UVxAT46syTr0OWXmy0U6rwWlE
oyQBJFWMxZ+bSfs6o7N4E0SN+un9p9ahsqAbcBXykVcL7FsNxsSBAEgaq/FvkpTheSQS8MfcqXeQ
PS+dnVVeQulIF+VgReTAK1vpmAWg93iyJKUczEPZsbWPktK05aGmyf6cpJL5X6y2Te9JuNPAXYin
4YeB5apmujCZBnc2yBI9pFQYVh5bq/pIBKxYfrQ0uey2hrM8VSNgx0O1qMOXhOGIwl3CjJl4Znmi
xs2I4KNDrksFCbbgKJHlvlPdMERM5E+pTLKBfAHMF8eIUD5kOrceqOTVdfOcLVX/V52aTHK7yoQB
bZ4LuT7ITVfOBy2q0+dxKfvqBAufJvtJ1aqSZzZ58ylJVOP3Upfmx4h0/mODnOritRCU7XUTxO24
3F3Ru0OkCwkGGuDrSSm9h67EUAZwCrZafWvrGR2d2OhOtWEUJ8eC0rNyCGy7JFB4DuXP18/R24Mr
rPM6EQIJapbVE9WjhhRUqbi7bRA+oPHQtS45qPFgGkOrH8ZItf/8g0UgRuiDwXrMC3zpLdKZc6NY
TDjbOORHEzjIYTa18kmxospvq87e8YRvAy6qq6QnEM+yUioZl/ZKx4jUeaC91yH9ButJ1B011e4O
JUIC5M3KfEyYqdrZ1rfvF0bpDcFMziwweI1Lo06ahLmG1/PM1sy+dkusUoEcjMcACPHOmyw8+fr8
CEVtyo2UkIGAXpoKk14a54CsMuIyHvJYCj6EiWzsVOq3zslrK+JXvHr541mb4sKkZl4tknWb1UV/
b6VadogG2UhcDcakf/lsdJ/A9TGAw7N5aTCwlUwa8fDkrV3nl+qSHUCYT8xHNgA/i0U+J4hUvjsW
ECT2oDEFCk50hy6NMtypGYz60JHqovajqceB2wdD/jTW6fvTdKiheS5RNIVq7k0s0CwpuEyday9r
ieUH0tAdcy2bfbCneDojCY7Xr93WNUA2WfCpQMDEe325NNILwZcB3CvsEFAuBsM5EEAEX+B3rx7M
ZTRc0873huG3Tg1cMXRZgPxR+Fh9xHiptWZR2c8YKOF4mpS4eR4yW/WRA55tfwJCsFOo3Vym4B7h
ZYTHyxZ//+qcyrCAdK0NurCuY/WMQOzgMctY3+dzn91oKHacIDIoT/+wt7Q9XmZ4KZKurqDe2THM
SWBg2kwuHxhz/dE7xN6RJHUHaU7HA/NU+s79WHsYBqPFlAzhHRPhuO5VMaDJoE6ALH7xhyCUD4ok
tzeWlVRe2Wt7QO+XhthrF/Nii6CVmQD8J7Hr5aYGaevI8xAv/ph2zTNIk+gcgV/6k3YFPPJyVH8N
4jb6Hgaq7pa9rJ4R06m7U9XO9SeoawuvSQzbNcMye6ZEbN07dRkcVKWGPuj6h1ifN/FD+ZdnVJD5
vHG7VtXT7TCnxU+t6IeVNNNzzHi6a+rjOdei8e8/WKONy5AsA22E2pfbktulNDTtsPgZVMcQShip
p0dd9mD2iuJKcx/u+OCNT87ZEihdWGTBbK4elYlyf8v6FmpszuyNgAwOiZFkh4SBHv/60jZNsYnE
0KCXKGhfLm0Zw1wt6Sb4Utn0j3qUyUc0Zqovw1TsiXhsmOJIcYjJwejFrqF/+mxbWdsjpTFLy/gl
lZs/UaVaZ6M23/ukcDqoKsDzhL8FdbNWXR3CRALcEMq+mpmRJ8kLrHrTLP0KCX0fEwgcNbfQ8/b9
X41nivbFS5ubp+VyK7WKQZoiZyutVrYOAbQubkB/8Fwn9p7AzJtmjVihQMLbYAsY4FuvMOhYoqFI
OAVHjEZM1jSTPCfmTU5L4PuspdnvxZ4tKG4N9agslS0fIbqQ97gq1k6YnyFYRsVIKwiSN4MNhq30
dtNJst+l41cp1KVbQ4g0JmMxH6NloHXRMeC0c/c3zhExnii0QC/I8Ib4+1eef8mNTJWzUPEJ4ZWT
EobSMTKm+ONEdrjj79chu1gf1HIoknA1ULtZBUN5QWFaMVPFD5Ta9m3+ONkKnM5xrs5+DZXKvWND
PIjSRYE/RsnivZdTcFMwYocguPADq8upSeUkS0ah+A26Id6Uh9G30Mkabw6X5Xzd1FuHKiaDSUyE
aAO5/foBz5ukQaRD8XPAOgcrz/pb/PtyW1VO5WpN2325bu/tzioy/P8AqPEHYqDj8iPadsPoHTzk
/sTQlNvI43DTWt1vra/SJ0MpqzupdZRbIV4JA0oWedetvz1CL6SRRGTMsVMSXr2papAFYakPow/x
enGH+vt/uVGHT1abysfrljbWyesNvROVAOS01jRPs9nP9mzjiqZGnfzSUdOPcNvP59AoKArPXXtX
hmhESmpSenoyOjsp/UtEcvmiY5fcBLlPwus3qN2+NgMoOYbZN1M10k6hXEd/0aKKfjJ33xquYobR
Q0vS7hyQwVJ/25XSjkfRMEsOsdwlzxkpRv6hQdsycSMVwttDZ8To5YjxjPmu6/WiuoOxqqPWAwNU
fM7aJGjcurapCKVWH5yyfCyqnc/31u1QxKd9SqeH1hdV/cvDQ+u4VsKuxAMEdnnSG3vylUoWG0h9
IQurGI8YlObf659y2yq3UBVEhW8Eg/Imgy1axmqc9+qJsbTx1M399OjMRfdfM5He5kMR/bxudOOk
gsW1BZsmHNUk8JdLheI4zjriBD+v+CRa7JhnizF+OKaG985JspV0m2g52RD6yVT4Lk2BgNMas7Nk
3yzL9EiiCY+qOu1Nnq9ba8IKASYhOyZArqyswF6cF2WUsiDTTllQMp/MwI5dWbLND07gSL4ZN3eU
uBv//TuJYDLIaQBoBI+roGpEoGyuAMT58sToXV1E051mDlBjKUa4c+s2nmcuG++zeKFocawVDioc
OsiShACkkfUzuLPv8+I0RzDNMRV1JbkZs7i+nTQA427RJPUBMGK3s94Nj86FJ8EFLk7asPawsRWa
jBw2sm/I2XJI+ry/jYck+t10Y39f1lCj7LzLGwYF/4hgxwU9A3788vxodhiqWl3Pfq9P5eewTCgC
01c7x4is+RIZ2o69t/dRTAHScyFwoZ24VrJITUpWTKbK/qhExZmoYPw2BvKIdlhktscym4bPc2up
n68fo7fnl1hH6NBZhD0094TDfxV96H2n2VHJtva9Yx5E7Qf9dqn4GhVNcccAxq+iFLAsQ9rpmb11
BLgBGjFsLp+TDO3SrpYS080ND6ZqtM5z2qX0MNM4u43T3ddxY2MvTK2uaDj1epKWOALHTnLgXrA+
ZqFhf5AbbTwuQVUdFG3pdgKQzfUBv5GZbBaUXCvMBHMeGvQ8fE2l1JNvwJLzP5bBUzJGubNzM96a
IpPDvwl6NeZ+18HzWJmh0bVz4/eEfQfSEvVhUaOPemVJO6//liUCVQbgRPcZKO/lR4NsIjaRvQAY
FzQZxZ5gOJatrbtWLEkfr5/Lt4GGACrga7jzggJi9VBUiL9DYidjylL7czUOnStZTX5UJvAZFefR
nQt05yCZKQ7pvC9cKs7fZaDBdQB9Ct4ZfAiTa5dLHft8KdGGbn15ietzV0zm12iwNJdaivJYql1x
IEZqb4qs6p95P5djx9ChN6AVlh3CiabAjnfY2nqA34oIawXeeeWNbNiSmwDacR7OZYTcJJe/0D+g
MaTYe5Jnb++LrfBkktHiFKgqro6uOZhBri1B4YeGVhwghvwzmpVzmwxd65eDtnyM5m4Pxv3WDQmb
BJYifBXh5eV2y5kV1BmxnZ9KQShUlVXXlIb5YU6z3ouF0l49z+rRaaM9sda3bh7OCLjr+dqMgdHj
vLS8UNgJ80It/TKLDAJXRTlXiT2dpB6ZwYUY6fn6wd7aXbJLfD0hg0CBXtrLkiIoO0UvfSMfbT+W
rfQAiVbs20ur3yRN+j+KfXtd6a01UnNjEFtwTOJ4L22mxOxEe3LpB+WkHhKrjoDi/B9nX9YjJ86G
+4uQWA3cArV1ekmns99Y6SRjsxhsbGPg15+HHJ2jdHWpS/k00szFzMSF13d5Fo7D5CMeYkNG/vny
w8n5a7yze8Ilqc6HOhh2cyzrIlQyvRsW0x/8TJIrscnFT0PpDMYHeDiRGrz8tMFrtaTaDbtYxVMB
FU3UEHrpPbQwNC1ymYff316+i+Mh+4HILQIRcGlejrcMuuNIUTCVc8uOWTv8ntoBBr8jxB1Hm+RX
ZvLSufjTeIe/AkLm8xtXh2SM2sz2O2iEJZ8ZmuJlntZ1NaA8WWkVpHeJHtuybSKxe/tDtw85uwAD
lH+Q5SHsgyPh2RrG4AR3HfgsO065fgCPe7klYmqvFJle9eAhh/bXMABNvJxPJmW0BEvS79D5rqGO
bKCsFY/6NqPskcL194angu84wMPlyEBa4g1mO3bW3cKlzZR5PMdXGHyXVhgtFIR+oNhAr/5shcdM
QmXKpJBtXxe3U41Ru1XDHNxXq9tn3FwrWV4cL0eIABIxCjTnfTBtCaxCwVbZjWHW/oKpevpVhqHz
y2nRoi14PUw/317ayyMiacELvtUVz64g0miDLB1LOysdFyNKeztbU7UP4oUBop1do35feLsgyJNs
VTVIbCDDfbnGZokBjCVxvwtEFlbwF87KbM37k5TKXNlPl27XrUqKxwS9FJCRXg6V2WGGaEeGxct4
fhe7xVWqH9InqoW7hVQW7rzFAh/29oReGBUaVejaQJh0Ez46m9AJtch0nqJhB51ZfRrmyTuKybBy
QMBf2oEEZYNmzpVBL1wNm+YDJP7+NHDONRIb6Wyz5p3amSCdUMyI6V3bx7/QB7QVvEncTZsE6wft
gu7KAbnwtdA7QqkJDwny+HMJSD3ycXURFL8CR23ZK0DpoUwAbfFwaj+mZAzKOg6vOSi+Ij/hgYZY
D7LtaFN/fTXHfY+aGolkVgFBK8kO7YsVmrpqSp438sOJmYguOwErtgcxA1D7bmkM/ZoPrJbVTDzv
yrNzPgfbr9kuRqgwASAXRmdbeokXp0QbZpt543JqtLW7dVTNLjGjRrcJ+p90EP+KlcOgCLthNYp6
DRrm5yob0FH1Et52tEo57z9jtvsvy3iVL71d7H9f/H9GATwHeFYUT19B2AIKvFA6CQqdGBHdRkbP
3yFqH1WxZCu4P1O315FMClPXw7t+yq7cTed3xTY6ROS36nC80fO3if8rH42sTWC4HucVs3K95X10
EzF/upEOZeq3D+2lkRAMoWSDNv3GEXk50jwOkYN2Q1ZJJDyuSHoUogpQFNU3v1/7K2CHi4MBqbKR
iv+wf84GU3ni1jUE7jtZW13GlIylQzsQNbBwXT6+/WXbC3W+ghst9f8NdvZ0iyif+tgAbz3TNv3e
ah4ezbKQw/8wypYIoi2CEth5M6EnSxTQacOjgmyyD2udHHlm0g9vj3Jx4tCHQv8WTwT2/8uJS52E
cSnqfBXUAMUjdewT0GJ2v8Dq9sr3vKpybVtv05AE8gW556smFAQh0rCREUidwHCiDBp131Xc5yXe
D/tOjjwoFYXeNMRb9SEap+w9YqR/xXb/+Q1/gA5A/qBSehbOOqlEnWmg1yGrWN/MYRsUfqDICZLQ
SxUwb73xTOyuPJrn8QAGReAFEgTg3Rvo4ezMGdLE3K8bXGZE2kr4o3Zl0+MmpTQcDx6y2SuLemlA
RM9gz0IJBnztbQP/dchB9aB1C3GkypMUHCAFuiWmG/IFK/FuguaqmeeFTYTRADKCXiairHPZgol1
srFxDqldEwzHVIrphscL2acI2K/M5cWh8EKh8IOrBU6WLz+tp1OX9y7LKhq6vgoi6RcKRei9ikF8
++ejgVLoJnW9Ua8AZHw5lJ4JEoBuwlc1yp24ZM8SUPnHQCMHenukC08CkDDQnoHoElxFzuMb03hT
AC8VMOvHjjwuUzh+QSe4LnOe9B+RwZJ3PV1Z6TNHUe527MrwF+4zWDVvWocA/AHrfHYHhBOr6z4A
BEgttPkYtYt+57L2WhB3aRR011H2wOuKUuvZKBw+P+k84z7LBfi+Kvbyb2GbyysPwaWtD5AWzht4
rih2hC8XTZKeJCMoQpUZnXgyo+CnmjVw1oDXxjFAw67896UDPnJrToBnDEWLl+NZmHWma4J2a6cn
e1gk836JhXSPftDHDYxwuD6QKevvKLHqS59qds295FWGt90um4TkRv/E4XtVYa5dTlDfzStQ0n22
d8lIS6ps9wwckP9p5LLfNwFzujKSxDN8YbTZwTgwf6rFKCAmndfp5zpn05VNdemgpsioIbe/pUGv
hAMoWnqmX3PIoq7RHsySpcgimpwUeoBXDuqlNYfuFZhmm1L2K3RPzPysgVJDXq0KXPyqjda4Kyxg
a+CuxKR+wsVFr8DJLs56tkk1bIsPhaOzfYb7Nco0WMhVN/D6U6NCfoSmk3xQnJEDkqHBFdEcbubj
0mcF85P+U21gfw4s/LSiouvb4dlPBL2GmtnekrPYBIcMdUwggvDqnBc0OhZ31lKVV9kYDAVagdFx
1RiQL6htysAMdTHCHXX/9im4sNi4k2Ees9U0t8LNy1OQSNUypENZBYbhiiwhglx5kkww5J3X6u2h
LtyVqJcAz0HgtYK9v/2Uv942lwDDHQi8ba72xh18q4F0IFqCZ9ya0iA9OJGu/xQr0e3ECqnHt0e/
cIlhi4FXiDsMueh502pg2jQk53kFCF90HGGKjvTQ8SuXyqXphBkmhC82tRXkAy+/MZ7IGtEW7ymo
5D9gJ8M+MezBd7Abra/M5oWjA4jVhonbJGIRoL0cSdWKzb3AHE7gI5WDgqLLAPHRMl315omtmuPb
83dpPHDG8XAjxQQ/8+xN9WslRj/SOdApRoC23X7UsI8/eGroS9l14srnvVIGwwaBberW9IOIPWpN
Z9+nJ9Zikca8sj3YpzWvJygWp7pUYShvFu2tR66yqRhhy1hsdrkFqKrpXRdh2+ZOk6NNyC/oz4Xl
TFA3h4fdv/oj/N8fCEwUStUwxzsPMkILu4k87/JqtHWE7czI4yhwfQElSHdvz/2lXYWb6v8PdTYX
HV5MLXoM5TpfnJogFejTRfX7BNoMV+b9wjFBjL/he8FRgGrlWYbEGbeNgwpGpeKWHeK1R5d39YYr
x+TCZkJuBGFFMPGhXnUuMcEAgjUSRpsQQfWwrv2asSJlOtjJ2IHNYzLy39szeF4S2q4boB3+1Nh8
AB/OPgvN1pUSAg0nCsfaT0GGElRKuztP1svXBRW/e+gOmKIHBuPKl15YOkRnqOz9weSAbPPymEJd
TYS5S/Cl0MOEsVMoihz98/uYKXGl+nTxGzf9IQy4eextk/7X/cqXBdXSkNFqggDNb9ASoD7GPb9X
EFlWzdclYeF9Onr0NCoz7t+e34ufCWPejTAGTMk5BWSzg4nSZcoR3DfhZ9Wzz/Uwtt8ihmP77yPh
1tvQFoDspefOvEOTRguZCe6FLUqAn2h207TtTbaC8vM/jLSlvbjJN1rW2Z6Ba8GMDFNSiILVyttF
zAKKaCcx2JK3U33NF/tSlg2UA3DHAJaC43aOzPOTGna+GaeVm4aQFblIzDcSNhYmWZlfeJtxYETJ
59WoDsYlIi77Xssr2/XC8cdv2DAWoG1vlfezPURZDHJUj28OIJAEWWT1SenxWsv2QqiDcj76wSjZ
/eG7vRwFz6Y3kCFFuW4SfrPLBB/ANgPrRNmgiiGzk+y9QAf/6i6KSwClEuxQFDIQa54rEPrh0LZ1
7NNqDcbkW+I78rFx7OM/75oXg5ydwrzh/SoDDDJHmoKBgaMWDpzthXLuyqV2KZTFWBvvFLLmkAE8
u1xaLVDGiiyFQvciblo252NhU9N9CsN2/RF4pL5ZvLk9KBc1n1nYzCXgdJLf6GwcRGF8mO1M0zJc
20TbJ55FsggTUDNB+RcY8POuhud4ZOM1oJXlQXNA4Xbew1duKKiiqujUNXGRS7tp09pCdrq15s/z
lWwJpgT6+xguZJy2xWi0ZwsUx9bpRExkfkFNhtJbYCb0tSjlwrUHsB7CdpwX1GtetY/7eM5BSvCq
jMZAIkEX/qlWcJwvvHaJrwRgl8baGuPQ196AJuf1Ps9LO+ci0My9LhhK3SofReBaARQl6tPbe/jS
Av491NktEIBwng3aeVCaElHVzbndQ6pz2ueeNWVvs+DKeJc/DXc5Ho4t1juLmoNcUaeSxYMwjBp2
05hEvyHdwMuG0fgK0vrimdkq6JCcxav/ClQ+pZyZIMSSLfmw/FgjyGUWkT/+sArCvXNIwqctY4fi
bccLIlh6ghBIXCgfUFiNAhLKj7Gq/n26N3QrSnARuJvnHtwRpNm71PO9Sqc5OE2g400PClIDRQ/R
gxO4rPZfLc63mzDdUDxINpHqn0M7lk4qz18GrxpNaxBIp/o5tpPc9aG7X/PkX52i/gyHdjmcxIBg
RV/o5X1fW4o+QtBgzrNeHBth4baSgfBSbzbSb8/lpa2UEmi9g+ECDOh5mxMRedu6BlcimNT0U9cM
XwFZyfcBjDb/h00L1CXYEGi+Idw6u3yDvFlFTWavWucw/bpM/HGMR1fVdXiN0bv9Sef3KfAUgMAD
BwS06fbNfwV2S8pbueTYH+0c6kq2sS6oN1+buUuHHhVgcJEwcdkrdXVkmCsKPDiEMVnGQ6ad+wJA
IC28zrR71oJF/PZKXfwqlILBuQBMGI4xL7/K81O7uE210LaDX81pox7t0gB9/vYwrzcE8hjgBwBi
guzEq7KKv0K4r/catks4Gb5sompxKftleGz5KvWV8OnCYAibwHzCa4R/nO+J2YQzfCoHtlsDsZaR
yfODD3u3ckpDdyXa36LPl5sCal3wJgAcYxM+P4eHSHDwQbmIcaZclD4vwrFDL52vCxgt2hMHcvcY
qMQmxZrE+VzQaHEf357Z1wuIX7CxZUBagYL3uSIwDEFC7lTuVcHsunezEcFN00NS/u1RXm/LbZSN
croRvl+RvaPJLLoZOwa0DRNgRdbiGxQ2u2bHlfQ+enDvDau3R7y4iAhMoQa8oUDO61R0kTAtag1D
FWrMT81aUwgkqHjH0dr45zcdH/fXUNvH/3Wy7cLckMcjA3u27SqT9OZWUgrNK0boh7e/6uJqEQi6
Y9OECILPaggQ4A+zhlu203MG7+ZA6yef5eJ/+CA0lLa7fquJnBOZrIrznnCong71mB94In8ywaZ9
ncJO+e3vubRKaLugu7oFv6+wFiON1iiaKfRVac77YpH2AwMJqS/8GhXcfx8L2P6NfopXE2/Yy2UK
srrxZ+N5lSK+heB2L4960fOOAMv3z10yyI2gye9jjcCRPxdGjEUk+eIZvlVCxHFlETuOgYIZUzJf
g8lc2hF4kAHj/VOfOLdH8YljwWBDvgMH1eyAZgg2YTe1f3vuLo6CqvZW4gcO+5x3OmSmzlI+8h3N
iYHJmlN37ZitV0a5cEtsmFEUl1FdBlbs7CBNc87daGS9W3GmbrNEqYohWt0rIboDIEjk/T9/FVgf
qGGh7QfixTkqt6FTTygnHFugJcewb+wTt/21m+h1ZrNxkOD1ANrchto6q7nGnsdUNOb1bghoVNox
mkoChDDI5433PmxYvasROl95WC5M5YtBzy4K1grFJp7W2BEwkl7n1R17re1J15FiRSZncyUkv7BD
IDMMlgWeMnSgz10trAt1GDLc6ELrqMRS5idoHF4zA7pQXtlk6DZTC8i0YcufbZFmoDmMFeZmt/qr
h92Y6XJOR7obcJOUpPHC09T37GBABb3BisNiOmzd7u1tc+HSAtMbeUcKVdDN+fPlRZL/X+M41u6W
RPKqW4fpkBmPotHY51//fSik1riH8TYDwXC2jJ1G1w1sgGZHfTGe5OzVxRrItdRjll15orPXochm
ZoUyJyilaBhu//6vVwzsvVAMvIODxJQtNymezUc4crQHg5f0Qflb3QFutDViPAGVgLc/88JuxdjA
A+EvWAKdryokZNOAJaLdecwju2idhwIK60EZwZ52F0p3TRvz0gr+Pd5Z1KoYFUsSYzywg3UpM9KX
uTfqGygEXIMRXTj9KO1syBMAGRHKhS+nNYOzi99FebMLV+7/mAX6+nPcNY+qjtO+6FAG/I7MThze
ntCLH4jkEB1B3DqvGLN2HIakyWAHosCzusF/1x2BEQlucmX5P2dQCQLzZBPxQaMZKdTLD/T1loio
HGvnaldR1tSfQ29UhxEixFeGujSXiHtAsUZdHNCs7Q76a4sOo+hGjUbjDp4HfRFCbn/PfHiD8GWK
H1bXDgcCasKVkOvS3vx70G2q/xo0NUnkwRwD5yL15Q0xDH42dTfcDNbWN9lksiuxA073hawA5wDP
LWJmzOy5nJ+enGYtnaHnC8H9KSpwEwWscLJFUKl5IKBjQn3KSxrNiy5RX8hVZZka4sqbm7BiMImY
i8isMylU46mnAJUJWjQkUkPhnItPwrNEQQtVdbJIgeL9b/QIOJ79ErPnJQW+uEzzOReFHnK8wV0O
9e5CxqmBXRecn1y51Ivqq1DwGuPUfHZHoBl7id1mou9T1ypxmieauSo0NjKllfgvMVALCTYuAFUq
3Cjbo5+0QpdCsvBrDVXLsTIGjllN4A3NISe6/ZEsSX7sCWt1Ecx1nYEPTRHo2BpoeTPMNiwRl3K9
i3PDYYkAZ6pKeo0GMUKPAXqHmMKTrwcmChCcoRnkclClCz3R+E7XPP6vgSjZWJoGesYA3k9Snfox
DHiRKc9riq7213dTzb0IBPum8U9+N9S/kebCg4EuWfc0sWBSpfBVs1Q6k/mvOPT0T3RY2y0VMN2N
bUwav5Mqq3nhQjK5ksbedGplpIL7bCH+bUt8F73j84pWCzKMx2mt3Y9e1N03Q+Lu+6rz0RWezvy8
ILMe/Yo1PP6m6zF1BU088iNIca2UY5o5tvdH3DA68JcHgKlGeVBLXT/6GoyjchNUPcaQnYBeI2xH
u3IKJ6GqSUG8sfBBgeTFKkbvp/IQBCG+kzREg9+tJyWjbiywpLFXIgPP7kyExuJxXWnnStPZKN3N
Udoj/4fZFMR94xk9fw2pgKwAcd58Drim98HSmroaZWy+NtybN9BLm7Iym6fuTuGm+h02ebgUtQQ0
8DgB2/HsW8fbUg1zFN2FljXwoGAdtKySrO1tFdSD+AIzKTqUS75ON6NmRlbgIA6nKepJXHg+BTFH
rrb/1E0g0Rda0dmU1CisBOtU6AA79OPfMes7NAzBHRoL+HjMXwiF9uyNwGA/AZ6NRAmhZHQZ8VrS
pEDbbXl2UHN41/aK/IKaBjAvbU5XuROiQZjRQiSh3UWpHd7rPPLSQvv56BeMGL7XSHLToqGJ/S9E
zvOL+7m7cQltu4PvreFHkwoWQrC+JxpzQn2YZsFTZI+NSw2mldVLmcouZ5CD9Wq9Z3yax8oJEdT7
xZ/6ASp8YStKKJoMy+NaNyvZdY4RAXWPgdyOnbNZgVDU/8Gc36O8DmzNyUVhOxShbNuf0NsFFnMR
woOZ8cSewexenhITIqqKm3kJyg6J/a3W6ACUYOzU8U8/rfP0/dJCZ0ciA5+qOFUG1L1Yzqpc6Ro1
PcyKB8n3SwOxQKwGHt2yZxM6YNYS+CiiT5Z/i6UXxI80nCPoYWsDiEBhUue60xQGkj9BxFlxUwCi
mvwQFiYGe5mSbvgPHUPgekYQW/2dHML8wQaN9fsy7jiNS/wIOtwwaCG2RZ0a7u5ZG0BLGE0xd5uO
rRdDdXAAvsB549h8TbwY/ZU56HuHo+SlJybEOBU28LUu045S/XGa42g5DCOzbeG8NfkN6yt2BwEe
wiPoHQbLe9ZC/6BUTntbfO1mpoq0E+2PHEjysYDEom0eDLShs7EYVMqDD22GYKBcSVN/kjbw8iKN
66mF3U0wofGRAQID4XjPAR2hZzNUnHVRVGQLX+pDHk32S5IwSoq0ZRmM51cvH4pWuZTvxVLPwX5d
wabdL5CADW8X8PbF72kNGH2KRt7rDwMd4qcVuDRoHeexGe6TJgzrO5O1zv7qPBr070BozPl96s9d
+BX6NWF2l02yDSrE2N4HKbnsSs+ymADVoSE4F5E5hIPV0jb1Qfuk/Z13qb1NXOvMUQW4bvapTKb0
mKeDEgdVW66gSqGGtexJQ7CItafhak+cOUScumaftBKMU0FT+5sHtR/dOSLEfzOMjVfgaolRuNR6
G941Yu0+SW829IYwcJsqSersQ2r9QOxQSRPjfont8B+xaU/Qf+XLJ8/YqSstc159y009k32O3xNV
q81hxBIvgWQ3PqFTVsyd8upj58VQoLUZGPrlyrR+F8V1wn4sZhqaauyTda3irpOy8I1uww9a1T1/
jw2o2hKdq87b3ghst/u0nQh0WOsU+NJu6cL8QGRLVNGMcWTAU2Jp+gFdDc9XJdFW0H0N0MtSIVTI
CBQXtu247/Ax6k5CyItVfm1bI0rwVl1U1KMl75AwTeKYT2ua72tfwCS282aLOJrCaibeZUzV5lcd
reybiZJGl6xXWYqaahLACI8QfduwMIOJZA4ngyfgu0hT9UDwoblS9zYCcDELuV1nyBPkekVEknG8
oHdTKoUHjCH8KHO2KYPO+X/BOObrQ9cF/vQloB7ju6ZbwcGaUWxMoj3pxZrtR01ctyFTyLiLlgyk
WG2gBJXunQgW9dVnq1u9gqMT2e497U1Q7+hjWLEeTNO0sogBtmt+Q9Af8mbIyVb3rAQqEweUop35
SDx/XEotFcetGMs1qFzaD4DI8bXFmxctNseRD4Zo32Q2VejUj6MsBrRjXZGuqfS/53XWDMWmTxFB
cHOWeZk1oJWVuL16V0CTcJblDIlgpKAwXkhLP2xxAxgf3hSw58rNcgv8Kyj5y0T5g52IWHbc0oXf
hbMc3o1e1zVVParuNshbTxwF5C6hGOc69jw1WEMoumRtB2Ad+qFlU6sQyXxnbF4A/ZEsFbcin29M
jEuuWEPm1nLuZv11AYX5YeqXHHCpMZ1pafva+gUFePk0M+biSre1weU2heaLnXhuobBNGHR7ZrM8
9JNJvAMIOiErF1ypn3M3wqgAUvPdA4RAceUKtEd5FeAqaIvExmH9vvaN7+PehwFy0TJT5zAeD2yi
cIeZMC7HOFzFHmWIoa2M5/pwv9DOwisYmiFdFUXL8qDnfozKAAF1XQyczDH0P003lcg6SYjNuE7s
ngEjy39p0Zi5K4eJtgCsIS7vy6TLEAQHDaS0ChyIrNl3w5wst7Ai0PFJxzwKj10Pl/BjogMjD8yj
Br8djSWxQE16FDn5qORCVIsQyGqaA6GmUlbETdLndyoeOnMnEXVZ/DYJTksRpusSZ8USp576ihBV
yS+pkgN9oCJnuAN9xO6OFV7SWvlucuGKZDacjTkGlIh7WNCErEpVy80ppplmY4W/efVvY7F0FXRA
+mRnzbSKHY35GhVYopxvZQzo/yQdRVMcZswwEqEjgrRCNqN0+3Ttpvcjq30FJgW4yU8e1+RReBmd
T3h5cNNQYazbNwAY/kC7BpFIHjptSpYmXrv30WKEDvQA3cBDskBRsADxF85iGQXOu4rSeLVFwmyw
PAx4WvwCCq00LbY2/YK19hGUSCBuh3KN0oHdO7dkSB2SrUojEQF9TfgC488+7fsPQKp+wy0YxTvP
d4mPLZpley9D6niD/43UVe0vnCEkX+R9YIcFysXgIz8PgIX5BWChy0d4tKn60EEf5r4NuOu2zkn0
i4YgsBQgHzVfEMKrzwib3YOzwBEWk67n6Z3DmsgygiJPVNgGD+IJ2Ac041aXiYcmzdhcrpuZUAWv
7YmWOCJ+ULTjgFcVbafY7PsZ6AMw8YKp7HNPLeUK8N5j1hLdF1Hjuw+zbFJe5A5Ix/2aemN/DOyY
/ZgXE963LIXQZIb2TlzMkCvCbQ/Cd1uNRC0/Ibs7f26ws55T6Xnu4M/xOuOh991w35AREVquNO1h
mxjxj20UmBrP7ORwCoYFsMnOzPOTbcm4VElA+4/wK+A1RJ5qKIFls5UPE6q6Y9lPU48XvFEZLFjB
jv+A+KpHpJx0K2SXPRsvRdg1s38CwTG9I6OcmmJonHo2FKocB9d50I+c1wGvA0NzDIIxs1UlrJzp
4wynLq8IdQ0E8ERnLy3jvEl+N16aQVPfhXwtUjmPn93s22ifBDK7R4svmCs7iux7CBM3tbeAGX2d
XYMk0hOTy0rAqKBI3ra5yos6xq0ecNv5BZyI/FMeKZzWDrYEj3PLPYp8DzFwubjJb2E21HgPMsZy
wBgjw0EJqGXiMeYgHVdNbrJuPy026/fYXfHPFvF+Wq7TKGrkzWvX4lWReDfWqM/1PaIv+CqzXifB
XuPWB5kOpYffZhlm2OxMEDs4tElLn81qG+QHtomSHQB6hBRDiOZkhHyWAdrLw7HIF48sT5HOAsSY
INS+k6HGn40+t98Vfdz3pGzXpTuslrq56GsRNR/sFPg/YUhEbMlU2vZ7kcwQ6hqRMjeFiWqi8RaQ
4Geb5h2rhiRAYN9S0gdI3BP0T4YeZq2lIV3YVQ0sJdsiAFreFXzup7jsBkCLilTD+qAgzgGT5vUx
cLdKkx8Tt+O8w1PNNB7jTgVFkPsqPgzwLm53/ayaaWeTFBznejB56fUTXe7QOM2yI2/I0BR4/21W
kpjx8X6mnbwX0MAwBfjweXZHkeAep05EX9CGpbYYnB40hMXz6KnhADTtEq9eK95t70Fkw2gpfX9E
KB82ABuXs00tNIB1yEEy4HFz0yuUFQuwvOKPsCTSy1HLJv+yImaESzsLvvu667vbtYbCCN7RVcnS
9V30GPYwDH3f9ET+aGKv6/crItnfqJR3rOzwE/8bgKCFeCC82O+cQJ2pQGRo6uMSDhbzGXn1UADH
FBrQdIcaCfoKraE9YsP+hD8YSpaRW3l7JC6LpxKY+gTVsTgRuHrlrEXRwPASLxbRXX5ve7ekqNig
ovIAYbbWFgAW6seQCbrunT8Pv0U7w8E5S+YcwdNME5R9gpg/bwkI3jKGn7dHdjv9GjnszqBn1NdQ
kOks5oJkc71P1Aw3TaT/ayXY4OXvYsPDB0Cdgqde5gDp+DgTJ5QwOZIk6NU+9nGyTIUMoVJSEKhC
4vZKOv0poHH9HEZj/NvMJkcxmsrhMBtIjJTI0JB5x0h2k6LRubpps3XShYExsCrrQXY4pmGw/Pab
JRvKdrTuezT4XodptwxVXtNmD2KTjkLflIufQ+yMO8Qi16rq+xWa4ISR8ANdhxDG0fMaicIbFuUf
og5Pf4E5Hn9Iv+lt0UzEzgUaMcPHNBvMbQJ44FD02AQP49B0X2oorfyueUKPCFw9B+050SDU0OTU
4m356ibAQgupctQE+kgJWjAYgKFUmxpPID5sgxtTd3V9iETIUD4bV4rHXgQzVDJy5s1IuEdXnwhc
O2WpdK34bjA+An9fDOG9EekCyXtupxEfHgdHTEbPIGAfxXKHP2N6gp9LwotGRKqt2OIGbPicj3M5
J0Y+o76S+gg92PyhQazeQ1gf4gNF44j/K0EtmxVcNl0GdHKnnwXQ36SQ44gUdR7n7H4cxyEpc9EE
T5HnB9/zjsOdezZj+NN0+fDYYK+vZaLC6QYu3TItPTMG7EQstAZRfkyGG7i05FnpNSbe8wVpLMzO
fJSi2iCbyS6V1HmIx5xYcC/J+muChtAXlQftV934eMe0v7Bkb6h0z3riw4e8gfVxoVHrC6tEJuQb
5TOsgRVqSysqyZH/XMdtdOvQ83alzz0YRazpxH5lbkD4Z5Eq4QrAg/CNRFyigsUmhkjJKX1LoM7i
IS9v11tYEK68nPIVTdgwH8jHQDfxKWyn9mufQHNjx3VCfqciXnAaPUWeNBy1ZcX9pf2C1Kt5xhuH
OGRAdPYjAKMlRBVhRYBP4MPKAb+0aOnCwXN4XgLAsQpj8vkz0BrClBGYYdilUNIPd0wOgQ/vMoFU
Tep5OggaCrQEuyQ+qrRmftG1w4ISSGY9XrV03C5reMg9qC6YGUpjSfZz5kr/noAC10WfZVA+j8xY
/x/2zmM7bizLor9SK+fIhje9umoAE4YMeidpgkVRFLx98F/fG6qsbjHIpWjVuIeZJPUigGfuu/ec
fZHAQyO4xbBi5d4smuZFFmy4AdPKeCX2sB/RhFWPiSFUkg2JUayyo4q9M8+buvWsJJPGYCGqYG5b
KZ86a4Vsk3NAFgouyBkkf3LMZj0F7XpfDyNbAYFVcuVI5CI90+pGPxsAQ3kDOx/JEe4/r0rX6Vxc
x9LYF31BvztuNfpjl1KpuzQy7oE0hbSovLSNRrIIoo9+P3dxPgFog0K1l5NkUq9L3WIiLQN9l7x4
HI0r0S3wJrQ+TuxdS1aXG11l6vGZRmIxD7o4zc9qbRqGTSFLHdck9hVtH9oWEkhD6kl3EvzlOPt7
SRWu7dRcmcjJpuneSZVR86JwmfDJZ3F2ntMdRLrQUu7z/qA5EpFUp5GhiYdCNFsa0I6JOw92RcZb
pM3dGnckfl/pU+d2hdPHV2Tmoy+dCoITqWzWXXeFoXScEKV5VZR1Hu1zzvbbqooHVIlx1moBDraq
dwVydYFpbYpgwSuV3npwgZVtJ/o0D5p5KO7azuJS2k8W3TZCYo2WqpzpXFRgLSGFdd142cwpGSEH
W9Hiqr3JaaYpumg9h1n2QkuP8EKzCnviMtG3d+M0xGlASlvdcZTarMbcVOtzDItW6vYyTTqUblLS
+9RmupDg0ORDRIkeLkYX6fKubOcl29ChadK4IczECcM8iGY3gde9xegjXZejPLMzFoY97Svycp9p
FKDfRJKVJV7DOe+4WPSM3JdHRelprBz2F5E2WQAuSLUoLrZi8mmlbUifJ6UNr+LF6O6bYc6uq6wm
rCrtyr5nVfGiajvMzqsx5C6PHNpWb2VHkpJ9pkYaWpyuLqUtPX4GfkcazkVERWVWchyZotO5AerT
5y4diN9mgzukH9oDJXpdTurUc/LU2OrRoNLloMz0ihPSrG7YPMrrqswn4mTWUOy3oaEEmtGUGlmr
QbkgcBtYSainDfvAZW3RDu2caxB/oHbsDJ78jTEq85e+7LvkzOkEu2DUC3UnCjO2vJEyRe1VoWG/
So2hXEXsNKzgOuqyILcm5wEvvULWNSmtz3PYoCoYCW6ZZPT8u8tEW6Ygpk3k+GXR0sc+cbCkc6+r
rXibjGqvcOvjasnh1kQWfM28CLlWGFHmaq3VizWAtbd5RbLOn9JGue91PX/gEqhfIuqdaS3Ryizd
KppmWnWTBnQbrUxrWF+SwxJz4vhT2/Wh2KF9iaC9O/nLnGR0xGwWdCQk6C252NhtmMMvLR3jqux6
Fkg8pZRpzEifSGMSZcr+YMb1jUXh67uuNlxJyMMQl0QRWVXXjore8fIlMr7mepd+pZML2oYFL/wu
oolRdqhKrnquygnQXqWmNZ2RaIOj2UaWSG5KbVWzG2Vb/b6qZLWSY0+wSD3hA3lbMOxUpSrihj5L
uHjKg5Tr1X2jFckJgceHtVB0FkguLbwex6J1PaYVRhbGeQC986IoRmQ/fbxFoWVuQ7jFXuXYp6RG
Hw2JjAXD7SotQfD59osN6iybjTMmwQyCaM1wOarfdEbow2YmZKlQKmyTljvf79eyAWOsNmvojxBp
3g5LYTKSKA+R/SpFHwwt5TfJsbpD1xvf/p2RdB0Ry9rh1DpS6kgphYQ0lJMAlLaxS+n66iWT1lOK
kcT23xgKKgsyJ4SX7+gsah+2g0V0GOQc4Vf4uxKEM854vkxK7f96qPfKHCSmAGeQba10A/PotfUs
T05OKw1AVZTXQHGqg95Rvv31KO/L5Dw1DeU/mA06qBzL32HOD2G/UhW12PABhPcb02Z1RpX8lTqk
dmK09xVyLKW0HUalSBxC19u3c0IoS+kkNYwmq4ypJiy5vcH6f2X03GWteBh3wunWREUXbjV9OmXy
er8QWOAYdeiutZJXjx07cT8WvTKBi8xCyoK5M8xndG6v7nSHvGZoNlzOKqe9+fUDfi/poJebiioe
chHNYo6ttHaWWnppOyIwwdKQGBGCPG0mcebjNvjtoSDEoZNkPKBfxz1pJrSYg+QMRQAptR+4qUY0
341ESTJMNa30BGvqvfDIWf1F5JRXQjiyjqN3uRbvSXPRly7UmrMRKIXPlaryVIvyamGXt0WoaXus
7Ce+5UfjsvDWFtqQMbl/vx23bAG8cuPOAy0trItBztOr0VxMn7rQXVyo3bZMVb7wzFT+/cdr40hU
HQJbDF9HAydyuww82DyI2nbcK0O27FWr78FV2DmZ9F8P9uG3tNFeWzSHRDG8rqSf5CsdAbbZiykP
BGcwjqZeEeR8CnmT9fMVBcPmvnSoy5KUPUXG+GDC4vpe5ddo6Dmojt6rPg2q2kpSFtSGjGysGLRt
Q4iNxkIuTkyhD4cC2QYtjv2LJXL0JVODXTQR6xO1NdxyACUNqY2u9KYuTyzDj54n+AEyWZztOJGP
d54mJRyUqjzIbACqsEXFtpaGCmSwqjwOWq1uZ9XofWBxw4n5+n6HdQgqVm8Vg7NOjoRWody0DSBw
5muvk9FxYnlTy0Kha2Ns3KeRmB5+PXM+0FoyoP6jwTxwTrBlb5+qgGRvQGPI6VBZzpdaKCYvE1zG
IkGnqlDJKMqRptwXuRj9WBqcTV+kp5DMH3Dx+BBoLFfR+8psOzq9CKI7EAFxEfRz2J4vxJ53vdNl
35KltroAGjsJqjiCre0OS8y1Fs9YE5EJH8MzgCzUeX/9UD6YaZizIUuuDhE40cfPZNYFugeKM3IE
Hw4l0kjIbxrnUbnEJ0KE9+c2hzYWfp1zlbTX8fuOETw1eeSUgZMPjtvH9XiOikE+sXQ+OMtW0ynw
Ac5Rug0eRVdV0S2aPRV8IdES9RdW/lotTXtvhCZGU1qIe63UTHe//xQRMBgKMt61t8D6lH/alHpD
Gw3yCUWwxM3oVfak7XSnCjcirsoTmsEPZ/GPHcjhQTKBjr6gRP+vBX18Gehx9Fj3iHW1YRAeSp3y
0KlmuFOhIG6AWIrHSltaL8/V6hQh9KNX+fNnOJrEkSpF2tg5fN8JKhD5k7w8xFKu/v7exDThMrAa
6yGkHO0QskUX4DlncjIWJQghp1+pAzc+fjH761hp9L5JsyH+zHF4Con80ebEA16xfPQ6Biz79o1i
eVzYKdIyKHO9PyRWg0pyjluUgnX9pZMQiP16Bn04HnalFSAAO0Vdt+mfZlBSY72X8haqrExzPirx
o0cl09wMBmKbfsXs/nq8DxynXOcAzqztQC02xfUV/zQg/stIno28DMIir+N9NjOSV6lGeJhHM72k
p2x3KwTym5JWNbQqHlGFaZm0mK6qD3YQVYVxVvSZ+vTrz/XhzAJZptAYhzeuHs2sHnJlEgKPDCZh
ZV+kHse4BLr5RBDx4dOmrzT6bM48kvBvv3zcTx0pX5WAcCHpnzhSdZUpI8oz0roXLXmEE7vsB5sS
VVA2WghONGY+lr3HZtMYA+m/gD6gzl7t+26DbMmgQka4JoedcbNYbXUKSvHuWxKDYm5hChtwkdVj
/ujSZIpOnqoMRFmHr5aRZo9YnubLWpmW/axjtz3xNd/vTT9GxDLtIJ+GFH20D8YFXv9kjqvAMroU
sK6h3+u5Q5nMXiwvQcXtlfnae3LuKNEpFhLJAo3rr2fQu4Bm/QxgUM218ys+oqOJ3bWDnqazxMSW
LRNO1WKfZfrqYxvUBGlkpG5suba9tMn732XFMTIeDB45GAc+wNGsQiajdWEqYI3TaHrXd00UOHSh
det5pNXToJ9Cfn/0fgF9r53Y2afexTOcoHM0L0VFLxs1fbZjs859i+Tp1wWIauOpS3uqS8a7ecw3
XI3Fa8sTNNrHDIWpcBD5kKDBqDLQXs4yxdUQIz5NaKtzjnTRukQfaZ3YEt6FKOugCN0toEtckY9b
UCf9UNpQ3qqgr+3SdUj4sk9llJeH/FSI8tH3W49vRln1iO8h6pKqI14tg8SS88Y1pKIpdjDBFNvV
FrnbkirMvpQ83O2v5+yPhfHGN8t3hBNM9ouFivjjaOpUA0JR5L6IBXCF3XYhlVIXzZTp5emoQUAD
QvtIcS8Nmjqyn0gllKrb0ZHzEKO1Rks3DHqgSpJxH8dKaLu5iqDpd/dMPiJmqDVGJMVDruDtnknK
TxtiM6wCu67KnUT1LCBlQM93h2JPvMzDCSTeR7ObAippMsK59Rh+O17kNF2BTqIO6hF1ijHn8WaS
Yv0cIF0G2Co95Xr9MXmP3wGn4eppkyEpHyP4arNA6VR0dRCOOnVmOVyuCS6i6Tw0dOPKmqmHB+0c
a587SbUuU7ksrk11aEO3aBf9phbkq37/kYPPXFlqq+uS9nhvH8HQ1c0gyrAOaPpaBI6o6h3VljiA
uqVsLNSMJ/bvD1aaAsiDphM0+MG3dBRvUZ/QSgwoPPJUS3Z92301ZjMKbIA4m19P+HfHPOEcrncu
QFDbyOIdjbToYaxHKsqIlGBZuKacaK9g8E7RC9+fBev8AbHFK10zE0dzNhrpw0IvrybIylreoOCF
GK1p0pm95PAUDfSXTWhpe24Mp9BT7+95a4aXezU7CQYweJ5v3x2SMqeyRq0JNNHOXGwzNJeWFfsd
sKohqHvd3HfV2AdqTJyjd059FTe9+MQN6VT72PdvlV6HlMQADCqspGNwdjaSvZfRW2L/t8OdNI3T
d4dk+/XYGU1/YsZ+OBZxJddrA3f8cZNV9EU2qQvGshu5c/NJg6SrpIs7zXMW/HoKfTQUtkmH/tkK
tqJjeFrZG3W14KkN5FnoPlMs36th8ZApTXpid34/WddViLlS5j0iEz96lWgjNHwsDq9yyhaBJI6i
phuLqI5OPL13WWDmDKB4UC70JljPg7dzBj9YM+p9Smeodn4UnXkvkbj0lyEVgWHWk79oFJwsBCdu
IzXZiSX50fPkK5KUWGk+HLhvBxcVEuJ44VuOUu5sWiQZe8TGyS5rl/rEUO+P2R8N/ujTzfonljj6
niQMlRr1axtYqdFt8lo2r2cip0C2whrdLHckA22N054oMX24Ji2EMv8a9yiDp5pNLGd0TA0q8uqo
wYZoXxS2slHLWmxKGkv6UAzbfZE6DidM194tOorH0sSSdOJNfzCluOiRuyEmJBlynPxe9AiScFa2
tPToTQ+XmXxWpLV14jl/OAqRIWJMvvK751zQ7ACRIaPMCKh86nvdeVVEzZffXogrVmF1hTIQKZe3
E8dEbMHR2LQB7bfKbT3McUATOtWdSmU6cUCZ/FNvj2icw1xmuLhR92F3fTtUBRMvshuVBdLkbWDn
dNqMhFa+TqwnxKGgb068pw8HpJmzzHegNnOMg4ntSelFZrUoSsA0jlil/TwzviEa/KEIzk+8sA/W
4LpvwguDC4Nj6ehYpK9yTDuXSgA/iDQvKQ3ZNSgpezMP9cRi+GhuGDRk1X8cDLB93z5KnFDWlDt0
v2h52jfKSDMv3zFBCJx4ZR+NQ0DNlQEciwkl7O04tHqr4yyLQOt2th04YXeJr/NUC7SPntuPhpes
KIuy4NEgPXdZKQrHNhhjBwwsyoBNZPWLb5Qs8V/P9g/2LrpyrT0oVu4G4cvb7yMUoxvaqaaxm66t
DXyB6NGUHinrkEwXsORNr0+G34Y+Mu2pBpBaXJOv1nETMrpmxeiXRxEoBZd2xODtDtfpdT0L5cRZ
98GTZB8g0GdJEzodswAQJY/l6JQisFPaeIwZ3epSPMEe+vRTF4oPZgaPEeSPtYIHKAMePcnVz03o
JIKc5izXSE4sV++M4cQ8/2AFc6IpxCSAOR3juE2nWULzmhadeZ5nc5DGVbwra7Wld4KUeGSR/40I
iDIumWBosWyGx3VjNRSaks99F1Qxdu6ebq9ug6pokxZ0fP0xFf/jZfrP6LW6/ufGJ/7xX/z3S1XP
lHzi7ug//3GRvLSVqL53/7X+2f/82ts/+sdV/Vrede3ra3fxXB//5ps/5N//a3z/uXt+8x9B2SXd
fNO/tvPtqyDn+GMQPun6m//XH/7t9ce/cj/Xr3//46Xqy27916gtlH/89aP9t7//gQ3jp1W5/vt/
/fDyueDvbqviuUye3/3F67Po+GPnT66pa0EJPTOogDX0Hl9//ET+k/I6fefIwpH1hGHwx9/Kqu3i
v/+h2/yIEJnCLZUDxV5T+KLqf/xI+3MtqbImgPrwQino/uubv3lH//vO/lb2xXWVlJ34+x/cDZnX
Px1iJORIa3KGmVSjKUcd92u0Wc3IF2TVq8Noac4t9MKVX9ekRHc0PjKX6wGb54z8HktacVsnUCou
80nH0Oi26RiOnb/0VaZ8Y1vFl97loZPuOgVXBP5ihcKHgzW880fUjKGft7KkB5UtDAfnRo7pFv2c
0lxZixYrh1nGZ7nr0mLKU3cqqsm5cyapSS6rotdxwWgFgqmDkRGteGViKTs5rhccZ0ivHinet871
UFWKtVfHWNzKTTWfV3Zf3mh9IpY93iX9iYcv0dCpqI1oA1aquLJCQQufPrKmhigWSWDx1egWBedA
Z8yG9iAgCtXYap107H26IGbxARHuYF02tjzXW7qxlmaAXV+obhOG8ejZljB0H8l3+RlIbGjSk24Y
pl1pMzncjuJmGMwIvjtv6bUu85epaRc3lRa7d0ulNDPPxq4DCBXukLSJIquqfcAyY3SRw0m7oMFu
cVdnyTJs2kaMBzkfK9XNEvwEeLDt5EvXLd3tjO1PdecEWJEnDaW2mdvUtIMCN66+oZltgnY+t5UZ
l1404LuiFodTXFer8VOdmrUJc6AFbZNHbaJgQpM04UZ9r78mczc/ZjGNXkJnLvw2ETrDRuZNTjek
w2IWFu3gOjMKvSZRom9loWfpVgql2yKXcdTluhDP9JrPPfpqFR6dW3X8ofryNEPutZrGQ4sV1Wdr
lNp4Ymja81FOdNVP1CV86MowpeObnV/Ae+hvrAJeqjnI93Zjyk95lhZfI21BE5tgXxsKLX+hJQES
xKYoYVJmWepcWRD8QbzNIyletJDGuZxO6ZdctMwmK53CyauLpeZrjZP9XStr7DcDMtr7HntVhmPE
mHjFpczjxven+m2VV3fFUMVy0DqcsIajj7B5M63kaTGTLxZpGhQ3IlhHNT40NCmgUN9LmyZSjdwl
ZAPiHYloDnBMxKor6x1O1lIBNdkaPaqoXC26W5zJONKUxK6eSOAuSMET0Nz6mLfoERMlMbxOH3CW
T5ZZXlaJpMquPNn9srHjob0vmyT5ZqsJnW4zLR2exjiJGxplaPN9L0wrd2Oawiru2DSdtJuTziCK
DNvoG464+KHly8e+Gk5qtQ0niOfg+uf6eyPI/qDAbDExSA7G2qgW0k1TGqkVpJOOcY3GETiJwnnI
P4/DkHFDTStehSpVynnRpSJ2Swx530La4GLhjHEwuU6imTd07oke6JuJKncg8tvSrcx+NmiIAz1e
CPsxQaDW4M5L4lvZjqQhkKUmvcojK4Sg0Lbl1yKWIrSPPT9DZ2vhc6ytYTxEBDL3CZTL2xZrS+fq
llD3WekA2qAKIp4wyCvdwWpwcwyVrkuuAi3tIilyo/Jy0aSTLxc9La71BlG7hwJQvrLpPORsUoyO
w6pgqfszFYVrhkVJEt/qURpfK61d8n1J45LoGlcenRgXRZ7DwAFw0nxdQgNlsTDU8kvEZ1jc0uy1
5SAthRR60yy1ihdrRfaCBFOfNlxP6zWOk6yHbhoKy1PV0lqNGNzQg2ZQsgfFlED7dojBn3CwDIrX
Lqn9QicMBGmAfnCxUbWPAq6/WrUp+hi7m4ScnsFB8rqzk9f3VjdAEZBHW843UqjG31VrKslUFXX1
yYyiTpx10FgKD0l5eKAINyEJo0Pg4tVmKOJAzKFsbzozi4UrhNbQozEdZ8Sm5mQ/aKrkIIXN50Js
DGUoLnEco2eIjUHdhSBVdDeiMfM1jV61mc0nD2/CXCpaT9fK5rqhcPHJVLsKF43uONGOQYfJm2U9
DPcC+ymHSM9u4c+r9Buht1bRnxaTwzOuHfxMWBWl1m9Y3DAtYzvNN9Y4IpE35dqYfC1qxA19j9LI
HcLKbP0Jt7YDlIHkuKvUuXRW61U9eSzr5cUKI/uhUvvudSns5SIHWFl4womyL4J6SoL9y4TdxAPn
s5tgDCK/LaLsTjiK3futqtc0nXCUASsSUt27sc+MdDtSV83ddLZKqsdygeZfaofEcFWnDIuNVtlF
6mexUz7y1obWM6Iq/IbPkN0oNzDueq3GZgu7Qq8eKiI7NBP4dd1iWmbg1SM0w21NW6DbaCntCYi4
1mLsTfV+P4+WirNCnYfbxRFji08nFYs7o/98yuU+IsPcYoKsZ3WIsU1AxPIwSi1Xuhgd2be1aOQQ
xi36Lcf1fJZYKSr+ngvA5Cl4MnuPSlB3Q/yAS4eT1/rUlJP2WYHvo5FfwFCI79zGtkrFU3/q81m5
RaSJEwObI9PVGmprNyplD9ciNbTGB0semZtYMvMGHbakEyuXmvwMRqzFjaeP+JKg5prXJagr3V36
RheHmb5dwH1Kfb6GNL0UXosWB6dJpIrHHtPgzcL/kDacajJ2Ay1RHji6quzMGHo8UEYLeQNchiYF
TpvRfassBEZvwYlcb6qIzLtPX46eX0Qc+mmxh74IalOXLp3CWWhpWQCB84qmHmffKkz7O13EsAwS
hGO515a+CynniP6FfwM3iQwV8DNU+eS67sk9gxapVdZXvChnBRbMxsMLAwk+tI3kzlk6DOtGxRsJ
dIKI1leXUpyH4WyCyhAOvqJ4ZtN0ARpkXxdjSi+bCXacq1eNTg8Z6mWLX6dld4NBtZrPikwZtmku
7MabJ7PREV2BznEtmhRUrp2qeKPiKMw+KVo4YX1TjOaA8Q2ffGgteGULTOcEG7TJeDKqfhk4oYT2
UGWOsmwhTS2GW3bS0m/EOLU5u7eI9UAHwzO7uPRtlHG05O1c/LHlsqvK2io8k0UjfIIp495Mlkpb
HRwhKIA0dq5TR0sGnFAogw6TakZTgCRX7QOjlezZHU1iaDdcBvVrL5HvIcYI7WeRRZhF4DTgmTMs
YXHO59hxMltIt1DC28yPKVZGbtrNSb9RMqycLmL4/iaOEbmdLU0BsqTQe3M4tIu9LiWMin7NkZAe
lFnH4sAV25DR2bR4z8Q8KLfjPGu3MFiyL6NV4MtUK5FujR4B16Yu8I5hv62YrbkFogk1b7le2NF8
E/aOXdQZF8Sttr6B+ZGZGCvBDVxpOu65QEpz1fpqTYCh1gNFsvs7FAOrBX41jluHKML49UgAneZb
EFbQWNR50ZwzfZGq6la0tRg34ApGZd+Mdig2caoo4QuajizeGFNv2/faXDrNwaAbqn6roRhVvU6R
F/VEMe3org2Ack1eUWnhTgQh8ji5G6aqZGKth6HAjy/0FnsP5Yni5f8vpN28Xkh/aI/+41/XvncX
0ovnvHtzHf3x+/+8jir6nzx5rqPo8FdJ8Kq0+ed1lJ+Q4qOFB3ol7pzkpf/nOqqZf5KD12TqkRD8
sV6QZvrrOqoZf1J9p3PL2rt4TZzYv3MdZaij66gqc1emUwF6ROR5bBtv0zDyGBVSlEmdi/LGhYqK
1Ef3YY3Bselvynrwkvm507RrJX9e4mu7f+irbadiX53jG7lP8SCtW8WhwMYDvXek1UEldq38SMpx
p2UyEg8lgOXmtWnuh8vOVm4WtUOu9mmpL8wESzxDj/U9ZqROybzhXKpfiCccKVDmXfRgTjdyvrXa
+6rwi4Gddir3XdS4GmgTla2nwq1R7ZYmhz2zBS/j5XF7VvG/rFz2zWRvF6x39mKgZiBlXnMO99bI
XFlc11iDOpBZ1bW5kjaa9m4oOfnr78touKHzaQYlpBTNVyWcrzp53gPncHFvuiPsW0O7yPD7QJTh
2vzJzr7iVsATjHcxgclD7ttMTF9BpzA6lIxBaGQval0fKuNODtVtPDzTXvrRsKNgCseNMVNU0sZq
V4SPdILdgOvZQK48j3DaWlq0USZlL1UDD7HbjMrAWagFnZT4mVXvxoo2o9P3aSy2RA21dTMnX/Rm
P8QTp8/nPjqPm8Q1LMmVM7Rr7WWRNJ4G1CYMO28MX+hVU2DSNCCKyK/K8mIvlJyeFfz5HRY+paCn
zPzVWNAaRMm1E8b3gNWCzNrhMw3aLNvKYgZX+klO0BNxmerrMZCI53ujuwjRJOYK3h26waceN2Pf
KXMvWrLtEPVXU8kj19GoiGkDAsLrY207A5+rzT5oaw6cqYapULpYyBS1Crh2B7Q+hFSleooNILF5
Rsmz+nbdMdE9+Xwc4jPc7tt0ER7eQn+Yk/OaFMtS3WmNO6XfShB7TRp5pTX6erefbG7O7ReZA1at
cpCDs4uPD9+/yfvVtpNgfht5UEJ1w4sLvkX1tIhWcGIrrVh4Z+1pbx3MYji3QM2UILrqMtku9lXd
GR4MuQgqQanmZ5H5OAyf6aDjFvlFLqDXQAMpWQnriJHxBUaMV+FsK8rPGVAyQUAma/s0ebGmMahB
YAza5DesNpvCWNQs/oCLGxe+O4eqZ+jSBv3yRk+WXQlUrKAt8hhF3gKKIukmOgS9FFmyK8F0UIwh
H1BCIonnTTMpABImH0Cfl1vXZssXlw+DQqJjuqKR9E+pub8SYD8nvH5Uun/Od/3YYFbhLyUFOLrH
4lgyaqoDlqqHx/EdoiZi/Yds5F0SbZujv6jXERwwR1LoD2cf9CbdzwjllAHY9DJxMxq3VR5uJrPe
DJqyGSLTjfTrIow3tD/gz4gulK/ldLvkLqmp7jVWUy/hbxR8uNAO9BkrZrUZU0KhzHHV4byKb5dm
U1mSV6ixN9t4MkcuktqXOcFkD6hEfkQPGBD/4qbFaA3fbGoIm2nV8i1OEzctpXNTnDdFRY/OfRo/
aw4xSOwO2VYa73M+RAnEFywtV7EruCRFh3plOpGmP5ZvqscPdU17/yTf7Gmtk1U6DxVYmNxl17CJ
/bgmRiFOKcovc614pfwJ+MBib5WZCiC+x1+/1x8NVo/fKw0yqengyEbqcJS/LwdJsvGp9rjlrUAz
U3eGjjL5kbjOYz81v8L6AYe5xAC52kC2PUO9RfRQSp8aaz+FQVZdsVXI6qOcHFj10ryfkJ3j0YRB
uOLBzF0t92ymJyKho3rA+uCoG8ordJVPjvHv7YNTmDGJ4uRQR5yvfZf7vWx6i3WYaaX56+dzpD35
ayB0/oRcBF3O8RuK+pzAr+hdVhm8EhvAyoqI3GL2RsJ8Yizr3ddCA4Ewa21XjjpLOa6AkUWYJDUk
K9lIB/hXt1ao7BMx7qKi2g3ADFcSSgl3ib4xn0ZQd6iOtoqxz6rAKGQ3G7lbW7AtFgguc/pgCwBY
Wb6JUhj2efGEYxFSZ+1xH+TsLOBPVXdpVPij9hizeEcobACCEOiNmIubfTLIADjYzfvarQEoiRdF
T7YkeK+hlgl7vJjM9my60uWbxu4DDdtzNN/QsNu1FIMi5HcSwVyzMduxMDFWcyki4TRj114czwnr
L+Qb95U8HSZglzr+n3GcAqvNd2r0mEMsA8W3r4l1pVjaYVtNl++FBM5QnLXx1uY6wqwAXDmhCL1U
SCeBaokKsp6KQqyiunYDQjW8l/N9YgPo7HZWeVOBbNGsejMmkFstKDU8BuvzELWbsX6SjMf1GAbD
CGzqKcY6rCFYC4tlB+cCisBdbc0eBADYEhfj1KOF+aZASrUb3yS/GEv3c4p1PP8GZepMLgKcd2dz
z7XO+W4r3ywegSYHJOWBvDz3mMxj68pSbtPiauh2vbzPutuBk8NEj9lIT1E2+DK4Sk6AonoCruY3
tuHJIFR6qfaEehgVX0szT1pTFhAlcrvHgjxvFw3yVVx7GLUDnaCtQzQbTb6oyMVVsyuZcFbFoUHh
1pqk1eE5NYu275bi3s67bRxxF8wTw9eH0c8tfTfpiU9nUy+tdjNfnuyL63C0LX3PlHpRG9Z9rpwv
Cgh5DR//Lm63Ua56aahsrfklJWeaEvCQKvIrlf2es69fMzEH7COYc+NAJzZjuDI2yRXo+3SAxdI+
ZtZyNppnqtiW2lbEXISrDPvio0I/hqFvdpZ53cHqRYu8W49UjfQxFzda17Bzl+1OlkrMEqbnmJcG
2dIeEFQWhAAWlLTbMvU2wJgK9ZOtgCEw+LM+2mmTvo0M2xuM8wGTfTbHZ0bq7Fcozgh7gHQTykg6
5IJbAVK5qMZdrj0MxnChkchHBnCm1Nsweljpz42tkdrXPFJ7sAnwWyVuEd5mfBNbuo5DBZzcTdO/
jFhLjHb0BkhZunw2zIQEYeKOMAZtcSackBgm9dXiez+axCMm3Az1ttTbIK+x5uGJV+vvlbwzu9sa
Imiq+SNrK9TISevwwTJIK9GnZBiZqymcZMkFt7knDUD4N9qvVBxoFklc59DQlSNSeWzsq95QfGPZ
aURchcYhXjgc1NK9kTz10z15lj3UNjRT8V1GjWRNoCll57XqVShL5BXaXS9epIr3pX8ae92LgfEh
lz6jr8rdGlKOaJ96PEOFGFw9HjZx/VKKpzqrdyqx5pxd6aa86frPchI/kBD2FyF7JsJr4jtN7KTw
QjhBZD8OpG+XFvtz9F2tCTUNEEwJPBjFs+3KJegGQeeSl3Irg7tFYXrjZDFVr3MAoRpEBG2+XQhH
7f7JUi/oRuqK4SlUTFdPmJeKTpJnCfDWeeT8/Fn9VMlnQsInyJofaM1R7ctyAFNCq0T1Wtllce/r
6HXjx0aKz/ChunOVQSYcgpFajZ0Y/03dmTXHjZxr+g8NHEBiv5wCqoo7KUqUKN4gpJaEHZmJHfj1
80D2mSMWeUi3r2Yi7GiHu9VZAHL58nu3/XaVGKzq1vfTPZZqB7tZj4RGoO7v9zQMduPgxHVWYSaX
4+kJrpR0ZHMFUerNZwU+15V3brfULdi10A+Ou/aJ/tkhrPU5X2s3T5+H4sFqfjXUSrjB7VyvAkFz
zhMMBPPic+eb+1XijPqxmn+4XHu0HM7A8Bj6ngbjsV/Wi6z2oKYoXGzaD0Z3r9F8JhDBGyzjvNaJ
vPwsX6fYwu4wBQEQDcYnNu3Q5iNHQ4clddVXn8zpMmuZpXjjBpfa+GZNze+f0ksAI+OuxAzP576S
Atl4Lb9UtpRVHYq4v6bJjQKLZWu2sc1s7aHIzGq/uSviwXFgIh0yqtrUwlWHc6jkZhu0qCld2ry0
zZaPtdNgU4j9aSkviuCH1a/bljck1iUX8mOa458NNgNC9j1YL8bwbHIQa7hAduIy6R9K8ww7fzCQ
YzmejeZXPPJ2ZX+lkeooPMRc59Zwj7PAK+4DkW75eJaaR5VcOP2VPX/ExFQnZ7SyeQK8exWe4mBz
ZnjWYQ/RGT+7+THh7kXtE2IjggEre8GlwuKz8OCfP63NZ7WNU1c3dVs8GYQXjq5+QpIRJUMTFZ+1
7OKgXNlexKGbP7V+eoVDVLwhlqE578xCAAeZ0TDflmCE00SSp8IcU/k3BvfvftKHFYO7dpRPAeS/
UeDBri/7qdhX68HhDlvuU3P+ZMlz6d2M5dfRf7JE9WC1XuRYv3B52y3rQRUyhikNAZR5uh6yLNmt
JheTTMTr00xXvVwPQCIJF6IsP7cxdjGSfRBsMVF4iuEwarq7xWcDL9mJCIwNP6x8MEKPIhB88gY2
EAivS2w9Vq6uAKjFGM8Wh4xgjbb9QeOk7Y9pnFkXLZupq4418dqj9UDz+4OQ7p60IRZLeSzb8TAH
4U6FxhfNVj/J8bBwvcrUx7m7GgbU9+EW8ayurOpjx6lM83UXTNmeFjSX+xs7oE+iH5L5p2EsN51d
nxvOBFzk7Jau/GUCK+gek6fsvAn3dCX4MF8Ne9gBLe+bnIWHRVBvNtchrlzJzEZcDrGbcJ3/NGEz
X+PtMdfDHnSHFEfjoDy8k2c32p4f3+S9ytKd5TTAyT1R2+lxaAoM47B1k9shV16s+JGG/YSxXwJS
aOxpMhukwSB6i+Ymqnk/5prsWyZ7AXEOHQFeRCOreuRwb66FUHsvy2DnEDI/ujtj5DxXFbYYddyY
Z/jeX/SmswNYAS7BQ6OikpOXY8PhC4xXOhQnm7G+G9XmjPFgFdNf3vXJLz3XcSeqs4w8V9e/m8ML
5bXQsnG2LnkWG+Pv9ZgSIebT8imFe6xBHAJJZFi9XmFhxFQpfo6mG40YGoOWHVtbnTldhUtScJNt
VYrd3Rb5/GArM86dM2upD0s3xqpi9pjq2kllLBMsWRMZl8Nn3NKioSv2XsJMLXajYcdeMd9UWKoG
ZX2t+tsa6vZQQ9Xcbq1z800U+mZo03MBSrGrsx67KAqJ4Qe+l/Ho4ZI/Wueplx4CZ+K62kazvkN2
usfq9VB463lIIYpPTaDSve/VP2wkdiPbPlwImi5P3TwfxNzt8CvdYaYVJ1DWl9qKSkH1yTsKXAyS
jQObcW9e2uYaz8a8A909ON7XOvg49E40AjwGzSOz2UkiazExnevotePCZXhxmZLwkjx1YD4ZHr3O
wlUZeGKSn1uxHhqb7y0f1uaBS4GAFGuu7sGpVvawQ6u+pZV/bMbrejUe07a8GBzrkgjnNHisS0rK
aTxOy7U9yxz/yurWmNqbye7OoYYeczEdacK5TnUxUjrVTX7/+wL0t6hQtAD5zym76Rkr6t9jSx1/
yo1n1J3+q/4fJEptQdP/c1v6nIbmt+bHnzyp7Q/8sy9tuP9AVOJzHeYeDD2T+Or/akwblrlRnuCg
k0uCTsMO+VP/Ikq57j8gPkL13Rxz+KP+fxOlXOsfjsAqBXokFqq/OVT/1TH/N4hSz2+0LlGgHpIN
Gub4sGxk3+1+/UeHw8LUCHf+Fvs8Ib6ibVgPIcb43OZq4+g2/nvtDGvrc/93O+Of4/HL4cQiHkdU
cEKIxQirXsDDVDTq2j+ECSqwrO5ynPawJey9sT+GiSVpFLltnGX0rwsX7A4ZqTxXXbNc9NN8P7uq
vMirwYppApf7kkQB8Q6f9jl77PfPJFKYL+YCCgABnLQVwlCuKw1EFeV++6TllF1ktg5p0mv9TnDL
yw+APVHoMdoW/fZCSU+NGXhVh6deKLvwMM2zdxQF+AAKFe8bnuPh7o+5+Vqj8MUHgPeMyg+FBSoL
nGief3D8AYDdbYo8q5/SeCmgD0CR51DKyuUaWmq7awXl9duDvvKQuHczmmWhmsMy4PmgVVHVXbVV
8Y1NR9CoajoWXYmT8bDoM1sav94eTmyz6PksY2pBYWdd4clETOXz8XrYT3aVlzpy1oZoCDyGx4fM
gsS0k6CSjwXsRY5j7VsfQkunKkrW1vuoq8D94ZuyCneTrQr8wpbWavaeylx/nxkDnm48w0rHt1v6
2wEvHaJsp8Z80rmLszsmFNUnUq4sffb207z28pghtHWxFEDets3VP5Zom2u8JDOlIRg4Ptbi2Bsu
iTQPXmf4P2evD/dvj/dyiW7eYLaLuJgQIVtsUNYf4y1lUs4EmtBYMj1w4rWbIoOItkvLr9V5tjLe
4Lf+Owtum3YnX8wHHjNxlWZXe2HNZNdTprCm1ZFubaT4Y+7RTdbesXWb7zqxlrjz3QprOr9652lP
BInbUoejyn891E2bl9DJ6zUN4lEFfoyRPYoJZlu1pT9jftefQ9ksoyRI/DNjFua15RVq16p2uJQd
QhBsLgIVrwbT5+33b732LvBIsly087TtT5unblf3smp5F6ZfqnujMsKoaaohnub15zBO4xW5CQAw
K/k2q9GP56NDVy50NqMVopXjZswVvlZKUNv5+s7Ua3LvJQA5kpSbw9u/9ZW5wkZC+xXozRPQbZ/P
FU+3XbJOUrOHGM5xwvf6yqD0jrvCL29gGCQfkwK/6bcHPVEY/f5kqA0d12R9ezYC8+ejjl4Ow3Dg
0lqNk40b32IVtDCq9tgCbMCfq5JzS+j8UPmbN3wziwMOnnhRSTisb/+U7flOpm0Ade+fWviQeLHn
v8Rwg07aqauilVypi1wP1nHJg/kjl4X1b0Ul/vOhiUoDkWZ5bqTr50OJofUgutqKPc0OLmd2bvid
lfvOZrPtjC8eiORbtpvtQDoN9s00bq6YRqiolpV3raqxviza6ePbb+3lICjfII4D0/PxUFo8fxTH
HYuC3CgZDXqVlMP48EdsZsCQb4/z8uughNlemA2pXATuabGRVYk9Zb2MZv6hMy1LQOvUWSH3LPnf
H2qLXYPHyV6CjulkKLeQyjfhs0W4VulLQybwtasCEq3u3vN/eOXt4UhD9q3roWN8YVsVWtUcdKjY
o2kpIIKFENODIG3e24WeMxaYb5s2ikJzQ50QKpsn8418X0NULcOYXjjvCxViz14kwfcZgBBYie4I
HvYchpm77t1K9scBpeiuF4n3zsR/sccEoJoW6j0WGr55p8q31PdaY3BrBek7IcoI43lg4Ma9hJ6t
YmIabNiOofWOAOnFHsygNqwQBCZgWMhank9Rf2pHGk1MUTzfi8jOa9oGGlzc6dMSvNxLj6PZBzHa
uPw/ePHCFZSe2MaQ+3qqkOcmbeNwy/NmiMdJHEvCqCgyQWezFletkVpQBYXYQh7EJSbNc0y+DOFR
hGG9M6dfe/HMMZP6l7UKXfj5O7AGeqmlBJAq67yLMK6/qoutZ9d1tHWI2L1YTYRLby9ZZCCnO1DA
ewcxpEHy+5pz8uZXl/QjEgbL3zvCBcmQkm6TFsNdnpsEp5ZWl2NaatIM7IYZm3G7sh9JSAovac4M
NGmJUS5unCWgmVKsRZPvnGDj10DNyi9ow3oLthMeRaEOm+WnXWv3EdsLoz5PSR24zjpIeru5FA4G
bRm377JLCxt2iQVTtRW0eTI3yOZjhviFJCvmIh6Oa2DHftMLfKTb9EOBawcZbhw95IoFGYikFGAj
9JJkcT8Pq7pV3Wh+08HiTDtlVYQkLvi5zDvkFuF9v2I6sbf7ZlkBx6kDwCBmQaYU5pufQ8QwyGpV
mZKYJukWaGbu1gpWuL+sRaLdM2dQxl9JPrufuVEpuaPU1Y+VWru7cuhgfuMa7p/52nQ+rMSPkC8q
nPVMsdjdq3yuq69S9gp0Ljf196RqgwenJUiHLjiQ0GTbs4GLcdI78TzAq6OtmZh/ob4XXx1UGNUd
btS2H2fEY8MUleVigKbNaEjII5AS+C/fZo/Xbl0lDHzg36Kln/ZYk5MjYylIpDti7LNrv/HFA3EV
ONcYoCQLzbDKyiO3sdGWLcvU1dFSucG1QbrsZvVdZj5dnJRG6jAqw4/J+szbvVMkSLjDzh8eJqG4
vGVztpF5+5woxAmq/W5UiNpxP1cj/s3d2D7VJsGDoBey43o5k76KrTj+YitiSIg0wmLeYz2mbhTc
A94E0c9O5OtpIqyvWR3n0Nk4acOf71CfhIG/mfkq281gl3o5FHNuE5+JR6QjGBQcgLGnwoHeFhZb
/G/iy7+EStHOb8PW+Fo1GILvmOATpijNsAL5+pjaw4Uf4ASj8fhCgo8Tws4knBXgxJxQJazMojYs
5m++cn21m5pe32Vut3j0bHsVrLshWNPs4Dh6vVkygoP32OQZQVwMc3XMBk/3uOjjdRaNveyG2FvS
5Mxb1sU7DMgiibx1td9HTt5Zd4JQwXxfjmh/diiElnSPwfp0nU9V+csvYNOSV1FA4Kw8d7qTy6gQ
9zaWwG9lKdMbUTVDCZgggukAOXnDXIi0vVW1sB/MibvWfgkEl40atQDkX7r0pLuE4yH0CHuJp973
vpN3sH4qFbXELm2HDro/6RU//HEAOEytrv9aBhhJEwcySwChFn4tcImbe6TWaHI/4AXP5wPKMHqE
y+ziRUMQJT2+IjN/8c7Z1ftekRm3LpP1a6H1SlymPRpkpcPqxmrUX1tA/dKGxIU6jvjDPrCaeHIS
8Pq5MREQEF7K5V2MDcs8cyH24h0He4wSeehiw/FQ9PR1BTtrSDGej2twMUhLrjERa29U7oTDuFq+
F7Y72eQi6PyuN4J+3vVDN/W7vEMFsPMC6T0KdqF2V5TYmsWNBK/zK62dKB91+GOwhs10McuNT2g2
lg/1RJVyHJWXZtGkargfZgKJoXeco7eQThmxNY1fDUeFX7qVVbSz0BRaEOAbVD0+GxttUlWHP8Og
z1Zu72BL0JzcdJcFC934DB4c047wKvQDaSo/5mTmjeRrSUDw7ZZ1VVbwE2LPW+AzGLWPuulnZg7d
DVTs6bHD9d2NPDy48fjH1O9B9CsK8IJ76g/ka/1T3wopuWV0bn+esL5jKzUztEL2SHHS+8tsR0Up
iXlp8kZFad/Mw2EaC1x8KtxV0ggGgzmeZ8R63pZOjkRkJPLFilwiynDKQpdT7QiHKo6Q0u0+nolq
+iKmNvikUIH00A7E8BSuvq7ObQAcYqAnw3nEhwvwPCtr6De1wGGYhKtBX/cLWrNds3blz8zPwmuW
pXrKcJj/yysEzpdutxErleXTskcSNV7O42Qsl9xWs1sTB8dyb3pkUu3GKXV/rNiSghkaSjwNJVkt
UQYf/rboNSDH2KRLE1k0G68t4vqwtaTXUh5GzyVQ3V8cVF982qm5n3qUYrHsF5uoAJbNygRLxY8i
SasNiCrRiICoP3SGQYJs5tP0Jjpjhis62ytcCTdB/WGvxPzulDH2F0IVkLq0v7q3a7NlhWwkd3mW
jDmyt9xEJhXx/8Jw0WE7X6kyQFNiqcT9awxCUgnQUZEjVWqPyNhciXHTPs90UeqxTn34pLIFiiiM
Ek6duRjnetxiLiY944ynSd+TUaYMfDuTYm2uCm/qzD2tzJwGv4/lzW4kvIPnI6fWOApHlrealsYS
6zavDDKVkuRh4VpCAl+jSR0KQF+/cIL1bMOTiy8P/aoMFCZZv3tlA1XArDzAzMEkmnGuSVwkAmCE
Prp6EiablqaTxpCcQkCI2oP1P9YlfqeELHo6Xho/P6+TziPNqi4BOv2ktDkQiGXeJc7EHm9l7Qoy
p4S4kh6ZT1FXbY9AA6v9rB0NSzevfHCSPEtmSeD4wgJNEYvv+k6uj7a3KtaWU5k1LDzf/gUMBR9M
wFKDVmCubK0DKUVf4TobsIArGaDNSLPsap18KD7WAGNtTWHFO4g3ql2f28UVhRbqCEEawV++9s2f
nkE4AYYoADcmMci/0jGQ0JhQnQx7Qr2SLy0FPB6qtq1cwmXL5CoPBvuHvU79vmpW+VQPi3tLSkuo
d2tpt+D9hrg25Fy0nHvVV98z5rsgNzJuT4hqNax/s9+z2cAEKVpOGdPODkT/yvNcgquSBUqwC8EB
Iyo9dIQ/pcrXr66bOZ8M8n8uha/JN9Gia7HI8Ifu69QttRuR6Dgg8EP6f40Ay+nOitWdvkxopFTE
izOv5ewjurLIdfwyUjF9m4mrtM4zvZafEtlAn0I0EkAQ2qwjE6fq9ZV2/eLRcRMuSaFuuoNASsc7
bEoIAymC4oWMpZyFZZbVcNGqDQGWgxJrHGz/TMQJvPxKhnrjB1s2XMKCpjhXqAKS6CpRKcS6XtYv
WnqGjDvSCW8KqbHobMu5g7nAFArpjGMGeD8jFYJgkUj/k54UuzTglucS05W56Ms6C/3MoWgS2Ko0
MJNvg7DbHx2swk+wO021q6xBwPsqZPdQkxtYnCVd6z4yaf1P+MeqC868lACq2p8NeNBB3cTUhjqM
CbrwEN4TcK1jfwp6C6KhJrU4KZQCDLWqFIeZrMqzC7MK5LnuYAIfjcKAKCAqIR6Nxedw9GoD6pE2
1tLndBHZlchMeoCISMR37iUKoajZ5uE+J4Lou8bIyo2RpJCyrD3XokNf6/zSQZpaYT5QhffmoL0Q
qBJq6U6YbvexT/iDEeLP6cFa3eLMkQTb7kpRGY+sXPfe4SryQ9UmKYE+pIt4LHIQ/MbMS2ox5a8Q
S0lhvl2xHZwjDgIs64hnFelZYOIjt9O2dukLIu+5Gf3a/OXQFrzDJQPpzKLAUrb3o+BBjOn0YA8O
NTkKrpFU0BaB7E61DRQKzsn0vvHxWMmJQbvI1LBuYct98Bc0MSrAtV/UB4RzWQDRw2wvVKsWtEzD
GJSwi9w8PLqVUY6Rn/lAqKWN5So8RLXeFUaCPCnvfPUDWiPhL5LotDzCS2NdIA2CoZJPCwd0Cte7
pvDEV/zbBXFwfu0igXQK+oyjtXhnsh8svtQwjHfzklG6QzyHMSDnzilRsXXLLeS1kTA9wb3wA9RJ
G+PCNZtqTpbV+ondEmINdEf+TtEagk+YaiCPuU5qotJgBnexO8lsOpMlJMPOIV5371UVsJQ/6OFr
2/obvX9EEr9L2Fx/km/tk5CH9gkhXbnydv06N/aSXGvv4I1D5sdpk6RgoWWzQDQUJdmVS5vIbyOF
UgJVjGjzCEkpDd6mtdD80W/1rwvdlfbBH+eZfYFqcdf65rzAX2rhPCXr1gkwFtP84OTJgnNArqVN
0g6EAFIF+8WJN8XxNWLPleS9sOVYLeFT4b6xAdG0hSTpm+4EB8Gwx5/ElcDiSEn4aUjaqfmcc7u2
ROBM8Amy1oZu5o54cu1Gb5wJ0qmnq6CVKCNmLgLnpaVguIyYop3rZsQonbA8534Y5+kCMxDry2iZ
musDSxXSd6/np0RQe4smMCGeaGrFaCkUzBVXI7SrM47uvTKc+UPiG36yQ+/qf1q8LcVtloElowAJ
XLK3wMG6yK3ZgyKCdWmOmMU436NxY6fbYsnuUknGdQ+ydOfpJCt2rU34Mmrq7q8S9uJ8gxRTfXUJ
i6dW9Is0O/KYfQutQqr6w9DV9uOAENqPAieDtYxHRN9EeRtCAcvMjkqJXIjNlpAzOIN3X5g6Tjq1
fun61pkvkfRhO9oVs31jVXiDRqZNVw7uvaHP1nbhqjezBLasIt9J9h31sMV5V9dw+lpRRuG8kllr
zEv72VhIsIr5+NZt1RJDj6C6HeMKAgMSQ7NzLxAReU4kijHjwSH8XoVdCi8hk/gbUMiwQe8mSzaf
SjfzUJX3c/kXiVzh9Yw+8YpQZ+K5tW69NaK7gpzcb+cPU5oYP4tAw33HRyopL+yxnMjzqUfiBCSV
7DU+Fcz/KSkma0/dtF1iysBB7a5VcBTa776GflN1ZyQn5ee93c0I3hfix4OlHTwIwUaexquy6DeA
O6TfEVmafDDZNBHWW6sNgwKWaWRxR6DiGdLhqtBTnR6dAl+7yCHldYNIypQszqKF2dhj7kj6EyQg
Smen/Layft0YF/36qiK5mU+WjfmNcEbnV9Euzs8uF+1lkPv+eEYZx71unsL8c0I00SdpQoeGlNbO
fayyprhdKBvCiE+GprDRTXYu+qxmd/GpXBCYaoKOHL+f068ECsv1wLGYBMSUDeMVPQuXHDKZrqBI
CJYRGTm9CYdWuZuM1DPdA2mmaFhl3qEm5JCtMK2dylHCIQ3yAN1Na1zCrO15rDQr2Hbykfsz6aeE
Sy6N+ot8rkLHrkynm9IuIVr1fX/V5YvxBOfGeKpQWAcRalTBAb+EjX2Rak3XPuQQ7aFvqBa9ZjEs
6YGLpPqWpGINSA2uqNaHYfWefIg1l4Oq0+DGsRrzY5MX/rIfA74KxOnW/NGjqkEDHW43aMy5k/uq
6yAyVhbJ6Zg4WMWD20/OY8caJsa3187PJZ/We42dbgpv3EEnJGcDOBHAEVmpdBO4manmQkKY3GJc
EmfLBVOWMnjA8bAOjyWyRxnbcmBHIV2zKzEVZrAI/86xPJ/sMbgKm5J7QYvUHkak8KzIAcqjQiX+
+7vv0euH/+10zTlWGO4Yw0ctLrqyGRSbL9GbMIgrfwvwm00/bnq8Yw4kiVMDdwWc4KEiDy8aCm9A
Y1ab+oYWfGYAxdaLe9T92n0mMay91blNgopZKlTES+U1zqHWdG+iphbtDxIK2TlXar+NjGwOH+o1
JTDPS8vykb4zl9Yc83P7vGUtc8RI6P8sAUV3Lys6Ksud03Ld3BEFjYcHwhkENvzdoL+dCul+zy2a
xTvVLwZnIeFRX0TWw0QDWm/92KvJJSR6ajEk09KQ5dGiCfiL3n1wtVLpwxAP8/o7J9x81VlkeBGs
regTNObkZkz+InFj+u4ufEDXa1BVyZqs6dYifzb3nOROtxWFTlqIQF/QWikuuV9AOzcG7peR7hwP
/wVIojbuZrQbuJlh30iBXZoXpLmOxr73ZLY+zCN5ix9nnrKB12k4kTX6EPB72+PWZAdQhlN8aae9
h27+Owcx1tqQLrLruUxS0vpkASGzgElFaUTKmYuv3zY9C2xwbitZzI//qyH1GWLzBCRfIdmKlyUt
L5UTGuM7iOTLxj2ECY9FBqUCsUZwgsiRtmvaDW4e2K5UCrWbgKffm+5FU6TUXEsjo94vsQhHE/jh
7db1S1gStIkkG6JZAA8s0zpBTPrEoBmYeTKSnk/BCYZ8SdnEIdek+ee5R5G9lBUWPPiM7XP0YHty
0WrijEV6fPuXvMC9th+CRoV3jaUShlzPG/dzAaeOkGQJUNCmu7aZZk4wVkdBbPU7WOwLMIqhcO3b
XGY3S2dz+xx/kAWqSZMI77LOyiYoz3SFEZBrm8v+7Qd6OQowBHgMAh9/owecPNBiZZkzzFMTadNs
jyKv83sclLx38I6Xrw1LIAuwi4BOCFmnXKjewiInXTucJBRb+JjV5TFzSiCFkZb82w/0ElrxhAO+
7yDqCkJoXM9fW1JomMI2Qxkt/a/9pBAZ9jlCgpqswSgkznmMqrQr34nteLk4wHWBkDedOmDaaaoF
8luja8Qoo84nwH1xDftyroibG61puep6bHZq3LqI7n0PTnvlAzIwcDLEbsCkjR/35zSxqslMgn6A
Lyzm+VMVzugPbLM8e/utvjYK+mpQZeyVTR7y+ShuMnfKU7XEzUYE1430H2f8O95Z5q8OgkSKp4C5
JU5NlccBLNkcKopiG/rtZOnqblxl8M4EsV6ZjEjVHbh/3pYqd+ocOdhzO9YN9G0ADOfGJl/4MAov
vPIUZt21ndqYQuHM7nVO9mEwkRis3RZjhmZGxFlRNGe1K/LLoJuNB+mOwbe33/Rvf/9nPIFgc2d0
t6gvPAUJUHr+qsU45yKhvo7cFXws8115Oyh9v0XaXtoh53tFTmK0ugOFnT/5w3UQOM3e8ofpxksX
Yv+cmdacVUxf3v5hr83wcIv7o3oBwD6VS7bhsDj0c2VUK6s+pDKnczJaaRzWHlRtPf5Mq6Y+WEv4
4+1xX/lczjYnNtImvbRg+/t/7IPUtkCaFrOixDeITkxARZLQ15vM+r1t6iT/YUPmAcPdjfvpbkbC
p5pHOoijseocMK+si/2o0ODX1WLv64pP0S+lCTk5D29k1/g3JLciVAnX9xKWXlLs+BHA1PjoQyYk
7+1kB6tIjh0oeRqkdwLBtSjFvgK63vlm13JVWopza4F1Tp9g/qaMXjzZ4fwLGzULCJuWhCaF+Rav
EuifWvt3XWPSc6G3ob5yh9cEtAwKaQehtC5X4pxAVE+b75FRX5krv4MAsGTDtdI+/WY1gP6UKOQc
JY4rX900D+4TarG927vN/eonxheL/v01mXbuO6v7BaUvoL2MxfVGN2PCnFYKmWP2yuRyHtWWM3zH
s8Q8miIVRBIY5r1ewvdWxSt7lgejgCPNhUMIvv58djYge8LMRB1VkAnvoWgMt0vj2O8wF15ZAz5c
YtsGLuaoPt0TOF3yAhe7Omr4ph9xMtJXDg3Q26BU1jv64hNl9u81wFliY9ABEQZS9cn0m3vXYXNp
cT/qrSyy8FCMQrUMl9ZoAI/0KXjQZCLOlSbLJBfoF6b6s5UnV9AZk0sx6nf2nZdvmKAOE7IGYiuI
Rs5J2akqnZbDWNeRY1jF0els2mdwCd4pbl/OG+oFeLvMHnYASpXn3zEUKVHALJ8oreb8S0N2cDy2
4XTW4Od0I9FavFPdvfyijIebK3sMoTr4lj8fzzFKvNUE4zmiyQ/0/glRtaU8kEnixn93A2UozKY5
6wT5HKeU3Zz2WqVnNNP+MLTn7lYbrSXpz24evBfA8Mq32spjqPUbw4dC/flThSVoiV8xY8Yqlwe3
9hzMQqz3ggxf/VZE+TJNKfAc7+RbBRYu6PMmAk8Ar/hMbnvZ0GCI+tnZ9LJo2v6DF/jHeCcnEFaf
Zk5Pmadqh/Wj9gLcAi2zOGRz/R4D7bVpgXHxdsba+J57J9tJG3a4heIiF6WqpXlBiGPU9VV7iUeh
8w4P67WhOONcWJYkaRGK8/xbpWJSM1mXFXBc75yPPWIge66tG2n274WDvVJyQYiHeozVAj0KPDSe
j1W7DagkamsM4IT1XXsSkpdTBHeKMNniICXiuwHDrIdSrD2grRg+e5lOomIzQtw1tKDiHqI5d2wS
RWJEFdY7q/HlvN1+H/PJIgY0dO2TPcbsKRcVbltA5CV2r1aSHFI6le/sMS/fOB7iKB8EZRS36NO7
Fr1fKIejX0UCqP+YEVx2rrW3xk7p6neGenkLQvSyJQUQ0LwxNE/mkczJmccwtIpmOlZ+TDkgrucA
VIsmExH37KKQXcZg+fvFK87EtEuEy1+56J2MS0JiCsnapeerKp+oc/zFaBNbPdrF5JIXL+/57ui8
k2m9EXRJLpfSl0flJUlMA9SksSEb+aMiSeW9bIqXLx/WG074woSBK6zTN0JA+azMHhwbEcbw0TBT
eT2YNNqzFNn82/vFy/0Je3/OKzQn7Llcqp/Pdrw7TYj+eRnBLw+fhECVPoKDznHbL/JOL9nyzg7/
cvqSagRBFt8MKLJwpp8PWCia/Hhh0n7UTvcQTOicg3b12neea/vdz28m1HK2xabhM7msU62JchNX
BuUMaZN23cWKtHNnD3TN4C0F88aDAoQap2A6x1XW24UViOvbL/aV5+RqT128OX1x393+/h9XgbJb
rVDUUNIpmsN9KIdiX2Zz+vHtUV6ZKRSPBNduN47gt0Dsz1HYFlsgbtwfdGKP9/0yfoDJWz+6FafL
2yO99jzEdAWWwB2feXmyLS4a4SPm0LAHzDA5JKoev/tmqD69Pcoruy+NKgi38E1p8Qj/ZHqsUqHo
qgYEx0Y77AvR04Eve6RI/pIUcY7j7N7rqiV2RA9Wgfn7fvamv3q3C44KwswBoQZUtGIBwoAX/R9M
KqbVdt0KnO2+8Pybwo1IqLM68D/8r247SDhRU9IV54JQge8IoEZCQZuD2pw8B6i974z/4hvwXpg1
7MbomvgSJzsWm2KbDNgX7opiLB8yIyyv/Q5N7Tvf4JVhENdvWsWNeUyN+fwxSQeoOs5gLGmlKxb6
QFl2xAwdCphVYADdtWZ5HhYBvAsLxtO+ztZvjpWNxxIAe2/k+PG3RuU/ZPTw498/7W9JT/89Xen/
by787Mv/s7b0f1ffTz34+ef/5cBv/cMkcIn6lbhssMhNa/kvy8Nws9knyI/bGE03uPP/V1jqiH/Q
HUd8yb7EX+0/hKV2+A+P3ucWyWf/fWHp8/2JGoWsY5SvWz21WfGfzlg9aK7xfZJGSZGNH8pmo034
YwFIX6m5eWeLEvaL4UKTxqZj0vznVdApfj5ztVsXTgpPE3W3dB7XsM+/m77O9K7qBnkdGA6IxRQ0
qBZkLabveAhAACamcrxZisWzSXyrkhWmolvcwhSDuZtmHb4+Iaq/D85AuzjOeg8SaGKH9SUEBZqM
+DJP5+NgAqDmobu5ldMmfwQQkcnOWRJsSUZPtEuUImilCSaK+rObQWveWW1hfyC8Xt6FwLv8lg30
TcvcH5EXVM4IOzTIH9tEpedpPhjYdbhDGEadU0ywKnKl3J3ZNiKMqIbFU2gDO4CV+tnnjsgwCx+i
isz2GYf4gD9pGGaESgyKseUB7kdcxjFkqsr0USVmCFqkh/u08dvirLAXh66zhUc8l2c9JDAuHGEA
JWl9N46+SPdWD/PtJ9ou7e17C0ZmKkP3NkuAjw/LDGcon3zNcy9tGnK0igmiwNro/8PemS3HrVxZ
9Fc6/A4F5uEVhRo4iINEUpReECIlYZ6RyAS+vhd4r22yKJOhfuzucPjacSUSVZjy5Dl7r30HmlVl
B22oUIMuBRgqj3EygIMZiToQYK37igkl/pIFqmwiNgOlB4SFiX+Y6AuUJ0uX8htio8EITaJ7vkB3
VlY4q7F6qCqmm7vGnscsFN3A3GfQfX/aKCwh11JLKutA3AmSIW8xxDUxj64WdlJUIxSGzNdCaupJ
30uFtGVTo/U8465tdfAWc3Dj+8jouF98B0lx3QKXcTXP/ZYq6reQl779XasGPCElLVAWJ7hE/Y4Q
ku5qluP0gG0KmYOAa8yQNRMQJSp7YE7ICmPesuPpF/gc4ManriMEfEzkDGtXyvl2bGXNNa9t7IYY
tabLKU7RkgxT1XebOG2cyNECb1e7jaH21mj3P7NWb0iqxp4AykF6JUqRVAYbepLujyTXcgO82Kzf
1AkY6giWTL9s53Ya9IOhE02UGuUk7m3pFKQOz5D9QouIEnNbm8b4XXbSQPlGR4Jv30Gw2PRE3RGb
nsfoklAwBtVJRTRceYKSDzQdt4n24OfIWCOSMgcQM64XO0hNs5QrS14fIAdI3shYjBIplEi17rPV
O6umqlcpWE5gT8jmC9tUcNJN/8q0hhU3IgO72HRdMRbkDcCE2E6LhaCm0zL8BTpimIJxfzFUIa0M
+SsQeYsFwS95mvkYN46lZHdwWbsBr4J1s8JGm1s00PocaBsPcDLxZIEUNyhJAA3y6kLdTRoXq6zT
QNsuNOVfVKrWwGwuTvdjsSaxbIzYEC7elKCZt6h9x+8tPZRVIJg0GIYh1H+T81rFmKKNIa5kGZwh
e0HyLC2nGj/m7ewNO9X2Q7NfUkIPTgPY6jcplGy5NVXd1zsn68bHKrN4Sgx4yMXFCPCkY36PHoAh
cCpIDxkWpA62W7rfFgyCI+AxsE+j6813XjboN1j46k9JkKKp1vtyunKC0jEIZ/BNRAxok/5uqv7/
Qv0PurVvLdWfv9f/9fF7n9XNcxLE0w/9jSg2P9B9NdZJKbNMcptZyf9er80PrFzMq3XskGv2K6vb
PxNzrJUfAUkfTjELKf/7j38iim3rA2Wavo4cGEMxhrH/BFH8ZPz/976JBRtR4Lo+rLGzGCaPCcVj
jvHIhcAUet68Jjcg1QywRvAiGvyowZu0x92zjY18utQmZ2902Ymdj+1ON4ubMje3opafnYyXpKPS
7rxvnDurQkJnVVTqGhSobRp0JAdMVn/iljG3rx0DXqI3tkuL3N94WvyTBcPGMYHMrnXhDCEH+eW1
4JKnoDr4Qf0FR00bTYptnCuMz5OrHzSiVXgJIM6l93qAW/W1TcRJ3X0T6HNCY3QrFtP4BhHVXw3o
P7rN/y+iUNbC6z+XqyFCYB4B+jF/BVCtUO/1J/4uWP0PeGRtIqMoWtcWPvfyXw+AaX5APWBwnzM3
IAlnlRH88wGwP6w9dVpeNpXu2rP59wNgfKAQZDwKPIVZtscY5Q9IKM6Tr/75E4CCgTgxGpswPtn7
Hw/lbZnFksG73ID3zS8nCyiYozFnQKrb6HuqSTVt2iL2UPTRUPlZoGmOoZ6Jyogyfci/uKT2GMzj
nOKiRyKKtQzdax1lSwWkmg3tcm/YWkZQRN8MWGugfkGw5V97AF0dE2GKqfrgpC3j7tNi1eTDBFli
j8QjtKzJRE7710JbKdOGwn+KlrSZSVcyy4QCKUiMH2Aiku955ai7PJ3j8xgVA1hxHnWo4Px/HfVV
iaWuiH+aBtYeUazRqpRy6a6X9Reenx1U4UvTqi5TZ7zXlhiFHiY7Jz0vEEYG1RCtQ+h4Ehun07Ym
IQWxWW3TVh3iugjNAeReDum5yK1pWypHP0Glu2w0z7FG+FO69eCYd33AMDpkFPUx93skyhnxXERM
eu5h0Nvv3ehdxJoE7Zuf4di7pYF+PftuE4KgJleXnxSeDCEubIcaq45aszskeI+GlCv+se0Sr+/x
IunoK62ZHwHHGqMVa0nk8IR1T+4UCMLqpO/sWqEPG0MsXdHoLweV2bA1U+eb2angK1m00y4bc7uD
sq6UA/wcn5ar+ckXzZLJvdE1KgtTVOA/pTnbMUlGs/1x6jHeoPzLNd5cJlWTRVjOiL8jU0nYtvgZ
w2DSi9us7/sL3GYQnLLEss/nFODTiH3mrCzAAJqoA4kERHFKSyHNPo3swm+Jd0wggMFsdMOW8B5M
n/nU7lbpMp0I7JlwDgYrY6FvIbhag5Gd8Y4V+9gl+a/wxupad8W80xFd7OSsDWwg1Gc5gTzB2BHL
X3oW0A11p/hQGHVShqUWAxQ27frXjIj7jDtfHcZEz8DzxUHkk/h4MnoQ6LuhnDYDHpnHeaxtI9Qc
iFqTWRWXCZuVbRK3j4ktSHBUsfhFbYx7o7O9Ha0LpuQBsmf/1FMNvhZfNehsM9lldeiNEn080PkG
saM73qdybL+YvSfqg8R9s4SGtIJri9B2BLwNsnI+udH/6AOrv1NLUH7R27Fskag7zpWaaDai/PO9
bw2goS89VpAHwiCMKiQLEAxAnQ81wRA5Dk+qS/BZSAwxq9BIcjatUQePoElgVg+pGdzOQTUZAOM8
yvG4TIeHIVmEj8wzkdk2j3GnMc1OAsATLpte0jACeQ6T0wUV2NgL/RPbk3hzaN2dD1gFdXKYBN99
0mcG5yUuqPS8Qdf40zNM+ehZvZ5eGFXW9A9FjuB7k0qSXztcuwuXVGsFLmS77Igob2IfT29i2Oyo
Cty5/Dfuz9QwW/fcPXxJXk9QQbsYfd6saFuGGcYmOmtyqprzshJ5dlLotTucNIjj/I9GjV+mdpbC
uC5FL3gFkX7SbEyegFW4TeYJFE+0ogdLSxLjnFCmDGoi2zG4vXGfzgxgAz2+WIaxcSM0q4Tjqaeg
vPgpNM/MTbwDdrJgGhLGGqlXlxKicDpYON5qsb5q8KFYblgrmaQXCdauPuJUdQBfSWFip8p9d2ob
rf51shudoBnTzPQtckJc4VReot9nhef3e9siiHsnpJtMAO2E5e6qITHaLQP4tt1S7MTqS5oO8jKD
I2QA4YPTH/GKdZttYPe6dfCfYgMNOUJnVLUfPLLpRQo+INBFFPoUJKLI7yIIsDQWheBRt1EfPYWN
dMHgjyetiEcCW8o6T3ck/3n3QRMEywEnoJWRybamlXRdiQ/D1OsFGlycdtCYgxpLCZ5srTrFTUDS
ifaUelIlosY654h6n4jBF1cK2fDFTHG2ek36MdmWWJ+ag4slWbLD8gyNQL0xBwlqxK25pbSC/cuC
wEYak1dpbpc0gVXsWK7TniNkzn4undujHi2Gdr5EyVm5595kGukWU0t+ouOM0JGGVh776aT17S3O
S9fZObUKgHSxMxxPJGba75gfpvO4w5EcmlDAT6ukdDEiIMi3Q35wMnbzNCCFXNQ4nWGSsXOmpC7P
5MDwA1hjjy3/RAuQWW20Avt1WLlqTlblpP2tx3WdbPNk0mHO63MfQNwHdkgQnHsmVIvMVmrky8jB
KfNIj9MY9rKIgTlqBswmcr4V0TaJSY4ZcwENy7PDy3WAeE3zk2qViLyoU4jLd5YvTVTOaQ/mB+YK
CvEhsIZvs8BKirs5lnJnIM4eiQSDSwT7OzdsjGHzYtD4ydIgUlbagIaNsfqGXtORb4zVsvlRUfQ+
oO9y4FEL4XLHDjHue1pNP4cugVE10QaGZV1PMQTbhFGiYX7uAn65URHoE+l4lD8XjgXsIC3L6oBA
2rGi3irn8yWR8ottIx4PTcxeizGACB1yaT4Q445DEJct0uVWGtkpg6zhrJwGCnPSW+tyXzX48/dQ
d7Tr2ayWDKpik3x1vDts9ivqAD8bT/eg6KZNtrplgbKsyExKBNO+mwSPZORldkhG9Xw5zxq0VUJu
zbucN3NM6oMH6FUrRYLfHQrRZ6+1rUcLvkG2MaUzCliXsn308dX325jNt7WvYqcskE/Flgaw3Ncx
4qkBV7WqxvtZ14iDymYJJTsYDZfAVt/65cTS+mF7iTdGWqesbybb7HwLM4uUsmZ214FigUUBCbSB
7BaEuYHTGxN9aLWTCbfXcUgsA0jjKkClozeGvtPVFf2qxvvUDLYiB2Ephkc11Oz6PSm4fmMHsS7M
G52rZLkm65EeUKoQ3palgGcb2ktl+cnquw6hCtpYuo90C4DtDjQQofNWPS2MOS/ExgQDwHaoVh2y
68WwT6fWmunf1QSEbTq/kDvYsbgPWaI1BYqh6a7TOCPUJRF5+o2HNvixDIv0gUQzpgSJ5IOvxmEz
UYbgzCKgyUzVJ8wJ9TUeT+M7zdSGJ3LB2L2lgTDSvdT9mNRGFszTpuypPkgPQRTRVK0iX7LJEW15
FZ29cKDlYG8XnTEeeIXFfEDVUDyM/HOk17n2GMtqxZ2y2yQ15Gk78Ufbrv+dY4B13vWfN1bYkZqj
LN71B/61r2KKzZYFHNBKw/r3IMA0PhAMxxiAP0asyRb/X/sqh24/U376/Tw9yB08RkrYltYoXsf7
4DAa4I9Mxgc+Wvo/2VcdSUWRKqDT8tfjgwhD8Bwcz87M1hxXZVhUo1MliHe4b5M14gUz5vm4zMFp
ZlT12To73qOg9PYWNRrgfzAGLZ4cL8BrE4vTuk7y22en8Oqvnd3zzJSXE/CnD+YjrOWDISxBD3T0
wbyY1qgsbZ33fdud1aOo1qA+1sOaadvG0cABvH3AdQjxbIPJmWC66SGn8hyYOt6KAn0+s7V1Sbis
KgGztbGgHef3p72ljXdvH4Vr+uIolu4wPaVLDnEQRdWxctgWMe9/hDlRZgn9XMUYV0PqAtIANcu8
rcnMu01EZ161s0zfGyBar46N4IkOEkpY5u+wHl9+w9i3aOh4Ktlai1t8IxajPB3qFkw2wAGwyqVV
w4h2JSCPnPVg8Gu4Nakw95WtuxelN7iXo1X7X98+IUejZURKKHJZAxFaIgmmOb9+6mcTeRabJLDi
hKRBZWk7h0tzACIwjGGtgUxvgyX9lCuKwE4MZzRlAVPjODi4BPF+KeqCG9AIrvG1YTrsaZj279wV
RwTCvz+ea6GF4UlBWsST+PzjkZQAlqUH1MzQgrDRIrBY4+3+u2qEOnhzYQAnWHeLLmrGvUFOAtn0
Tkp6rductUMy/hV4DqL399nZx48FZ2tViVJQsAggEDk6W+5CrZWu5nkH1yn+Ynzz27ZP/a3X6tp9
6gTzn4k5n04A3R9eQr7HjJt74eUJwLBfApbqsm3QNeUOlJ5HHHHT65/7fpabtGYxTWopf3VcghBH
1ngx02TZwlVqTzU2+Lc6aMR3rspLbdLTZ+JWXhUyNIogux19JjXgjTVLN9uidfSue7zfWzAHEwVZ
TO51Ru6W11fBO6f++AVBX4ydqOnwVlpBn8fAOgYFlgjiLN82ZLLufWuY9gtstXfO92+OYq/vPQNV
HXrLY7htzZiAbPG4gLU9cELdMXc3pbCqT28/dq/OICYTz/TpTOP8YBtwpBupM14TRZ5Dw3bn8mNj
pvZJDYcSkyJqiv0i2DPmGnGRbx/Vfan/4cJx2KeOIA1D4G32ens/e9hHuw4cpJB21EDQjg9a6mi/
bGOdLTUzva5KGgwJZ4CQeiS1ntCmuG4gZvSLNOXG97W+iTTWxik0gn78XGA2TfeNhRV3BXg5a7qx
hFxlz+2nHlAVQ217UZ/ynNyUValzmcvcuO7QrzrbdsSjQH0XD+fJYhEhmwtnLgkV0OOPqR83ai/4
MvuBsIDmgtNIbsJEptx2rK12R1N7guZETDUu8WAQbCRSY7yj3eZe6Fol692Ums0p9wnREspDnLIp
bCDFG6K0SWQ1hQdK38+IrPZB3JpRLUU7nZTm5NbXCmjMoXWb0t9bxkwdWyxT+W10HEzegTWXdyow
s5hRsaZNmA+ZTUVwDyAuWJr0HtgP9H2kVWSjuKI7Gdog/kzrtLsr7ZyqvOrrIXr7mv7uTuJ1hJCB
pwP92LriPbukJb5rNOsmm06z0qKGJOU9LWR363Z4Qq2lnC7S0q+3bx90fcCfL9ZP9xEiCaaB/C7C
G18eVMZxIqwEognhwu52Matgy2iYIIk1vu7tQ/3m+1ET4DqzDP5Du/vloZhaF5ROAYfiqTgjSEzf
xWlabFqrtU+pz+YdXvxy8+cHNVB6MEBCKIJl6uVByTeeYrUUJCg2wfixmBWEFq+MbDo4ke5Rn7gj
6eBvH/M35xRhrU0hSCUI6nf982cXsrFx7iYYdCK2mvZuVa5s2syvdxad28Pbh3q1iqEyNC1KEHfV
AlIIvTzUkNugmAXD8sGlO8Cq1Z/odUabTg+Wj0ZVqXeOtxbZx/eLj+cBLTATDEqgo/uF0FsCXEDR
RZULBC6ofJKlFlk+ZGQT3YiCTCNAhELu9YYIerpi3fJJj0lg3Ovs5b3N0vrN3l2N6BHPl35FOw/a
oQ1r+mSoIX+980j95koQiuquXlVk3K+SzGIAUlIbG9oWXR0QwbHy6RCEbNx2eA8j+btDUY9CazAY
+cDsfXklpmkagq4G2GGk0D4kHIKTnFA7HNzGexfhd9cAEjFPrAfPGWPay0MhXhj8fMq9CHpZfA6z
gtYv1WEb+gORoXKEYs186s+U908rDoBQOON4Dt3VePjyqDT0MtCCixcJr6jRehLj3YNEAf6jzP2f
3tXsIKDZIkIMiLL1j0S7qVq8ElShC/3Ct6Pcjsdtt9DuBCCgR0Yxlu8YRl+XCugObc8GtAy8ncnY
y68Wp1ZRYb93o8btnN2gzeN5wAr7zs34+lnlN1so1nAK4DY5Bl532ai1gY1IJ3PnANxKJvZWlYoL
yw2ajVt0/jvH41fyuV++3Hm3gKSnscmsj2r35fcqiwCpkVnrEZEDZJEQZEJcVm3YU7AzICoRJLai
FRDxp+3poLolCYUcYXjFgzETC0MzFGyeH/TbARlcGSnXJTUjAzUHAMOKi43ECr9hdkQZoVcLU5Uk
n+6o2rs6jOe2fMziZt6Twi5/DTT4LxPYW+au8wQrd2mlUuwaydoKpdAhZoQZXXYBMqP/pnKdskXz
7OqqYaiVhLUzlF+7nNQAdEUJcpBc78XPtFnxvCDK4FBJC7lbTMBYSouzoauVLnl3xiZNf7R7Wjsb
Ln11OxDCc1twtX8V6RBfwJIFNTJNCznDfj/qILk6ra42RefR9/YHwwbXoavmwWnsMT4NvJIOZA4V
58rRMg/uKfCeeDcUGZCauUr7C1vraYLmmvAY2RRLyeZvzLwzS0CbWEPr1E9z7EBWpolbfXfbsau2
ClLWDZuF6QtYijmBXSaN5FyUFtO0YJ7VQzz1bhkOtKFporlLYSPrrscv6eTV7W5cLPZxUDiqcldk
HZ1DIwUCsc+U51A6KWu0Qj4ULyTy26vHZSY1HZ5WnkewRFZ25soQDUU/u/YOdjr/hpLQeVzJM79c
c5J8ryJLxK7PZPKpnMku2pigty6BdLd0TKdxTdDJEI5l01L74VB1JtGBlTYkoSw0KwmzxszVJrEN
DCPk6Y5aOI2K5q9r1SSelwsDsxPh+uNtSRM+pZnqIq0g8rA+HU3QN2Gx+MGnANRBsO8QQp+h+kM1
hp+Q8UsbBFA6gmxgzJzB/TrjCirif51ZQp+CvQLGMdEYpXJt+Ytea2QLsYCWuBA+pCcgc713k+u1
1kZZU/j+R7gBzYnm1OkPszGDYp83VkzkjASmW+RdfZJZNXSYydKT68ldzBsOpOPqGPrmTqp6+cR9
nUE/StvpZ9fg0d0XjeLTmhWLHHOOuLt0++xdtP/rnQAP+apc9+ke+MhbXj7kQHCNkkAKM+qAhe47
BHMRS7D5Ubia3FJ2VOEqLIw8YF20Jt5zLh1ZFNdlAWOnh3GJzhwCnmM5AfK5rjOrxoxadGN1aFRL
F/XlSn+bGeZVo9PuhN0mFChaHbVDH1wGduNdmlxwJqxCnreGNr9Tab5ei3mcUdevVQqVmHO0VI1a
5UutMtyo89ldAHYprjQEbGGXBuX120vVq74f35+ya/3yENhxLR0dKygacGfeaEW0H+WJaqaZuJGm
Pkc7YZ/Nrhq+E6xRg1ujM2/04LvYgDREBQOgAm+UYgSceVFhG9+9/cFeFwmoknEus/1FjfLKdZSV
riSYqfYivW/Gc11IAp0tt9V2jd+OhIO59R2pCnL79lFfd3kw+3JHUG+x9wZufVRvL3lLUFkqGYjG
U3LRZrzwaQO2JzVE4nVIJHaLxdriaoV3hZjQOykXgZ4xRvb6TWuX6v7tz4NR73gNpGFM+BAmFYtJ
IKa3l48HUDMFiAzlardM4tRGY+rsCpdtIUi7GAAu6LPM3DN2FxfoYdiOmC23D1g3HaYR9/CPaaZn
CqyiJmm4MHTu6RJXQAgu1Na3XU99uYmdom9P2DLzrquDWJ0yNQxE1ENNaDdtYjl3hdD1g+kWklhH
o5sC0oyN/mDmaQKUJ25KNKK5wTIam7wkN3J23C+pk9RwfOfZABtXmFbMwySyCxx5KdZ708CVVfmF
Pmxom7mPbb1m1o1VJ9WJ5ZY9sxunl7c+oh40xPZqYW9tmZwYXId7q7WgNKHxIN6v7yoCVz0H1u5j
lzTIUpGy6f5pOeM+gcep+QaRGx5C1sbeWZlnXjpWO9wSN7uMOwN56qXgvWttYkzvyc7OZ5CqmXL7
m8GjlbAVJj7Gg/RNbYlGR/8I8tStr4Drw/JWCt3/pkn18q4TxJWmCt37flQ1Da+0HYY66hjFo2LN
xi7ZKOQD5KGLDp1NMzo/8savtT3rYln9ZGKjjzfZwuvqdglSMui7GSHEmm1DOgHDTk+csnATICbj
7mLlZ0znZEAENsKmeIFYAz+Z6Fc5dv1+Tsci20Fw6o1r7GJip0Go7yLR+zpaIcynMLpF27WbphzS
yxVAjFhlzOWNniigXG7KwIGrmaxYVNEzu2qy1ugiU491c9db+vCYxlB5WKiTR7iydsbsLXMeKHrX
4TG4dhNshNbeY0lloaxBwn1lPyloXuV9nG9SMJTxiT/LDILJICd6dbBI9w5egJzUuwEVguzS8WYY
3PXVr+Zyj9PNH7ayrrybppMecQJ9qXZtBmd003ir+1Af4qLYjpoS+m6puU2BKRYoglMskpc5WR/k
Tzo5kTx9PKZrGv04AIpnII9mKWAM2/RZNUcLT5+x68usuh2JO6q2DI8dyjttan/KOWjSQ2u3QmIp
MKA2Ic4okeCInkSTDlHSeb70KPr1LPFNUFvrcTw0PIda2cRNOs2MVce2B5f0S2TW4biQwxJxEypm
+kOsk3xUcwPSIdceXJmTQF2jsPCifhmc4tAwFL1PHCUPWhX4yTaLA6VHngFVf6ln96sYxYxMXsQr
8K5gmBDNA/jEcFQoCNZdK/Gx86zPHbdUrb5JjUZiZKlS3S/aAnwpCbjTwlUXse96tVY2JNlpjYaA
CpdnUEegGSCYT+2g3wqIxPDXualO1WLnPx1v0K6TQZ9o0pfZ9EBqU69vELjrX4su0G6AkABZpqrU
rkmelFaY0ab5zKMeI8hwp/IrwlL3fjIDceMYefFLwlL82CctEFkNgYMKUeQvt2bQJg/l6KGsE/pq
r83Rz0BM6lPUQDxnotoCUG5KxBUG1ic6cFgS2FiP5Cm6Cv1OHK8pmtJTJEetg6ataQMWi8x4pdZb
ojQu0Qqt4YMgIKs9gVQW2dppwZy06OZTf5Itj4UDwutE07qJgG/osEyiGKg+Qn1N5FYie1dnHtzC
abews7yKVSfvVVW7yGUhXt0WIgFK2HUGE/lyIkm3S5fkozHFBIQYhWfMm65EDc/kfzBhexWV1zGX
mS3nwMKCgkw20qxPgAroGYoVD3lfMVXZRVX3nYSwsALYLL/0jW3vJgu+DcONr9u2ae4AM+lumAXA
8bamOQ0/LE3jfebjOriceEsmtPRrMW1GTiw4sj7H6aIBH7uToxZAtuep7PfBQoNzk5l2eqfHpgXJ
YQHEhsq9nfewP5ouknrB+Crxm6K49OyxdiMfpyyB2kGQ/LLmrnAPshHaF6503zEXsHDZdKmkzHZQ
nkwb7P3Ziss0gnsizsaw7ZK8IAE6pzVQglwiabQQ7u0U16xZiWjKH5lBEjH9Tq/4MjLdv+7IiUoj
Q9T1eTdn0BKhQ6OVHoSt4s0I7g5jhT1q/VZadcWky2/UQ+KaDSI+6ub72OiWhz7V4umQNjWr6Ii8
tI64mOJcAXlmxoQ6k0RwfAkeusopkh7M+tAf1+pMNMK4r3qsq+R5WqsEBGJ4HOVxJm3S1LSYDnDF
8OCvDuH/D9v/saK9/vOwfd///Pn487mGef37f8/aV5Mc8z70+CaNAxox/9QwG8EHCxE+gnzHXAe8
z0X8jOGhbaGvNy3m4Ky1/5q1W/YHZpLEITIgwXdP0/mPZu1rg+tZX2PtZPjQV5ghMW9BG3205ZHl
lNWa62gINubmlAnhchlAgiXALBi35tKLCxvR3zWVl7Yf6fodsql5L0LqaI/x9BkQIVBj016mG3fU
M1JuJi3amwxZhG0cmgVkI0K0nsmq/V4jZ91CHH9dzivfdu25+seeBXibgzPpgYYKhk0TmkZ2csD/
ivydbdNT4/DFgQJoUjaz43WAzFjpqHgvxtiXsHPhdytQjGJp1IENZ5fty3FyL6SH+5BI347XbVev
Ohh9rlyo9WxhHh1nzj8yx3Ru4qTuZnRCfdtt/MUNbiDQKkrAqXaMTSdHmMlQZKlhR6hJbuh6E6XH
GlfhhrO0MiJrKM+/At5yyIDx6myrSsMatkk3yh9e7XrbAbkk8rG8QKyZYkVCT0i2BaIeojCYZyVu
e9bXhKjveq3KgTZJogmYai5MGbxMI93k2VNz9dfpea6veHV16IgaqHwg4wR02Y5JacoyS+RApFqk
iXp0O5UgHteKd/Izj4f7OEuxs/qAjRhlODqCjpfbmK5DZpYRFLDxEiToWgIBfo6VDYra8G8D7CZb
Q3Nm1Fxakx/QyRuXdDMSsMJg1wsD6Rl5Z4QC+60RUjPq7+VtHvU2+Xhob2ixg1f1cFQ7R08kZOGx
JM2IWO7B9Nnmu4VOgIJOdk/HeCUtc+3m7bP+BOV5fq9yRHaadFM5IYxYnaMmuKpQFloxRRurT3Zr
VAUAnZQkgEPSlN1jUtjoMWp7qr4A8MSCZ/mTeMAUzKjbyDMHiDjg0VNzDOJqNxWV68DGtskOIA11
/u7HiHb3rVmwAdLJgQrw3rWQXt/+Cr85ZzTS6eHTwmeAfBxCJ4hepUlYc+Po1S352uM+s1G4i9H+
2JrBj7cPdvy64nQR0OvTD3FIF+Mpf3n/aFlflzQLNdSBVvwxthd7jxl4vqwJhjx/+1BP/vmjSwOh
Bz8XHjBoCsfgEcK4SYcWWhyS0ag3ANtaxOLrPokoGZo9h853kavGAbrNcHbs5Ofi9MGVSmiKrHZj
A+NvmYDwVq6W+ycUX8XtECjvys0h/W8cYicwQ45T4VCM0Eemtp7Li4TIbrEZocTjL4ZdqzYym6ar
xml7WqaWSsvtZJqjtmFQrc8rcbojOiKpzavRBjN9yR+613KZnQd2cezHKXPa06YmkyYkLIsXFQjZ
Jd8kWapfDNwk6WFKKb7emXw8xY4en7unNtKa+Iig7Og6FQQdmdBCuE5pE3cbw2xR4vimggjtq8m5
BSLc38NTD4yQToG7XyYGaNsOhdRlH8z5D7TSDrB5YfUPfRPE9wPl8xWWVvfKQxuK4TaXBdtQpOt3
fZMVY9ghu8Tp9K864jdvxOMh4fo2YKUHl7hiWcmDXm/GZwNQIEkAgpw1i7Nu8mrnzPV0ZmlkpFMB
03GpmcDCwTb9/eh0YzQwIQtLwl+ouwENLRORxGGXTO4pQ11xS9PKQsPAsgOCojDSd57C9YQen3CY
S8yGmaXRJTr6rCAMec+sL9a8sOTKIC43zuDl27dPybpyvjyKCboA6RMKe9ZVd+1SPTsjLR2RJO4A
WBMO423ofatzrIWpFVZt0zP6IEKghXbJH/lu/45W5IikCJuFxQMlHnUXchjsX0ctsKGfEVyUxHKM
VTo/dC6afJJ25wvbSZPbJhFlDfHJwj4tS9VtNNwEGe0KR7zzOV6/7/gEgHR5YyOew4T58hx4GDM0
AQs51NJF7FLCaM/x0TBymGta9TrbrXdW5t8dEOs4Rs91IktV+vKAaqknmvXoYPB7j5hGGvcwkuW6
5jkgBB696ubti/z6VsJPx1vPt5i5waQwXx5v5LZJxTwmzMW6KWqNCawp5dwf37AchTLQcUBPoGs4
upoktuE7kHyrtA/swyD1PmI68J6w4LffBXMgIeYUBnR0X34XIBK07wK+SxDQB3C0oos0qMTRn58x
hGDs+hCf8FwcfZcq5hU92eTYFASjRAS2wVUewVL8D44Ceos3OPNd/Vh56CToLvGpUzu1gugoZ7TK
gxyF+vT2YV4/40yR2Y9gYUZIgw755SnTTZU5Ls6bjSwwTRCaZO1a/uoeW5N7wmM93wW5LehL1NY7
X/C4684Dvo4hGPOiQOYfx6TNVkmro13FZqTjl5PK29yMnSZ2ZTrX22bBZ9EU4wIiXNRMYx6HMrih
CIrp6cBXffssrO/Ll2863KXgrzCz2kyDjhWFjoK+kNqCILVWtN+Tjgyl2bLbQ2DP6h0d4dOt/vJY
bFbYiXKumTxRCL484wQk94okzJgW6xLc8bQHUPZzMXkbdg62vSEhTXq7TOr6qdNDHglBJcTnldXE
NIwSkd61o/Tiy4rf8knZolIhODVH21UiLUo6vgKTy7xkuDywxOSYuaYZp4FmFCguMGox5TR6fRo3
wobAS382cJG59bA46Hb9GTNtfYmvsbBgZvQV+YtY4eV3VX2byjk2AyKXKKvrhM65lozisFi4v9++
hK/fm5QPpDyjX1r1WtbRe5PdQqlsY4zJrmv1n7JBDqERCBuNZvCrAXfzTs3z+o4Bn2MjCGbvgP79
GFAbOFVlLZLDzfPi0+dcwTnjCM5DGwzde+fteYSvX88jX4r9OmswilfGli/PYzV5sV0MxByUmKPC
VvcYNftDe7rgSN7FS41ztLS8u6r0zU9iWPVUVqGTx+oUJ2+f5devCwIkmM+tkj9O9fG+kUCJbLLR
+sILmjF+JnJgbE9HLez6NfFOMJg4KUvd2RpZ5bxTor8+5et7HZ4S7/bf7FmL2UYbhj41HNvC3hB5
ZodDBncl1dR7J/x4IUHtB4KUbQd8JJjsr3Y5xDnR/szFpsrFo1HbWhTD2HnnFnpayp+/CdhoOOwC
we3xxVDXrF/4WX2VFw4aiIbhHJ1eYiU0L4jX1BNaRNOsFJlOFvKzA71aWr+aS1DgRli1Nkc4fg0n
SnIfj7Y94mHdKC63wEtdE3yGSB2xhlSTd83LwMG/5SCo3Yy1lhGeFtRJuCCoba4S0RXtjok2GIe3
b5LjC8X3YosLYw+/PlbQV4+i5zI7EtN/U3YeTY1rXRf+RapSDlMFG2MMNKFpeqIitXKWjsKv/x75
m1wMheud3EnfQpZ0dMLeaz2r8VILLkq0pAICUSxdCc2ozjzDry8KXfaqWFx1xXwfJ8tXqtOlR0tM
AHVX9BeTJDl+JZRz5pAvBxwG++qOAc5vYNlRrZM3NcfUcIa8xZBYiuZ5yqG4u5SdpJTjnjHeiNQo
MLw7Yrjvu7JiPhcr2Semt/Cn6PphdCutXy2kZqLC8ReV1HpSnPT0HfSxMHz0OyXevyFsNURBGlVw
q4z62BsIDj63v/yyseZeKDxQNED3d0Tlfx51Dj24pUlTorfy9EEhCuOlG3HN6YQ7XeodJPgK4sHd
VBfJQxiL5spUa+1/U7kjAuQDY5lFlMnpBf3B558wFLklyH8nJj0U+SYJw5r5YonOrAhfxwZKz/UO
eW3rhU72aQQxpulYIR5TGs4sNekHOxGKc7rZYxHr81essxWkS4j6z2S2OFl4yLBPEry/vUcGHy7C
yB7RF+LVbu/JV5qerbETNy3ReHe1lUzXZZpNjwjFtXHb1g5Jk2zMbJoJEhsh+kryeNEJu663xBzK
/xqxtIdwCXNzk+WLHG3aVBR/w1aQGhLnakKGsoSQ31s1Ho/Ur0Xvz+gWruVILh1XtE14SFCmP1U5
MSfEU81kNkVQEw5L1uq2l0yzCZRrpBuXEtbe74xJngovLDHBFrW2vOWwFCpXGY6B0MIpH/OIzogS
FdY5mvWXFY4hYcI6RaG5uuKUUyYdKncOPspE8Bw2rye0bM6/AdnRBX1j+2FItMxHt1lNgZM48WtY
UEApOWUQZTwsQ31m/jqVBzE+1z2ExdK+nj/ZrH0en7FSOMSTGwjw1Duoxl6/uETUshc/p/n55mOk
kkaBHBkxqFDG0Ocr4WgiVFUC1GBB3xiu6FuRCWCWBpVZbD4WasVYRKXXWno5B7U6mKlP2JKl3pIC
pj78PG1/vW3m0ZUvzKaUmyZm5fOPmTp6/LOllp46huWIQISOBeNldBzytpLhX2cZ3bRlgQL1g2dN
3dO+UKh4IeSxWYLk5Df9D6QPfS0NZ9b+r+OD34b8nrMj08WK7f782wqlGZVGyiovwiM+kBKRhAFh
OsM/g5ixfJc0IO1IxpIrZ7OsmgvXFjbgSyTz0r4eHfPcGvf/O7zP3z0GPuaVddiiaz6F9A7FoPRR
BKp8UdOODk6Irpn2fb4omykfjSTgBGH/0sowhQHGYvGc9gQ9uxl8iOcimeVHMlfUJ7000/siw+uC
tDV/zAd1yX1HGsYnRe6mB+pU4UNooJbw8V4qBzWPNdR6PJ/EnXRNetDDTopuqy7DvTKiqQGpT3ih
fWmMk3EgIkT7myWK9A+jBPRToRpDHjh2GP5GXjEx+dQIhDqld97YPds1S5M+ERliLzpplkWlaZ7t
xHj8Y/ZLdD3WlE+2NPZlSHNkdme1UtgJUgX7SFBY3i8pcIsAseuiumMDnc3VmFX+IOKKlk1pxeXf
xmC2oS5NlDMNfZJcWRJbS2yUZjbeGsvJmcBsOxn8lHKiuSmNWV7tZkSj+X1lAzjooLONVxOAgYQk
4tn4i2wLNoBhxuVvIrMy7D+RKYtLJ6KBj+BohEGTij6stxA8bECKjSOjKyVS2fEIokFpFhqW89iV
5SxtkzSt7watah/DIYL1sNCfa0HPzGwo8Llm1zCZ+98aiwioK5v46Fod+792PKdXRKXFoxfJg010
WbGUb/JkloFaQK3Y6VGboIsdKmAjbdq0+GlLZ/Iakrc/mh4/vAe5bPlN+CpDWBORpO5wMtH9yMpc
hK7a5Xay6UW1gEfUMflUxgJ7ZwydXwaZLWOA3kslgC8chpdeYfy4lZIukaf1bf4COL2eIdMuy6HM
im7ZikHurykolaBbzPSpqSsc7iiOlNarB3p2m9WexnmfXFuCziAh2PsqblKvt7SwOFT46iZ/AnI0
UMBGLOfOZOReO0XT2YTIa+we5Lwa2usBqcns51kesdMBElzSRAfUAa2wAevQhh23KpuLowRqhQTU
rzSHlaXoBuuDnEqJajhx6QWl2KzF4W4OpumFOsX3GyI8QWradPKtrbBL03Qnst0I5GzarPfWuEu/
yVKFRp0wEsW1ZAQAbga9R2zUXFF3BZm868Mrl6DqlV72U0NeLFcGVZmtlo5uL1WoXjYSidDThhTU
/qFOJEHHpkjjP1WLccwbl0X8JTuutT0Ttn+8GQApHsaQE9NVuKTxoyATsf09COKxPYRnY4qGQR86
D7A3NGItxmwSEKuXIkoyOH97caZQ7RCT6bR7at31Y0I+/UrzUDW+yUWtf+VWzPGdPdr8AWDQ2md1
p+ZbqxzFQ4YUpPNgzhj4gqyifO6FEgPkmCy8bcjh2R6IQtoBMbSecwLQ/0wQGdDXsAeT6WSkPR+2
0sOAsBYnexhkZNX7bDZ7FYGYTf7UWDvxNs/Yi3pJytyLME+faVp0str5BOZNz5URz6jxajHfJhP4
Fle22kG/rOtclS9VOS/6vRyRRYd4bdBArdirRlpk5V2iYrXbjbU0mT5fsKPtnZIIaY8jsGCD3XL+
9puud7bQReCVFFNejxtMQ/ngxY0mWp82QnVAB0eHZBpTZ+b0fUR+paS2OEqkWJs4rccZ7+Acv08R
ZoGgXLkuktlYl2bpSFeqRsHQm6WwfuVsBXE+RFdwm0eihqVkMnd7mV2ob1GMkcnTaswxftmyM3EV
ujOHEVRFMGdo1j2midQJNDIyJzqdZRpuBtuK650c9yHCelsU9YUsF8ljD5009o2yoMVDmH2GCrGT
EK1rhMHmriDrlJ5ykaDDn2MUDb7eZ2Wz0Z0W9WeoNhq95Xro3hMHlqWnqqMG9gFfk3wxNZkMaEsj
IccCzfqRk2+eb6y+1/4gpYyBX0cai8fYJU7qdZPqFEFmEu+bV+0ifGitFUG3KPRBzC6JyHw0YDrR
wwBLX3Es2uOV4bDoXfS23AmPIEt6PAlBxoWbckpG8jLIlZ/JLLtuPCTLP2gd4z2ITw6yamQAnZ1M
OlQKKc6RZG9FOjT3i5wam7hRDlSiDHcOxd6CuIkWX4bomQQQBF+hibwWhrQtIzpGaTj5BZ+7K5kT
SCHJLbLhoUysW0A/D7ZgzNCfJPUVu3j9DG19x6kRhVb2ISfpBq7/zhAy7A/lpjLM69CUaVs6uW8r
hV8wlm2DzE1zcrZWbN6nTfHUsbjrdbeflTC9r9LkepzF3jDz1xSrBKS4w6I8V8NDFhWBrb0p+AoK
xdrp/IVuBjTVEyVYaGSJTtbGgsPhJ3qr8FTB6i8a6adxz21Arw21v1HMylXWVK4xet2QCg8QJlbi
4S4sLRKdKVFMF/Qa9lRS+X81nK2yoQBJ7uTiFq7H5MtNs02s7oGcm40c8WEMRXUIieUlcIu3ZFm/
9Cnf9ZK+cIfo8Nr2if3GQ4eiGSFTPP6V4QxfyLO1reblrxkbQdM5h0g1CEZp7zS1eDSk6sJIkPtB
4rqz6+hXalo7I3u0o4NmFK0/IK9zgYtEe0ZZH9Tjv6yJ8MDaD2GBRriI+keljg56TJw5jv5lqy3x
rps0m+7keI+yeDsKSXFr3dq1CGLDLn1RWlIFe7yluai35ahu4KskLoeZDQFOfyZJvVVI3U5jujNy
Jd+rSe87DrFstW1Qv5Z8i9s0XaSO276K7zUEmXFqa74kiCCCjx40Uh7xM27NwvgjlPFJav5oo+JF
UvqW9vk7GROFC1LmgBvkahWlwQtjP1TchPk0eLmk7NJI0f7aCS9+QqqMA3e6VOLSj8J5P4Kcws7j
j6r8XjGAgiZf3lEXjvToR2O+GSPjKed7cgcz8RdTvogGo7kbMUwgiWMbB0RQHQPZrt4xAlzMk7im
JLA1mgZsJ/w2v+7bZ1XqKiy32W2etBcVolVym2VPXoZXPvybyp7zXUWqZjBYTHFw8e6GdmzcUOvf
siETAzJp5JSYH1o2SZPVeqIqDyPpV1ct7scNC7P9FDN09J08GgdkFBfQgS9kQA0XMCyuMoDJhWVf
NQYmn75CKU/+0bVJ5jcLtkYbNYE+yD5mG3fZO8fe2EPP+JGqxcNoK89WG09e170IgSsHp1ANBHGM
yCyl06HLoVdWVXiVrcREs9Skv+pKUSyOQEV4lMAVZfYgaMm7FHVArkTOL+eIYjQ4KrKHPCIa+25u
7iYnbpxd12PI9kBSzRYoM1XpPBDfOHDiLgf6mK38x/SIgiRaI8H3ENaoHttYZNeWDfwqmIEZP+VH
nGSnAhH3SpwSH84YEiFN0t5ILuTKoezTCCTlUkuKr8P5uwmPmJ3iiNyJj/id4YjicVYqz0RP+1U+
onr6I7bHPiJ8kMKA86lqEi/d+Yj5GVWtEaswmBTZIwhIXlYoEGVfAEGSjZfD5a6Vl2IlCDUrS0g3
V6xQdkQM9SW0aw+qOOghuVsxRE1r2+/xyibqdREydldikXWEFzV5BsioXZlGed9LhjceUUeCutBl
fwQghdpSIlY9gpGyuEc/nFgL4VZVmAFP6o4gJb1doUoTi8udnVbuwjpIbIHkdAGi8VFxy0zDvjQ0
JoAme1xhTYo+sQ0xJqV9q484J3SY5h2wANTgKB3MHvDSEf40V4CgLFEr8yY+AqKKlRU1hzrK5lFt
hUFcco5ppQbDPfjaETOFm4rd7ahmSMFjil5i31hgwV146dqdlqP2uG6YYDNPZo9mBbSlor2Ttoni
40HC5iGkwfiXlg30pArJ/5MubAKrDSuPXxWHrCXw4n2LL0URV+DeolWdMMy0H0NSmfka4aa5ndql
B8suWNrNFCmqm0XWEhMxHi0kwRpj1Hi11RSMHafubheamE2QTMrymMP5iHzd1MLfVtOVr3j4VBTS
Rqm8wKMjZ1wil+9GpyyOTVxTAH6LBUSfouWIg5JmbezFUPtgTKWjiC6rpnBm3x4ijB5616BLoIAr
X1EL6e0LSh5Z60Wmk9xlo1LspSavnqyVSQ+QlZuHHMZTpg8Jtr6H+YF1rpIB8WCTWEVyC60powK7
4A0r+57JGwx+qCys7PaAX9HVj6h8PbfD0m1Wgn5aiORPNJUaWP00gYhqFyZSuknVhldZj6pbeaXx
E4UEMdJcGf1jRmKxm+ZrdxetjYEC44j0z6PS/pMeQf/LvGb35Sv/v9PW0EdkBsU+OQYEaBSyIOqh
zf0lRR0RAlTE6Nsm5pDehOboLO5yDBwwllZct9oaQzCS0PvKOQPDoa0tfb+pRVYdlGN8gVZI8WtN
QsEf8wjrlpsV3N3QaqcUX1Q2e4gO5J3F0+5vlTAvXwBg0uwTg6S+VGZYHZAhDRAIhUQ9TWLj/Sax
cf4Fc2nhZGAVir0tSBYgcSi0qYyx7awHP0zVmCc6chTDSTkoFsALOdc2EiFYPdQwoXRBvcDXvIhq
5Iu3ml63tW+Ny/BGcUbufbvQnHszGstb/qx4zpWKozz5MfN97LDN9XsOklhLu6b/pzRleNdUaffc
txhlgrlb56aUogGHoFqPgdJzDBUHPCjxRduWcb6J5BkGLEEP7GhN0jBX1lhC2YPA+Ln2x0SXJjdV
lz4NMKUnT0oU50+hg/zV1a2Jf5vrrKWPZRY3xJWQzt0zXvBr1lHduCWlAgtGx9LOrtYX41XSSjG4
+Rm6hyd6juyeFk18L4JtwM6OONRwlKhLdFHNIr+PlpxYvjDk9qmq9aqn5pZb2OrNIb5csrDUibcZ
e6irKQPAjaRpUmD2F+YWpuI+xSbqiVakKPLR8e5lTqn0Nwz7kMtDMvDhKsNbAr0D9wuyFjwiJTvH
TpaMFLsI6WsM+ZQPvMVjwmTephNIvbnRXbscQ3a22TT8ZkcrdYGih+yyosUAaYwrKL6d5zJ6iGSz
e6y6OmYBi4pRD6hYMCaatGfhdibqHX6PPr3fxERYaR6hDs6OMZfB4y4mUinaMSN6vCIwXdkSwiRf
Kj1yKH/qLAUYnRnbIIQXJ7qNrbmCg5rO0up6zWbH7YTBWaRzKmG7iy71e2QPmh7kBYcRv8bSe5D1
VCKAQmmsZ5ycZeiihJZfZuYzdSPqVn4ezHb5IBmifoX0pGNoAhd6wKIaWy5+rvDXHCeOus3ntr8H
fNA3wFcThljYmnWOk96Kmi2H6LXCpcnpB0lECoMBKNHsjx3VJxfs1vCaM3HhrsgroKr61DiJ30Hi
lNlPDP1Wy8VqT+mWoQtsc1jmgDJq3bqhhJ2RxatMf1EO0OXLmaULyEZD2PS2sbLFzzo9uumpeVcB
Xio2N3EkNKJSKPkbjCvWL78aoujWaGsGg9lRE3UzJ9ESL52XAfeItCyVG7dK/gcrnPGuyCwyrE+D
yp5Zq1nByQhhzluSZasvZvU3zZxCC6xJFN6cEyZ7MRRz9kb90TxoU9aTHWsypjL2xCaFxnZ8sces
OQjYtisg1z7qAXSpuPi5OPylmQLkhGmebDBae/QhThptarooVZgSSeZ0ZbqfinE6cDg+o4347iIY
U20wYCBC6L5+LvIqwqGLXHI65eiZBG3Og8qKKj7Tw/4iS8bECiUIApK+8v6JbPp8GVXS4pZST+21
aVQfZky5rASd/lROVKLUOFf2depoN1pJWZtaexlIefGgDhN1AnbHlw0yMZxWHUc9nU3Vz8/5S+/0
+NsIO0efDefrtKo8lRgEC7bDHuwfIlXKNt7A2LsDuz0FP1/piOb5VMDmUgZqRNKP8U04pwmiKCRS
FWZzzfQBfsPFO2b9c4hr8YwCj50DVdXHSJW6VWr2G9PSCLUBTP68QHJzIxTTIJGsXr7qIm0Ohikr
L+1ept6VUnSoWjV8PPNzVzX26c/lWIuSXENWThP281ub6IXnSk5AuqTHxUWSggi3LIeUjrZTd0NC
wEucS4mfMuFcmvz4gM3EcJnI4ZNTRI4PE7m/o0SF267S5IPdRarmLoUeI9i3bTeflHNRnN+MZlTl
jJ6VrE+f4KRpzK6wlJQZHY4uOc0HWHTnNa6V/ox06ZurACCCgaTxChEwnwxmWWuLOk263Ov7MLmi
sAsSWnRi8/PT/9oBp41PuW01rtAVIy3p89Pn4OFUVlKVkKfIfKltsi3RE7fvRqGqdEBi51BOJaic
NmZSrSvz0Exr7b1QCz1z0cpKG3MSkZ9NSrXF9mrZ3hJKy56iX3yZQxfcdpNt3OvmPAYRm1f/55//
9avi14M2QsqBdoWm3udfD9ABnqHclKzd7B14X4Bra9SBndH9rwL5dXLh8GcT+4Xoifivz5eqoU2P
/YjLo14qa1MlUYTPsuJ7Vs23apCTc1/xOvGefBY6Ua/6ERiHUfRklA2yxGFewepoGqG4Tlmcg0rX
mwBdQbtDmmNsmmGR70ZLrT1KZZWvWaLd0qMubn9+xqcCLG4ceQSOEovoE/T6J9+nTML4ZFGr9gxl
6D+ktAsxt8BCM6mxUXYvzTPSj6/v9JiSRkNwtTLBTvj8oKdQJrJr5vyEsbC8MfWu/FOYwroa9Sw9
sy59dylWi3VqXl/tqcrEBlQ3IMqjghBhNncRcfReFlIHd8vEORfy+vWD5kDLY5ThYpgWN/f5vjgl
TZrGwoQNBrOU3Ra6H2MEPfNBH9WVJ+MGZxsjlCWACOnThnuVjXgstQTlzNSHIOUdI3yC70ADTxXl
gpEq0xTYxzowiFsF9tnkKgbCEHClEjJDK5vwbOe1aK7VhVq522JHuVFJhHgQXdpJ7P0Bprl0H6Lf
i5DN8cys980bwfalIhfg3SOlPHlIEj5wihdxjfRhMXwVXMJ1UirlVagM5u//dVzz5230buwY8Aac
sjIaEbbKbBM9XEMAu4jbbNlJSlHvGo1+ZKbV6Zm56ut3RDd53W0xrbPOnSY4p4Qr1ANnQG8IZ2M7
DtHg0hJoAxlu2U2yYBo6s+X4urBC3EDzsG66EAadIj5Fr4yW0rFO5WizOQWo4X2q2s3BahVrm3UZ
CSdD1N/Pir1QNy2z/Fxv/6sQzkSog64PDiyDEYPiyZDnBN4jhiU9mei59zhVnD00EofScEPIix/N
2Sghg51a1e3KTH4Hr6R3V0VtR5NLMp4ee7CYpjkopNp+MgGITHRWWpgUTWHRErHlKpQ4N85Q7ONU
p0UQtnn8ZiUxOoEuKfU6qGxM+jvanVAhDUzL0AtyyXL1BPjeIUtCytR06wkdsZK6hSwRkn7qWk4q
QxbLaglMYzP1h7i3Gj0Q2WjdK8OCgAsVnAnPYC5Vec8rXw+oKJYMt1dlaoSIHaLfw+Co/yA8UFBP
Y/2pS5oEosaQdv+6culeCy4yXCALmSbYx/gavaItzA+cm0rqkhQ6Nb7OIdh5Em1foYpUe8PynDUj
1J/KIWxojY/JM1yi5pnqR38bcSiUfVZ5eJVDT1EWcmaNVJiSn7qpOsRhV4u2YgHUSMe3xIZLif2w
NHrHy3M9/9MmGTLUqjUIC5YXjtwXI9VlCbtePEhesoge6qTtvOtEX9xFMxKwgKiO5XlK0ftDllpK
ZSPDgYhd1eqaEF+kSCiYc5p0Z5vWtztjwXwCfDY+qnolJBrBKT3HRpjgKCykDMIdUcpEbjtJdkkY
SpfzOspEudbzEk3IXC5T5CMZz1NPDHF5n1EPo+5HkZJgjyT9l9SCOmA/F0IKukFP/kEPbnYI64mn
6aMpfkgjDQV1NtrRPhF552YAdrlcqNNw6YlIAT1VWvmr0lmLl/SGePh5uvk6/YO1ZAEFTcRWl8rF
52+hmdTEKZIYQ48xdQGtfTUwR7xjP1/lOL1/nv7ZK7KNQyTFhcxTylrkiAI1Bz3dYm4I8JDM7GXm
+bRuQWNxx3E8Cfolr4NJCsHDNEnrC4S/KCzJu6NMaO1Tu5sOPVstr6aRSmZSF8lXWOCQRrRO7cPP
7y85qJPYIEEJKATlkp9v4Zt5klMcUxY2GQLbTrfXdVjWOl9Z4RVJaVxrYxr5pdq0l5Em04LRGDo/
X++LXwFTDn4rrshI5bJHqNJ/5LqAZ2RSXdjKKb50t1wYf/JNsQ0vln/55djTsj3zir5ZobkeAwB3
js28Y5/s7Ku0FIM6lLXn/93dfdztdls38C5G1/81umc2OF8H3edLnSyndM8KuRVcauqeJnDWVALP
3c03r+vT3aw/4T9PbyZENZTXu9lvHjbcyna7/Xe//3XmRr4Z1+udoG3FzA/JSV8Xu/9cpiLhEcEt
l2mC7nG6AoByKy6Mfb6ZPOQkXudPW9QmOxr9kb/cShvn+edR8nVjwrXxl3MW4yd88cxRmiFuUgbR
pFOIdKdQ2Du+JeKg+sU+c69fX9r/XwI6Ixu4L8Z3OPWa1DZ9gn9GjZ46xNhs+p3/1ejAZhR0Jgo+
iAUM/1OrodoU9Ghn+EH0XvOHJiqNu1lP6Wdm8TmZ9Vc1JNeySfIm6FjFb3dq5V/McdJno0nAJpnD
5YRaxmsF7YwGCUpO41KO/uYFIWQpTpBNWqrx4CdqbZ4Ba373CrHG63x57L/1U6Qx7Tt6BrxICu5K
H9BsHElTLEFExvKZI8x3b5B2AKOEohqB8SeDFdNYWpkJK2lKjPsOmfKyqycAJj8PyS/OVl6fwpik
DgHuDQfJyUSC0MdWhUUAGmuhGLbWEumruMQh/XbWpCGoJEd5qPosUjjdF/IzmbX2fVHU8X0c6eoV
/Z6F8oJBBACq41WYYtBXg9QSjs4mqpr+fy9pwIzAv2cx7VGEPsUGdCntM3RIaxmwo668+jutqm7O
PPz1PHqyAmKSVS1yP5krKNB8nikG2emUmbYSbXpRXIVmaf2KNdEFUCbSx5bxSbZsP3VnBtc3rxx7
Iq+D0wsnl1OLot1YkpNrlDiNeDB2DmBNf7bC4sy9ffclrcUaBycp7hVI+Z9vLoE4OdLHzLyU7CMV
0Sz5fxAtm5QzWWF2DuWIOlaDUIsKXGXVgsbYTnOxJ6NO7s5M/d98TyomYrRKa+A59aPPv0WC76Uc
tcwcllOIgxSRkajOW1ttY//nof7NpSgOYiVkX0lR86gi/s/sryEynRSY6J7aWcQwtygOUUbt6fb9
78ptXCdgKkiGtXBngsb9fFdYdIXBfp+5Sls4rC8CYRY26fqGOAj28kKPduoSt7+ydjGJd1TpM0ql
c/3z/R4PnyeDeC38cQhmrqIecvIranNCcQO22Zv6zOzIkq6XA9QxHfl42NW+ZMf/yG7WgijK5K2k
jskvPi39nZxW4raoQvOfxvG7qsD6S77drl3wfipIT5ptKDRWMDQhE/lcFq3lNM+TQMirvq9o0t/T
rJzLiv/mk9RsHBQ2fTPWNuvkbiAx4QlWCBvUK23+TZ/DvqdnCVuV8negyKPzCAAhPvMMvxkzuJIV
kNs2C9wXB2xe9UiOCTf0AG+g2xiU9KobGoR0diyfOelyqGZUnLwvmii0HgjvwLd0urun9ZzFRbzG
UDboa1xDEdJIfijnGZHmyM1kUdFR73QZcRui7+whyRYnkCOt+VXGnYNAAMibM0hX7VAmbN4TAgtg
fi3pw2KuqkSjz1F1DquqN2hI0Om22H4V3ZPDSjMuI6CoL2pWKcRhL9prhUunCKR+Vq8FKneJE6Nh
YjUO6ThiJgN/jKqrklGqTVPxOCcFEeN6XWlgGjVVuu1jZUw9ZXDya/ys5h8pK619lRH/4S6hPF1n
DflcnrAb5Rp5eNT7ulAl2KF9U38M5lBVKxmrQmA9W12LvFeqCWAYUvNh6A3lSURT/UdDLg6subbq
+U6y7DLcqExng28VjXTZjzUtSToG6aXjxDOndRq+5GhFoNdw7MOeJGq9FS71T8m4qTIgIkGk9yq0
MSNCaIJz55LuHDLMJpqbQ0xNiaiwbqlDf57tjq/JHkcH47/Mr14LLzZWGLBjmyIs0PY5Bcopj2UX
6Z7pED/gGWqUyi4AsBnsJeLLGzsyjMjt5k4qiOMa5+vBnDNtM0sCcXqemU3iOnmU/m6JBZp9mtLt
C7l+UDNapu40sHJMYq5JQKHsOuW0EE6kGu0Vgilb8vOFDEq3CMu+9gapV5ONRD7ljLAtrdc4y1pM
JHf2S79d2ghhIeL2pfIVugWXBMOHs1/XtniEv4LYSqJPBsltSutdboRWcVVMAkTVSl9zMyqr79QI
lsVrOjnJSbA044MgIqQKUPMPh7xxZpIyyLpFAjfJiKKRpNofMZUW3i23dkU4jVoHek5+il8SbGIg
XBQC0eTUyDlJtlKFlEGvJz2Y5cx+p1I0ZZetOreqZ+TIcCBXzpKPlnwyAlsal+d6igaiCGUxkp9J
WwjxQMmW0SWOBgmtOqHXRGRgU8UYDSe6kftZYxDrIWhKRsSM2EalixlUspm/MaNQYWuqrJTcZVwf
dWUqot9KSdQXgZKpU71ZsFM2wVCD8bsIsZTZKLG7LvXoMjfLpjBHvaYoUAnzYsGVRbmmU2qNkR8j
XmcgFjTX4krbL0IiM7iRs/lv2yqhuDTUGkorkYi5FQzH3lAZ5nVNJqoTY2RuSuIQrZYMQa+Jo2zZ
zmJqTQyhSlVf20OJZtJBV51eZEU4yqs62VL9DFpzuVtqgrmDiM93DtLWHu/J1430C1Yp3XITyNhX
FZr6J8GC9RJjq2mDjEUSIVbhNJDX0VYpgRSZg3bjDCDOMfmqEeaJJHpPerl8GKuMbbjVKUZ1pXcj
E2UrDwyW1KTMExBCOCDibsPwVZ/n/ndnZaqNZGW0Phr2HbjdRJeNQYk29Yq8w4qoUJvWq6vItPZw
FITOM0LGEEWPSG8NBDaPkjapd3ExcuKWx8xY1aRl6ZECRlJkbvTKZToUrRZkshm9z5jpH9FFVL9/
Xmu/2bmxVccehV+Xurl50gEzcNoaxcLJDpU+CQlsn64LSc7ef76K9vUy/G0cRZQDOQ1hP/u8rzDt
CEd5z2XA/QTgZ/3ayw/aDhSIr/nlpjk418pWussupot4Axho42yrTR4oQbUxAgwmbnmYL+wADcOZ
dfKbtvnnX7b+8v9srlp4tG2k8MvAkru5/wESLfhAy+LeZ5vEx9BzZt/4jefr8wXXlfs/F6xoOIzJ
esHCfb1zd89e8OvXz0/769r/+QonG45kjtAMTlxBsnpXba4iwFZNuvn5It+9UVo5hEzS1mE9OLkN
pdd6ekWs1jUtyMBqCIfmAz/nkPvmVjgrsc+mQkVQ+mm2Utohk4thAnmZlLc7ozfkjZlOxW0HC9T/
+Ya+Ngwsdi9rR1smn49t0+f3khklunp4LghnK6RFUUtduxZm9TqGi3lZiAkzCXCE7qGR2mi8MNJI
Ojc01jPD530UHkA8mhxvDFhdx6/oP0MDnSF9sm7MPSGAJd/hRixqrxsUcj052odYfqQovh0RmjxL
sWZeSgIL/tYhsjWo8WpxtIyW5NwH8s2LpjtoWWyoeDr4KD8/lyom3XgCKYeeqtMfZzQmyKx4hnuz
Khv2AYWuv41DDqI4HwTbNDNSwNKqyYiQa5C14sWI5fmPbibaDLc3Ll9+fm3ftFlgX64FRU6ga9Xh
ZAbDnzxbikBUr8BFLq/oeaDN7DoF91g5o5NGQbvGIoR2aLVkY3X9uzGFdh6UtWT0iLW77KUp7OSW
1Jhl1X6rc8mWsa/xiSvLss3VbM2hUg1Ma1bTSM1WcuJsZ9qh3YDmbbCUNENTn0ug+qa8AZnJoBNo
UCclOeRkOJbLEg14JbGtZhntfIC82qEMO/FOgth4y7a6Dj1RwJ/l2DnXb0RC1wlkwVq/l+LJ7FF4
aVOgjY4t7QwlG+5ik4qyazfwAL0Sg4Qe/PwevjmcW/xKGopQfYC8rzTS/85rVM6aYXLo8OWragac
33JvawUMXqvM7jtBeDA4UuVtyZbkLxjvdIPDSC3OzErf/YoVvONwitVQLBgnTbehBr8TwY+hRDA6
0p7NO3InYqGT37nG3svLnHz+O/VVBkS4XqYxKKjBvHRLmb2eeR7ruDv5mNEgrV1P+jqUb0+eh8jh
+WU0/OA69/A4674ibHsy95GqT5epVls7xW7kICuT+bZP4+n/ODuv5ri17Iz+Fdd9xxg5uDzz0I1O
zJkiX1CSSCHHA+AA+PVe4IxtdTeLbXmm6k7doUSkE/bZ+9vre0RyQ2eOlirXThEEviQDsqJ8O245
SaVrTwvsDUVt87KlUn9i7Zt3hMN7nf0ZOA8BhEB8sP/tVGBg5MyYQygCwnVXBznIHcVYgwAIl8HY
iBMv55M1xQO5QqIIUwSqKQdfqe+ggufBkC1tykJXCHarbd2Ow/bEJ5gFMAeP5Tlzyg0KCeLMwyL3
VIe5l4RxtoxxcBuWwSBAE2ihpaBbHRQ8dkymQ7Fw7JY+skzt8ea0KMG/hBPmoF/fy/EbdvEEdaFC
cdYHsHMwnXFRGkZo9LScdl73LdZKdyWydnyyJss4Q6QZP359vU+kTSzYiMowbUIEx0qy/0kxpqeU
aFAKKxpXBGuOtjOpPVXUX4krp2iVN5790zaqQufg2DY3Fi0Lv+w0b+josjuqxI5RmpcAH2RDYdgA
/zGhFGVlLefmK4Q79fcwa8JbcxqdH4201WHV0eV7Mns+T5P9b8hzfNgJk7En1jgYKnXQlAYGf+nS
6T3lPRNwFNimtds6IUdQR5l5SdBZ0+Vg9n6bWMkucB3pGxn9rQtlVPKbScvGLZAmUkNT4JxIfH6y
3rD1kDHjszKQoW3tv+YxaTw9jChsihTM/tbAHLS/HMtwwNgDTtavGG7+nehk+NSQjkQA3yj6JYT6
cjgRPHzynnSSr7MqD4IRQcz+jQhdFckw6qS0B8/atnRb0YTVmudk3k+pOT/Zm1DmoZqFgwxb70id
pRs4oeOyzkNPib1WB7c9KyY7u7ecNL7XgMp0C6Z/uGE3wHzT1cR1ZljhudDsausUTb9Dj1tcpV7r
LbBKwuhHSaatxrkrPVEkOF6DSYCRk6b8ohIkHNaD2wh1Qgv+EvtNqb4Yg2jpI1Tb8zIBpOUIJfLj
pK92KFbNU5Tg46wfl55VHy6xAdWfg7Ckw0e+mYwSgY3T9CMLOWScdYrekx64ISupILvxcA3qPT4P
kqml/u7U3g+8aeSjp/ZCXfWoqV262QpxgR9tAbtd5I69yPoR8YUdNqD3v14yjhdl5G0OaVcKQfio
Hi5RjuinKWKlXBqpm12QxQh9W2vG/8cncW1Ui2SHgSocVt4w3CVL1tOX5IZlf48xAL23bExvA1HL
TSvqgcNwIHBKJhw/Aej5BAXishPb1LkYCywSh6dQBO+ZIt10GVAl2lqAgM6FnWAWQB/WL6SFyWrw
ymBY0448XmceYrgFJlX1Iy0M9ibORXBbpzgFnJi5n90WdXfDZLh4zODDk0eoew3VuTJbVlqbmH5O
+899OZFfcWZnZj3Skx9mg1ORnussYk2hPXSpmg4r8EzOLqjzylzCxT2ljf9kQSH/Dw4Srh/C5MO4
XxnQVqYRfTpT0k33OfmXFXlCa5e61Nm+HnmfXIpDJNUNSDnA1Q+LVvaoGaBZArEsPSAUDcgGX4/j
9BJPulN6hw8TrP39ZJbY2cCi5gUBifH+OhkFnQjqyGyXQ5WZ4zVtgvnKo5SY7CItrK7oBu9gYEYV
jVtK2aL5aOyABlLhGc9p0pCfweU3eqgREGqLWO2iG8MtsV1BOdQUvukoc/dfMtVnjpOMz5NuALz2
iHUs+nJy1bly+9aw1y3SlFf0rNozlBXxnNGe+aQp2k+cQdQnWu7U18YWZ1T4MKfu67RfTV4fAy8p
JmAhQVrLhSJFE27KxBFYt8atcSs8oVrIuVS0RG3Noy9aI6b1iP4jMCt4NnjwZKueylyv5FG/GHDR
fdckDZKbNPMGbR2h0cHchaIiNj9Fjv9LKEFukFfLQiprTmq9e8hfn+Kg0Wv6msLhh7R5e4tEDu2A
ZrSfnq1xgIKg5bRoLUo1VggXWhuzFboPh1+ZznKyMZG04GaCk96DEdo4pH09lI6XXapkcIdmjOm8
vsxx2G9HaLrdac8ySYbyOoMdZ2fTNxtPrqsUJyK4JSEtjYM4saZ9lMUOBhUHdwo8M7VtLk3uXzWV
QzeJhjDEG+mms5B/XVh0yd9MiWqTlx0c2xc0ciLCU/qtpLblU8vsNpmR67cN/rBrRGPmLqRHi+Oc
WnsXBfjUExHoh1T54CZnp4bZHo5FkNDw4CYrqepxNGvtrKTUfHJ9feG7DPX3TlYVZ+PatNpVNKjG
3UgrzMPolrGOQNPDcMdVB6tZQN8ZIPoxC7xF6dW0GpveNEeDQpXFosOlgECMVr1LQ8MTFcV8oyi+
ZoGygCftElPSmR8PK7PuYm9Lc1p45yRp8UYP6Bgv3dgz3mKshGhYTNPkuhnt4Kdoi65bh549XkNw
qc/YCSMsaAJDeW9b+llO7drz7D94R3OKcib9zWHDYThnWEGudJQa8IJTspWjeqlPujZZYYLivMah
01+hFnaRZFKYwXbMuMY+RbnIenvYTDmOl6lWUj754yFNdQ35+cyIQhl8EGIiaAzdwK5xF5uUzq+B
7r2RBtL8Jg+DRUKxjapWdEqve7QkY4wK6xANHSg7DhIHJ8JAxPSiwCFZNpmS7wInEWf06RHNVM6p
yPU4nORarg5eEefE2ST1YGCyw1JWsTSK9QUcqVUwKPUbhQvtIQ6i5FUxcfLBVgcwPDVWeY9qFp8J
0tXWZaRP2luja7/spoNAOBrTg1U74zvwyPY2adzp+esvcegwqJvoKhBCWVhjA8myP57kt9WFQ0Dr
iArDMUPBRmAzhS12RZ3Ea2Ntatj0XGoJDSV+pVUFRINmCiTAg0FS5nS7iFQpKMdpWZLhx6s3ibvy
Ou8r48SRRD86anKTVO+p33uzGeVhU0vBxODrGTQ9j2b6fSBd9Wu0cvS5Xq4Hz441AeV1Bnv8iS9V
8tRPKsAjWrkJdgrU8+Yy1GjbW2ZOViOJ1WQe7tS+ogNCdoATd3AoieS9jyNkSzfIhueDXRKaFaph
CDNp78NBcquVbmYUkFwF9eLGM8rJPLHSHyfSHVxxyNXOiDl6fA+bynB6LByZIqMRfW7u+kSj7mLU
5tqNHEy3qsz1AQL2q45EEW6m5C492mjpv6PYfGJYzDNwb9WY72SmaWI9Qmx52MTVsokaGX2vXCZ/
cSmGLnRLbCJdOQvjUNvo/bBGq7JzcPXy6wmrqC47tXJ9rN7H92CjLrJMkxaLg/NfwPJZCme+B13I
KxmiGASMrNsvdmi6wUKEubZEPkIQ4agUnEIQMVLFpS1A9XAzy0t8ERXTThaBsxVhpF56JnXIoFOj
i0Za3ToughqozjBsstrA7CQgtUdBTaWNP81Wdmk2a2Z3uMrrhqZ60dZrPAErv1RbcOWlq5+7TdM+
ff3ijxcpHUkk6CIOvUj81YOkSpIAqBQexseK8IKHSR36VVt2zhq2bH3355fixc59hYgSUcjsb56Q
bNKmjemm60xJwTmzce1r6QNHwl6eSFt9qKX2PyUHMOSPTGGMEPia+9dqHWUM6zphLy0muLi1HInZ
aGHJyEP4WhpBgy29gnw7uKVFzzkHS9NowJyHtI7EkxumwTAuVKdWEzZu+1Wtsm43lRkt5LKsn3UD
rX+MBy6uaZp5k0c51mm90G5Cz8F7JYmrrVn34XpI8y4DxVCo2FiO9a7ATQQvsrI6pR85StNReIGc
avBqUSNT+Nh/Xm2sRgeSP27Pzmi/q1GRFT70JeUmDdCTrNmre2WTDaKj45gkWrzlgAy2MqQ+DEJq
CMM3ApPaXPJOte3QdmG00ArLqvxBmuq20ly6DGrpRDkAksx60tvK+Pn16DiKOnkC/IDYw5h+ZEQO
tmhCwmaKphSwT9LHV1oXDNdV58idN+kpWkuPJMkUn1p2Pr0ouVMmwNxfcggkxoejjU2MldCVyvaG
Y1wBThCIGOw/+9uUDtOD2brVCXnusV6cRyXORfJGjxUY0YO8RlzCPSTPR9OhkZZb7A+0bdUQ0y9Q
rHhnQWqWS5yxsaEbFDiE48yzkWoE4KLTGpoXEuVUyn+eDQezhdWXoI11F67H4TZg4M7XSqzVl1bM
tWpK/ZtZNHpiUn4SpIB9/3hsdppjbykrjKvCM6FwDID970GK5slCDRLX9hPqXWdjJJEs5IMY+3VU
ThEc2j6SqHe6engkoBDFCt5NF62UrkIggyflGCxIJwJD5TSKoiKKKhIuXw/Lzz7W3EmABeQcVukf
9kC/xSvkGtKUyiUa8bFxL0Sch4+jXmdLmjmjXesJyw/S3LwqAavdjCaiSTgyw4Xd9GINamp8+fp2
PlmuSfuQ9idJ+WF/tD/PuymWEpBbvtTiLnmxkxwweGgHr2roEVJ9fa3jxCwZLHZDvhT1M6oAc6T/
26OPoASYGywqIS7Aqyi2z+itW5OtljArREFuOH5hWIJ2ciFI5NnmxPXnRetgWOo2UnmTZW324Ttc
ErIUeSjwmWU9Jvl9YtXRyoRCg/SbXbGaEvk8Uty+xgGmW2miMjdTXDRAsnL9QUhrPBEUfjJJODug
wOAfTJPDDIvS9LVWGFHBAQVVTmgr1taCrn5qkswv9fCh5/yNRgSCiPQQge2YU6RHvUetmCMvhkeu
uNNHvfmmeSHFR01pc2ettgp4F1IHDnRDVUQLYaQZf8xkM0sLNUxIKOdZvfr6e3zyAti3Md1xqRET
wx98jqhzVXS0fI7QIrnYAl89t9Pa2n19lU9GONfg/QIgQB182C1Mf87omDEmPqML+WnqY6zwsgQx
NlCEE3P7swdCtMPJzMQ3AHXw/vh2S48Ksceyh0+Cd84JHFmrS3Pd/ddP9NllXDoxPFIbNFMevjf8
J6C2tfQjlRM6WVeY3jlkmlNeW5+8N5KfJMoZNLNUdt7qfpusZVTqbhuT4ky0sIAAp4qVoZh5jUR3
0k5MhWPFD3pCTvjsFVwIocdBpNxYAH8i6ueonSTHAwXaat5oxXWRgzHNSg0y4GRgKVuUzqVu4KWY
loWyDELTu6aiqPid2hMON157OyD8OpWB+ORVoHDnBqliU7o73M60Cs0CfVoFLNAm6BbUrNR3fQrt
H7NCw70cA2LGXULr8lWVGGa5arOiv+M3Ud90GHDBwsjVXCxcZ4CcYujsWIsGAfIprcon44JG5VmR
jvZihooffLEwJmeI7HBJzqLZdTq9+JNxams/zoxTYCJHy/ptkrLnV+1fBS8XXLiHrsGmqwHt3w+A
caupw3MYfSv9xLHvgPK6SkoRXZWwcjMfxnmEC7P2PGmK4dvksE+tcfPEOljjMJc0WEToQyAHcHDo
KPqyQc1qwk0qHXlbme2MoKvTXzCcp7Upx26LiGilJPk75gj9yhy8aiNJC51Y0I4b6eg94PQ7jxK0
o0fHfLUNFDShKulFSWcnxaRfnqxL3J6zbEV5K7lpyA7fFeHUQuWFTZr044gmXr6lrn6rSxg9btOb
vxq1hjGCNmZl1+W0G9oIVErlOCf2w/lL7b812r5REJHm579M8f0vCerWs6qCj6jgxnzWitK9hKfq
nWfGgA8SvWUbBcPoEwWfTy4KeJ+ZTtsEHivmwSCdqqIXVgd5SQQTiz4YLCyq6SWrhxKD6kAp/JIK
4fLrFfM4GYwpLwMEexumLy2vBxFyH9mpbnaiXg5NLl4iBtF9iUjum1tJ8wraI1g0CHDed9uOAMyS
bdG1ZWEBvqI7Ocie7KiNfggIL1eoCPRZc+aML51e2M8n7vOTtzOrU1DdoNchSJp//tuiWyODqBOr
qpdmj/aZhR5bv0wzp2+u3oQ5e5ae/6jMZLzRlHB4HgHRza3nZu76QdVaqxipvr4tyzxPVg3R61kT
JOk7RMYcvlEyAHb++n7n13YwghjtKHoIHclvHd6uU451JQtuN86Mxk9UGqIz2rnWSpQbj7IQxqvT
xtCkI5RoX1/5eEk2ZuMA+qpocMIL8uBFZbSQzU2Rc01BlYSQYXQVtmQ5OlS1J3b1zy4FymUuhHEQ
pllv/5tA9yYvaJDF6WlzXwFS9BaVm/SLEb7tiaf65POzyYBYIUqdlSIHNYsIo8NQUalZOCV4UMTr
pftjMvTwTPHUERIwJGy04EajnnLF+OQZmRZzBxyBCznUg9cJ0isDeKgCbtHwTg9F7/mFWaQLz+zD
E/HYsTjQQQSGGAUZHcJOQqX99+kWCQof4N1LjFALd1mhyH4vGhr1Zs9TCLfpYHCA1ulP9NaDE1hy
5bA2TdsqsyHqKwogzAURHbazdBQp8G1zqpR27kbhEipeo+9CrA3BbYddvfJCvQ58BX7qa2UnRbPo
kdZ7uCQQfZ9YYz75dpSK577t2WuN8bL/WFXtoaLIg2qZDlb0RETanc8NqBcWZoR3qEtUP5+S5Pbr
aXC85RMuofXl0M+ZBq3s/kXdkMwefi0gXOoyWFVkRBdGItU/D8+4DBUBJMU0gYEc2r/MoHWS1jqP
ru141GlhGO1be5joTqdZhWokRdodcE26DM2qPqtUq2bAJlgJz0lgiJIgigitFmMsgo0mdVLQX7+F
4+y6iaSKRBWyl5lncDBD3czk+FKptPbgb/BqZxENCaCJ/NGG67poMzvafH3BT+JV2mjVmSDHmYgv
fhBwKDhwjLgcNEs9ctUeMrTt+Xg6WB7IHm3ylkkkaTCIcJdVF2ZoOOtO6+oJll6dZRBGAydcFCJz
XiM1T6/jQHQAK7vsRCr2k1CNYTYLwcE8zByBg/fCsh/2rYKtal7WxgrKnL3WVbQVCcSRV6LlKKG1
tnGxfDbrMysb5LoRWDACmQ/vELra55SmT4ngjmFw1Mv4UnwlIr2ZO7Q/lnKl0OAP64B7MPep6J90
nZ9pFSUvkVVN72VKQXjtkaIJVmlFE8qqL7vunsRVXq6DwMVBIaOUAj0CbuWz0rTGG5J3YfqumDR1
OUxoiTUKED9PfPDjCJO4krwB4wy/NqQK+3cta0RuaqMqAFN63EZ6kVFkGq1hp9djukLua9LWGA1r
rbHlVe05reX3amW8gUS211/fy/FaPa+b6Mk+IgQKdPu3UoHkJQYHRinC6jtNvtq51xk/5VC3J/KK
x4sLF5qRFyRPqa25889/C0aUyIlzbEO5UCODpaalCVVf6hZfP85nV0HhxCiFzDPXwPevIvQgieqW
w1AqIgZFX7iroaxPRSrHL43OdIoF9B0y9tjJ96+i9yVMCFtLl3FUNstZMLmGhBmeCd16+9PnoT5g
GywOs205UdH+lWrOzTN6HmvYtCjOPdMip48Twurrq3yyAiGoNskjzlEQYe3Byt9iR2VodUA/rky9
y7ga5HuIUMRvBNgmydB8DrM2WdCTi2tyN/XLTOt6H/pqvQyLhoondJ3zLIzhwqedc2KPP37biLo0
IlkYJhBfDotA1BW0IMgymk/N+i1IMx0ApjDuEjdtX0+8h+OJCQNjpt9R6EO7fDgxDeg/LCGpsgBN
2DL9Ji1dJJouzhB/JiuZDLjTK+xpS9Swuh/YkXjokOk8ETrrf0xZoNJH8zmiEw1OHrqx/U+fFBwM
JYUitrsYnzt1Gna2HqanTrvHtRmiQ49jONL+2U/5YCyHSjeiNwLEWOhN+ugRBCxil/oM6GVELKaa
kKEAmZ+2ffdmcLr0wWD0P75+78dfGGU0zTdUwqhrQ/jZf1TamOl3ZMui38GO19HIYZHkRgejvz71
Vj/ZxnhGTkTsZLRdcNH9a+Hgx5qb42HoRiV2QFaZzdn6OGu18760CmC9kWX9ysrJiRdzEHM5jmzP
y0A1EU+ZONPi16X2lEMm4SbOibDvs7vjNcxR84dS//CjF6MRSE3kOVmXjvCrh8i40en9fWhRWz6A
dW/OErVX42Vo0L3kZnG4gdN95xYuLSQjB4ldaAAtOHFbx6sqGmA09hQYCImYGfvvDOOJLFLaNMd+
pcvQtpn5zgbH/adbERprZM0o2fnnPCD2r6INSatS3iqW1KWUH1UWl+eU0ifK/ZZ6Igl39EBcau6J
nBdxUuaHDwT/yqwKF0GKJ7Hk6xMj3HBq/+MMLsUJdLD2jJHAUPQQ9VQEClaFEpg7HQrVFsUV7O7G
dfyvJ888OfaOzcTrM9mFQcMMPkp8x5kzDQHs22XmFsNjncbGowGT7MkxhLpDB20vQltttgN4dhiX
U/nnX800bHR4rB0fp839rxYHvVcWNmcsxCpzstUrNpXbYRBTYuT09ZMeHYoQg3CS5bPN1phETvuX
ImOQR4qAw6HrJeCqfFHoGhZVZxGRstGeIqIiTDp+sxy+aEzkP4RIh2IgV7LIuzWeIJzNsRuTHdC9
Jdk0FQlKoUtvaaUDHhJDboTXdpdjYjei7v6eNWTIFm5pmG9xiChwE1mh/D61xnhODbnb1OBQ9WWu
2Tra+bxgiwkra6T5n/r3hETHm1oW4wxR5xRq3R3SB7ulg6RWrXssJTpzQfMBQi3yorhvRdrYPESB
3lpLM5RAJ4JWQrpzGjnmZ6ajo9MsWPCWdGNDY1NDBSPmVvYafcytmcZ+ZJf6lVC8IIEF0ovzDl4S
CPwict/zaOy3djVkCmZHyQQMH10pzdK93VzNXKcEqqHEcNFrOiNaUslXvidOLM+9CEccGuFjg/EQ
hlhmd9JRXksoic+hE+gUsZvxW+cI4y1MSuW1UmOrAOljReWi01PHY93tlCscchX81U1ZQQwkIqkv
+pl241d9C+GTeAYkX6pOYHzQuiTKblKjeDOYAHg2eWhH06LWKxiQblnR7I+HnOorQvdec/wGeECa
xb5VmN6aC7VTMbNSRrq4rtvIZFHQ4CQixssHbJG6bLTtVWfVeE1lyQTHGXItn2nAKT1ZU02tXvq8
zHWg52IC09Umw0Ob1brpO0AFHvFhyAu/81oMS1DfNs6iRIte+zS9UHKwtBF4kaBtu1rIseqeJuwN
H6ChU11Oqrot1hmjJEQIWA3lysNDsTybKtBFUHqLnHpAB18WjwKS634PebtfMMpsy4erTHWqaWxc
roaiAizH4VEffHtuV/NTZ8rekkkMTCK49voiHFztxdCQnCxCz8JlCAlV99R5+aTCFuyJ6kj9pi5G
ZrJ8Qx7RDfee2tVPqWmZaPqQQTFCOPVdkKBXtWWrCVTVMQFLhCLK6G/UFuTisoicZm6WdwFx5GNU
zZbnKRAJ5lO0CAPpPEL4SMqlEXnuVTU1/YXB2+TXOeFsKmf05rSa6HHEE7eeJFLybDYpYCA6s9Yu
xdCsLLHWIC/Lkvf1wnO8xLIxadochc+pu8OdyUQEMHUZwa5W0xCzpI4brT1kghd1HJu302CNjzKr
AJXgNrjIyayciICPZYkzd2luLyMbpM3Hm/2VT4B68qqedF0O0YJ2Nq/wmbf5rraliw5jsn09TfoN
sF9jabi4htG8TPLGRZqlIVFZEMfHK5ao/u7rF/PJPkoK1KD/8Z+88IPAACHTRJXeBLuuVu51WWTD
vRCqd+L1H0dFPD5nANJGc2MJwsz9xycRo+dqlORLRVL6kNM6MD1MkdUHK7TWTmE9oSW6SNwJKiSm
r6OJLKMO1esm70/kro4CVbTVtI4jBUd5rhE079+IplduK3W6mAJjDH54mEL4RTmJ89oOxtWfvlqm
AvUFXAUI0MkL7V9KmrXMiD9n54LK2VRGFvyqhPPH1gWU9+biEjlUGlQYXftXMb3RcgQVJZwz23Qt
zdB8iGMRnjj7f/LakNbMDDeHFBfVxIOr2ANn3Ir8TBP0KV4dzbTG3mymnjonTnDHAxKR1ly5Q8nz
iR6mMaiQOxhzLy2XSZHGzrgOKiS5X3+bY9kNXwRbTIqD0AVnuf3+A3WWiEQS49/uwSDBLakgb7Oc
1HRyV11QBNWirIeuBsyCL8FCSUb5XBu2LJeDJZMZNF93u87osv7ERPnk6Zkl6AHJ6LBOHVZQRFRn
ZtNLECNNYa9oSnRXqQb558TTH8dF7DpERWRHSZIeDRqd4mGsl7P5k4yxNBii9B6uDK32bVWvKeRa
VyQLvVttMLDhLixa5HSljfCeqKwbR8uSR94N7mnk670HI/PsBYl2+eevArA7dUFv5pEQ7u9/oWAa
kiZJKSZ5IVYnqtoShXt0y3z9Kj554fz2j9QtcSmHpP2rpHotMOckc+tkGpZyXiev1CzTTgy3T6YP
EiNclfjPnHw9mKRWl9q9TLRqNrxpoOOgtbPyuN5mgVmc+rZHGZC5R3/+uAgnEDoe+QAEZcl+XnOa
cHr1JsI55imZvPGxi61oq+PpftN1WnobBmGMhYVuP5t9aj3UPaflr1/tx1F3/1zDnZD1Qhcwu7cc
fsGogvodxOjxbNhi8dkYTOq3KO3aH5xFYlRf9MyLhaxl4Z5DBTOeNFkn0Vlvx2O2zN3WvA+o1Dxq
aYkBYJF26iLTy243ts4QrTJonT8BsqIp1UnynmfeWIn1NEn1LW0ltqjErWTVkyrPf7mBbHS/DEsS
irE52Y9fP+fxx6XQgriRSoM2t3EfDKE2sYdKQ2y4BDWb+GztJtziRP+m0TFy4lLH5yf60mGhcnhC
vQSBZH+0WqSQaWlpuZRhxPpZo+qTu6iS0rxyDQpnW4f/QRsurfqUp8gnV6bThMIqWR7yB4cCYLup
R/BAmAsNumyfigT4NeYaYm04tfGqR+mwNoM6ffr6zR4vU6TPcHTgO7JeqR+lw98yzuCwBSMIIKo7
CYSjgbSsZ4he1qUI4olQIj3VjHyMyZtRs/A/SWBQ9eSz7r/glDOPmpl0UqSpVt/n7oRJskafp7Gu
Q7czdmNohM3WmgzlLtI9WgbdtMruHa/osCRrs+gmlgGnnbJSoHpp6EjvU7DevoGZqEBsAEl2R+Wn
/lmKormL2F0oA1pR/IJjkwf2EzeuG0H7Mz6PBYUk7LCUbmF0SpKtqrBM04shSG1lgdVwTe9WVzW0
hLlKrvm2iZjG5xhm/lKcURTbBD9oc0G0C0O2bjAqjad0/NYojRPN0sag2w4hYcKi4LDe/elqh6aC
aT8nTmZ3qMNgr7EwJcXAEG+ySYgLEv0d7QoYKJt0Kvhfj5AjxQEpC3dWq/LRoGN58/L+2wgJabVy
1bjvyGk72WWq0xg2M7qaLd4k9ZYTd0gLhaNfBWUKHfDrax9tHVyb1ZzogXwfdeuDsUK/lxLSUQk+
hY6wMxQI9ODpnvHPk8O//xz+I3wvb/65Xop//Cf//rPEuCYOo/bgX/9xXb0X923z/t5efq/+c/6r
//NH9//iPy7jn/iHlr/awz+195f4/f+6vv+9/b73LyQN4na87d6b8e5ddFn7cQHudP6T/9cf/tv7
x295GKv3v/+FuUzRzr8txKXnr3/9aPf2978IV3974fPv/9cPr77n/L37rOy/p/H3o7/y/l20f/9L
1/9GiMQUBVrGoe5jcZDv8080+28uoR1FAArUGrEUH64gJxD9/S/T+5tNyY7/T8d0AtUBdyDK7uNH
zt84mTH12acpCbFh/fXfj773kf73o/1b0eU3ZVy0gmsSfzP0ftv9uCFUG9wCqiaEttzj/tAUYkyb
DKMSqtC0Hb4EUQncqKAvQl0pvTZBrtIb7OJpnIxxPjWs7M1NApLSneY7fVfSg5oCwxm9ANNYJdPd
zRQYyevYx8UukHr9UkowynGued9QPAwcoISxbFTa6yqrXOTW2PmCJNPDpDSYeeDuzZ7hIP6hJfO8
N9Pom3T66Y4Qyy/cPrxgqVO2aOSGldP0xU8dx3dfQmB9qtBnwSSylFskRcpFlTgg2l0sFNaWI/Ot
ro5YOdR2c4bI/0ejPvU8QwouO3LWuLb/lElx43FiMJ+qIMhvSyoRK8vI+x1B19LupPlWhUZ+bwpI
C3I2NPQp4LRXTqVZP8Kx1+86p5xuHSrq3wogjZyaXT3f6KE3bvNE2rdJFto7rye/lqhYRNJd255V
mGZQYoTkMeAeqnaJuw1K3KBqJCPrJlTtldeV9VZKK/jm9bp5FdDmvaStXZAf2fTUl9b5+AHUdKer
YkoeOwenDbCIYdavbDUaLgx0Tue5zjm27NPW78wwuuBIEWwC+EC2sH4Cuur8VmrDTeFYwyVEWyxi
Ul2baaOY7JrxDTu15reGOqzVKkhuqdo96TRTskmo7nmXCx4ho7fHDgVtnUEz0LEozmzUVL7amG+K
y2PHjdVjeVg8KJZiXXoRDcJd2Q4bmL3FxaDPYFD8fJ4lxrmIuS1MG21hPyax9cK6aN0oyCKXSu0Y
F2UYVZsgxmpH4gBLR2AhzM1Y1D8DLDfJa+XGNrUm5UyP8mBl4CT5vcufbFFR2gI7f2srnX4pjVYu
Ue79quAhYY1cddo1PNLUL+yyvRy4r5VSd8K3aZA/J+FCD3FpttmdGxYdQp0+3zppWGxYTxvyYSTV
+nZoCQkd+TT0vLg+HdVnIKmPlgouWnXy8LwvBPISkqNr3YIKGZKnr7AkW+S1jtu6rNGfkhIclzox
yxn4TH1tG5H5WhlAhgVtSn7UVOrlFNVQuLCB2fRlra9Mepqvk9KtL5HPJEgS64T8n5IML+Tfxq1F
UzhpEsfMFv2IT2ffjs8qf2U5Ue8Kdzn2oKjlVXMbEKdugYiGy762nOvGG8gut6lXPhV0OCyB9tDM
6ebjSsfEzA8H3TnrPMUGADBhYxrHwWNehbPpqRjP9V6v16niNT9bE1PRttImvwaJ+IiWpNkFQYzD
CWTj4qzJKm2nqY2xxjb8ReKStyjwYV4i1ldXAF/vAM9o/UKtpPfG6PlO1jVdiGnoziIJrc8QLuKV
sRBLVdIkJMhRbiITvY5QS5rNJvt1cqOkW6mj4q1GiWs6ArRoDcm0Ps9J8u2kleJ76dR5S83RJv1t
OqxAKZABGU3iupBVA6Yi7s9UhzNlRNF5pcd9f85ROD8PSEPVC6l5D3Yi63MCLezVaUrjNSnIjOxA
V3adRH8A/E/fFrIzv9MOiZmxUUwLbwgbatqiWltRVp+7ZI7vZ8viVZiZF/pUXgJ+jl+oTt+JMn1R
YtHB40v1Kwf670UUhdFOScP7acSgs7Lt66gAOew6gEQypjRus4MBIaHv/EykYOhrt/UbeAvIz2TI
/ZR8wVKmFwHFYLy6TOeHmY7j4yAG+qBz1KUFDLtp0ajheRAE1irpJD0ubEQXTY71kV20Yc48Y/Ut
q17djbaKX07yI9a3pokz6+joa/hfr6Gyte08mjOH9sJI0SxU9Q80tWa5ziN5MXKg2kY1OdlFocTK
nd6m0zUeCqSmK2MHOHVlOV4FSqPBxryFi5zGfbXCITTALVU2uybTxYwLflbA9K1UNV/GxN4FETjg
3MldNmFyg9gBeDTIZkNP+3OUscWus61o0bWFvvUmcW+68fWo2fGytHp9ReNIftWlSn8jwZY9q0Fb
rTpdeeXQjf93aLk3XZ4Y68YuVnEffIPMuqs5YGybUffOpOltqVudqZbe3uOcvdY4PW4U6ewceldb
pJHnWADVa8yUxwpWNYb28JTLdSiVs8HwfhlJcmPB5ls1tYLLzxB+Vz08ghVNaldJXFdnEA/x9smt
jky7O/1se+S1rmCeJnZFtj+qKbxZ6YWSqi22QYEN/9UQfP2x+tXo6UtU9eHqv9g7syXJjSvbfhF4
Acf8ikAg5pzHeoFl1oDJMQOO4et7BUXpskq3xeZbP1wTRRONqkwEAnA/fs7ea5N4Kp60qksiwpA3
gPun75lFPBT6uXSvrFjuV2Kq3zMnw91Fiu5Wc2h3W611Uk3ibetYQQ4eWavmTNnHmq38kHtuGyVr
0Z49Jh/z0i1Ht8SWZBr3vGSR4aQTEzSA3oG73hgeIIZRos10kM1sa6E4pcATLoI4MfrIU57czYrS
O3KaFB6KrNMfvorVs22YzV5a00Qug6nf1JP8UvfC3GFLdg9OP5kHehU/FFp15rfgbwLAO95j0cQc
bxnwbXqgvCfN67VdP7g9Uxg3KcJYi+2HdrWtG5K+mzvopG4AMnfZLV5aPtgDMPip9J3juA7xpUTO
ErXt2BzWRdanlEP0gTwKdJtTP2D4yLVnXaWwmOtpipYlZ7cb1mwcAp1TPFbxjIx3z2v675a3rBCt
iSMJO6y4Gwan62eByTJwtcE6+lVNiFSlDTRCxvEuV2R9UwRP36rGrGGGa1ZyykkQupTXIYSjDZtk
UmdXcOoDL763R12PpNTbgz4sTcRcP7Ty9NFuautbMVncWLbsg9TN8qzMgYlZb83bWK+MoOPmI1CT
zJ90U4tv53yx9y1FVpgCJ9gr6SVfem2l1PMOKNVPs1hODvCGwiK1stUj2lbAlTFPF3p8LLLx0ObV
vvPz04j4k+BzFu+JTFlGN/JiN9MmSxZIdaqxAg34DYQ1M8yKUQLcLK2IFPddMc7H1Y+b+0U57v0Y
O2XEUBv/brJ81XTtEDczqogq0GfMhgPp5QkZDdnumjXn5sk7CG1za8/1Rc+qGzLQ1k2vLafB1vJN
zYO8G+3u1SjWi3KrwKrJOGNsDc0cC8raDRvg5R9+sQi405iFBQH3BjASrO77UrMOcllBnbj6Ncf8
a4reJUyJhQ94R6KspO7TutHfpV5CPuD02WpfhqaCUS5SY754bGWhuXZl0PnLA2qPBy/uImfmToIA
MpnxWed8LJ5VgtDJkfUT0zmT30XVldQnj+yCXVbd+kvaYaGyd32y5MFyhYTk/ZAFw6KXYZVA9TQE
1LoJ7LmuVYj+ZMvI0wsTlxqcpIDyoIn4a638F9s5LmK8lJTeQWUa+VbTy4cudvgM6mS2OfnW3OdY
DiYvDQtN6rI/SlK+GjMVAdCfdQO2d2clxlOhuXsDBwBksX65jdPhG0Tw05wOilzZ0tlimX4ZrCuA
evxiVvVjPchvqkt+IAjaTnq+TyuA7w25m11GxbIUC70IO7uP44nTOb2xs6Y7TWQqit9RjWeg2X5o
6MydExGlIzz7FgvItp+oryVffuAURCP4fN+cCICaOGYRJeo1hQAeNORwM/5MIpVmN4mdsGGKDOW6
57BDy+eqbsl+adqXxBXHfA4VNpYA6AUWrSQPYyMhCs2qj0abz7dwH6dXcV06NaLIm09tMJ/UWgGz
J2LjrPE2exQ7Tc/XNI/7rmufGhsOjjEQzFZm9mbOZX6DX6M7arjM9wtpMvmGJ89/a1pE332piR9y
ze0vco6DudY2KaN2Kn6+1HrYtklfB8wmoKQ2NwWPIueLOQ1taWWEfzOYZgdwu+/KBAqEqFxu6pYn
XVhWZLbuCko+VxRwlXYzdRl5ZI7xyac7Sk27lGpwaBD26lZXhfc8eIQecObQb9zOjimMGD60mgMB
lR8bdl5noy4Y+1cj76eN66vb0hiBQK2y3qmh1U6a3ek4yvzy0vqJ8+wVehlQvDQ7Ubu4zpqHxZy5
bETIhMvbBjrHXCBIJnc8Hz4UycvS90I84hEszeXsTQ2JAcPGscRNHWfHBg35lWeVHXsvgwCfvxOT
Xt/mRK8FdaGORXVdnRZVRMWUbIfJu8kQWp56S7VR2rXGhbrEIbFnMngJ5oj37rK445dCVw5EgPUC
D4JNDyUfXBA57Pt1yg9j692xDYhAW+MTZqB6K5nDvFqxwdminb5XYz5z4klQUQ/xkTkJxX5HkAV+
d0XZ38073EKXNOsfhlbmESdJh9e5sXhPsjepXPaPkqZX6XTxrdIH/K9LDz2VJTV0NavfopH6lFnm
bDxyEKJCotT2nSRi0P5kyfKl0guWc9/5AdHhUdTFAztiWDFBhvrsHhgxYxsSjv4sec5p0lm8x3JB
eTaVbLyWHzNO4jobvzODaVjvy2mCaF7JD0SBDUvZNWsgdygiMFpu9WwVXwEZ7SpO8kMG5G2q7J1e
xceqqGWoIabfJl6TbBO7KV8Z82xpyhnH3rZDuxgbdmIwUm7uvggjARXj28ei9jat9M+pmKjXfHM+
AMGpqSFYWNdUe4BamG5X275Iz92ygMWk86UO0S42kXyx+07EqcF+48hLVzvLVmXi6yDGF4qj2xEg
4J27rvfCzk52Zb2LvLVCWVEBlQRCel4cU5nkxi419FerAHEirYra3GOE2HaMu4qufsEuC4YshWti
OhgjKXrljrKz+e5l5XLsTZBqmQWjuLEl2hnbHr+NuUFoCa/pDB7Hl95hqbT8rfa84cJQlMCpVuIX
VWvOE98s7kdVrmLXOZaqOBEV8ijwt79pZBO8rgtBPbaTaSfiKiZGEzZhX8xpgtpMiD9IS//QdWvz
LEbesbjsTeKMnLlIWMApMpdrVmWaQ8ia/dJ+LfHJWdHoZ29pPtAYWFmlA/zIQCFdfVlunNZcolqX
zlNTjl/HuS8PyGjKY1sLe1M0nkAKQnlcaYqYj0QkuArc+qxllnWoxsEN3aF27wXJKoFe1PqBVS97
IkAFMUurazf+urDzQkEi5YXx9s1gigoRja59THEx3I+DX20GEkt+aCXnvmJdjIuf+/NT2yfVXk+k
DRnHJqq05SWFO5u3r5ma9T0KkOLAy6hueaEEU5eFWBKnASQXoCaMHw0bwk7Q0JzcOk3VPkx4G7+M
vaNz+uqwsqci5ynrtQeoZOvJ4ziA1p9zfQeHaWuWBE44RexF9L71nZf3Ghoj8txp+6KFapo1vfeF
pHjsYGNja61PBHDOm97snc+uMd2TMfb+kbsI7T513Wpj9YpfuiLxCJRpyi12C7bxubKQUTSAHcxA
85qZ71jM0QQbJGqZtZ6KYvb0TakQp/Sam60E0LjjZrAL49YDJL5VrqdpwZXxfZKZDbhnKfULKSfw
XJRNOHFbtDSCfQ29j9EfRDW77EdFHCERyJ8dK/lo6d/dz+7yYWt0AGvL1Xatn4LNj5kSSB+l2pSy
XBUkcFy/Qmtro5wp9Dp0ErhiZnkpqVBQ5tCmi9dDDbpaDSvUSY74zhoBkuBi0ycGnSAOCzr982h8
s0fXO1Lo+6EGWWqfaa23t5um2aXVqB8YiZrvVTtC44YWq1cYk7XEpLKkn6bdVX1KACuRgukRx3e2
7zTL/1rrdbMn/BqJ57hk0VCLced0aZNuB5QXz94y2I+Vu37PEaUdK1dBHgTu+4AvqcJw1eQbuPPJ
nRbTYmC3Bz9Xet2+dWcF5AgQF+MX95XVRb76mO2eEpyvN7o+pzuU3eZDTC7xEkhDo3lJe/6wgul7
qVrnRliJxhXM1bSG5RRDIZMWFR1yRM2nvBJw2u0sL2+MuTFfkaoZl9lryzTIEosTWB3n+sGqWgPc
JOoTQBBLcS5q9F6b3NLynesu9V2iz/WDRdeGtoAtx3fEAeQeZJmdvE1sW8CqWRIeUydH9GF7mm7Q
ZjITsTWdhAmlmf+havr/swFmAwwg/88/G/D/Nhs4j/P38pO7n/w8HeAP/WM64PzG1ogZlPEhnguc
hQxl/zEdsGnz05W/TuKF6QJS59/8MR2w9d+YVPvXmRVabP93lcs/pwP+b/Ay+FnogFHyw+b8O9MB
/AS/DAcMZg9MBpDScKTxGGL8PBxYGjtNzBGFl+ixOJojGdJDmVSBX8vua9s0/mZu6K6jmDLuGQHQ
yW2RUuZ6XoapwduuSFTc9siqYH96YocF3nthgfy0+2vukjFxUKGvHvjJ8JGVzkfjxi91Z72vcGbS
lqrGs7Mf0P6edHhngZNKyB/pteXRmc1mqM5DavtHd0kecKV/s666+d5q2sO8MnZs0tSlCz87iHil
dqrwMnJKiD/b2Z/eBwMa8Qyj+HGesmXTJDl8hER3L4PBkus4BDdUCVuoKsXItKku+Jx9E9ByRCWe
GHqY1qV1yx7g72Nnms9+x1KcINUJwUzuXHN5JovrS0IhfSxEcZ/GprzuwZq38W3V7nJ7KYjWYkKB
cMjZlKPxBZPmvUjzeafoZ5PSJ4/+IIkTZ58irunkpTNynsT0oqouP+1sMncZ1B2Q7EkbscDEwdSz
suqrOWz4clqGCKrfrHUyQpm1gRw63sc0OBDaSbAOkXcMRzLLwO8N3pcGY8lmdjvxWeskoiAZde29
JcrulCLeDKReo9xENVnR0Wa3L5eLXAbtao4kmJP+GmZmBryLXA+lp52nrDfY4bv2ZqoXRgdeTrbW
skwhhJEHurSAXFe/D5uKMkNk4iJt0kbWuqMNkVHGtZQZG7vpXsxFMDtuF4+/XSdIfvtMKKLEl0ip
qo/2CwlpT7qKvY1nz2soU2ZADcjUwlgumFeNzcSuciPirA1ornsb7nQTyBQ/cqYt+yym4rJwGnJU
U6/DRIFsifaxx5sULL26DBb9m7qq6q3elTy9zRI1lYnakSvIPfkRoyodYuNst4OFcYcubEvw3qpi
Gfax+NShEbGX59y9po4aS38fHRMjJV1ho0xLDrfmSdL2DJJkoYLyjc9OUUvKar3Vkup5peFU1Jzg
xKwNQW+/SjqD0RCDiltsr90OSiBLxWe46QT1aWmO3dPU6HvPTN1rEve3ZIJUXlfTq9NbhJ6D8j2k
/TwHkpJli4z6nQC1pyad40dba9U+S3KMlmm6QxvkhIsljpiT9kwoMS7HjUM95YqZK8+MKKuHauuj
/gr6Zu4PtI98iBHde+9Ki7GMh0q4c+M9EaVk0w500NU479VgHvTc8/b+Yu5wAuZMr0T5qg/d5+Do
RWhU9RjW1y8hSc0pcrR2iTLlfdHH5Kun2mfmUiKY6f6EntQrGAwNyl5/9XfGWJO5SvAdMHN50/hz
ulktbjT8wlMxciRWolnPc5o0x74Sa1hhTgpzu6YRMkMuro3sC2tCuknprlBEkYZhOMUrR1oZZVbB
hLOfHk07f8+yibjvBpQLfcudZnYyjFMSIJSxyANro9hZfe3SS0Ya6pdtqkIEfV7kacON3XHW9qhE
CThmIkkvb481P4uY8pVXgiJnLK+wHha3t59c5BRhkUwyHFfJAGRl9Q8NYzkxrzlwKu541Zxsi0lm
DUQBCGykTGPCexIVsyJCcsE/fFjTOj8wAzzEZkMTS7pdGJckVPirDiyJoaWfLJ9dPBU70uYdb2PH
8bc0Qe3cNvw3c599Px83ScvpC4rEEGTj+kyi+6ciqU4q0k7aOnGCOm9NnK3tq5wg21ZTuq8K/8ps
1D9X2nu4XKAc9DKPI5j0oezgOtc4wE65q9nhxKCX14frMYY52ceZ+73oRqIBJW0gz1SXWczfatiD
2ONkYOJNOphJ5lJMokL+fUP+W7XJU13y169ShJ/kC/+tYOGn/9fue30VBfS//qj/haoGBFr/qXK5
qhq+Vz+rGn7/I/+oW9AuAFiyaW9iBqIUuWoX/lA1mL+ZLprla+YU8eJEwfyrbrEQPCDOQmjM364C
Jkqaf9Yt9m8W3EM4X/wFSkiIv1O3wMzgw/yiariiSCx+P2gdzLP8qj8Lbub+ClIebcY7mla8jNKN
v446s4MgX6/memla2cRowPazyMDI+6Cn3Trt7Nloh8A3ZsW+wAAHHvWYpvvUsxlZJH3a3WJ5K4cw
HSvnk3NomhKMtuIgMVK17HVo+yK8piAKFlLBCWUxMrZWa6D+wbqTHvsclsnI8MJq/F4A2Cmy58Qb
jHrbWPWQRlPZUn7YANofaL/ljwIudRqozpQYVlp95sfMTsbaV+XeZa3mmcY5juscTwxD6qAHZxID
oiinPizMuLgdk54xfm+bvbFPgc9PQeFnxg2yLzDiYqSFF3v6UDIwJ1NjstyKOGCUJx9GrryFnloO
f4xQXg7vrWFhSYqTFiEfyaMaig8r9c+0t7ozurjyXMyGWIKCT7lsMsFBClwxnd0Aa3vdR/OoTHEL
+ZCcLAlB3uOK3WJA2FkNb3mS4KNGpqWSfeuDy4dsm89vYrXaB7PiqyShlIMV+64Y3+zGsikpPb97
KxPbencJ4XnxZKm+zOvS3sZOpobQmJ2JKqIzUy0i3g1YXTvnNyblKhqsnkEo7iUfNAe95oHxOQPv
mro06U81bAGTQMqgMrLI13TWRDKU4rdyvusseYpZUJnihalv7a1yy3EOUVXGytxlW+ajSyaiTM4f
Xlrd68a5xs2qIEevaeHsRb0ON2uehT6+V3QAm0GULuOW8nPVOIvGGfMjOLiN0d7aaDTbZbwY9rBz
yvV2HscnPfaPqWa8yP573kx3bfIiney7hUGHJMg3wpXOpaLtu3q3I6d8CRkpyOIDtFN9M1nmLk77
txaOYVDlN0yedp3V3oNeCHB19IGJk64tl40hahqQx3pmEU5GhhKOiMpOpIEXp7uhaM6rV3Y7QfyN
MfjtNo99DDvJIJ5gkJmPjlzrr7neH8yZZ86bIKWmBLQiMjSNp1i5EjSLsVXI3B4LO0Nv1Ay8c7Q3
bGvLNqq9IdKDAt+OP0TRXRyPmShDs1N1LQ9pdExPPUVc5xbRGCMDSFR349KktBIGd7CkB/+MJjLs
p+4h19dtj5E9F+JEHtO+q+8Wi/qPiYEFelp/RSm3ZYbHNp/u4qE8YNtkanq3CEoAn/aaOa/bjFGu
U6JoGq9p7nXQI4Cp2uGmi7NH1xr2xLgy8yFXlbvRWVdPIrKcqo48H9aum9z2vkbvj8QAf44KZr+Z
51DD69E8MavS8hMm5IBJQQQ26exxbPD7lNio6opSHLcWV2I13b4e6sdRe07lV7qcJ9PN4XC/CYck
BZ8zQo4dIDtlsYwUgR/+vEfE8TV1XE4zKaTYQauCrFfvKRkbThJv3PRxIsa+nasasYT/qWn+B0/a
SZGJK2qKIbsVZagV9xMYi03GsIK2pEJhMQua/+bG9Zr7cnYjrHFp0DoT61T15gzDGZVW4C3wKIs5
j8qhEYfBIRqiWncWAQnhnEEf6u3bMdN2Tjx9t0eyXllXhbhnHjaFcPFIME6Ku8zytvEkqTHSy6qb
iJRsKGw8jWVkZHZxmuU4P8z86KlV765WQyrLCUjKnRtzLV6FY+9qZY74mZn0FuPBXr3HEgWL6qeI
Mgqhx62eZUdfIoaSGj0tHl54GMjos08/9YLeoK3bFJmdBWYrK5Jw1eJHrescC9U5EYFPW71/M5Xx
pS1RMFdl/ngtuiz0OeBO7xvijPWSrAb9nBTerlHyaa7dGzKKLMYji4szsmm7RzdXD0JD7OoNsDrv
tKVfGYc+TI46kxJ5rBh4qIotqB+7R/y2l4Q1X0uSl8XsHlAH+VMXqc59HpoibMqZeGMMnMMOmILJ
GYWRW7KeXVT78EoZiebZ7Zq3Z6IjztJe0GjwMk59tLT3KYO92tHOBLZSzN9IsS/N7jylnrspag4z
PQRNGEr0cBnF6PngbmuXxiozUt9He6E6EcH09zi9L6wpshyIdjGjUcQ/+tlGGFDscYjFJ9Iduo/S
RmGjK2/vNu2tq5zrJJumYqHUs8WQPUgRmNjBaifFliw9rN/TDkvFjozXc1b0e6ksphXm2ay+dlI/
G0xp4SlGA3MFiLQIu0iEIKQvS8VuLcbPNrPPCJ3uDIKzhXnF6M2RTXC2sD9XAUW5unXnW4/YtrW/
00uB7PZkoSZyzD40mnTvo2zAtKlZ6YeJxRHlDA3iDQaA2yLG8icxYCz69JE1PYJh642ojsBaxzdO
RqdxoTY2rRV+jxUsAxX+gKjLmLvIxT83UawnztNkSfHqTcithHvWKvLkiua2HK+rbG2Wz2Nnv3tr
B6zI+dqiXsn14XPtxmjqtfqzs6DuuS9KRwuB3TwgQj3oY4/4t4WZnqSbgNnzLdW6KQT6dreAegyX
9c43DuXos4LlvF41BPV0M0DF9Fwyxsp1z6r7kTndh7gaNPX+dvXERQzzvmUVJy6UhF0HQqGbnK/9
4jGZ/D2HFqShmJL17K3TyC4YinMytca9Jvnxy4uuE0pDQ8G3b9YOF5LeItPRCDPp/A0757xHl8E7
itBZrXK/mG99nHin7oqdmOwLjYgfNvtZgfYUYrkIBivb2Mu0r6+baIEI1rs1ulcLVzYb4wu+tmNC
dMyKIvB+iO+8xH2d8+LAeJ4cctKz50/PuMLc6vnU6s02R0ZO5sWOYKZj7idP+YgOXsxqA+YqGq0h
21DxMTGvpm2X668kyqJkxmSaNwxw+5txuPYPeIfq4VAsHs+yaUcUJ998zeAoZWeX3huPnYpvLTN1
WiYffTgtDMiRoQRZ2qGr1/Ia9Y59Tsz4wEQAlglhRfW+EXN2k/PZHPKlC383GthiEvQIOUOczNiu
+bc6lsj8hRMmaH+svGS1nT9KoKNS8QGXR5knUVsQhl18MXOP31K9NwktH9QGHqcxc/mCfhCFPTOM
Vd1nfb7N6W1XxbtdAdnGvZlzCa1Hsz49S4K3MwcXurfHg/BtdJI9WrVDoYwz0pxjXybck/w630JN
jgi0pzmSVZFdGluD03muzXf+aG8HLSYEjLhA6NarVb+Q9MqZ7n1tXlMUg7RmsvI20wx2J4H204qu
zZ2iqBGjLMQEavXNVDIW2CiLIzbOtqOHBC6wGI7uM9Eecg7si+KDLqfMc9+61n6cGDi9oi1GDJTv
KUf2nW1Qihob6WjbFNlcwknA6pewrFTUJN/Q1YbrgrKKslGXpLWwrc7MvSYuZF7rbRWjQ3QcHk9G
FYu+PiOx3q5mgjO/u58ouO8zyAehylTQroT9Tg2xbENrXppCvKj2O6Kd3VIzxT2VzbD14yr0JW6i
3Ipk8wlOfuukZ1d94LqGR0/ehc3jZeyQTJjV99hWh6K8RY51tIf61KP9eVNVuuvVHMql3RbAusql
jFnuxXawrEdJFAMavYMz9DtDTuN3C7XldhyIiJPDtrZzxA4rk7OkTrZmwtGi4CATVCpzOTu8ma1B
8VvdZTmS5FYML9nUtgcwuxtf5GHHJQDN162wouvC1Md8rErIxPxGLAyTizt+RqHQcn11bn+4/c5m
oMGci+R56Bfut97pwkXDSktnzQeoSY8yHdi/JTQtF7XKeJ3prG7/yXwe+475bRjVdF/BBYJAEiyx
FWEihzRwlVF9absjDcJNjI6zVKfcSy+LYe+zZbTvobxu9PWUaeJ7CR6hr7Vwhp9N95TNktD3Xkfv
MfIGxfG6Fwy/XVKn2w7qDpWOoOl2baSOqYiweT1lM1+UXR5SIqrkvJe5ecnTbuc2/q6X9k513xO9
2toQ+YkYitPpdqB/lZgTsDL6boBmkro6Ja6MnM6Ht1ZFhnro3X1ZPnCtfkB9vClTeplsOhxS74VP
XtlobGpRXXJ6XqPn7i1G/Kv6YdLIVGJ56nrnohL97LFY3ljluAO3APegu7ta2sk6uDZQ8q1MTTPs
De2eYfkHkIOg1ScztDujEGDAsuGq0gsWH+XPGmuPmLWCxrXP7mx/mRc0zknu7ue2iQ8FIyE0S9qt
T7qeW+mBa+Rv0n2QHpSCFLd8YSNJ0FjobNl9mOiNWte7qxjll8XRyLu7mC7PVq0QaAPJ5OBYyY6w
iOpiogKvUwLSDGfhCN79AEEBSZ2esInVCGVTWug3MYVPxQKabTNiOIO+zS/Jqm1MwleImOp3KuWE
mQnXCFCqfkk91nNRdfuVIrHkPJzoH8Q/sQyYUt+ieBiJoKDwMasnwZtecvBYOsMPJ/zRQYraV9KA
J6bPP4uOd3DIsn1mj/3et3sVdLZ8RG0ftwjveIE9TqfMG41wLekVGtd9Q/eXb27RF7iq4u5oTOtw
EnATNjKpte+a73XbzNDORdF+bVHgk6KKWlWbd1cwzNbx0iVsW/R9JmoTxLQeQwkCjFavnc8oJHA7
SETnI6LKSQXjbJ7slTng6BPO7F1Gq3utFpwGBXQLoraCtYUqqSXaRvj9BzQ9FAZCCxej9bfdSoRl
jlax6rYD6uu79jrvE4I6fQpcpOANKrLOQQh5JiFYBa4zouFMGCfqKPmb+6bfjWkD346xvl8fnGX8
sWaH63c3Rogg+CG5lVHAiC5f1oCSZ35JfR/U5SC9/p0MSh15hKk1P5BRx+SoTVOek/2ld3EEzs0j
A65YRy8UcaM7gTaPGtUXkXUTpWe9UEkbi3U71iWnKCmGks9fGWVYprL2b3Q0Ax2LBVK7UXhjdiip
Vt/i2KDFmJDUre+c2jGyzdC2za0q50YLQZEb57hq2X0G3tYsmAyj0Zi4LO4dGBpOBCDRuKGCMIi3
aeVMsevQEapNV3sDkVm4NLMNcQvdtfIba4TEjqhzchg8cYeHxuFyNBc4/jIV47e/37j8n3Ul/6Mt
639ja1IwZvzvh6qP6kN+fnTcru+/27euHi2wRP8cqZrmbxA08PVhrtJ1SOa0Bv9oTeq/WegQULAA
cQTz4DKG/WOk6um/YTwA1YTrGfADgOd/tSZd6zfIHgwZoZ7SUeQP/p3W5NX5+n/dVtf0DMzyYBCg
oCHi5wp/7kuCrB7XotcNtPL9dEt2My+JqxFqE9Rz6Xtng0XAi8Y+0ZagxuM5nDVVGu7rn24YFfDC
rvKT7YtP+m+X4V2zaD2s6xY49J8vo6Kk6/2FWg2jX4o0gMxd84jD01SBwhr6JVtXkhlzt5FvY+sw
+xk7nwSCHF3lsscuSnnLvYeSCiTU3Fhpguen6LDa60urWENdq0ru/uKa+Qp+umbawiAHDBzFXLft
/0r2z3GHEwhcm1svxZRDBsOyy2J3uKkdvTmpRFBsFnH6wKCa08aYOwfwNshDWss4Jcrpg47FG6V1
Gntd8BeX9rOX/RoRj53axIar22CxuKk/3046y9xszUB0PBnlieghdPVLQgYsNzTqkdDlZPYcql70
4aoZxj5b7Q5ANqLMv7iSn32mf1wIMMqrz9CzMZz+fCEFBRurfGptrdVHG4Pgqfq+dJq8Yy4/RXHr
MU6J13UNMJDEf2Gn/fWZ+v0m4NkCInIVNPxK26Uzthpe7PL9MOrUg1nN6AaAUOtRobwZaVdDPwde
xTiGf//2gzYlNgnMFHOFX1UK9EpiffIac1sliUmi4uwT98CpZN8DzsuhUJUdg0pvCjrMOA/TyAx4
Gefy3i1iv/6Lu/BLWsz1KwBMT3AHfcsrYdC53qY/WX2dFT3sKnTBq2V5xU4oGl+b3DDbBJxf7YoQ
n0GdH7tcLGibnVl+YJMyzI3TtAkm03+ti/+T15xVy+JX8c7AQuEffnnNJwsXW1z0/hb+wMK5SWGH
dBF4XpKxuDp5HBm/Z1BvMRI08iaz4uVZaVn7pGycBE6l06lWS/PeWbN2njHkhVSM6R5PTPwXC9K/
P7e/r4vMk2xwKjBVfr5p6EaZDeiTv9UwB3FIYU6EC3BuzkOXXISM5Y01cr5Zlib5Kyzlv727V/Ql
yhfuk+VAF8Jq++fvq27XWHUEkEbein8C8A5G0RqLW46GtNHfyWoWr8Yo1x+Fn877ufbS02zNWVR4
7vAXIQO/gwL+vDtgwbUIqbg+Q7jFIeb8fC1jnuRYGhJiownPVkHRzg6vas2ydh5MuT6QpVstR8EK
fbsulkc/S7X9GAzZ7PkoLYz1vidSLztVLbrbV5ReYV0lthb13Zo3iCzGTkUmSPazZpvJgtS1nIcd
bWuXfrMrJS3cZWY69hdP4fXL+/lTAf0BV3B1ObNKur8sSrlky82MQkWWPQx7NU7j3qhofU0psYAK
a3xkFuYCwEXkX3FYanuPAdxfrdE/K5l4LWnHuTi++A87E//j51vLkpxkTj2PkQA0twakCtZYI/Uc
VemAtKWU1u4/f+z/x5fJ5gpOSSDkQl7j/fIbzbGDt7H4YzRby/Sug1RjEiCtJ6FLpvxthiMfTdF8
bldy8PzG1o+LvXLSF4N7j8jnWy9mSaYmTaRlEflLUzvJ1lU2/qOFfn9aEtONxzRRQQqT0dpk+GRp
Y2ru1//8OX5JB7neOT4HOFyqKhYSyCE/3znGYRaNrlhF4Dg5/XeWPhDSOPZvFqkP/8XZmSzLiWxZ
9Iswo2+mEUR7+0btBJNSShoHHNwBB76+FlmT1FWarlXlmzxTNkEE4H78nL3XvpEOAtYsGREoWnl3
7hj+40+W0YvR2Hd81R2TIh+xJ7rhs8+2x1k5wFMovPghE96Udqyg7+wH7vbL/vrAxUAUqeJ4p0PK
ubevUTIIaxmUOca92vRjNcJqaUYGa/WCFqtwzy4vzGUM3AblmPlrM17dunJTb+U9+oq1Iok3zlZU
A3E4PLjSQ9rOVBAwcLYSxS1nzmiMXx+qefgQ5Za4TCq7s/DxIbCI2GJtayLelwbmOzXQ7w/x9ho5
LBHss5DR33wxd4j7uGqd6UiY5nKrhTUeJm+SD1RyC3IPv3rnGf7988iDoo4jDxO+H6FNv976YASr
X2XBfHTnuf3sDdYPio5Sp2jhv9t5ObzHNfmPz4MNjZSXfYDUK//N56luahAxj+ZY6sD/AI5V/LTW
OboJoOgwUuyDdxbcTabw5knZZpMBIdaQmzYg0a9fMBJVG2MkRNylJJHnXoRlo5fNC1CD3kYsHd1b
BftOP1rE75jIoRAeWxrXjMSdxzEa8ldv8O39MMzhO/vS24PCBoYGrkXQKUoKuERv3jrsWwkE0mw+
JrUnTtmSOB/zrEB5WYfj/TzEyYHGr/NzYA6yQzmvD39+6//r46FCUMnx9vPuv1m8MEFBA9dywXMj
5g+21TlfIRyfSNJicDXowUtRpv2gjd1diwrz158//Q0mfFtzeAY4hQH94shF9fLrfcEZQS5DHJij
ltQsu3hMgleFtHNf9yBoUmSJr8nURo9DHl2I1PAvyo6mBw9xnNhXsUeDZuwysOw4dk4Mx/MPf76+
336dgBMk2HecKhS6/PXr5YX1WJrGRgAVUgqclV+5Dxu26bZ2+/6zCby/YpQczwVv1bGttf3y50//
5zX/ZX1DJMP/2FNhyYDjfVMtlZp4JS+h417RabGeLTnKD8b2EnNf4YzF0ILxxdnnzEqHgxYaJXuZ
S3V28CWXu7nSw/+59OeCtjgJh53O41u9uaA8W/GbiNZnnTAMGUlvwH1ibzwFSxgkGsPtaLX+5c8/
w3/cBEZIYPE2ovemRvr1JjSrn80wzPyjyLFv76pkcv4esIScMBxGJ38yzV8Aj5wzClT+TFrue/kd
Wyfh19UDPjD4WRcF9kboT948BnNhQjIKwxBlpreg5R1WmJ2iNKBPFtfurwo9bXNZyrEvUsE/cltY
kzSP3uBM4Byrvt0e3qyR77y7W+/jt+sioBEAFnAoIORvbkcZLu7guKQXY6/M6AbW/RTsaeCC0B3s
iWjfOA4koBV+GHTOEsL2qZy0DvY0hkMiUewJGOrkxss5aZygSJMlU2cPLQlM3LUIXlBDgq+wEAZm
J21cOvRtYc3vgfV+X5zRlzHD3ELbYGijKfv1BrdOXjNEHmMkvXHhPTbC6gwEP8tljR4COFJGGM5W
bgAf4wBZVp7HWXXLDc3z6edCCAdjVEyS4y7k6HkBbYpU9//6CLrsihvTnicQsf2bRTqS4VCXDKiO
Fk2fVNRLgDvU/tS7dXLngoc7x72zfMeBfVpCtzz++cN/2ywpbCjMQhs2vMuZens//nXQ9EnKykRZ
Yv0zYL4E1t/HsEhsBqccGuin9vd//rx/yqZflx0keiDHABa5ZCREbx4rGgs6dApU+UXUjt87yyPA
m7Mu0BHfvs1IWZSHzA/Mmb0UUTYs3YOYhby4NQsQBveGcNhIpAEy+RuvCbpTs5S9dWgJl9liUeLP
RYQj3CyaumphQvHnq3+DdmVLCRAE0t+zyRpkw3+7oeLXqyzAPfax5cm+91SSvJJjiuQrd/KPmFt7
DHoEgO2zchluoZUSHYI2G2sSEMpd5FXTsQ8hv7xTq77Jldkuawt75y/S5UAx+dtd/tddVLRKZEdI
5DFTec2og/1uASiddR/K0M/kp9kvbHlhhNwVe9+dQnlALRDeDissryFgQgjbA74XAe2VuksWFLuo
CK3F3Jg+meydp8opuO2wUv5/Lhw+FQss+FMu/s2F8yQQJDdZDG/iGaFknzRIHMQYJqCEwuxLO/So
HzKHMPsDE+zYOVSOY3DatSXSLDqj444+ulPsS00Hn3TOPDoTdi2psRHFEd7iMMorwJ7Y713476s2
u5QLRT7ayPzupkL99y9uuiHCBeCsx7K3fUDUnjN8CwSD99rLn1pnHoi0j62vvtLWU+4SvBHLGi+Y
Pbf31cCL/c5z+R+Xsx1JCZP1fHBg/xxm/vUADN7EaYNa/xhGZjnmGS3YESnAVYaBvst0yDxGF9E1
lia5SgRV9zWgvzv+zyVyl/f4ub8XXgEgOt4Ocin5hYgF+fXHgW9RIVydqWxKeao94qL2dtOZZwQx
2dZ+cOHdCHUcQNbd5qEaP8xiRq2OjfGwjgt2xEqtj9L3EKTpqX6nXP+PFYiTDzakOMEZxSL05uo2
WSlo7349gve1/Ds5cxBLwqzsHi1GvKBEvbKIPlmLNZwCVFY2Any85V/LJKfwqZvGkkecktK5o29G
DzkLwi5MYzSwC7CHtWiuq9t6Mu2ifhuZB7DQjvVaUl6WnFbeQRX/R/VAOGu0VZE0RVgA3nwZMhyF
V6GnOKKSYopZuIrjJ6aBucrBwCgsUncezt+LmfJXi9/k0VNVePaYpZ1QcgbvrI//kIR/Xd3ZyGyH
4i3w0Pi+ba+H3L1i5ERwLNCcXiq7be/bgbuRkii27vzBcw7D4uE4QvV9yOZloJOk7ce4IXWz6Cec
t4MBnQCZOeJEkif+AY+7sneCyel+LRsARLU3Wq8RvB0EhUX1tYcWJfNq+F7KufpSN1H48Z13y+Np
/fU7cXQFBc2+xesFsPnXpxku72IJFSZHlxfsoXCEdxeqXB2TthbfpggwQy767uDa5cJAI0t+lrn5
zo3YOBZL8TzYTMv/H5fEwQpaKFMg+tVvTpwVlD9XJGuGSGBUtyrUqNx4Xne0k9fURQh7Cut6/Jyw
K92zLixIoKZgZyknPKx8lYfVxnL752v6rV1CpxqEDR1HMlUDbtCvv9KEZX22iSI4MmANP5ExXgJD
C+QdtfwEakBaH3yNWOzPH/ofzxutXp415mFMDCgpfv1U0E3T2MScGYo+9080PN3z0NbRqYI0cXKK
prkBZSs/l6qqbjpth39DgPhWwGOrCI0I5An6gLqzauKqkAy0N4Grw3s4vGInVgddTItQ8SSbySE/
16ova9tlrxKw/SsbzS0wGwIS/vyFnH+aBf9+2vBKUrGyrzBR+yd3+c03Io5j2xLtgy57pG7IiEPU
c4wLXitYc3NqTd2WicEkIk9ZhJFweqObXOZmgFjiLxw1dzVa4XW3Np7pPraQr/MUU/yyHmY92e79
Ap3H7Gx7mtXX2alnfN42vMV2UXo/VRiLmYaHr4Eols8ZxgxGLq34KGdiN/OxmPY9zisANb2zwa0S
Yj92ldej2CBsdRG7YVn6kdrNN48C8DJ95yIy5T4s/PlrQOpPt1tF6dDNFFl99bTODRl3EzDRsEGG
ib7MWlNQuxYRnCqQm0TYr/Eg+ba5h5CwGQYCL3vipyu9fVUp8VONpVcdLTGPnFinPJ9uJqqc7Oyi
2FVp4w5a8wWtUVyoEMQTDRz1N6Q0A3efL4d3ekF7xFjAgItwaiTbUvf3fjFBRCRrT3p7OW/e+9Ek
mzYrCmAn4uJGUSy9xboZs6FHG+B3IcINN+SUZBmEs+StwR0YR8lm3yxodrI2HNVZB/100fU6qCNx
JKj+shzTu40z4yHRiJquIILi8iDWugjTIo97HKI9sImTGaDgnTyh62d+PJZDJbYfKhO5vedtBMro
yDD60fToiat3n0geuDcPJMu5iwCI+aTNCeXXB7LrQ9UWLOmHxikdwJOiPVobK851+vLOAxdMLsdc
d0eHTfzqS09cODc67xzTfzvG8QGkpG8TlpDJBu/7r1dh+2pFE7kC4a+64UKqb35tqwDOXwx/ZzQt
1q7wJdZWSRc1VzfNDIZhiRLrxDAkOeTDEtL/KfXPP7+ub09P/3tV1DhxGDKTeJv11vWs/hDVs4Na
GkPW8ExK6Bipx2nM688BjMbjnz/vt9qFFY6TGhssYnNCp8I3Z8VOTEUbqik6xMmc3FZALuBiF/WX
eJpcAHY970but/fr2OScVZsSulUxbccsB95lKJyAcUVVrB/DRUEoQ5H3EjQdwJ0uCu/sZmSN6MUa
oc3G5OTb2rHfe5po5bx9nigMAVxTa0BEp/x6cyeR7gadO9YktjrjGh7AQqj40tc9MNFYDeQFhUtR
XDPk4PoEZW596Xn+8l00rnZyNIFj7uY8Rt4tDMrK1Jk41MK5KuUXpKgGLyA66QESlLd3Wm1/y4Wg
7p5aFNIwCFUr4Ul0w0fV+jfQ2/LmlEUmKK691qpFRk2M5VPRbOonOA+h3K1d1H4uQlA2+37QXXui
aYc7NScEqAI9ng/6IMmWrg/TOJFWnhNFNzwmWQbMtmri4Lqdr5PUtZUTHHBZS6SYhKN8hwtRdseq
dsV6yDhJfI/Gvq3Ps65wgoSJonDEHIvJKCyd1b9Wa+aqnROr5XYVtMRwd3K/aNapHywQ9fBK80V9
L1QbcidHzFNHtj6nubZr2y7M0BnnpXHjBfd17CGrBSKNGKOaVvPNt5fGPfpzhdde0u8zpzHcBkth
kLT5hXFYPu9DxrX+oQalrPeiT2oMDvCIUTnNa9DtprqMzdnpyrq9RnXiL3eVakYPM+dKzrxtsjvX
ZWlf7G7dfmv3OZMJBdGiPYV0O6v9v9gR48cgAKG3H6oSW/PcWglzxgrjkA2NlX5Y/+J7Q2tBtl05
S3ggJwIcNrV+MBZZQ3svID8Tyo/tVymKP/dLXFrJo65yzC6FIwVOHbGi6spw3r+2iPHNAQFr/WjJ
AeoMhDa8oq0Z1L70+I7ShC2OgbkiryeTkaUO2Qhi7qAtu3WP/F1CW8CYjy05Pv4KEB1v9z11flRc
53iTyTkqb19QjvbNYZ3J4XlFWzjqxyiS7XRCcWgU4T+F9UNUnF0vecCeeVhW7YcH3HX9BysfkumY
9C2RS0Q1KYxv1lDPWEl82mMICtWN7LoFXNQCcZDzvCgQRkidgN8sw8T0j2gzSXXwyqX9kFR0l27n
mB8hjRC6KgT31XhqOOhjykVcMJw6IEDT7TQJoFmBEKOim5fL7IgTOAYrtXb1c8s2O6VeWy5p0Eyi
fdTOgAWjikcLjMoMGBMLBI+ua8Yov2uhdGITABL7DFUaYFQ1xtl8C9Bk7V6stQsNHnVtG5i+UKp3
7moW6zS3AQ4KPx4jxmLYdarbdSHY6sALDnVn8Aj2Oq2uqIuTE05TamjkNz8FpoxyZxu78K9NN4UM
Ufjn+3My1TCgndJCOemWvYMCjw6nfwCDsyWj0YhdH3j0EO03Bvjzzi9qdcwxjEfHMFYIqLQTd5D6
sp5FnVMLhzyTfCW9WcNZcDJMaWWkbrmRmvk6nMEL1E+UmFlcJi+qZXz8yIIyLciokQ2m07qNYAzT
z9fauIrdK9Y6zfMxEvvJYd+865wA0qqfU8oiA1XZipq88MR+yX1DNHivu3pfu7UT7Et/SV4aPUK/
apsleBl0aX4EapQsb5LYpX1CWLQ+uqZuinOT+UzXLLqPeterVX2BNlMHe2xFLXgf3Tk4850a3wPb
KSLewU4cc4FyO44HA8/tozBj/NPgLv/oC9X2e8jLEH/tADnADe6mxt+NjYmDQ7600AvFOGlYRKWX
gPGPmup7Jm0zIHOX+mPImFedEG2YlX6eta7plFt+fKolIXkHp84HsNk8McN+9NtueIoKvugRkQsV
4+yKUh+qaMZ7kYj6r8ohBQD6Dkp0JA7B6j/ZQzcAUCX5gmVzJSzO586EdwXkyq+kdqHecUdSYnHW
I/HcMVBXgO+CsD4rnUdQyeuRV50ONtSgfBrsYR/U8fBk9+PwYdUqIypmEkN1l4Bi6IDuzHB/Ek/7
f/PrBu0NgL0FzSZF0kdr8S0sEujBb43R+qfnKUDlxQoa8+BFw2BfLGtFg7xi4gifyay1spQACuOe
5plX/zRTEU848+ccE08H2QrTZAubNAeUalVVPV7E2MsXTR8AlX04QNGYMZKMPJT4o441tNcJyPpK
GF8fDRRpsa2xARL3sx4CemkotqcCPSk9pAFak4pB/XmBDFIhrB43xGBjIcryMbZTyD88wIXO/aun
3KaFLgjAMkgaxW/frt1wWtzGh6fS2e6riKQuSTCBz0IEnUnUFVX2OpxbalMqtmF87ZK6u2HsnD8t
gnf0sISV8yiKJvw8DZGcT8K2MasuUs8vAE2L4qAbjFcP0C3MFkoREY0ntM8SW6CWxffaD3PFHA+D
WDoIVVD7VVIhheptFBmVAzAPE2Nj2KNL91Mxjhki2jUpvRueAw2fLaiHZzPBldpD3IcHgPquViz6
M8YMkoC6+KlzhlkeZ6dLfhaYhjGwuj0tSvrDHdQo468lSecO/xUsDd2laxWCkJ6O4Ycxq8chjbc1
bKfWnL1woC7AFrVgJd6ZpqQFR2p1dFwMgrpUmB6OJDDWDD8af+RtZjXIBomqtljCtsc+Yor640Ko
VnVj6H4vF2I5aywubmOa1DCXvpZDTcVDGHwbXLJwRfthbTazZGxRsKMdtu9JVsJbFDWeSwlEoXWz
RJID21RFY5Gu9QrkVjWhc4OhD1wLnu95vu26mMnsWuMd68p4oU0202a+ZmJmO2wj8Dkhm86yh0Ab
4pidh2kfBrWdvDZ1Yez7hqFZcQPCKvyOcg3UegKjkGR4pdqKjkSuGnyH/fCtINoRzuTo8Wmc9Vd8
mU3UHaYpUdM+JrAsSH0i9IY9eTD1spvmfnnGLrMOh3q15h/jHNnfIqd+ynlnuK5+dHDdWCttptGr
p1MI+xoGtLS9p2xZXZxb9LoR9DGAcu6sysarGebCunNbi655lMyTxWckdnMWE5Cx4+xLrAmkDEdp
009LtsuWOL4O0WhZ56qt+W1sp8k/lPRgd3Q5xXg2vi7yO6z9CA5cels4ezuZlJAo0bRc6MzM0Mxy
d3heiTu0gBL2/s+oLWbnSOVn2U+wVCO5560Ps2PjFcMTwWcDEEKheV4pLKiRYIFTFGudVZt6fc0l
ppkhubK7+tC6qwyM+4wOdjq3NlCyI2tHqA8KngHA4CTBJx7hECUqwJC9us9Gz3/qe8+oHddvnYfA
wEjrWc6xbxtDk73ufCiLQRf7l6jNMB6WlrIYB8aDdR7BSQ/faH/adzLUlgW7Bd7fLo8x7T/mTThm
J7sLC4aajofTRgdOM+28rmw5XBdWAgzGmtcToUkDbQiti+CUdX7YHCyGotWFLxhmz3Ks3Avys2y9
w3luigfsloFC1OdY9gnYqfM3rSfPXOeutq29byO/n2q/cQ/RMDOebHTSfvRLG0p9Wzphc7NOpfeN
rCWAd9pCQZAOc72qe2Mt1Jey8/P+7Guh8FL1TiRTXnmJezXJCe8cscA1XrkrIEl9y50m+gBZtMWC
HI6hvXN90jQfk1azsjNNg78ZWnP0RVR+Hj92XVupY5cJVqO4qwqYOT2euM82A7P8HJi2eBjGxu1v
WMfpxmBnm+9N3JAZ6xkfemXLoBCn0dyb6iiwugQwr9bR3FY+L+otVlNNRdz5ZX0pmxzHtMu84bHo
gSRgLwCdhedDSabaZQxAvUhGv7jpy8JUiKFRN52kHkPKDF1aaS8XVtbS85pnHnn0LCWCWBRXfh1x
FCt7IOyOXOobx+W4mU7BEkYHP+rMretkHCXYiR3nLjeQlejBePG3oSDt8pAttvxRZXhZKB2b7pK1
Tp+TU0oj/WzbInjuvd6V58JHLnbg2JIBnGjJAt0xZMnXnaxnmIE+iVdmN0ehMPulqdbvdikIrDBl
kV9RmyYDlK2Kn9Dq2bgx/sXD3kbfRLyd11oW9hkZH4yzYNwWQ97/zP2J8dfo1mt9wMiMYh7tuvs3
VrcEJ3/D/pPOpotRSw0SVx/kqv7nrCjmLiAbR3kKijbi1A8rMt8RK1CCXLeyvIH7gMmOxKFlxM8f
AQfwda99WGYZWMimHdYNR7mJY4PGV6/1XDL3CK3Me1gqr6np3CPw2/dxAo06WLuqJpFjGepDqCIn
IEHBT3AUEp2pMbP4UIAr7Q2nQc4l+NICfSAWlPxvI1QpbvqxJ3os8jzvOtQRpkDb77ryalUJpPE+
qjfAQIwOJGQFc9M64qB1y3s9PuaElcXHobFbWB5alKeuJGD9hjV4eDIcLMLDUDXBj741jpWnUMPs
l2Qi2wCSNnBN4UI6HXtHMo707Ohbgtnovpypw3dNreZjLisTvyYDir80XjumFxoUi3ugv0/mTzgT
7HTQ2snUieTCHKhl7K+vUz5204X5UnbbdKEK4TM4ygel4bn66Dg9p1tFfDVg82qMJnhfa1Qdy5zn
Is3itvg2Yh/Ha+oolaSzy7/jCfIm0iaKC8QmsUsG8miVH0e/mQCk5N38QheveFa9tP+qrBC8fkG9
RExIkHXrhcJ+KO5zOMslzsap/qGdQp/9Jaq93RJaVAsRmIIl9SOj56eMSsNOXVcCmczhd8l94PSO
e8L4gBVSUM5Ft8XauvEtCBUuRy4af3TpJnQQVMSEZB+6Jt80KhStD14TJt2ebaGaqEPwLaYzTbxn
H2XXnK4TLirJa5P1FhgAN2seqYnELQFY1nhbRFZ4BgPqunfeMkYjtXSTlI+WIbo9lZMFwxKmmnnu
IZ8vO8/P9XKSbDHRB2Y+OL4SNInYM3IrGTCAzr330IklwG8/wn6yLYgeZ16Z5IuHGvSQISpnM6B4
WS+JKwL66a5F0FifFSr/UOQ9ZYFb5x0FZxNdQWeoJbWBQ/l7tWg7O1BsO/IK3LKMSMtZE5Ypxnrn
OJpXcMSKnhC+vMm/13KVWBdL9El7WXkrCVw6KW7spbBh1oEy3Y9UPFf0R7a5LrPEWUkLorzdmlRQ
DkzpLIc+duvwOYFweyDJ2CTHtnNZ/YOo08MN4WyTPK2dFz5Qaynr4BeOucmicFUHX45OfSzaeusB
o6UkCAAvr4n2a07Azg7RXwnbTokY8mhNI1rvmmrpxaVbRFLfBB35xOeOXDXaz2WWPSkN0PiIETS4
KBMpUHtZNn0tVroNx57x/5KOzAX6h0ImAN6TfrSSe6+OElxk1HN03lFhs1vG5otKWjYtai2qB/Cm
UdriluSUQ7jPsBshJbaPsUX5fFEQUd1LtPh4Gq2lZWvpHV3053ndlk6r7mVLFcLp+RKLMVDFDq6J
/REsxwZzhBoHlMWBXHvsKuEAye1E9q2qYtbBueFwxQAC+X1qxVn1wl4ThmcG0e545qmyiRlx6KHd
WEHp2dAQp+h7YbWEzIRZVi171Xdz9eDMG8ajWVfnr8ahRb+v7QX3OQC9sjgAP58JgQNSe4qE9KrL
Co+RE6Me6itlX7bQ1oiWBIpCbD1G5Tz3+1nOmu2wztERJAUP6x76UgJ1mlZCOsaIYdIywhC5hkUJ
gNXjK4PX71kaZACxBV89lLyjQinHFhXM43A/AFvjIwLKL+NKqwRBMBls/uD3+0ukOBs/tLUtPs7k
wHzzSKHEpEoCJIb4KoynfQ29s79MunSBRmlDYpUnhv3ghRMfn8TLK7lGOVMGjuDzlWPPyDhPjtmh
nSUeXdpWxbUkc9lKy7HwALj1+G53Ue6QgJ7bVXWHXycDm6ai7tZuFKf4rJ86/xqwb3zBwYmjvyuM
/z2h/Qd/rcra7s73aJEc3Y6ghX1hc97fAe/A37/Qq5xvkmT216dOJGjToxazyl7Tnv9smqgC+SgT
ECFg5qboi6dV89lZCsaTLa+oj1MffNY+G5bRXJxcyjtRWE38UQ1uheyDHI5r3YoO+zIVbbNPJk1j
MAzzCV42StEa43qHAWbWsv45RWGEQcqPq7855cv21HVize7J5GMg20rjfZ/a2VaI2534vkj4z+64
NDjjILW4HuLpRLZza/K+0AH66kQfqYRpAcE7RZFg7DtnteMl5aZQj3uR5T2Rw4BRuDN58hNF3AjW
2zSVfa5gbOEkBlD0WHQB1IGZ9jF7NsUzde86wl1a2+lGweSm+RUVBfsZqNMBu+oC6tviGy37UYqS
43fPiH3HHBwwf11GzU9kN+slrkfnO51CRC11FmNEs1cntTh3LbuKfMXPyyqEy+lpKbPHtejcL5Wa
Q8JzUDV26Txq0L0jmRQzx30cHtRcFlFbha39Mu1C/TeNbxM9JV4JaCSIjaWePTan8KAQi7RHtUYx
5EYDgDSlQ5H4V3tc3XoreeN5n1hxU9x5LaDj1NQqt1Kr5KSz414bWM/sX2kk4w6V+bBSxc0c3V/0
QnfjSuD33Fy7orfvBk+WL8aDobrT8QICyJPJAu3QgmHuqlikURlTaS4Bbudbt5vmLMXSzmmS003x
mHcRPvdOQz3Z0dSI7kDLlf11C1PUx8KzWwPWUUXq3o6WAMf0uEwcbZxeDN9GS2DrX2KjwOmjF687
2/rahOCIkF2a/ESl2BIeJLruDoXqkpBH51cVFYO1BMcEmr9MdV0rwtaDYfK3DgakCVp9ZGv0iK6j
B7sVeHGGVS4F/9a8hJ/oaHZ4zz2YqqQSNX1/5huT5Qi7wdWHDLfVdO2Ji7deKjI01+vgOiMu8lqE
yQX0TzWleWwTbBCXGlRqqScljoExZGxlrGgrUWHUqOvSwi0a3Ty+9agkVoRoKAqxRkkXfJyVNLX7
0PWFfaG4HGiwrq56MJROztk0LjnUnZNQkGM4j/XXXiOmuYdTYerrHMjusy+q6DvCYBfoZTsUeKLr
Hj6Xp/KnKcOasbeVrTk/KFEBawwFOFude8FeKTZ2KAIdei7Cizbrf9OOyy0GefmJYAY2KJN7lZvq
QMYMnMOVr8na5ovUp5X2JVn7+FPUzptaPqMplTacDomsdvRyEMwqvkvRFN9tOeZfs6nSyzm2DMu/
FTblD7p+48U3oxMdFXsCzydsdgGsqxpfcA5hPqfqw4htuD10gQs3Rk6RN2prjtp67/eBuriVE33q
hb3+EKUa1IWIaGmQfzR2deSl7sJTXtI0T51p8IDfCGGiG5lsDVF6xaa4c2Z3kgBEsoKog0nZP+m7
+tnnqK9k+JVx7pLdcpT0m11SOaRfiJbQ6ecOmRLkLBJepp+huyRTipU+8VLH+NhmKx5H73HtQQjs
hUe+WEpFp/1jFZIRqsXESJCJsfgmkwIFUrAUbVrPfnSqSwOjhbMi3Q7bks0t7zLuKiaroL3mLJ6/
IHsZcbSbmVq0XHtQXsvY0QALFD0H1SX4GKps0cS+cOPq+yIiMvy4MsL+StxJIB4xFJUb2nAS0Q21
5piGbEoH5bclxDLacibAZp9lZA4VU/OjczUiYcvv2uEHXJwRPZABlbBbVT7ZG2GQBsAC3AMknbRE
clfQ4XrKWhF2jNSQh+wTpiaf/L4vl1sIRWNyninGUvYwtgySKNjcIK/HHzXJDuRneVV9Tirgk1cy
llADeGXuenSC/dEll0LZ9d9zsFZib1BzErMWtOF6U5VJUfAi+Z6foW1S5lxKZmtpEROOZNhmF+r0
kYwQVhlGOmudBeu+s0ZdpyUaR/ulXXnA7lcsgRUve9KdSdOIwttWeQid5p42PzmIgsSXpm7sLU1l
0K+6bXmxm7ak+1oWHaAmOYBqTqsycyswQ3OX72YleMqz2APkYZX8DjsnmwweWsTVAMea3ruC8gIq
V9rhFtXLSD8NOGd6p6qxUavaaC2jtJIMzaEz8gJ+NmqFZhA04IU+MLWTD2hMhmBXjGoQN+PUeQQH
oP4uT/CHkwdMZiF5H3noWnvQdGo88Ad6V+Ex/ivG+ASea539MynD1ifTs8DtumYVJmUtzzKOZy6L
Hx1pGzcfOpDnvGBSvaN34F0IlwgkETGNF+5H7eX35UBU1nFa9GBOPoOUGaaL0wKminHm8Q7C+qYx
nnf6kk0zUbm1v9AY1aFAHWPGckQw7C9hmNJrtCqGSwjoU8n0eEzXUNHLm5y5b/YqKEmz8VUjn/BG
Os3RIzgj+jY7oX7tWR0/g0AhKgi/Ye8yZhqIYXEDqfd1PK8fF1hkzhUVcSEYREweMEjl2daBtOpC
X2LeoSYFvRY7IHyhHdKW4LfqimF7qwYxNWntQmE7NU0dg9Rnnre3a1UnpwH1M8cuWW60Qk0Kqm4i
+RewH8MUllEnATUZ0GSDKlkRZOdyrOnjiMxTz8QEsPXdyvzWor+2y/FxU/BFugDRQTCCf0NViyuP
GInwJyemft4P8SIDTia1ia/YtRCeZLJiShdNStLDrnIENLMzVgdmUfHWRnWdhxoK5rJH88laWoYF
0oTtoHRno/i2D51xgC7VCQzsos6mggi4sHhqGmeqyU2qRXExsi5u7aiEGxWUifo5C7+BVjOB+rxS
4dW0NzDvHwWL9XhsmyKuzs1Ev4dOHMPXtFiN+R/mzms3ciXbtv9y3tlg0AaBe/ohmUZKeZVsvRAq
F/TeBPn1d3Cfg+5S1r4S+u02uoFdu1piJk1wxVpzjlnexL6Juqnie3oHH+ErhKWcySGTh6S9ZOhI
X7GcI+tXqlbK6MbPtfslb+0oAUnYI3qwHWhmIhmYwW8Mm3532BpzZG499rbQ8WZJx0Z4uc3eiz7R
rhk0Z7zQbnTsdG2qXdd45tekHFeI0zzp8TPB26q2eafGcfE4O6tXBDguztATO4PKTPZ2YgjI0qP5
1NF72fajOxxNIxlxG1bqB6Eimvm28DtwQZ7Y68pjVz4s9nH2ZLSJp8UikW7xzrKqzcNy7OPHmmeW
Ql+pV2Hm7g4KdVBABcy7x4/lK+uHe/fhgVbA2wws4BgIWbwT6UdezLk3MmPZV5hFQa9YyXns+6Rr
euT45V3O6KX0iYUMGPl9Ijzx/5Cd+M6qz3QdwUyZfz45NqOtRTpZtexH1+puBhJkNlHvCAvwYGBC
VuLFpdGUMzNPD/Dwpmjbet7sHQp/su09lgiAD4lVeLDA6tJ00ccTrLJhN46wbuoy4rJsivHkgved
uuumYnpIfTJzr0WSynRDXTtlFPs1smdI/MQN6caDflb4uaJzSnJyu4/B0EuC1ZVkIMNQx921kS7q
a5XP8TNh56ujuwGTo40RUfnc9NNjgpXbDsul/2EjggppAJfPSGeHWwYj7c6UqSZpLB6Bl6mu971y
gyAVSFZscqq5SF5yRxWzNG9xGnlya/bM7jZ4H9K3BZBbNZMQBmvnhSY1PvLOcQkYjt0q+1EAHb1T
YrbN2wGED/NzRHjjfazacTkIB7EWK3RUfXU18JuwqybjK3oXNOmmih3ChGpnqmjK5gYNcDuLxF+h
qq+pBwHjM53+Koh6f8tx2aFEWytOYjVB8ve/CePtLDM9gx3NPtOzuZkCkmfkDIVq8rJrp7UNJqd9
8qKFBPvqBgF9TdOnmEbQWLUiuTG8is1dD6334yfhDyMJRnLLdRid40j6y03+/nPFNFcseox6j3al
vuZtZj4FBCgdwJItXyom/oeG2wF0V9AS6jRE9pPrTVDw0PoSRRGP2caaiv+NX4cu/vdB3qcaXj4U
zwYnyfJR8EAief+hequGkYynf2/ktTq2QUX4TEQAwTn412UzsTs9dxHqfGZeWB+999fIxflHbIeF
eVY6p4Zkz++xF4LB2nf10AON7ahOM6e9RoKPCgV7NCM3ttlfjCZPjo0zPvNryptclsuZ8nxzD2cr
uCWMt9stbUax9PGl+rtPBw2ExdbDh2+e3kECDXXG2FTsWWJvpoxw202SFc1VbeXDGH58rD9MmZR7
joc6DmsCdwZCkfdXIGY2HROVwqpt9M63oWsckPtQDHf9aCY/LLK5wiaBEJU49XxVViat87z2GWpH
y+7jj/Ln14bKzluGuYBj+lAt3n+SPu1r4j5jvY+Sqb/P2OPTl0oC0gjhav/4+Fh/vhekhX5SmKg7
8Sqfrs10MQdEGfGyt/2aHbyPqhSeoM0QscKPxcpDgvsgaQ0MVAOfHPsPCSfC/mA94+gpMfr7JwtE
p2XEmIp7fkic+H4qmBRIayzsjezybidc34g/uaH+YCGsdA5a3xZOLcwS5uljJoYYPGotIsbXM/w5
vzacMRRtuU44Mexu5wCNfqjwrB5GDMLjkf2QeV5KhzpkDXwegWOWnvUkjIX2Zcbrn5uECYG9i6gN
t1GeswtMAMZ3R8RmxNZ8fLXE6SlzQfUzq5DuCqjhHjnxDPaZ5qZpYvb0CKK/sb8hQK3E2/jAcl9e
NMqdXhvZoMUkEl1uCh9yupsFdDkgTJKeEpjuZrCBsXWNMq+GwbC/al+llx9/yr/7kGuhgauR/6EI
P7l/UZEXBWPww1BVvtjPeTLMj2ZF0Flo9pp4eSxyQ//28UH/eH45NdyRRCah9iaT6dTLicjJbB14
QIe6GppzOkI1lZjj3lOTRbuFgfqV7UXjWTszVNlM5cxgbvJtRTouza2PPwur08m6CgABXwCQBwpG
FnX/ZDGp5tQoOq9XB1REfrOKcUR1E1VN9quAnTfvbATqyGpSlDp3A1HYT8EgE3kc6Myom3nEHHDI
BuWaX5Uc2MVoF8nHHY2P+DooVuSlCtToXGQoQ8RrBYaYWL04afJdQ/Ghd3XdtebOlXSYt+5kUkR1
M92Gq6ii24mpIJcTIUOAmK4XM1JjOARRku58Pan8EGWTYSl+jDC6J7K09XzWdU6+PPoCKe5mahxI
kA5QCXEWZIDnHQN70XYdTr0EIpI/+ypib6qI7q5JRxloGlhlPxs7WFnFV6tQ4oBEOfKOuZhRRGKY
iUx4t3hIMDtDlaCisrsb5LRE7RJ7JsSBeQRR5F08D3ByqbW63WAbY/TYMTI9eHQ98xAMevVd2+ZY
7lGCtBKNaN08BK2FOaBpjOFXXRUESi3BlH/n2WQfXQT2ULzQJLeasI8T8TDrJI1C3jF2+1xnrjpX
FKWg5Qd3vLer2mO1j6JqBf5G+ofN/cuDVGWOCxx3GB6kXQbT+cTsxt4yI+xe1iUh2DSo/WII15OA
lenEZEh6Mrd/idwimqpK+vknERDOFzvPWv9HlkmkwUbceJBVhyjKUly2EylH5DGRRiq4WS6BgeZZ
WHaT9ja+xOe3Q/SQN8hgomHv+EXJdKvVNG1ovVMbIsAY8FfLxGy3aVZkQBjtqqn4FK5ps1hxxvES
EPB08NgGLKEphvJVahpwG78YSSHOvTr6yjJEDhXvwph8ukr77s5KEUCcKWKmrSeMjLg/rYWoIEe0
ybk/GsTLoq6SeFoZlsCcHdJanuUQZwrWUNn91OnI1KcQiuq8wVFvbJAh0fVFPtRPFw2PebzXEPIA
7bOrqM7Y7fnlRTzU6mKCX9ccaW4iLJQJMVubyo6Tb31apjW2zwkOlxBJUYRZKyp6x4BLl5D5J5ch
Ll0HWec4l9aW4ZG6tRKEyOyW3TzbGvZEsJIBuLQOba8rvhBGT5NMlDq5kGPmIOVuPPfnklp0WHEJ
SIIIqmi+KfjxdFuh3pQ3NCfRIcA3vQUc376xp/KCdb/PDCwtum9OtrjWnncTBSRJ6GD+HUfD8nSK
2mc8F49gZ0bIuVYJx28zxZGldmkL5doTmcgIMRsRPRlF+RB46XxeMsT9wUS/OfcymTCUI3/e2RPs
bAbnpc0VBCKRo3zDsyDrNRB6WQgYrEjjYk5jXyaWG7AWjiWizN7tyLiSeBWpaPC5H0ejiZ9ocg3t
leprfW8K4leIUqvFJcI6Awpw7zeEt5Et4e78xfej+8la4uAiHbvU3aIr4CaV7WK9lsKkT9ElmLk2
tCk43SXiMfw9Qpl621Ib6J2Xac3oAFoYaVhNlN0aOSlfZ7OmYYCcKLWgDSv2j9gp0IwTiBj1nA13
WfM9AsUqFKxiCp8I0suyTuZpB3kwsenvGeUdCurmxaH14G/Is3TvSRglM8WWxHEvq5N5Y1oF6F8/
Y3K/aXQ2PU8MY6ujlCOYZGTZL8VQLWU4z0ZJ+FSdKk2KsMzJunBNDWp/cVS40A0voBh4KVydIN7x
VLDRmmoLvocok9c8w3wAiaEBm/2XnSEKFMEDyF7qJ0WSWwo4C3AvafcFr2syTbi3+fXycUqSRNGJ
j9LnqgX1AnPK1fluQXexJ2ClgCpbkODJpCEwo30ZpwSJ8oZM57veKdpgB23cuS1rRQu7dOLqvos8
l+R6s1yH8wu61XBtovebAjBIQlfUcr7XWYb/bSwWvz4Hiru8TB7JI+TPcKcmEJW8Z8DEGcN+BCPp
lsYoDjGrN3jIx4nxaTXXswqrzLb2c0SDiblv4O4M/kUV+rWPLDI23ea7R1wNOsEqAbqAgNm/mzLN
8lPGffS1KJiUhgOYGJYfGSA36ycXvf+cLo8LdCWo8U5rfYEoU6ahN+LMPofWtGqLyYFJwsVtq62O
meHQFLAMUsdMhyCN2DL9/IImv35KNbMq1nGt43tXddmPdlrEHSF5TXzmlVAQWbDW1BClI+E+C5rW
9Ua2kFqOeOENPG6e4nXEWIMI+hLl0IiqqtoxaPK25kwfXeUkfz63dWyN21aWKIRZppj1OXDhYC3M
gbPcNqWp9kaAbCRcFlItzuYeOuYGUa0w90ZtF1T89FatQz5iuZpsTZ5c7PSxt08rQd5y3FnVT9xH
YNAHgL8CBSITacQOuScRhvk77CRH2Mi6x+k24NJZrESvncGq+S4ZgZk00iwg196sXf9s9IAWP9Sd
tDWq12EUt9oiwe4x8rj1QnyYvNTA6dAxCMao2fgu4+9tmkbq3koxVuDGHfWhpXroWMixzWwCJEWc
kZ6Gkl8Pi7rNGbhcBx3yiy2nlgj5OTNg+2fKGP19wirBz0yCLMZAGfmu9TU+PVNbZsfbtGmj8zEx
8uQiLhzxKKY5KM5phuLFoQnaf89QyZTo4JvIvJNm4ez8gdzNLVKQuEWAI1IyJ+vmuXeTzNnFJVKi
vfCJf2TwCIwIlWG2qu2DgskEKc73GavydxS4acJJtB3vMHXo6RFRlsl+TvTw5Mdm9N0VC4EtRAnp
XZwV9VtGOb4giS+qn76SSKxansyCJBfUL8jHq4JUXXyeJO/ZGQ2GaUp8k1k77y408S7RuiMmu2Ez
TY2+8MnfYgwnlnE6M4y2T0OwyH4XCqBK11ZeKucRZGrE0MzQjb/vidD70mdpofaek7KO5Z7d8fNm
kD/6y0yupZsGy+VYZTASi1yU57nlOxEP3sBV60uFtrByvcs6gucXmhLx+T5aSIuiTSyxXUltIUA1
0p6IQbfu5+UOY1UN+K0jUQluvnaKbZsVs3UwvIBEAQHM7gfBu43czEltOYdUZ37Lfd7RKl1M/4uY
e8l9EKj6CxGjxE53yM4ex5oASipG1wkLa912xzxnCYE5NXPIIu01qh/6EeVmCRrd7LlTeIKUnesL
hILzeEmTvHkDMjQNW6HN0b0xmOZNoUxmcU3qNrVmvAiSmEuSoeLLsi+HdkPkUfTVHZX7s2E5ccnW
JFrwopxH6xZjEm1zjKh95l0YJTFW27QmhOooE3CL26xgsb6EUVDXK2YyrXe8DxJnZ03Cia556BeJ
amnUu4DUQP/KYPh5Jeq5dC+GmmL+zqnWEGERA1Q8ypKLtF03LAzxYzkWoW2i69lbaeteUiUv8zbI
TIIe7LSSL4bSscnixACauOOejOVYZTFuzDlZDMoNwCy72UBjWW58muDBdRyxj9gKSywyJGemWW4y
19MVlHnQPDuq6n45o0CPuoFQ1AEPNjZ8sU0txso71GpAtkedUygqUlnSl5oBvrvPx6oRvLYMA0i9
5fRXYH2N4ljQJXpbzIGsa3toku+Rx7UOcToM/WUlECleNIWdezfgZ7zxV+dG47jLEFOP52WKl8RI
E8c9UFF1rProi/RAKCmJMuTEOMGriJ3yTMcJrHd+i4PfpANAcpt0saSxO1qluSODlf93SmLcEDpu
2qvLxFFBep97E9FNHqvXeD7JXMUPPsa41ZpW22qXZKlJiMXCNP+qgNiZ79Hoq+lFjKpeSI6aJdj/
iFb/pZ/H0XhgNFKp+xxEMSLtZrTFQCvd6+a95xVRisBL55KBV0ykeIgQTlD1N2gEkFMb0y2MTBLl
MEZWdzgYERP7MMem0J6YCBDCQhPq2Ymd6g7tGb7jJWbuSnmZFC/mrBKiez7eqLqnrSbPtOEx0/da
KUjQLNa//61HqwwrqUz0k4dImLjFKsxuF1XXWVduphb/svaojy4WhpHZNZ2aSBwAyqT+OenoHUgs
HxneJuBVbG8B8wTjJf5NVHhYolpxMdYC2cGcd/wbs+1oLxpZ514jECTBybNl15xPFm22TaViMz6z
ujq6DBKcCISbdJQHtbaSlhzySvnHzKH/dkwJP4gu3QWFyLab0CZsFmcC85cw9LUQytmkAjEZ5ZrF
0zTal3jJqV0gos6vigyl9KZqSxRJupuXi3pMAu+C28ixr60eX07ipqZ3qeiJUJP3U5ltUWvwwsZd
6j2yXqJ64SXhTrfU+rEO0d9g9G/hOh0+viR/YEU82sDmyh+ATMes5rT7N+d9iWBGm5CHEWGCygvq
ZINwB2qKMn2KZ7sBZRM2VIgjHI/YNvC3/bWjj5IhvzC1nDCvNGY7fmIEX3tLv/eK6Q9atu94wUo0
dL1TeMsCnKgZrXg+BLNm/odrvQvbktdgqeP4WeMwINrIXe5MDKnTpk7s+ZPu12lTZf0AtOwp1QSN
Sss5aarU1EImmPAZ8BRKZOS66mgktfkcBKIjTmMYX10qiU+asX82s9gMo7ER0vfsAOjH+yeEJAwX
eYIaDmjpqmuYFV9r/IbThmG1ua0T/RlD+PQsAzphPgH2RMIXARB24vkPlrzPya4ZDumcjU+dnSQh
xVJ6P8X9sPcadmVhUE4vYHGGK7aEn9nc/+7wXGBYaCwNdEhPvu4gmbqolmmImUzoq4bKgMjROU77
ODlx98SZVr/ynkTIuEq6S8M2fn18+58efx0Vcf+jNudE0Be23p9u2rZz2+LtOvA4VnKD4YynjC3L
Ofqsfgd0BHGHrMZVLojqn+1X80nv7m+eP9zxcJwBKDGyZFP6/hO0TTkD6DWojQbLh2HQIthMW+Ss
RdBeV3rsv7g6Q5SUAkZHOVqSBVWp5z63rxH/60+YbX+cDgh6Lj0BFxwg06Fg/fvf1mcpJ/zGnK1D
zO6pOroeXLgLcxrGKYSd2CwXDfApYrkbp/1RBMq8gcrSd/uPr8lfXeV3T761Ao6gHzCU9ViYTk4J
aJeyEgJt+TwBTKatOrbfzLaelh+t20zjPRIWyw9bmoDu6q/rf1nsH5M9IXyqv+rTTuRXuTNZxm1G
Fmn3a+rrHBsxyafqwjF1Mxy8OUiZtQU9DJmxxg4SRbWvKTliJEpO7FEmGO087LIGiUxo9CI3LxYt
EeHqJq6mPQHdHpnV4LCKRywbTvWCtlxa1zIdlKYbGA0kiLRo3zakL7bLWe4PkxNmHr27/VAFTo4J
Hc/iRhvEpExYjt3qmSH8LHbDYBU/MJ+a/WZqkRyGNeixB1rzgk063JX8Iit05H7SQf9jRukLhswB
7WMbuo7r2ydn3ER4O/vZhCsNIPRWo5LZR5Vctm5jJU8popBLN6/0kSCViiTnStzAoXcPWb3O0YeZ
1Fyzrs4+vgvEH7cBMzFmcRJmpk9vGHbc+5uxJ/NJGZDs9kEnIUVNuNSMY1+mwnjq5wKygIxGXJVo
L5tQ2UT17Qafev66pcuLoLaEMvqkidhoz1HBzeYBJY9oNs5Iq+4H7uzuSWK8V2dzRJtzN5VG8+oT
EIFCVGv3pR5c6bHj8ptno2vz9KhTVMM5iN1mrwpzic4cCzvCZmgsGLLaKhFqQNpA/VJEMzsaRbN6
lydRjcxwyEb/AovHVB7p2bnO3WSnut7nDlzaL7L3VHPOZqk3Ge1UsbPHKj8Zm95I5WUGQdHZ+jwi
z1aztDni4Ea31CdDRFab8AnWmHtnoD8DAqTdV4Th4BTDRkdjh9hddkd976K/EFaf3s5sr/wjm/Ym
obM4L+mOF2s73HhWW9L3Lpv23klrkzIQqc58niZpGjz1Ohq2ppE71cFGq+E9Ki7U0zRW9pufY1o6
xj0j0l0cQ3xDNmtF8b5cGL2gqu7Q8sbk2C57go5Vcj317URbp1vkgzM6sxtmtVruOx6sMqzAkHjb
lIo2JobPoBfsu8WU0IUYiOCi3xrQmep8WD2+HYzX7pgG1RbQA0UKhMl2x1VYoi3+xDnbd64c3upc
OSR8AG05aqEQ0g5x2u0HTf5nyN6DrxAPsYeaaZpzYBSBQ0xlVAhj1wGkT27GFEjOsTILbnMXcRFQ
kAI771ddE08Gf9JcoDrDae2B+zAkM+xL1QZr10V0BsdSXn5A7irn2zrrzHqTGH73QiOB7RsyGFRx
XWbF+kZ1QePdi6HKjwibBGpz6eUx9WAyHBBAVWIfiYzwwdLQwr3ARciXTsDMJdcgEaIXzPLQ04NM
Oi1QB3hWRSuin07c46HK5wnx2AT38djl2u+Os9EiazK8cnoqsm7wN8wvzOE/rF5AJLJbc9fYnDV2
xT6RFcBKr804WRR8LvB6Sgft3dKSD0OFsZwzyFxTej5KrDitltbj8epesWBcD+GfvK/YQg3DaHE8
uzDsL5CPv0MCQoqK+uRb7LbTt48PZ61Lzu9vJo4HZFsGRE4gYYDi+n5J8o2gzsHM4KDzXcw2fqtv
YhXsWzyUr2kBmwYs1phfDMFI2lUyOWLTB5Y+MHaXr5an3jLfLGnreM52WnzuI6jTqQzLaEqibYBq
LqREqS6zeiwvYyzVeFUT5/nj73A6gV+/At/AsiQDQyHNk1WVrkIUDxncPqUBx+BQEHsfL9XW8xcm
BcoCqWbSvL4csDIcPj605ZyePqJFEOIDcOO9Ds3tZFJbVQMaySHy9mUC7AwpY9ZgAphKXGeR6Q7B
dWmNeJAyAycZPU+F7MOY0uVF9407bK1ewhymjoMN1dEZwtxnDyTRSt4FRwBey3cv97jXvIV2Gi5R
tt6hUxLDsZfu0CL5bYRxVSd+AHiHrum4+fjb2SuA8d3NAYxzpdEjEKOQo6p8f3MoVNTwhFRzmGaT
0UmkyI2RQwF2DvMk67LTTsmFT0+rOFhqpQ2nlDn2FhOPPezMPsnm0KlMPCLgNgKGg15bPJVd7vTw
hBJ0/2zqsRT7sY1PaGGu/GQUg35UVpOoc0Q+THwSslpzWivmGY5U4d/4dBSvYDRwliFaNLR72ECz
GnZPf331Nevr33Ki7p//hz9/r2oynlTcn/zxnx+mhv3+g//8f6aQ/f+YLbZuiP61Im3f+rf/TRG7
fit+/vd/PWbtW1L+fBcttv7Ez7eu/+//csx/rLeEyR3BPgPkOMvF9HP9G8v6h1irGlYQ6MgOqL5/
RYu51j/4GxQySLH5S/Sf/4oWc4gWkyRr+IgqAW/a/L6/rsnpNfr3n38P9Xr/MPorkIt9LYG0CJ14
p52unUWM3Msa2olRrRUcURU7R8jon+Wo/O1RkDfxFUHKMap8/1D4SS2LpGa4YgBKxn+QZv2Zhmby
7bfTfvs/T9nvX+b9qrZ+GRuavC/XxDTI9fJkYe7dAtGuF48sY9VAUKhJXGehjDM62ckRknn3aECE
uqgykQ6fPPcnDNz/Obb8K3gBjYyJZ+z9VyyQ8OVmXo3bSmE++4aBUi68CBrJQABrOJHZPZ1pfWCY
m2ukC4F66kUrXkuraKItwSxY8sAX5TpUhs8UtmhNcILM9smz+OSz/nk1kGSyo+IgbHjt050VKIWR
2aM5buFy9/fWIlLCX805tz8R+q3b9n8vhespcdklsp/gihPVefqeZN4tp3Ud3gIr6RnT2JZ2b8hf
bKYrCVarBSw2QOZ8iQNSQbz/9EtKF10jiS7rf1F7rUXDb5vYgUA3QUql3PqdQYpwPPsXdsOE5+M7
bt0SvfuKkhkUYQ5r84IHOTg5SmMT7qlwdW+JDOteR08iYHft+gml/8vHR1p/08mR0ExiNbEoqKw/
NHPuHNQFbxuxBW+lscF5EZbdER281Nq4yDMX+e7HR/zjNmGp4l6219YXIuLTNI9kGDDHeClqntmh
4e+t23+vMj7Zdf5xk/x1FHTi1CP0+f5Cnf92nVwEEkRhcBTbrKP7FDLLPvcTc0uqtM0LrXnCzZbf
fvzNPjvmyToBJtGZHbLnt5Zs8IMW8LcECat14XnPvczQAirfP/6nx2RJ4rsisqRBQ93z/n7ErNay
D4E9YEkjOo7p0t8Ke9HHzKicfINcJ+tXtt4U/UfFOA8hPTXHAyFJwB4kzdM1UZWTIdMGoz8DrPx+
xMr9xgDK27D8+sNmxH/zCW/7j0cCZSX/ETZJlRSYp4jeCrBRlzeuuxW9rG9EUDf1lqCPFCWBTI3z
j8/qimR+/2DQtaQ7y4HIf0NdDRj//YmFUkXXoslGSsUI+g/qxLQ81qnRL89p38KPU3xJyMlYccuD
1efYdC24QDnCRC84c0XbiDeda0IaMfZlY3sEviYVg2x/Nvawdxs/hP1a06dh2xdv6AIQWSBaN/J2
5bgS/ljWKKiI5tT22TAACmeuingIVcSQtGEBKrS+aTuSRy6IBhLlcVpi236WRBQ1kKLysFvsc3RO
gdjZsOZ4b5Vqsc7SOND9NydpdM7QmBzby6nyGu+M7VoAltWLjO+iLSZzi+akfqlQc7jnHoxHhCsu
u8uNywyhxHVdVWWozMoVZJ4T7LEZ22A8JHlLhGhEuDg52Xk9ZFepGYCfhCWnrIMy3PSWJACUd4tv
yfGWPJbY3mOEql8gGBjGPl1St95TkDvy0vGZ52zydpUnCeQBN9J0hH3mKbN7gosrfSp0BbJr45fo
NL6zOjra2dWWYrpCmnbXcGrrycomwjYX33nsTQ1gv65muKQWjR44MHg/rZ0pJWPbZSj7p1kXpToE
eWaJDWQHyBfKQudxsbAfPbM045Sdk/loURece3dBjdr+QIBd8DWSfj8g9Z/HxqOjObU+bLScFJAv
E68Lcec0GOTp9APJPABpQhK9MfCwq50RZP0EHCFYLGDw42hcTrHGUmIYSNYe/ApaB2IfBXeP1wSQ
46rvSY63BQg3cuRhJ95aoishiDSoZEJcN/xz1DI63w7s0PVuDeh6TlODZkmE3Oyi67juMWoSo+4u
I4yID8RKVNg6UthNDIjH5klGrWUiteoTgs/RUmTXLiPhec88JYKgzAtwE+A7B13c196Xto3QrUUI
AaoL1nWKjaIO6BuUbWcVodeW7luLXaoCQcNOasOMspYvTd87PyMs8HNYgF9YJfF5kYQWImUSF1Ld
POF7NR4sCxXT3iYFHicWEB+czRDqgWqplLEYY7wpXccJxi/ufNQyXgW3YGN3UfQEQrAB+OdhM6RJ
qvHgLRA4mm0SKbIMFneKQ3rf9V05COQWIM6iBiA2Gxoeq2CwDz7kyucqL1t+SWYgalJEGQG0QNL6
zVYI266TtFoxXZY3+6GWGXmW6TACMlyW2J/CaYrEj8AYIJOBVJo1txfYnJDj9N/dwlrMEPAaL6PO
YbaH9KGdKxDSdgLojXngfJbEInD2HaChej9jMQxC9oTLcFNTWNG8isFo7cyZ5+ahMFBV3vMSTJM9
c+h4CHm/NddzFGCNw1FYvA7gk16MsUlviHh0ncOQaKRrbNOyhKCqfCIdNjAs+WjZtnnk0TVf+wlU
066tDetL2akl+JpZ0L32JLm6RhxiOGyDr5jeivjWZqgH8nAU5cLvKcysA8lVR24TYztxCkgN5tQ+
CwRc3a3tD213gTF8+DLayo3Pzaq1mK0NfRSvwQ4ZL+W9nHNLnROStwrSSrpqlzUjpGzfWnNn3TYq
8bv7ya8spwmZXuH7KRYiJjcuXN72R5plQj8YTZKWZzybZb4DoObIn9i/kwhHsgdDwRoiFAfDbGgs
xdO0gEYt6668B/HsrS1WJ99rr+w1AwCgvgvKlq+JpJEezsLDW2i6XXaHGZx4BBHV2T1FtPkUL06P
D1/WyAV9bKVbky7oUXrCfK0KoX96Qz7/KqkC7IPbNvFNrWVS38Kkbb6lRll/dSt7urOyOmAQg9Lk
kehw98lse+xWPhlwKAFYF0Nh+PI+zQPjRx1Uy0s3oX7dzmwR012N6tE/olVuDqikmnGL/QTLc2u6
KIWVrRhwzhBxz+w6r68N1NfbEvHnEkpIx+MePk6lt9BfwUXUjOU5hdpC3lvLqL6kwdE++JlixRph
9hI2pxdnxyxjIhDddYunyZxYVqE9Eb/U4/jvtrJyoZy4+Tj8nAL0vqEVtMaTajJSyA1U+hs83Lna
dq1t4c1M3XJvEbvZH5EajmdSAZYBG1jxtEe9zM9gWUQY5Ifee5syiYmC1ubwwhQGa1/hoOTZ1ums
rwenXu5ooIN2H2KEShvlerGBXw7wwQ72OUIuAVan4nKn1U8ar8BTgAokoJ26lAxBRlLdNnedfApH
EAbmITcHW+0r+uR3tsib9mEyexA4AsfB23ppv6NOsymw+glaGyR8sHzCI23rMJMZeDX5jK5JmdfO
oRhLu4fu3KlbE/uTT2Nmjl9ml++/lajayx1vYZPmnG4bC+xwi5RNYUi/XYylabd918/ybAQOam6i
wGl4g/v1TPNuSYxvLc09xLtGFYjtGE+xt8tmu/zaW34UXENTz1BqObxDHsx5dIxNAc/2qpwGIdCO
ScgmZmpHZz7a0Z/AdAhGKukkq9Au3fq7t2YW7LMhNQLcw8r/hf2wNbYRYDuoaV7pcEXtdty5GAOi
g84hc/DynW+wPLr60PgBLbhgnnEJV7Quny00aN2+jAJ33Lr46rONzEogdGlPybxJF5K99sKd6gLM
7BSl4BOr5Fa3aIDhD1firVOYlzfoOkxGYFkG+tdaDPmWM4h5qcxeWptsqqw6jBxtPy6TgL+WBAKT
4IKk7M0ABJRvESmgvNVMcGaojRqJp9d2+iuwpkjtiRRv71XqL/GWvUs9hDILqulQTrIzw7pmggdh
1SLmgIY4ssbO6klMlVFz9Dq7mHetWJGwDiXPt4RF8V7ycgYr4USELIxyAh/Sllnc0bHVPZmFi2TZ
FMDs0GpIRjL7zlnM/nw0er8IASg4r7kckSpmsHD0psPZPuw6cheJAMD9wQu8HshB8TOrO9NZ3z4g
60lNOHj5gC6KhoHeBslSm9eTakpYPnXGVc36Pr4HKs1UC957vc6V2hnpG0jbnd3SWd0Dsx6/pUjE
KVmxhyNy8VJk314fuClRVJ4B6CFeAijcxTBSVrWZuk5t5rpnPepFmC640Wzm2LU4T0BeUUPWGbK3
OCr1ax47cNDjooBWOGHVu48g/vVHtAMubyDm8U817dtlI7UDcciwYvumqcGOHszJU96ZbyOb29np
agdKRJc8T9BN3lprSv8vc2eyJDeSZdlfKak9UjAqgEVtANjkA91Jp3PaQDhiBhSAYtzXl/WP9QGz
RZputHaT6FUtMjIlI4IwTIqn7917rrdDBOe5kT1m7q+4yqUIeitO03Bkmf41OrX/RESif6NPElHz
3MvuA5aw4oMyE0uymuARAStQGQfl98BLG9+N0cs2QsjQHpbuw9TWA994d5Df5iZtnmrYGM99J1Gg
jZ2UR7dRnHQnM0eEheNBI3eh+uTRYvtetFY28q25EPXbeoYkErYWDn00X0b7EaiGhI0w6/VNo4mV
qIbBQNFDMIf7QUtp0wfQRLwOhBhej93m8pQMPTpqU4f2hh6K3oSDgflUpLxpDHQiF3D7EIAKc2/N
ig0SjnbDul8LzUFeyiDLDVZGPUs4umyFA+TdaQwgSIfb7zm4GG4YViJiM5DKPuGftosDPOn63kEq
/amjwst3FhQuTOC9T0FnZiSthdbaTicXUP7HeImJqa6aqnrD7WxNkLCeckIT+uRbofoF7ljdkfA3
ltWTIhfjyTSX+pkvUAWQdVLxT9SXrQqSbBkg389Y91qv6DSetcV748WK9AyURMkHf22xCCRtCd+C
Env+PqZV/ca25m3PwY0dA+T0W1oHAWoUwMnsDNSKqceqRdrJSXoZyGIoC5CApdAsAo3d2fyoYY7B
qYLgOqE6zrn4Ixyok5MTsxbGFKxvV1bIjkdibPI95NP4abEHPiJQARIykW2zBQk5yF8G/zcja3B2
31C+jmMgUqt7mPKYLcHs+hWCv36dwMYqH8moCRTEbcglCcphpQLJ5t7qyOxQehZmMFM/J4kj18Cv
W+eeabUFI7OfmieUABqLMxxF9hmMsbugjaF+3wDJI9loZil6HuGCfvP8Ws7HEn73Qz0SB0Iaoaw+
94tVNQeALN4TNDXhBdrcDF9UJxz+ZzJZqIRnp4rspok/eDwIxck2m+qjr8MCCVScGyrQla3dyZaE
N+Ssk/+urNi9RrbIMORQ2DrsB6mnqZqQI/LCzrBAgklkGYlNpBNSmpSJ8Un0cCwc7Bh5AFa0ASpd
MhzYLWwWf+YdOy0cDWxcd3Oi+zOJbZtpfjUaXF8g1sE4FFI10RYRPwejm1UEU8x2yS7InSs9XF0d
Qik8CED8vTdvg3LHTQ9gpcY4qE3Dem/YDYuzA3j8M3WLbUaGk8uHJsZnF3SjUsx0XHAPgUklcAvl
TOdrBScXiuiEkP7tACK2Yo4yTJ9Hy6/fo/oHTce3q34zYAZp39AWhFVMLUHt0UkTGKeEoUDaDVtU
9BZJj+ZOwe+caQs17ZfMRAbLmfkgNdJKDZD2cobaoTN41XsjkfZ7fdCBw3vKs57SIim8wMhHtlCt
R9HI7rz3RQAmNPuaYgFBiuCX69cK0CF/fuWxpA8OT3qQxT4+6AHoyy8xOyl3DtLbPmZa9qV1svEn
mRpkaCFN5dPE/dDgMfZZDs2UuWyMj7ZICwa/JCCJXF+ah3qx8BO1I0QrXGEDbOOYTSsQGFjm1X47
0584rUYcS3laHjBANWRy1BS1UI0nKyzZXxQbjD7/mRF5swFqKIGDyjCBTrmJXYjQ7antA5NJ+h3x
xs2nYSiZh/e6i+del2w4U0+YX02j0u7Gblafx0TPYCF3LCf4qXL1rlVM1IAF6CnAF9PI9ahwnJIL
uWDL2gsl42+UBwOxHa6+sJfFq7/B0BKo1nrH+xAgcvTeuG7hPmlOrT0PSBO+xnG58mUH9/OejBR2
M3ncQE7Qulg8MRBn2OpXYDPvK7AQ1sEfccnQlS7oWixsSn6YvZ1+ImVdQsUxM/r5iDnUMSmggsOp
Qtu97Z9gqSLJXNWJTSrlJfyygvMoqDoOclLV+4IbXZEP4jhHXDl2ezPaPoNxXSXqdgOGRynayluG
EqiozQUN3JEVdZ3CFqmcFiamtN6BL0AZDfV7tAME3e07UFOIrUvbwj/dOlVOIb1CW4vcwSaQaGkT
ClCtKLq3CGAwcbNpWxoKddbhnYZlRQaVNjrJYcCG9WBrmvnZV8qcQlNqFI+syyJhajnQXpL0UO6G
CnEacR6EskQDHEyyjCCP00PogCZioIgz72vNnMuMhrWCuzDjovwIOYaUAiIAoGBOhp4awWQ5+cM8
eE5LlJSB4qr1FUR6RBX+iQBNX0QdOvghgtIyflAufNHAVqPxdaA+1dgFLSupH7iHmhuynQxctH7W
9IE5agWajk3CoWULqFFk1kreEvXU8U9slimP6cSnCXISg2NYLdbJ6Vx+Q21p6VeYYBymhsPj33a9
32jHrtkIWI0veLDsceAI0yK9zcuXCudoxSuXFphfTWBdh+1sz46wv890IlhOE7YVZB2Me4nGwlHv
B0qmixb2bTuRP5ipxt/ZCSnmEV7QJEq4fbC67ZaAKdHzrOx0CDDyE2x8AyReTWQqYPNZecGMwl6E
qB8AWLuQOg8AeoVA440jhkUrNr3IrKb5mTd4dfZWT88EXb2THzu2UEzaq5hUqs6R+hR2CPF/4gy2
UHePy8JSodbvthLOjWkI/DoteYKfHKC2H7vc7L4njKGJrbBTqK76PDk/6R6XlCN2knURnRjQce5k
Dj8mdwZARKHefvZrYTx4SpIlA7nMe+ar1biBXfCcHsZxbN4y49Dde6+z5bOyqlgFvd76j6VbF5/o
a8TA/zSEp7u+7fEH9BuXNGjd7buvzR44Iqs1Oi1wIIoTeMDu4vuKwApSUsoYk9zqDG3PTCodUgE9
kfvRS+xvVq7HTwRKdWlYuagM7lcElOU+j43li2stkKgMFLC0GrrRmo5FV5TZI2KsQUaAsTB3WW7v
muQltBiMBctspCZL1k60xnXOfIv399FcTd6IoRDyVw1ZezxawqKK4JNaZiG+IAQpuU4Y0LNW5M3z
0jLLAbOm5veyU3YKut6lalAOm9Dj6OJ15CVyHGR4cy7voJeynNvT6LMqjEwY6PtJQGDCaU0qILqf
d4MNN4m2SSpx2WhEJrHXz+C9CDrngT0k6xgoIyYMr4xNsFe8hGA/MqcZw1kK7yNCU2R8+PXhKw1N
MnLgJl8oCfpKPCwrKcZH8lPwAnROmnz0NZo7AHYbk8iktKHl1oNP/cGsoTOiktWATIZOYpeoSUH9
nGETp8Dsc0A3xmwQWdaYawGMvlzHT15Vi2SPia2m/tZpPQVJhQqKXN0ac5kTt/Ij7uHmJzAE4ymv
PRXvxJBO3EzaV7gQ+/aZFXN8Y46uA0CVjSaSChboX1bZF99MvMcUAoT0JiR8s+3Z2dB+P5EEhSxu
QCmGlW7KhnunhchOHhRKrB2+QFonWuMQJ6wYWmIa1O04Pjm0gOl2VY1GcsZSEK27aFbyybLq9tEv
NXh8tARi8i5qtBmpMeeP/ky+Hm272jwmVjH6e9sYqzdasVQ9aTtGDFPLjr1nN59AC3W91Xoh5DJ2
n7oqTW/fiLhPia4wNhutOyweGD03vkt1UnZCJ8HKcZNXsvkU02ZtUa+a6S/dR7uzxyMDB3YmguO9
zcyVm5Y72pdYOSgCVy5Cs5e0/pKdO5UoSq3Grx+BfHjfJ98ixDsF4/tRF2CwIjkaxXM2NmSAkPnD
vKifx8oNYXi7z+NctHz1WR/mfWkZxXeGzTSRCIJMNMCPpbPeNUXhoKR2zPpLvSwWNVKmW+23UdqI
d1SLkTRgpfSTx2YEf36CGzT9tJxB/TBaIoHgM6bdQNQFU5mg1yaiA5q0NB5QA48F4QJTD24AP/wc
ta0PNc6ka3EPkM/RWBeH5ejag6XuEBn2H3WDYNfQplw5WeiYFYtHZ3/H2I+tsW1j+raa8OqPuY7d
NIr1xXvIhXTeLXR6vuu0wugnIe/7lvYNOyXgg5l3QLKsaHEYrvzVp4xFI0YByZuZD4YVOL1lHhlq
l/LGbDFH4nprMclLSZWqaN3+9P1VY30atOpOg44Qh1VfOljk1Vp8S6Yun3mfmpruPkZgFTRYcFHq
+RmV9pRbLLMLJeIYTkph+mHfBqqqI8lcHRtLuDcacM4fuYMEj3WU2QGr5oRLrIICYOzB4zl1WNMy
byl5YyO7XeifmWQWudlnXJ48LOzYwDVRxPMWg1RTD3jjly8z4nW2ehZuu4BSFNcvXfy+PaDy1EEM
6kv3PsV499OsV6KjctmTOdxa6Kt0chpgLmQbFrAtNOOdlZKBEMT22mOBX9KRlkfCY4FjPs7G3cg4
cwkWNtr5iSmb8zBZauzZqloEUycTncWd6Dw6BBYtG3NH7SDx0Jl8N/kp6ZSEoM/891NVJXEI+XRL
rKFmFLdSdJkTDT4xCifVe84bRO76o7E925RYfHCjVkmDlmyJnZ15UhVPjIakczfNpWJkhPlbe7C0
ykx3aExikPDFwhtddo2JpwsrPdOzTou9A5nhFqRYYAosTzX27p0EGAsMDBgDsyyv6fJDnNPTuAN4
TbNQmXwe7wv6olpEpG22RpUY68+YmjQtlH5hZFHMZvMt9YjW7Cg3qb5c9IXPiICdzfjtxNuGWrgZ
1rICZHm/rmCJJxRh086rUB6FZJxg4VliSQOEoL0q3SP6IJxg8CSM6RzrRYxhTsAe2l4UyGYa4qOw
rteBocdEyyvk3/J/+T5EuYMirYUxaNO5pxiGY30i1E3cG01mmjD3wdAFOuKxHkPlaJWHmhFIF41+
PN4OhRQDeDJTe6B3Amg1A+mXhJ1uxU3ooxX9aa9d1UcZI8HNDse+es/OU3ghWKIOW3eT54ADum55
z3tbaTu84nyUh5VVAUWcHj9kpWW/0Rur+TYyDFjDmZ4NgWk5dOkAtlrBzHelFAqNMhdg3nnnYuzP
zKT2fiy1hTVuid85Zex3B79Ni20VzxsLrLbF1lUfff1INTy7e0oZdtF6qa3aDWWwi256zPT0vU5D
W33PdMoxqAhLyvNdxZ5Gf4ejFg8NFJ/uQLFPk76h61nd4hBk+onryANEYZaNHciFbdleTn1360Fy
+8g3U5kMBFq+t3Um9H7PNL/Mj1ZTDg+GcIbhDduEuH2nFyQPIMsX9NWSxB0/IQmgi7wyBhvYG5ee
Ad4tB+kVlXyl7X3GzMHbrc1g7Sn3ZyMUerkxlWtNvUO1lH3pmyyjLVvSrg1AlU6s5hnV6kAk1FOl
fP8eycuS3NuJLeVWzqbaHihninLbqAUpZG0NBhcfHHt3y1mHIprZwhGtlftkQVaYrvzAAFw0H620
QgyKF7/6rLlur0fNYGoM0ddRfO7kOJRMDjJCukazIQEBSjMgXo5cfvZHTYdziRNmJws9/+UvTfFp
ztDVgV0ph+++M8juB7sYxFj7VAep97lhtaraYMJDvrZho4Bu7kp0vv3HtSSyLBLlbMjQJ1tquaE3
1gy7DosX6EC3Lkln9FEUBO4sWSGskmliACrDG3+1FamPFM4djVeLFJj4PaOIVLGnmrqvk+2yfmgQ
eZLAhLtnH6aUuUzAXpOQgtaPgaOXiAqOiQYIjE6yn3k7vUO8tANZYj/VXk79S9dpOM2+C2yFQL/y
w5qCkojQwzX9rcfA39r5KwGtIVExRGgumWEhOE49Xvs4NnJCdldtyys3hExvmo5ZZKQoglJ6t9Bd
ok5r9WJflEBuTnJy/EePYq/CidsTnkNnDPLOkb7M2CahmVBiffV9+PcfZAJX/dSIVAJWZlPPhWpd
U7J9jz3MrW0O0UB3eTe2NjXs/cDvYjqu41rRCev6GmKDdAdgEKkl+Kw4daOtewN+S7q1mMR0M00D
AU9jVfh7vDkEnMvEVmBOC8GmYVZpvyld/aYxmRGuw4m/1MyTIYBugbUOTREu3IKwNgAp3WzLNESS
Gy4XPF5oIIodDSBUWuY1w4JAAkb/ofhMkVk4xewJNWuB05XO0g6JXnROBM4pd6epdqC/WMNqhPtM
r5FGrm7CNu4NtZAOSCM/rEDr9rdO3XnTreaATAwnXxGICdc7928Mhtz366IA3uRuSZR7C5AjFDgo
/APZ7fAZ7HZITNZHklfYR+a034fOzA6ofchCo1XdrM+SdPr8mAL7JMDAaP2OpjPP5Xxqi1J8b9zG
/260agLjh2YB4PHoao24Z+8AHEehXWgBJuguziV6/ADVi7mUvwjW7g4FBuEK+DcjgNNIvxRazcxM
YKdIY3ugxYQjjj4KrldDo19HPjtd+/rDwva1oUm+9u4JmHM/v4tNjN8nFNbKPvA118U+65AP7GAv
0vRXg8Nk186wENwZiUUpv9Lf0g8WE8X0Ye4y29+lttvKTyYfxfrR0vxWCwH9E65F64IuoJWJ9t+6
sH+kYP5/6pJfqJdf1Tn/D1Qwu4AekWORmY4GTTctaLJ/CK3+UjT/r/8uv9Y//oNwav6r/1PYfPEP
+rfQ2TT+hcAXDSx9vE3ja3GIfwudDf9fyNd1jJUYeD3bF4ij66ZT6X/9p9D/5YCIdYQv4Grh8kfe
1RNnz99y/H9tHM/NBIjzFyGp9U+Ezuf6SYRwhr0d37U8F3fSJlv7Q2doE6FtZCPVFc8TbRm+Csde
iZs270ZqUcCcf1yvC1LkS4fDkcKVRo6Mas18eTglkEY5frrCEjHSnWwYfI6qVEGnV/gWcvNakPwm
WfxTHrqd3uZIIc5hU8HZZ8crenTiLVl8lPz8ZZoMde8s5fCol/MSLX1fYihtFnXy0zLZ+5R/x9fP
91wsuh3fR31nYxuEPPdbpffH5S2qITM8WQFOTqU4tQiEQvK6y8PrRznXFnIUbLoGdEq4iILH+eVV
LbpEgrIiz8KUU03vum/21PaSBnO2XNFNXrigJofjkXF4YnB0vDxUJ2lXWHJZo4LM3KPyNeQJTuvT
jW5KgNGpgQcFzJCaCGa3GJRfOdMzaCSdXU6V6QblueULXpHtgv9xQW1yEBkmTSsIl3Yl8kmUxjvB
T7KCYuBlC1Kn6g5tN/Dd1FuZ31fsLuCmNmw1+XK16RNTKWsIoVgUzNkb4viSEaZoVA1a8ria9vID
V7f7nfozu/Ys/qWF//3byZA3ne3qIT59+dshv6QD+nUefkRmO5HSGoGyluz8nECeagamMevafUyw
YJSmOUiUMXdOPNz1sW+08oH3JjuiniRAKI6vKUbP5KK/rysuAUThuiX4Xp79NvAyoA5iFL8a2V3Y
SV15SAayJsF04Ep0O3hXLizo1pyvCIAvrAiUY7DjkMcCB/DOdKoNcBuMpNYaUckQoQPT5tSOEwq8
cf6hj/3TP3xTODf0xiYvpb+RbM9Os68IXNKK2aaXPzk0hDr/kSqboAkCKcLXD/XXq78dCkKo42CK
M8X5S8kYuqcjvdpRI5tDHXvrA6q+6sr5nEu28c6wmOJxFZsjBof8y0eKDq8tujS2I2QZcbAYqt1h
xf3hO10G5KtbQza9/8zHyCu4HdPWORon6LrWdkf/eAU1QrzzkdZZNDbx9IhOrb0f7TjFa9lBZiTV
6/3rF/KMJvp/DuiwvPngCBgZnb3zFcnSdis4YFaxtyhlXYQdwY6RYYOrVkvxucfOezuIVj2RJ9cd
QS9aO2ZdxZXF/PIP4eGB346Mm1v78swdMVUL4Vk2UYTaeoQ5094nJXuMiRYNQz9Z3SAQU/ukR0uz
OnN7gsOM8Xrko/r6Jfn7ths2pnS+bTgVDd7Zlz9EIOhJ26pwItlWW+ddjw8NVjjPLumrZrok09FM
ri29fy0RgoO6PMkUSji33LP7LmqLAGXXtyNTAyCDnj2cS/bWpMGTdkBw5s5CSodKevsNXrLTq5lF
mZC6vZUSuQC+rD6OE6AOdmUMl9vu1hdgyLHcqysPzIWrg6JfeLzf3CamWC+vztDatSDNVI+Ytb4T
gKXekt9RvSul+NyorIPgUnrplWP+9V2E222ziv6+OKa5lXJ/vhRIBxLCWQx26UXb3kKLwc7lELyC
PDN+T6PmO8hdNqMYK/aJ3VRX1prfdpAXdc52+G2l4ZlggHLuVxNmA52oJ686JXCIy+y1z7i+bAZk
NnkWpTXsM1KxdxmqsChGDREpBA+HRWdyIQRecGfuzf2AxjPqyJ8gE4GcKuxkaKUl2cqvP7wXLxXd
hu0FEgKowstLtSwNUBoUQBE2cj+oaLu8WRucGAaYr6hoslObeFvn9yelYnEFW3PhGfZt3IHUniYW
kN8Mpj/WLjfzMxrk3Cal+uENAbTslOelu5E9O7cNcb5P+BC+nx1pXTnrv2q07Q79ceSzt6eXy2Cq
VvBQTl2x8yzKs6Ee851WL19fv76XHn8+coLvAWUnG5uX1xeAHPKsddAjuLMEvMOuitKZplZCJuQB
42N2E5urfeUJvHRT/zzo2en5k/AVkxA0c8TvHAxbEjEc199X3X4U0t3m/ksbzQzQboll+6clBJcW
V5vO9grftnmO6cFc0ucFIiS+tIQAtiwtd2CE6lNR2+O+psF15SG6dCvxpWIfYgcDFeSsBl76iVEC
s9rIruijukVcQGoW31xK1iteswtfHE5t2x1ieTV5vc/2L5oG7pehvB7VVaWirEhGoHkjwunermA/
ESvRCqKMZ28k6Frb+t7+4CKMTc0r19iweWrOVxhng7Zh4jRcdm8vnyrH1qumThFFMhwkRH6UTohi
EX9+XZQ7t5HegzaMMlTVYO8I9I3R9IFDJc43fQBSqu9tU803kGv00+tP+xkjaKsODF9soC5ITVR2
1tnKC4vapntkoSCGIBqkqXnqPPnWJOKc5jYil2ypplNqMuVwnTgOGV51O1giVVQb1rR7/cdcevUE
GBWKA4ppDFgvL5JZDiI11tGIJtcY9xTbtGCFzI6Agdy3KVCgh5jsrisPyaVXb7P2QoMBVOXY2537
Y02jEYuxaTQMUuAA6hIM4R1FtdxryqfzpJcZgF4SfYYO+w+tr+Lw+imfYfD/ff0RihDCg8+S79/Z
9feylS2Jx9uAHEmcTHaHd4YO2NOeyEqALJru0NLPYb3t0RJ36m6UFc9v+MfWkOnJFGGpQY0gS3ES
vS2J7KTz+PpPvPS+uo7Bj3MEm5vzC1QVopsJF8aNCnAyHCA67G2Vz7BQlH/F5be9BedvCSZnA3g/
2377HFhlukL0pD3xvhqF83P0Sz0s3VKhToCMtDCgu/LA/f09M1kXKMzAVbgORsaX935i9V8K4Rpg
dtM4LJXOJKCrZ0xUwIjM1rj3RY1KzUg+vH5J/14NOO5WGXBFffZt2+/645mzY1O0K1pDTLBm9i7Z
BLUjcQ9Xnq2/n2yOQi6gjb13QyKerTkmshLHhm4fIctwHz0piLezBlLc4T6c4mIR0FLT6iid+Ic3
e96VZf7ve7kdnVqfwo6a6vxeMt+opgYTcORrRE+nzP6wN3jJc1lTHCRtrl15j/9ePEwIkC7tERo5
0J/P3uPJKB1fpuBiKxLWd23L7MRZa0LVUadCtqmS3dpn9vGf30g6j9tmgoacON9JWLHZVfl2UL22
p/uEqi3qGXj84zeQpcHQ2TTybvDVPHtMBwdJQV8PZoS0ut4ho3R3S7sMp7yEo/X6Cf39sm+Hwn/J
f1iCz7+YVg4uxmw5IaYZS2RUcjww5VXQ8/55M5MPMy0oB1AI5SRe8JcvQc8IMbXLBZWADsdpKotv
ZFclUSYUDbCFAf7/x5n59Cxo09JvPrfuryJeFX4ALMt5n4ekMK9HE1Qbuj7+8vqhLtQdpi6220US
DDXk+bNori1GHgdbNnKjYj/FzbhLPY2S0vBQIZD0Fq2eT8R23choy78IhFxMZEGaXl15K67+lO2G
/7HUgPVt/Uo1UJQnQrJHT3phwud7z5Adyo0GDFglCZo/mgGfoPsYkayIqyPa3rlyUS69nyj3aMbT
caF/dPYQM89PoeoVRoTgPj96OWZx82FNkbw6xoiYNkGq9fptuLQC8WEH1MB+heX97NS1xGA0TNMs
kjDod0UuzF1vQT7SZfoUF1p25WNy6QR9kzPz+JIIbv7LKw0ebDbIXWe5XbLsZOlktVQljMtqqN86
BeiuWSeY+fVTvPQBo4amGQoW0Pmr/ZcRqFDTv9o+JJg2NUJRbrZcr0MDDvYtw4kxYFBAsC7+2ytH
vnhxBUQ029ooAOeBVm1qDTZTTgIopOmHzdAtu2oyalhoTbrjZl57py4tTL639QAMvPnWefd3UkDy
Jo2ra8U9VhTy4BEb1NjG8INeWQPPIm+2msxkw0BFYHNZTfr0L++kFevEytYZ70yvzfdStSelbwKW
LvOjqt3QKwaIvaXGYG/494vU/bsODy1eddQKjt4E7HG8tyKZbILCcUCkBgPWFW+7tYKbnXCcHYC6
iAgB+TOpNdZRd1Lj2dTWlAwuBY5JMaetdW86EJeZBH3pMyvoaRZpyzKdsjx1T9iIu1vcC2u4uCh5
E9DN+9cfrQsXnOw2WCdQhgB2nm/TxrE2C/JW2f1OFVQrafZv6XKQO9wm11LCfgeSvaz7uOD/91jn
n1Hiq3WZpLC6cb1pd5W/DOFqFCsdS+LssYR3kb/2CvWLZu/jGCHU2CfobPOiPNFFbIO8tQZCZHHo
jASB3LZLOvA7R3Hlklx45vmZAJQsLorj6mc717hEgy8le6WJ5/TGK9f3HaLeD4rhGev7Cpnn9Vtw
8XgAOJkxWp5t/57m/LF2Y/+FkbAVcD4BiW8rfVLHHg/lvhsqa2+3U3FlBbt4y+lMgrugmqHif/nc
awlqewgDBu5cI7nPl1KGGk3l3dgv85V37Pfie37LWbf8rSXK9ss5K9c0O5+0fGuzVF2lEJ7EJT6g
1dLezc6I3q7BOvgI/dB99JX+DvEsxtGiyBDKa9jvSyb40piDtDV/5kNv3Hez34NO7IHhhqksKx4T
dBzWjZQzKsy4gfDdSLUDPt9F2oyCJmSLCZR9rWamNCBaJyckfXgkqZp4FJDULTY8Er6wSbdp7NzE
Wju7mLArj1yStZ8eZwyjN34JgYk5kzU8tS7dkoCOqfsmoSa3IVWW6QOxNXA8y8QUX53Sghy3OBZq
QNKIS8zabl07+9Q1t+A10ljJeloSxKuOWyDyicviFzrCgdnEkGAIQdTwUUst76M3qemdk5vDGwx/
y6cKa+AYsIzBb0O3avJNV+bHil1PufcnpxtYMGVvhRlm6S9T3rZPqKKN/YTEG/2rUdpvIHfKzz7i
nndq2BR9eCt39INWHWvlvNShEhaOeEx0/Y/EGbIyoF9P0pVtYzcKezYfB3zWeNhef/YvfE1pArAK
Qwuy8F+d7YtJFfJd9K20GpnIHItafGrLLSx5AIvkiaIORqbTV4556fnHJcDr5vIB5wAvn/+ERcqr
HI5pVet0qnly0d+ky66Hknzl+b94KDI3IK7Z9Bp/U3P/eLUd9MGeOapNlsZSUku9PxCh3HxaV27O
61fyQosBbiZrFgRuhk6c38vTMjdp9yBHgBN+QZqIr5xbvUrNo0z8u75xhwcEa0Bdda/d+yTY7zpr
8YkrypybhQIxRHFMRHFpradpddQBof81eOOle+1QlG8qA7og57wrXBMzWtlZj+KkaqKlIAeN7rdA
SYcwLseiezeSS33lqmwLzNkCtMlGdBZy6gpGMi+vyjTYJtErvRHVoABIiGft2ZHzjf+yHuX3ahNz
BhJt47PjJUMaYKRPnjG1zh/guMRPU1s6igjPoXkEumDUV36duVXD57/OoFVIZUdtxWT55a+rTKVa
wh1xq6FgIldk3AyujYEaDlnb7N0Ok2F8KtjNbxkjFroIbS7zNyCAWtKnPTP7VGOq/OWIuroj0lym
MExsMvLIeA/YifWfoXn4b+Wa4tmKKVS+tVrvPs9YSn8M1kJu5OsX+8KHzGT+iM4XDQld/LPFHg8x
lI1qpseGFnPvZsuXXg52OHs6ItneMQ+vH+7C84T/BD+/zbyTpL2ztYPrbMRLtXJre93ele7c4ijA
iSHiVDwWBe5ns+a1fv2gF95ouqcMdLHY0BHwt7//xxvdrd7Y1q5itwE0k34tQe4rYhN0a3Z75VAX
mrZsomhzoIaiBGdQ9/JYrts245pxgkhiSuJvErlDG7l5z5WBztqMI7fp450/gclbK+92nmDDau2S
f3GhfVy5uRfaTL93dGzqtqDX8yol76GAxk5JoVj7LWsMlI6xStcbnFQ4KfWpvh1RF4cinbJIEmVy
5fB/60IwG9m6q3MlUEI4lvnyYkxu7pgqpYFLrLH7o0IN+bTaK7QjmEcHv3JIm4TuGhBu1D17XjE8
yVUyskKXH1gpKAmpaiwXmWAX0+vLlcX30pPP6/tbboOc4fxRXLHLxHlD70urWuMg9fze7uaDibL/
pkww1r7+DF7a7aOIg3fOyIM7cb6o+VVn6d5CT4X0FRkxL4OMIdf2gD65D4sUirSkjxS42Js1WiF1
CwKcbuS1YOoLaytCnU0wRr8FucPZLTEdWSU2I4Qo2d5w4heQnU6jeaX5duHBAzDKwApvjOsig3l5
44VbjkYPbT1ySmG8bRZziSSmmKAc1bxHCFVHhT52p9oGYju0U3nlE37p8OS+MJVkrkPY9dnhmRSl
5biA6VhHunLxSsJKrROolMdVsbfHcuMBjW6Yl+17mbra45VbfWG92TpLW5YC0zskZS/PnvRMV88G
OnUZWXYYDkpxC33TjxbPqPZq9JbjNhWgHTl7O7TL5R7nfRkOMVvLnCi8XQNuGrmr886Tk7xyaS4s
wGwhIFhu3W0KqbMFmHC1lVgoy4wWl3itlJi/x47y5GT1jJUKixz4BV/xlYXg0kGZoiCA5PGnBXy2
KM4DVi1w+zx0y26ATvLGGup1n7lWdgSvACVfXRvqbX/i2UfaosxlzWN/ZtDmfnkLcgzXI7L9rS9r
Aekixm9v6nMTTVXX3qVuam3jxSEw8SIc1kXbqBL+/L7wu6+lnwOBwy925cJfWG4s4hNpRiMudOl6
vfxFJbbHoWklOuY56540VwwHXDHPYE/EAQbBNQLvpWeQ+eE2QEQWRqbCy8MVKPVji+y3KDMc0qqk
wx5poJYUZABfubvG9medX2z0urRlQEHi5N1O/Y/vq8P7ViZ+aUWMj9Vt5khmJjDywwnvJxTCzQU1
wfAGU0S3usI3L1NRX1nNLz1iVGToNrnASC/OvvFZ4hD8p/MbVpgcvPcNWv/Vfa51H+eBkeOsyptv
r7/nFw+JUmnTpfBCnfe9ciNrCNadWeTWVL2pDWIORAzYjiDRJkLUAntOYRC/8hxd+qhSiv8WiqIA
Rqz68mo3nU0yrRHzIBWA/9qykLtiHsRtC+Ty4BHuGGAK83aWsAEKxir39itCuiBRdReJpfZ3eo66
f7LcNtQIGLny8y495nztWfj48iNCt1/+OlWunt1XqRXZC3mynl9WR5eQtWChw79l6/nX3vTtDzx/
+BCtbWzjTe99rk/iUcCvVuBF4y54J8K71lCQ4bWPvUYeYkv+zMh+hXFdJQ+yaPpTTGYyMRlefV/P
DsFiMZEwbT2dXn82Lr1+jBgA6TIY2iZfLy+DI6cB5lOGHBPR4hpDIkU7h4t883y/fqRLTyH1HSJT
F10MevCXR0r8ngBXtHpRqyXunQtZhR7v6h6UjV+lVY5+m1ikz/7zg6LkYVazabOIdXt50ByJcoYz
x44g8E0EiiSHVXVYHkGPI6No3iNRev/6ES9dUHRvLku5ixb8vCk1423L6y63qSPcMpxam3k3+fIB
ESrrtVLtQuueryPTPHDrbFPOd+WZlYL07iZAyIVufRHJmB2hnN8OeUIslgRWOFV+tkvZch46kvWg
ca7zXV0v+hY5oG7tnIxJBPHyJClsd/VqlIh+6U0vgPpfvyqXCh0KShT4PmoRPudn9yH539ydy3Lj
SHaGX4XhzcxEmBoSBAkywp4IibfStapLqmp3bxSQiCZAggCJCynQ4Qhv/BBee9UL77z0rt7ET+Iv
QaKaCaJISUh3ya2JcYyqyicTeTl5Lv/5TwiFbRhBWFeldl9bjE2YM4MLOwgW3fvldHoRN+EBqPt2
vQ84TjsyeuE64TXq8FTz1ubj0J6vexACjnVsSZrf0LALMEZYW358isP5kOhi7Roa4LtW+yl5xe3q
4FtxBEmskDSUP9teEexq3rsMbDcJitTa40vjqbrq4ThErxmqrfO0wVHFOgv1s/O26T6EmtBMgTW8
94Juu7akeYatJf32Yhb1D29mmnvMqzLCiZw8IkGicEUei9btVDs8EVeEHie8qc9jWAJpnNPvVOsP
dttbXD/ZnckFvM6PZNQ0LBgow5q0iB26aw1cIe0k/Gpt2AnDKbXxDWoI0Lt1iHrhX2rXwAe5q8sx
z8Vw3JrVznz7Hlqc6kI/8hVF+qgDQI9SHpQS7ZDkj0io+VrTeUcXefengR3MgM96cOAsjAUUkOOQ
MnaKe49d2QITBJCqAEkRIRSIOXnURjWJp3SsZ+kWsXM5RXOdze7BjDwZvtMLSKj2Gq7+OZ61xkOf
/pOXSx/a5sPbV6ChUE5NuquA0a0Zei6WZ5Ptup8anJR5dRUCSIIFet42fnKeZs4RCvUig0sHh4Mi
JBEm0nzy1xLZhWniXtN79fES7G1Ekn7efPplCinioDX1o6ERP8Xd2owi94aoKn/qdLQj96Io0IFr
TzCFlBytLPKHtQnhWly7Z58p5pieA8RpdA26h8FHtVq94/S1u1TAOgNoc6tXtFTXIBFodkD7de4v
YIxoHDH/iqcjzhycUcCG8g+uP4MxyJniM9s+zJuNCLoEp+5XqfyNmj0POwCC7OV60MBi66+IuZ67
Dfgp5lD8dxPe1iM7VGAFgTGA9l3nDREdEeQNcurr+2pUq+m96aQdX67rKKg1jErXzeoy6ItOai8/
eoBQRCqK0gAKGOThqIdvQg8y4zkmc3rW1qrTc+jEcSmJARxZ6KJTLur2RLaNMvW8nR2OjcSDZVfv
BbV7lAjkMDS3WULHvKgeO2Ji1jl1mJYIZkOJRd5Rvd7KpWGwz4Wa+B37DKrvWl8LV0dbMQqFtDeM
iMikoJdaLXeZjPa9EbYhzOglXhKZLQJBXRA/9KMEEngeLqdoyTr9rGvjBm2qGxCRdaqEmp0YtGUY
QTffjqeTY+pMeOF7c+LcGCTViYTna4egPwgXT+KBa5EtAvgLctBuzAkZaMFiQPvh4NG5h541Wnvr
a3gt/HM7CO0htHTaEW1edJCJ51OMgZrheuW0eTOh3ivwxbWazFfk5BaTazxqmg17oER8e9o8Zs4L
Rb335bjtTQx6WK8buQHnjSY0P/Dx9CDr0BvQUDe9p5/H1VVzGCc0zaKCHyb/RXPa7jvjyeJ6Fdid
AeSM08+QQdlHrlXhx4tGoR0jTUfkNPrc8Zvu2g85gGuoIzv3rfWQTgeL3iI0/AE1+LF7ZN8L3k7S
QCQ+RAGB8KTlEz+fRE03WixwYgMYBzyIGc9CSu27Vd//iegg5ML2cnFkzKILnQKw6brJlc4XDlST
pT8P/WWjV2uMxxcz11v1KCwNugZ9R44Mlb5L+c2lzAkNzW0lFJpTi4a+Hq+qdfiVx0SB+zWqjkgJ
h3S3dyGmXnrjsAexDkwJ06jT8yGb6rrxDIah6X11EFRrix4B7XFfm9aNi2Y0n5/TvHB21dYpgIS+
IBmISnx4HiFRp1zce7eym8mZNobMMNFdfwgZmd31nhrtgV01Fu9hjo4HtuNpYFWMY0G2AsNYJ71B
9bXIku75ZGu97U1ifd0A8Dhzehqh5p5m263hggBTD+J0wsxTOzkP4nXUO/wSFB1ZbHFKUSHUABmW
O0GULXWgWbN1gKVGOIznfvhh3Kr6ZzFMFHgntdorrghN8eAtJ0VIMjg33nQJDY2mL9APoZFA+vPU
OtP8MfjOOZRevtNovTv8fUUruzte7ko2IPts2sCpKT+CnzNaBo1+ULWvAONE53D/TKH4bNhk45Lg
RT1yU+ARgct6jf8alCHlPV6bPhHerAYAA3zw9Jd202vDi45F214nK7gZOtPrGaep6yyM8WA16RzD
dBVliimAJmxPcyUw0XlccjUIqrMpnkNvPYk7cCz5zk/3mOEXvtt5Ooc0fNWNQi16N3vS7wcrHQqZ
BdUUJs235heGF1x1oBoh0B8a3dUqcG+WztQ7sjOFMxRVtvhKBP1ZJll5TeB5i3Vo7gh5gCKE0mjU
oCl6HxMiHC4EAH5uwPV7n0xmYNKetEEbzjNcYrd2FWqt4GyVGJPr1WLeuKmNW7AEY2jfHj47RSkY
epLhrpIKZKJ5nCNNOhd1g1FJrlQd7+wJCpi+P9NGzrqRDFYwR/cAf7R/dMfT1qBBj9CzltFy39fu
7eDIqyrc8rwepOCzQ+a/hjLM60GI5erRU5PKML2O2x4BFYTjYqqf0+NwfNGKW61hvNR/WmNBDhwI
MI71AytS+bvD5wyrmd0MknEHEN3TU6h/ol3CjMIWwmdn2JafDq95Cjbc+1SyIEI31GoAEuVT4UAo
TX8aH2DWFNaxlZbM+vGKjvOB3vTPY6pXPo7bWnilzdceds4kGY5rng0ZNK/ek3ff/Ig3M5ppk9sO
7uQFWM1mrwk12z9hFwLXhbP4hhRQYlZdyDFhVYFYTacni0ZzpSs7Xtd/qnluvV+nnyJGpIEx0Zz6
w6fOEtSONvau7smODiBLgGjPmzWumqSiL5qxthjErhb3ocdcdQ8vR5peyy9Hmyg1hf7gPvaAr6yF
7tVjsJI8VvEPtk2xL4V7BhBg6MsgBWhcLeexcaHNksU1zX3mg7Y9X12uaZfWdRr6+r1vTGhTbQBk
bCwMoxfPYeVZrFra+3E894aw6nhc80liradAaptL41hipejoUARSFzYRL3keDkgsagU3drsOmxBT
T2Z2MARvPR2S8giOPC1CX+wtFbljirJFB6E8UrupO8t2vCSLRtfn6YAcD8R2EAzdzInkw8kUe72E
et0jLewKvw8NUSdnaWhGvjADqoJZXY/J0jQNNx40lk0aaawMsw5c7IiLWDQSsAuxp3qBD1+fweJV
qzJSEKyiczDrF7SG0T5MjcYxm6BwJPLcZEIBmwHckq8gxS4L6nRRzKvInZ9rM8/vU8l139eMVfXI
+S4cqkVbXgAyxGPyUdr1gnAdQDr2TPeB37UW7sAIMYFgflsc8RQKjgc1OuRYqYagNKyVe25mSZMo
J4R6vSAcR+cR3VSGzbpP/61OQu31lIRqUj2a6ir4PjhYKQdtcvkp28ktJbxh47Y372i91qrd6UNO
Ra/ZGn0SdLdzLLRbFA0kuUMGD8wKHnc7pznplbDq3CdkUpadwBsmLUCVDtiRfs2u0cHaaQT9J+rB
B9VqsPp5YnuQzrUFV0EbFjpKVcJh1fUJAnfoTFuHKqTHq90crBfV9pUBE/dHaPY1oNENH2LxiOiE
e+8NyRuNh044//mw0iuyDMDDkJoj/al39mIz9bnmbJAWVB357xxqLs7m1XB8BefX+GIJG2dPi6Fv
N0J3MlhMk2TYeqpNr6CMp53nfDLr1VZ0k6H3WeM6XHq0t+m0/M+Hp1gQamgRx8LHBdSF5yke7J1Q
A5Gsuii0BVaeAKHWDbqtT+za/cuv/M4oexexvXQmK9gKIc327eoFvbomXR1+gXdTu3qsuKTAwuDc
kHAWTBac2Jwb7a6ItkX480AeoA8dG9PlMFzAbhxSjdZ3Wtr9D9izk48drzE/B487O3I5C+4J0RTy
zoAfBM4gd3ZrMR1RWgkkCE9B4PC5zuSCXkyPNEQIh4d3rnAkzHI4o8i3wSkl71w9aoAhESge2x/7
t37DWA2D2CZw3misNu7ri9jC/q94wLaTEMRcfTq4RckPsRUkH60wdrc9l2nvK/72g+940Z3/un+U
9Q0uFrTtcXyXzOlx/OjHXiRmMIZ4dpcQjGrknR36Kimd7yEJrslnxSNENxsnIpjU4Ind/ODEub5H
z9f0r6saDGFQSKA4CcaJn82AO0v0rUU4/H2b1Tz8bw59gZVuzPnoH/9OBFil9tDphF6yBPUTit3o
hYgXkv7weu0sQb1Gy2dasdLhcLtE6XhvaAUEPVWpFdBbJyJ+DEWc/OnaSRpIoDfs9svRbAz0hj5d
IAxKfXqzeUKwmUp6kbTfnu+dzW+fCLYo8Kfo7Lf15RghJT9db5xAT8L1Bt2d/rCWO59ep0E6oSuC
V6j5N/btAtVUbtu1E9ASWKw8iemPrPaa3AfyRb9d+Td38KGHKrkEOnoNY0AQWxQtQZXTQcgfYvGd
v39jx0AAJksfAw45xInb543XbfcKdE6ougYdDzo3uyFvawlgKSy7BJ0TgDz4183Cm1DXURIpqCXV
BZyUdLw39AQIVFupQ6AbJ2BJyPCIgPnu7usnBDJE0cv2cGyW+i19+vZZgh131yJ9ge3TYPcFTyFu
ifTtVeOkw1/w8Gd24UbdvKWPF0wIpTYejluivkCJsO6y6727/7UT0CswX24e2jf06eUvfe0E74xU
NjQP6Y/8/OknVJymVEebdREu41vTexuD7PUnH5uX6mPcHpHVFz8I3Nn89glKH1pkFmLz8+bOf+nj
32pgAwGLhZRlswLy46cJyxjHiMDa5ufNHQKBdymlAPTOCWWlVEFQxJ3+yGeg3jyhPENYSNsleHMr
0CrrAzS1EyAABDUzE0c+A+IZgJgIZfCKQ/AMhRlmAYCu7bijNI7iWGFRuOVb/+DbArbRAxEi0EB+
f6UvTyWJuMpm8E0gQfz+NynMknq5O3/5D6ianV+lfxvu/ePtt++OtftH0pcWfkL2h+8cKzCDR8os
04DH9qNuzBmxm9NfxrbpOWFkSkEhDvFvE90LHn29MAclr63gwXQmsmCuW2nBwczyHDMTJDYHxVpW
6pnpjV1zZIV2JivddQULcZ2Y3swMJLEqJmzH+U3Dii29DEHsWU4mRyyBoGwpK7Vrzh78kbxnOrmW
snJvA6dyZXpT6TCIeGZZwVw6Txaq4OC+IyZauRT/5/b0YzZHscRAPbNfC4O1z7pv597I96xQXmTy
TEok56UquBYX5lxWDXWRXC+7cZdJME7WeXVGdr686BvR8IL9CyzpZACdLS/7VnTMKJKt4GBcmmuT
noM5ZQFUpfy0r0w/zKSkB1nARcpu4bX5aPp7V0SUc5eWzN3z3dxZFjnt0oJNd0TLZnktBEhcgWAz
yd9pkRovK/jGmptuJibdOlEVVVbqBzMwHy23qO9MXVB7lZc/3TNVYK1RIBjb0ZlDkyDvIfwS5WXf
Ot7YnKM2MlFiuaGJyX59vcq/s01HNPjJJKWCRf6l7DrfmRNnf6UpnVMh2lnJeh9GCwVi42AqzMK8
moNSrrzwT+sHq2A5RKyv7Ep/dqzIM2eZoHQHVai692EU+MsKlCdBPK/8tdKP/MCP4u3N3B1OZK0U
fMh2wMvYM0PbCRgy+59O0aBGyqRSdvVu54EZuUmRvgEQqsL2uXZGI9eq9M0w2l00KiQPSucleJbR
tl21W9sB92h6rNrX/7np3bU7KClEgK4Ez8su27XpmonJBgWO+z//+u/hVPw2DBJzZDKDd+aDPzOz
XZPeNMomAIOROCs7gztn5gfVKyuMJK0I9KsDz0h5+bcWTsE0O+7hX3uOSeOkiK/6IfZGpp+NIO6b
CFxrotyt7EfRMWPks4B35hQ30plJZiLhD0qrj25ekYf/NVve/UaEI3P0X/73228WywD+7Q8Z4PAi
Yh+R8yjtBkWOx/b7++0E1RdtrXSsaXf+21DV7h/1RSwoC5QVHqDsDw8Fec4s11lLV1jAHsteJNif
IrPyMb9nCiT33cqt6S7NkS/FYwwFnucwNiNrhmbNvj/VLUcv/Cb7cGiNCRuM4sCUFDEB5WyY15uP
NyxwYI5jacY0aiov+YOJTSOLFQ0UD5+LotP5+6g+aJ1A42bnPdWi2xtzIGC7F6898G+/U3C3yzaM
pG1QYT0MA8vy8m6HyCIf3t7jB/3aenIepaeZStXyYm9NEJaVDwTBA6siuqJeO4vYIk+XiU6NbhUX
6pPnRNaochuhCaTrCndYNtjrr2uX9YWuqnI6s4Kcaty8GN/eACbzLHO0awbOw4Ml+2fktRogGA55
2Rv53+8CA8H6A17fU3fMTkv3V8ExOhUxMEmogjfqzI9C3HpJrGCnLKsSznDp5XuqwJ0XHYS8kZPN
Tlx/FVGCrm2OdmUK6HrZ7/9ozeMH13ms+L9UItuqdEUEMxMrJq4r0Ls9a+Y/4kgzzPHxFJxAskFW
4Mv6V1dwWLo+TqUckBYcbmX34Kve/UWoXe/rGmWSxTaIKvvS45hzq/LZCkaSPS1AVWUl9ybOAwkG
6cSLdjNl5fbHyTzKxIhlUBGZ7i8wpH30nlsZxgRkJZ3SUnBM+oET5XI4hoKr2o9sh36Q0nRVRBXu
uPZD8qeyZNHVruz2DQn0SMpVsAuUFgqcQFoD0Xi7tNC9g4BRUl5s98t/RVZl9Kfzpe/I4Xma1pcX
f2mlHTE3Hy+uh4CQlF6LK+chbxXAk6hArhX6kS09LjSOVCDXeUikAwFmsLzUaxybsRniwGay0gVW
8Yxcmwls95ISTvuAlT3EIuq6cqTpinJkBWJzQhXc4mse0secL3Y8ePkMF8+M0b5wJWffne6aKLst
vwxCMlAm+aypeOau/bXQvziN2TQ3s1ZwjG8cTHxJqoonI5WaWwgBdCy7xpv3uHrmhKEZZ+LStRB9
JMpK//jl19jLFSdSUqdAMJ6JHAaBk6m82FsrebQt1825+jUFM97AQU5TgzObqFhnsLTZr6+PI5Ab
scZy8p9uKwrkigiLWbmygCFl0tJJi44rZQ/HLSmpHHKDin0FcuORHO2gkKG81DtqkzMp6RKITgml
l+DLf/iVO3/25dc0ivUh+PKf3qMzl9da8KuVHeiOa5jDnGiij0hpuaa3zivotJVAWcGfoMHNXXAV
6ELiBFNggJWBGcq7qSvQpcBvnZxNn3bmKrsWfeIwkeNJJgGtsMvv3s97Pgj8cgrEOrMH82Eln+KW
gtO20aG3e/db1H2WXeQzAA53GHMSgorekOUlnz4kMvwWXidBLkQhKY2y6qIt1lH99P3isLQcxRL4
4yVSToOxODKyY3sQAPLMgPsZcMSlbKmJbrmlz2dgruXDqeIBEokx6Z6qcA+7vuvngxsqAFD9xzif
5VWRTBoElvdoi8hULsyhQq0MTHcqEmtFeCZBBV/2WECpmps1LV7Li73F8yLfKx2NlN6o7HwFnJT0
dJJNMXU1BJVAacFWEGdSNkIV+Myfgjg/WWrjsmFeb69/xl5fk7CUHFtavB2T/P2egQ06ruwzsDv/
bTp+94/6agAsph2QH87WMj0MCs5CN5kHcpBDRfRkCJKf7HLgzKX5Cj6dsjfiPJDdoLoK5+o8DExL
spHqgnJCwVwXmZR0w0Qtc1mhF36Q8wThTy4vlu6QpiPlSOguVF7slfVgenLwHtOrvNz3s9wxUGGJ
/wDNlRzkEu1ey27YrRmPnMppYOa9KNFLubTwhARUJkacMU1FcdIWHyLmXOnPHFKuudiRCvDcj4Bq
K1QzTqXpq0hQ/mSBsJekCuqkskt941c4dH8KK3lIEZzi5aUPwTp4ldv4YURpAPlb6SrCza5CLRMv
eSgy2UTVN31mFKzR6UNcuY5D6URupStYo3/+2L/tf/zc7/1LRRweK2DB8ucfbheaNNGeB9JR2Cyg
JD+qbYoe698Hz0c5Pv3xnmN/CKeOA3wEy+c/Aok68m/eRjF3HhgmgFG5G7r95Gc6qKeF8OkUK15O
bj7AWJAbfdlMaTTpy8FQuDL3MTgvE7qp+SxC3KWQ0XJLEKOR9oLaYL/3btbL5rxNHuyjBDfRmVJz
fi9ugvwy0rWLhiZamxZuoiNoo7X/uL9s/h8wF8Z+fhRRPUHzKdHnlm6bRu0gLiZ85unmzJi5g0iz
SThOaT4IQzX8eDTUOWROPHegM9MV8Kp9ZCiNFrhMMOnSb6GJU0dX5fyFjX/j7XzucNfk8ucUFM3k
rUKJw03fpsUMpLhGowlloYrBzLEdWA+ZJGEt0TDSEP+BDxPuD8i3D4YZnvtVX9GplRsLMFwgDAb+
fzcGiBgW6u0ONKQ0TYTarkYmR9DkftM+2Qz7/V6pjXp6ziu1cwL+P7xCLr6JfPAUeDyn0BuQXsz2
M93u7JfXx1ZOhQ6W5yq44L55Zp6pVyiLGTuxXNV56Ko9V6wfsrBp9u+dFaytsb/MxaS1Q9rjuaMQ
asoFL1Tgls5idwy8XNpB0dy07Fr3LMGuInk7KtyS84BlkEurBVNS2dn2wyj/tIlWzmXFdtfWoy2v
rQrAx8DZK/QQlGFlZzswA98q8pgOvkfPPL4DIlmPVjbJzbOQ/fZ6RTF0HrDVcnEMFcwDQ3jBvdBK
simKCR+vlTqOtBpaAW61LFaBZhPFP/LqqkDodAOfpLWkGkh0Zkvy+l17F0O9EEiLUFcBoTmH5CKn
HKB/Kz/f88h05dkKhuay1+3CCnIHDM5CBWIJrICVlENCdRUv0JUZ5ZKikKiWn/CVE9lx3jSp77uI
8W8G9zN1zq3rL81p7gCrKM24ctDrkeURlcklKVRgUK7iJwtirjgYZ4srtA/tyLJfX3/zrn13xJpk
glK5zb1YxMtX+tr3zDwuVcEVAZsbyZNVgW35hptCw7lsXV6/wEQmVrnMqIqn+YOIl46y6aXbpiKA
+QHurDgHOqSdSTbO65fhI7jAnLMBCX95ueJGU3smnQkoIBUITrUmCXMZUqbC67id5zKZKcF72dfj
dmni0AXSmdA0FUu8skby45EykZee78qJoJ7MH2MI2Mtv3qepSBZLxiVxIgVyN4XDlzBFjXzZbdwP
4L5caX4WtX2cuy59aLLJiqutHYyPPPPtQyPzQFnjQD7QKryaWxhEc1dQRaUWzDqWKKi8zuU6m0oy
vpuQMSR2FnyM8uxF4y8Fj9WlT/9eabVpMKK39uPGLz8pX/5N3Jsi1wySY3q9iRa4DdrKggc+Ptz3
DK1tS9bLRtd2P0E8UvD97v5Rn8h2eRKV0yB+kB4aBRqFvI0DGimNFZ2ZwQMwWOnmZ7+8/uWljjx2
XBmVpILUTswW5B7R2c1LkNogCm6NqKM8M214SSTRKvL6XTPBCim6NSpM6W7udKgoGuvRp9rLkUio
sHgzucVV0ioYMQlA5ElNVBioQ9CicILEcgZRRVnTO/A/jnSYVRCcXXCOc/uXdlTd3JnX3+prMxDV
A/laNxV19MJQCEWJUCStxsGE1zNtkA8E0SJfMEZJz6KmAkGyoY+5dKIoTLXpjbV0ZA2igj5xM8pV
/ChbDJoKe+EOb8MZmaN0+nf+A9nV3R3QVIRs7qiV2axPl3Pph0XKkAbZ2bivP6CbhfrsEOOF1UcY
K4IXY6MV9uhbVVQan4mC1dCufHaCsVOo5IHGlP+uT7cHR1DgeZ4ROsmVudNrt/zMuyTRYWzOBKWO
hYoq1ltTtoo0Q0H8GjLeqNIn64dLJAN0aQ6dfULZ04kJE9lffnWtmeRu0bxVwQjiA65NRpB9Z9Fp
RkHcbnO9Nq9A5c+bXMpfslmLrW2QWT8aviqykQ9YznIjz1IsloIJ6w9JY1kEFlIRj8Jd/cV3p1t9
vbvT9HTR4P3qtFp4l6KD2XF6kO+370UopLLO39sj9NsC0cBnmjNfcuhUqJYzUoZ5P1GFxhIVXn7h
y6miLUPXF+bGny8tqEi98V+KDA8VZkAa1hHQWHSjqP0qGkdFgqPr+9lllKzMpgIXeOBMJE9EBeX/
gCCuALJntIdpYM15DPZ7kRxkEHymob8tvyNLkez1OlFBXLqVn0IoxWYL+/IrBFa0mskBzhSYDHie
UsR3Hz4Zvzgf+c4iYL89oek3XD/2sP7c7M+kkwUOLVP7rzd8Lh2YI7GpMklp1EYFGUHXDkDuE7Qp
eKHqKvBDN9aq0jXdgmitihD2jZNjjVERwP5senCkxdJaqzCOb2DnkaWquLNigX+2ID/K5RXbjewD
Xn/sPjjRI05N4eMCeFfBAOacKKr4hH0yurpoG1824PKBhZHXvKPgOvJIhbbpFndiEf13y0574ye8
s1yicX9fOQ3xxkO4ezYhBnFjiYfSTaAbe7Zkp4CpLj/4nT8FfyOtGr0HVcgFLpSJSf1YFb2d7mIy
qLnJKjiZP7K9zibkMogj2m5IE1cRJN4zMjUV1VJd0WhHhOuyS7s77ybepWEA4qZlKgVOelMFpmFb
drcB38P+7PlB5X1M3xDsxUIzjn6mOv2a9WYb90c0MD96Yb6j41NQGFHW8dn9GqGbD2e9dv91fzch
ptCtL6rK+H2/coO4lGIT2QQOkfcPLZ+woXQ3VTTC+hiHuboVTUVW4e7Lf0N5lFi7V5Kam+zXb73T
RSfg9wn3FJXPZNuS7tX2+B5w5fcqKna/5m2c/qK6nT/gVxYUDf3xvrKoRumNfeXuBShQ6NvX4NHF
yfzb/wIAAP//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legend>
  </cx:chart>
  <cx:spPr>
    <a:effectLst>
      <a:innerShdw blurRad="63500" dist="50800" dir="13500000">
        <a:prstClr val="black">
          <a:alpha val="50000"/>
        </a:prstClr>
      </a:innerShdw>
    </a:effectLst>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166687</xdr:colOff>
      <xdr:row>0</xdr:row>
      <xdr:rowOff>23495</xdr:rowOff>
    </xdr:from>
    <xdr:to>
      <xdr:col>13</xdr:col>
      <xdr:colOff>174307</xdr:colOff>
      <xdr:row>2</xdr:row>
      <xdr:rowOff>953</xdr:rowOff>
    </xdr:to>
    <xdr:sp macro="" textlink="">
      <xdr:nvSpPr>
        <xdr:cNvPr id="18" name="Rectangle 17">
          <a:extLst>
            <a:ext uri="{FF2B5EF4-FFF2-40B4-BE49-F238E27FC236}">
              <a16:creationId xmlns:a16="http://schemas.microsoft.com/office/drawing/2014/main" id="{F4D0E585-A090-DB44-3D2B-E66B1476B3CC}"/>
            </a:ext>
          </a:extLst>
        </xdr:cNvPr>
        <xdr:cNvSpPr/>
      </xdr:nvSpPr>
      <xdr:spPr>
        <a:xfrm>
          <a:off x="166687" y="23495"/>
          <a:ext cx="7953058" cy="3425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400" b="1"/>
            <a:t>Executive</a:t>
          </a:r>
          <a:r>
            <a:rPr lang="en-IN" sz="1400" b="1" baseline="0"/>
            <a:t> Summary &amp; Profitability Dashboard</a:t>
          </a:r>
          <a:endParaRPr lang="en-IN" sz="1400" b="1"/>
        </a:p>
      </xdr:txBody>
    </xdr:sp>
    <xdr:clientData/>
  </xdr:twoCellAnchor>
  <xdr:twoCellAnchor>
    <xdr:from>
      <xdr:col>0</xdr:col>
      <xdr:colOff>169545</xdr:colOff>
      <xdr:row>2</xdr:row>
      <xdr:rowOff>175578</xdr:rowOff>
    </xdr:from>
    <xdr:to>
      <xdr:col>2</xdr:col>
      <xdr:colOff>230505</xdr:colOff>
      <xdr:row>6</xdr:row>
      <xdr:rowOff>30798</xdr:rowOff>
    </xdr:to>
    <xdr:grpSp>
      <xdr:nvGrpSpPr>
        <xdr:cNvPr id="29" name="Group 28">
          <a:extLst>
            <a:ext uri="{FF2B5EF4-FFF2-40B4-BE49-F238E27FC236}">
              <a16:creationId xmlns:a16="http://schemas.microsoft.com/office/drawing/2014/main" id="{7759EF6E-E2E8-3EBF-4F53-897424A82DD4}"/>
            </a:ext>
          </a:extLst>
        </xdr:cNvPr>
        <xdr:cNvGrpSpPr/>
      </xdr:nvGrpSpPr>
      <xdr:grpSpPr>
        <a:xfrm>
          <a:off x="169545" y="541338"/>
          <a:ext cx="1280160" cy="586740"/>
          <a:chOff x="123707" y="533735"/>
          <a:chExt cx="1280160" cy="586740"/>
        </a:xfrm>
      </xdr:grpSpPr>
      <xdr:sp macro="" textlink="pivot!A4">
        <xdr:nvSpPr>
          <xdr:cNvPr id="19" name="Rectangle: Rounded Corners 18">
            <a:extLst>
              <a:ext uri="{FF2B5EF4-FFF2-40B4-BE49-F238E27FC236}">
                <a16:creationId xmlns:a16="http://schemas.microsoft.com/office/drawing/2014/main" id="{15CA85C9-7D5C-9AA9-5135-059738830F9A}"/>
              </a:ext>
            </a:extLst>
          </xdr:cNvPr>
          <xdr:cNvSpPr/>
        </xdr:nvSpPr>
        <xdr:spPr>
          <a:xfrm>
            <a:off x="123707" y="533735"/>
            <a:ext cx="1280160" cy="58674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EE232082-E287-4BAA-BACA-A13AAB1171C9}" type="TxLink">
              <a:rPr lang="en-US" sz="1100" b="1" i="0" u="none" strike="noStrike">
                <a:solidFill>
                  <a:schemeClr val="accent1"/>
                </a:solidFill>
                <a:latin typeface="Aptos Narrow"/>
              </a:rPr>
              <a:pPr algn="ctr"/>
              <a:t>$6,45,223</a:t>
            </a:fld>
            <a:endParaRPr lang="en-IN" sz="1100" b="1">
              <a:solidFill>
                <a:schemeClr val="accent1"/>
              </a:solidFill>
            </a:endParaRPr>
          </a:p>
        </xdr:txBody>
      </xdr:sp>
      <xdr:sp macro="" textlink="">
        <xdr:nvSpPr>
          <xdr:cNvPr id="28" name="TextBox 27">
            <a:extLst>
              <a:ext uri="{FF2B5EF4-FFF2-40B4-BE49-F238E27FC236}">
                <a16:creationId xmlns:a16="http://schemas.microsoft.com/office/drawing/2014/main" id="{3000E59F-3799-A15B-4BD9-87AE1638CB42}"/>
              </a:ext>
            </a:extLst>
          </xdr:cNvPr>
          <xdr:cNvSpPr txBox="1"/>
        </xdr:nvSpPr>
        <xdr:spPr>
          <a:xfrm>
            <a:off x="167640" y="594360"/>
            <a:ext cx="1059180" cy="198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t>Total Revenue</a:t>
            </a:r>
          </a:p>
        </xdr:txBody>
      </xdr:sp>
    </xdr:grpSp>
    <xdr:clientData/>
  </xdr:twoCellAnchor>
  <xdr:twoCellAnchor>
    <xdr:from>
      <xdr:col>2</xdr:col>
      <xdr:colOff>350520</xdr:colOff>
      <xdr:row>3</xdr:row>
      <xdr:rowOff>0</xdr:rowOff>
    </xdr:from>
    <xdr:to>
      <xdr:col>4</xdr:col>
      <xdr:colOff>480060</xdr:colOff>
      <xdr:row>6</xdr:row>
      <xdr:rowOff>38100</xdr:rowOff>
    </xdr:to>
    <xdr:grpSp>
      <xdr:nvGrpSpPr>
        <xdr:cNvPr id="35" name="Group 34">
          <a:extLst>
            <a:ext uri="{FF2B5EF4-FFF2-40B4-BE49-F238E27FC236}">
              <a16:creationId xmlns:a16="http://schemas.microsoft.com/office/drawing/2014/main" id="{B70B1C4B-266B-4C57-8473-213E955105DB}"/>
            </a:ext>
          </a:extLst>
        </xdr:cNvPr>
        <xdr:cNvGrpSpPr/>
      </xdr:nvGrpSpPr>
      <xdr:grpSpPr>
        <a:xfrm>
          <a:off x="1569720" y="548640"/>
          <a:ext cx="1348740" cy="586740"/>
          <a:chOff x="76200" y="525780"/>
          <a:chExt cx="1280160" cy="586740"/>
        </a:xfrm>
      </xdr:grpSpPr>
      <xdr:sp macro="" textlink="pivot!C4">
        <xdr:nvSpPr>
          <xdr:cNvPr id="36" name="Rectangle: Rounded Corners 35">
            <a:extLst>
              <a:ext uri="{FF2B5EF4-FFF2-40B4-BE49-F238E27FC236}">
                <a16:creationId xmlns:a16="http://schemas.microsoft.com/office/drawing/2014/main" id="{8A91ED67-EA71-AD51-6403-5738BCDC7810}"/>
              </a:ext>
            </a:extLst>
          </xdr:cNvPr>
          <xdr:cNvSpPr/>
        </xdr:nvSpPr>
        <xdr:spPr>
          <a:xfrm>
            <a:off x="76200" y="525780"/>
            <a:ext cx="1280160" cy="58674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0511E3D8-C5A8-46C4-A0E7-513ACD758A00}" type="TxLink">
              <a:rPr lang="en-US" sz="1100" b="1" i="0" u="none" strike="noStrike">
                <a:solidFill>
                  <a:schemeClr val="accent1"/>
                </a:solidFill>
                <a:latin typeface="Aptos Narrow"/>
              </a:rPr>
              <a:pPr algn="ctr"/>
              <a:t>$2,96,384.25</a:t>
            </a:fld>
            <a:endParaRPr lang="en-IN" sz="1100" b="1">
              <a:solidFill>
                <a:schemeClr val="accent1"/>
              </a:solidFill>
            </a:endParaRPr>
          </a:p>
        </xdr:txBody>
      </xdr:sp>
      <xdr:sp macro="" textlink="">
        <xdr:nvSpPr>
          <xdr:cNvPr id="37" name="TextBox 36">
            <a:extLst>
              <a:ext uri="{FF2B5EF4-FFF2-40B4-BE49-F238E27FC236}">
                <a16:creationId xmlns:a16="http://schemas.microsoft.com/office/drawing/2014/main" id="{E90A63BE-85F7-3D05-961E-C0D3B2B3C9DA}"/>
              </a:ext>
            </a:extLst>
          </xdr:cNvPr>
          <xdr:cNvSpPr txBox="1"/>
        </xdr:nvSpPr>
        <xdr:spPr>
          <a:xfrm>
            <a:off x="99060" y="563880"/>
            <a:ext cx="124206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t>Total Gross</a:t>
            </a:r>
            <a:r>
              <a:rPr lang="en-IN" sz="1100" b="1" baseline="0"/>
              <a:t> Profit</a:t>
            </a:r>
            <a:endParaRPr lang="en-IN" sz="1100" b="1"/>
          </a:p>
        </xdr:txBody>
      </xdr:sp>
    </xdr:grpSp>
    <xdr:clientData/>
  </xdr:twoCellAnchor>
  <xdr:twoCellAnchor>
    <xdr:from>
      <xdr:col>5</xdr:col>
      <xdr:colOff>7620</xdr:colOff>
      <xdr:row>2</xdr:row>
      <xdr:rowOff>175260</xdr:rowOff>
    </xdr:from>
    <xdr:to>
      <xdr:col>7</xdr:col>
      <xdr:colOff>144780</xdr:colOff>
      <xdr:row>6</xdr:row>
      <xdr:rowOff>30480</xdr:rowOff>
    </xdr:to>
    <xdr:grpSp>
      <xdr:nvGrpSpPr>
        <xdr:cNvPr id="38" name="Group 37">
          <a:extLst>
            <a:ext uri="{FF2B5EF4-FFF2-40B4-BE49-F238E27FC236}">
              <a16:creationId xmlns:a16="http://schemas.microsoft.com/office/drawing/2014/main" id="{04114620-E938-4CB0-9AC4-D758DE7BF750}"/>
            </a:ext>
          </a:extLst>
        </xdr:cNvPr>
        <xdr:cNvGrpSpPr/>
      </xdr:nvGrpSpPr>
      <xdr:grpSpPr>
        <a:xfrm>
          <a:off x="3055620" y="541020"/>
          <a:ext cx="1356360" cy="586740"/>
          <a:chOff x="76200" y="525780"/>
          <a:chExt cx="1356360" cy="586740"/>
        </a:xfrm>
      </xdr:grpSpPr>
      <xdr:sp macro="" textlink="pivot!E4">
        <xdr:nvSpPr>
          <xdr:cNvPr id="39" name="Rectangle: Rounded Corners 38">
            <a:extLst>
              <a:ext uri="{FF2B5EF4-FFF2-40B4-BE49-F238E27FC236}">
                <a16:creationId xmlns:a16="http://schemas.microsoft.com/office/drawing/2014/main" id="{51F30882-FE8D-F542-9A55-2EF8EF7BBDF1}"/>
              </a:ext>
            </a:extLst>
          </xdr:cNvPr>
          <xdr:cNvSpPr/>
        </xdr:nvSpPr>
        <xdr:spPr>
          <a:xfrm>
            <a:off x="76200" y="525780"/>
            <a:ext cx="1280160" cy="58674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endParaRPr lang="en-US" sz="1100" b="1" i="0" u="none" strike="noStrike">
              <a:solidFill>
                <a:schemeClr val="accent1"/>
              </a:solidFill>
              <a:latin typeface="Aptos Narrow"/>
            </a:endParaRPr>
          </a:p>
          <a:p>
            <a:pPr algn="ctr"/>
            <a:fld id="{FFB36C95-E7FC-41F2-84F3-C39AD98FCE37}" type="TxLink">
              <a:rPr lang="en-US" sz="1100" b="1" i="0" u="none" strike="noStrike">
                <a:solidFill>
                  <a:schemeClr val="accent1"/>
                </a:solidFill>
                <a:latin typeface="Aptos Narrow"/>
              </a:rPr>
              <a:pPr algn="ctr"/>
              <a:t>45.94%</a:t>
            </a:fld>
            <a:endParaRPr lang="en-IN" sz="1100" b="1">
              <a:solidFill>
                <a:schemeClr val="accent1"/>
              </a:solidFill>
            </a:endParaRPr>
          </a:p>
        </xdr:txBody>
      </xdr:sp>
      <xdr:sp macro="" textlink="">
        <xdr:nvSpPr>
          <xdr:cNvPr id="40" name="TextBox 39">
            <a:extLst>
              <a:ext uri="{FF2B5EF4-FFF2-40B4-BE49-F238E27FC236}">
                <a16:creationId xmlns:a16="http://schemas.microsoft.com/office/drawing/2014/main" id="{77EE6669-106B-FE2D-76E4-3C0DF6175F0F}"/>
              </a:ext>
            </a:extLst>
          </xdr:cNvPr>
          <xdr:cNvSpPr txBox="1"/>
        </xdr:nvSpPr>
        <xdr:spPr>
          <a:xfrm>
            <a:off x="99060" y="617220"/>
            <a:ext cx="1333500"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100" b="1"/>
              <a:t>Gross</a:t>
            </a:r>
            <a:r>
              <a:rPr lang="en-IN" sz="1100" b="1" baseline="0"/>
              <a:t> Profit Margin</a:t>
            </a:r>
            <a:endParaRPr lang="en-IN" sz="1100" b="1"/>
          </a:p>
        </xdr:txBody>
      </xdr:sp>
    </xdr:grpSp>
    <xdr:clientData/>
  </xdr:twoCellAnchor>
  <xdr:twoCellAnchor>
    <xdr:from>
      <xdr:col>7</xdr:col>
      <xdr:colOff>204470</xdr:colOff>
      <xdr:row>2</xdr:row>
      <xdr:rowOff>175895</xdr:rowOff>
    </xdr:from>
    <xdr:to>
      <xdr:col>9</xdr:col>
      <xdr:colOff>265430</xdr:colOff>
      <xdr:row>6</xdr:row>
      <xdr:rowOff>31115</xdr:rowOff>
    </xdr:to>
    <xdr:grpSp>
      <xdr:nvGrpSpPr>
        <xdr:cNvPr id="41" name="Group 40">
          <a:extLst>
            <a:ext uri="{FF2B5EF4-FFF2-40B4-BE49-F238E27FC236}">
              <a16:creationId xmlns:a16="http://schemas.microsoft.com/office/drawing/2014/main" id="{CD643F48-616C-4416-8B2B-6956B5FD1D64}"/>
            </a:ext>
          </a:extLst>
        </xdr:cNvPr>
        <xdr:cNvGrpSpPr/>
      </xdr:nvGrpSpPr>
      <xdr:grpSpPr>
        <a:xfrm>
          <a:off x="4471670" y="541655"/>
          <a:ext cx="1280160" cy="586740"/>
          <a:chOff x="76200" y="525780"/>
          <a:chExt cx="1280160" cy="586740"/>
        </a:xfrm>
      </xdr:grpSpPr>
      <xdr:sp macro="" textlink="pivot!G4">
        <xdr:nvSpPr>
          <xdr:cNvPr id="42" name="Rectangle: Rounded Corners 41">
            <a:extLst>
              <a:ext uri="{FF2B5EF4-FFF2-40B4-BE49-F238E27FC236}">
                <a16:creationId xmlns:a16="http://schemas.microsoft.com/office/drawing/2014/main" id="{8B4EE269-120E-05C5-3CF6-59B61D661A24}"/>
              </a:ext>
            </a:extLst>
          </xdr:cNvPr>
          <xdr:cNvSpPr/>
        </xdr:nvSpPr>
        <xdr:spPr>
          <a:xfrm>
            <a:off x="76200" y="525780"/>
            <a:ext cx="1280160" cy="58674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660F723E-AA7F-4020-9DBB-90879C6A7A7D}" type="TxLink">
              <a:rPr lang="en-US" sz="1100" b="1" i="0" u="none" strike="noStrike">
                <a:solidFill>
                  <a:schemeClr val="accent1"/>
                </a:solidFill>
                <a:latin typeface="Aptos Narrow"/>
              </a:rPr>
              <a:pPr algn="ctr"/>
              <a:t>6698</a:t>
            </a:fld>
            <a:endParaRPr lang="en-IN" sz="1100" b="1">
              <a:solidFill>
                <a:schemeClr val="accent1"/>
              </a:solidFill>
            </a:endParaRPr>
          </a:p>
        </xdr:txBody>
      </xdr:sp>
      <xdr:sp macro="" textlink="">
        <xdr:nvSpPr>
          <xdr:cNvPr id="43" name="TextBox 42">
            <a:extLst>
              <a:ext uri="{FF2B5EF4-FFF2-40B4-BE49-F238E27FC236}">
                <a16:creationId xmlns:a16="http://schemas.microsoft.com/office/drawing/2014/main" id="{7243A710-D9F8-7CA1-04D0-FD2C5E69BC34}"/>
              </a:ext>
            </a:extLst>
          </xdr:cNvPr>
          <xdr:cNvSpPr txBox="1"/>
        </xdr:nvSpPr>
        <xdr:spPr>
          <a:xfrm>
            <a:off x="167640" y="594360"/>
            <a:ext cx="1059180" cy="198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100" b="1"/>
              <a:t>Total</a:t>
            </a:r>
            <a:r>
              <a:rPr lang="en-IN" sz="1100" b="1" baseline="0"/>
              <a:t> Unit Sold</a:t>
            </a:r>
            <a:endParaRPr lang="en-IN" sz="1100" b="1"/>
          </a:p>
        </xdr:txBody>
      </xdr:sp>
    </xdr:grpSp>
    <xdr:clientData/>
  </xdr:twoCellAnchor>
  <xdr:twoCellAnchor>
    <xdr:from>
      <xdr:col>9</xdr:col>
      <xdr:colOff>457200</xdr:colOff>
      <xdr:row>2</xdr:row>
      <xdr:rowOff>167640</xdr:rowOff>
    </xdr:from>
    <xdr:to>
      <xdr:col>11</xdr:col>
      <xdr:colOff>518160</xdr:colOff>
      <xdr:row>6</xdr:row>
      <xdr:rowOff>22860</xdr:rowOff>
    </xdr:to>
    <xdr:grpSp>
      <xdr:nvGrpSpPr>
        <xdr:cNvPr id="44" name="Group 43">
          <a:extLst>
            <a:ext uri="{FF2B5EF4-FFF2-40B4-BE49-F238E27FC236}">
              <a16:creationId xmlns:a16="http://schemas.microsoft.com/office/drawing/2014/main" id="{8A4DBF04-8B92-4E90-89D3-6DBC7A963489}"/>
            </a:ext>
          </a:extLst>
        </xdr:cNvPr>
        <xdr:cNvGrpSpPr/>
      </xdr:nvGrpSpPr>
      <xdr:grpSpPr>
        <a:xfrm>
          <a:off x="5943600" y="533400"/>
          <a:ext cx="1280160" cy="586740"/>
          <a:chOff x="76200" y="525780"/>
          <a:chExt cx="1280160" cy="586740"/>
        </a:xfrm>
      </xdr:grpSpPr>
      <xdr:sp macro="" textlink="pivot!I4">
        <xdr:nvSpPr>
          <xdr:cNvPr id="45" name="Rectangle: Rounded Corners 44">
            <a:extLst>
              <a:ext uri="{FF2B5EF4-FFF2-40B4-BE49-F238E27FC236}">
                <a16:creationId xmlns:a16="http://schemas.microsoft.com/office/drawing/2014/main" id="{2431DC1A-ABE8-896B-F54A-A0E9B93AC86D}"/>
              </a:ext>
            </a:extLst>
          </xdr:cNvPr>
          <xdr:cNvSpPr/>
        </xdr:nvSpPr>
        <xdr:spPr>
          <a:xfrm>
            <a:off x="76200" y="525780"/>
            <a:ext cx="1280160" cy="58674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C016620B-46E5-4BB1-B714-2E8823C9419A}" type="TxLink">
              <a:rPr lang="en-US" sz="1100" b="1" i="0" u="none" strike="noStrike">
                <a:solidFill>
                  <a:schemeClr val="accent1"/>
                </a:solidFill>
                <a:latin typeface="Aptos Narrow"/>
              </a:rPr>
              <a:pPr algn="ctr"/>
              <a:t>2707</a:t>
            </a:fld>
            <a:endParaRPr lang="en-IN" sz="1100" b="1">
              <a:solidFill>
                <a:schemeClr val="accent1"/>
              </a:solidFill>
            </a:endParaRPr>
          </a:p>
        </xdr:txBody>
      </xdr:sp>
      <xdr:sp macro="" textlink="">
        <xdr:nvSpPr>
          <xdr:cNvPr id="46" name="TextBox 45">
            <a:extLst>
              <a:ext uri="{FF2B5EF4-FFF2-40B4-BE49-F238E27FC236}">
                <a16:creationId xmlns:a16="http://schemas.microsoft.com/office/drawing/2014/main" id="{66832369-8F16-7D76-DECB-C93B4B669150}"/>
              </a:ext>
            </a:extLst>
          </xdr:cNvPr>
          <xdr:cNvSpPr txBox="1"/>
        </xdr:nvSpPr>
        <xdr:spPr>
          <a:xfrm>
            <a:off x="167640" y="594360"/>
            <a:ext cx="1059180" cy="198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t>Total</a:t>
            </a:r>
            <a:r>
              <a:rPr lang="en-IN" sz="1100" b="1" baseline="0"/>
              <a:t> Orders</a:t>
            </a:r>
            <a:endParaRPr lang="en-IN" sz="1100" b="1"/>
          </a:p>
        </xdr:txBody>
      </xdr:sp>
    </xdr:grpSp>
    <xdr:clientData/>
  </xdr:twoCellAnchor>
  <xdr:twoCellAnchor>
    <xdr:from>
      <xdr:col>12</xdr:col>
      <xdr:colOff>76200</xdr:colOff>
      <xdr:row>2</xdr:row>
      <xdr:rowOff>160020</xdr:rowOff>
    </xdr:from>
    <xdr:to>
      <xdr:col>14</xdr:col>
      <xdr:colOff>160020</xdr:colOff>
      <xdr:row>6</xdr:row>
      <xdr:rowOff>15240</xdr:rowOff>
    </xdr:to>
    <xdr:grpSp>
      <xdr:nvGrpSpPr>
        <xdr:cNvPr id="47" name="Group 46">
          <a:extLst>
            <a:ext uri="{FF2B5EF4-FFF2-40B4-BE49-F238E27FC236}">
              <a16:creationId xmlns:a16="http://schemas.microsoft.com/office/drawing/2014/main" id="{7237F5E9-7B3C-4654-8502-25F7984AC4C8}"/>
            </a:ext>
          </a:extLst>
        </xdr:cNvPr>
        <xdr:cNvGrpSpPr/>
      </xdr:nvGrpSpPr>
      <xdr:grpSpPr>
        <a:xfrm>
          <a:off x="7391400" y="525780"/>
          <a:ext cx="1303020" cy="586740"/>
          <a:chOff x="91440" y="541020"/>
          <a:chExt cx="1303020" cy="586740"/>
        </a:xfrm>
      </xdr:grpSpPr>
      <xdr:sp macro="" textlink="pivot!K4">
        <xdr:nvSpPr>
          <xdr:cNvPr id="48" name="Rectangle: Rounded Corners 47">
            <a:extLst>
              <a:ext uri="{FF2B5EF4-FFF2-40B4-BE49-F238E27FC236}">
                <a16:creationId xmlns:a16="http://schemas.microsoft.com/office/drawing/2014/main" id="{AA1C8E28-B9D2-C104-65D4-836B28B3B7BF}"/>
              </a:ext>
            </a:extLst>
          </xdr:cNvPr>
          <xdr:cNvSpPr/>
        </xdr:nvSpPr>
        <xdr:spPr>
          <a:xfrm>
            <a:off x="91440" y="541020"/>
            <a:ext cx="1303020" cy="58674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A79681FC-4C31-4F10-83DF-33B47DCCE8E8}" type="TxLink">
              <a:rPr lang="en-US" sz="1100" b="1" i="0" u="none" strike="noStrike">
                <a:solidFill>
                  <a:schemeClr val="accent1"/>
                </a:solidFill>
                <a:latin typeface="Aptos Narrow"/>
              </a:rPr>
              <a:pPr algn="ctr"/>
              <a:t>$3,48,839</a:t>
            </a:fld>
            <a:endParaRPr lang="en-IN" sz="1100" b="1">
              <a:solidFill>
                <a:schemeClr val="accent1"/>
              </a:solidFill>
            </a:endParaRPr>
          </a:p>
        </xdr:txBody>
      </xdr:sp>
      <xdr:sp macro="" textlink="">
        <xdr:nvSpPr>
          <xdr:cNvPr id="49" name="TextBox 48">
            <a:extLst>
              <a:ext uri="{FF2B5EF4-FFF2-40B4-BE49-F238E27FC236}">
                <a16:creationId xmlns:a16="http://schemas.microsoft.com/office/drawing/2014/main" id="{07E25485-0980-EB15-2A09-D82D88108EBE}"/>
              </a:ext>
            </a:extLst>
          </xdr:cNvPr>
          <xdr:cNvSpPr txBox="1"/>
        </xdr:nvSpPr>
        <xdr:spPr>
          <a:xfrm>
            <a:off x="167640" y="594360"/>
            <a:ext cx="1059180" cy="198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solidFill>
                  <a:schemeClr val="tx1"/>
                </a:solidFill>
              </a:rPr>
              <a:t>COGS</a:t>
            </a:r>
          </a:p>
        </xdr:txBody>
      </xdr:sp>
    </xdr:grpSp>
    <xdr:clientData/>
  </xdr:twoCellAnchor>
  <xdr:twoCellAnchor>
    <xdr:from>
      <xdr:col>11</xdr:col>
      <xdr:colOff>175260</xdr:colOff>
      <xdr:row>0</xdr:row>
      <xdr:rowOff>53340</xdr:rowOff>
    </xdr:from>
    <xdr:to>
      <xdr:col>12</xdr:col>
      <xdr:colOff>502920</xdr:colOff>
      <xdr:row>1</xdr:row>
      <xdr:rowOff>121920</xdr:rowOff>
    </xdr:to>
    <xdr:sp macro="" textlink="">
      <xdr:nvSpPr>
        <xdr:cNvPr id="50" name="Rectangle: Rounded Corners 49">
          <a:hlinkClick xmlns:r="http://schemas.openxmlformats.org/officeDocument/2006/relationships" r:id="rId1"/>
          <a:extLst>
            <a:ext uri="{FF2B5EF4-FFF2-40B4-BE49-F238E27FC236}">
              <a16:creationId xmlns:a16="http://schemas.microsoft.com/office/drawing/2014/main" id="{3DE25758-6140-91CF-34DB-F8F540BE5160}"/>
            </a:ext>
          </a:extLst>
        </xdr:cNvPr>
        <xdr:cNvSpPr/>
      </xdr:nvSpPr>
      <xdr:spPr>
        <a:xfrm>
          <a:off x="6880860" y="53340"/>
          <a:ext cx="937260" cy="251460"/>
        </a:xfrm>
        <a:prstGeom prst="roundRect">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Sales</a:t>
          </a:r>
          <a:r>
            <a:rPr lang="en-IN" sz="1100" baseline="0"/>
            <a:t> Data</a:t>
          </a:r>
          <a:endParaRPr lang="en-IN" sz="1100"/>
        </a:p>
      </xdr:txBody>
    </xdr:sp>
    <xdr:clientData/>
  </xdr:twoCellAnchor>
  <xdr:twoCellAnchor>
    <xdr:from>
      <xdr:col>9</xdr:col>
      <xdr:colOff>304800</xdr:colOff>
      <xdr:row>0</xdr:row>
      <xdr:rowOff>53340</xdr:rowOff>
    </xdr:from>
    <xdr:to>
      <xdr:col>10</xdr:col>
      <xdr:colOff>594360</xdr:colOff>
      <xdr:row>1</xdr:row>
      <xdr:rowOff>137160</xdr:rowOff>
    </xdr:to>
    <xdr:sp macro="" textlink="">
      <xdr:nvSpPr>
        <xdr:cNvPr id="53" name="Rectangle: Rounded Corners 52">
          <a:hlinkClick xmlns:r="http://schemas.openxmlformats.org/officeDocument/2006/relationships" r:id="rId2"/>
          <a:extLst>
            <a:ext uri="{FF2B5EF4-FFF2-40B4-BE49-F238E27FC236}">
              <a16:creationId xmlns:a16="http://schemas.microsoft.com/office/drawing/2014/main" id="{394A9D1E-1E4D-D537-5B41-3430CDA58565}"/>
            </a:ext>
          </a:extLst>
        </xdr:cNvPr>
        <xdr:cNvSpPr/>
      </xdr:nvSpPr>
      <xdr:spPr>
        <a:xfrm>
          <a:off x="5791200" y="53340"/>
          <a:ext cx="899160" cy="266700"/>
        </a:xfrm>
        <a:prstGeom prst="roundRect">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 Pivots</a:t>
          </a:r>
        </a:p>
      </xdr:txBody>
    </xdr:sp>
    <xdr:clientData/>
  </xdr:twoCellAnchor>
  <xdr:twoCellAnchor>
    <xdr:from>
      <xdr:col>0</xdr:col>
      <xdr:colOff>137159</xdr:colOff>
      <xdr:row>6</xdr:row>
      <xdr:rowOff>95250</xdr:rowOff>
    </xdr:from>
    <xdr:to>
      <xdr:col>9</xdr:col>
      <xdr:colOff>71438</xdr:colOff>
      <xdr:row>17</xdr:row>
      <xdr:rowOff>103188</xdr:rowOff>
    </xdr:to>
    <xdr:graphicFrame macro="">
      <xdr:nvGraphicFramePr>
        <xdr:cNvPr id="54" name="Chart 53">
          <a:extLst>
            <a:ext uri="{FF2B5EF4-FFF2-40B4-BE49-F238E27FC236}">
              <a16:creationId xmlns:a16="http://schemas.microsoft.com/office/drawing/2014/main" id="{55E3EBFE-B608-4E8A-BBAF-2607B353B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142875</xdr:colOff>
      <xdr:row>6</xdr:row>
      <xdr:rowOff>119064</xdr:rowOff>
    </xdr:from>
    <xdr:to>
      <xdr:col>17</xdr:col>
      <xdr:colOff>230187</xdr:colOff>
      <xdr:row>17</xdr:row>
      <xdr:rowOff>111126</xdr:rowOff>
    </xdr:to>
    <xdr:graphicFrame macro="">
      <xdr:nvGraphicFramePr>
        <xdr:cNvPr id="55" name="Chart 54">
          <a:extLst>
            <a:ext uri="{FF2B5EF4-FFF2-40B4-BE49-F238E27FC236}">
              <a16:creationId xmlns:a16="http://schemas.microsoft.com/office/drawing/2014/main" id="{29F47051-F9A5-40EC-8422-44E43779F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119062</xdr:colOff>
      <xdr:row>18</xdr:row>
      <xdr:rowOff>7938</xdr:rowOff>
    </xdr:from>
    <xdr:to>
      <xdr:col>5</xdr:col>
      <xdr:colOff>238125</xdr:colOff>
      <xdr:row>31</xdr:row>
      <xdr:rowOff>71437</xdr:rowOff>
    </xdr:to>
    <xdr:graphicFrame macro="">
      <xdr:nvGraphicFramePr>
        <xdr:cNvPr id="3" name="Chart 2">
          <a:extLst>
            <a:ext uri="{FF2B5EF4-FFF2-40B4-BE49-F238E27FC236}">
              <a16:creationId xmlns:a16="http://schemas.microsoft.com/office/drawing/2014/main" id="{7F3AB779-F62A-4D26-8E42-3770803A4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317498</xdr:colOff>
      <xdr:row>18</xdr:row>
      <xdr:rowOff>15875</xdr:rowOff>
    </xdr:from>
    <xdr:to>
      <xdr:col>11</xdr:col>
      <xdr:colOff>7937</xdr:colOff>
      <xdr:row>31</xdr:row>
      <xdr:rowOff>79374</xdr:rowOff>
    </xdr:to>
    <xdr:graphicFrame macro="">
      <xdr:nvGraphicFramePr>
        <xdr:cNvPr id="4" name="Chart 3">
          <a:extLst>
            <a:ext uri="{FF2B5EF4-FFF2-40B4-BE49-F238E27FC236}">
              <a16:creationId xmlns:a16="http://schemas.microsoft.com/office/drawing/2014/main" id="{D247F572-BDD0-4442-A124-856C26E6B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95249</xdr:colOff>
      <xdr:row>18</xdr:row>
      <xdr:rowOff>7938</xdr:rowOff>
    </xdr:from>
    <xdr:to>
      <xdr:col>17</xdr:col>
      <xdr:colOff>230187</xdr:colOff>
      <xdr:row>31</xdr:row>
      <xdr:rowOff>87312</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5D47FF1D-34B6-4908-B4C2-C5AB245033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818312" y="3294063"/>
              <a:ext cx="3802063" cy="24526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7</xdr:col>
      <xdr:colOff>-1</xdr:colOff>
      <xdr:row>18</xdr:row>
      <xdr:rowOff>71438</xdr:rowOff>
    </xdr:from>
    <xdr:ext cx="1766537" cy="264560"/>
    <xdr:sp macro="" textlink="">
      <xdr:nvSpPr>
        <xdr:cNvPr id="6" name="TextBox 5">
          <a:extLst>
            <a:ext uri="{FF2B5EF4-FFF2-40B4-BE49-F238E27FC236}">
              <a16:creationId xmlns:a16="http://schemas.microsoft.com/office/drawing/2014/main" id="{30CD0FA7-4128-CA6F-22FC-83EF8E9662D4}"/>
            </a:ext>
          </a:extLst>
        </xdr:cNvPr>
        <xdr:cNvSpPr txBox="1"/>
      </xdr:nvSpPr>
      <xdr:spPr>
        <a:xfrm>
          <a:off x="4278312" y="3357563"/>
          <a:ext cx="176653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t>Region Wise Comparison</a:t>
          </a:r>
        </a:p>
      </xdr:txBody>
    </xdr:sp>
    <xdr:clientData/>
  </xdr:oneCellAnchor>
  <xdr:oneCellAnchor>
    <xdr:from>
      <xdr:col>13</xdr:col>
      <xdr:colOff>55562</xdr:colOff>
      <xdr:row>18</xdr:row>
      <xdr:rowOff>127000</xdr:rowOff>
    </xdr:from>
    <xdr:ext cx="1592167" cy="264560"/>
    <xdr:sp macro="" textlink="">
      <xdr:nvSpPr>
        <xdr:cNvPr id="7" name="TextBox 6">
          <a:extLst>
            <a:ext uri="{FF2B5EF4-FFF2-40B4-BE49-F238E27FC236}">
              <a16:creationId xmlns:a16="http://schemas.microsoft.com/office/drawing/2014/main" id="{5396EA69-DC55-0305-3A1A-76E0F59CCB89}"/>
            </a:ext>
          </a:extLst>
        </xdr:cNvPr>
        <xdr:cNvSpPr txBox="1"/>
      </xdr:nvSpPr>
      <xdr:spPr>
        <a:xfrm>
          <a:off x="8001000" y="3413125"/>
          <a:ext cx="159216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Country</a:t>
          </a:r>
          <a:r>
            <a:rPr lang="en-IN" sz="1100" b="1" baseline="0"/>
            <a:t> Wise Map Chart</a:t>
          </a:r>
          <a:endParaRPr lang="en-IN" sz="1100" b="1"/>
        </a:p>
      </xdr:txBody>
    </xdr:sp>
    <xdr:clientData/>
  </xdr:oneCellAnchor>
  <xdr:twoCellAnchor editAs="oneCell">
    <xdr:from>
      <xdr:col>17</xdr:col>
      <xdr:colOff>298132</xdr:colOff>
      <xdr:row>18</xdr:row>
      <xdr:rowOff>31749</xdr:rowOff>
    </xdr:from>
    <xdr:to>
      <xdr:col>19</xdr:col>
      <xdr:colOff>460375</xdr:colOff>
      <xdr:row>31</xdr:row>
      <xdr:rowOff>87311</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569761A0-371C-8A70-6B84-4C72EE16246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661332" y="3323589"/>
              <a:ext cx="1381443" cy="2433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286348</xdr:colOff>
      <xdr:row>0</xdr:row>
      <xdr:rowOff>1</xdr:rowOff>
    </xdr:from>
    <xdr:to>
      <xdr:col>19</xdr:col>
      <xdr:colOff>430306</xdr:colOff>
      <xdr:row>6</xdr:row>
      <xdr:rowOff>44823</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7AA77068-FECF-BCD2-B55B-9857A0BDC0B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649548" y="1"/>
              <a:ext cx="1363158" cy="1142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238125</xdr:colOff>
      <xdr:row>0</xdr:row>
      <xdr:rowOff>0</xdr:rowOff>
    </xdr:from>
    <xdr:to>
      <xdr:col>17</xdr:col>
      <xdr:colOff>190500</xdr:colOff>
      <xdr:row>6</xdr:row>
      <xdr:rowOff>111125</xdr:rowOff>
    </xdr:to>
    <mc:AlternateContent xmlns:mc="http://schemas.openxmlformats.org/markup-compatibility/2006">
      <mc:Choice xmlns:a14="http://schemas.microsoft.com/office/drawing/2010/main" Requires="a14">
        <xdr:graphicFrame macro="">
          <xdr:nvGraphicFramePr>
            <xdr:cNvPr id="10" name="Sales Channel">
              <a:extLst>
                <a:ext uri="{FF2B5EF4-FFF2-40B4-BE49-F238E27FC236}">
                  <a16:creationId xmlns:a16="http://schemas.microsoft.com/office/drawing/2014/main" id="{777F8017-7B69-408B-1A97-1400E9920D9E}"/>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8772525" y="0"/>
              <a:ext cx="1781175" cy="1208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293687</xdr:colOff>
      <xdr:row>6</xdr:row>
      <xdr:rowOff>111125</xdr:rowOff>
    </xdr:from>
    <xdr:to>
      <xdr:col>19</xdr:col>
      <xdr:colOff>444500</xdr:colOff>
      <xdr:row>17</xdr:row>
      <xdr:rowOff>150812</xdr:rowOff>
    </xdr:to>
    <mc:AlternateContent xmlns:mc="http://schemas.openxmlformats.org/markup-compatibility/2006">
      <mc:Choice xmlns:a14="http://schemas.microsoft.com/office/drawing/2010/main" Requires="a14">
        <xdr:graphicFrame macro="">
          <xdr:nvGraphicFramePr>
            <xdr:cNvPr id="11" name="Product Category">
              <a:extLst>
                <a:ext uri="{FF2B5EF4-FFF2-40B4-BE49-F238E27FC236}">
                  <a16:creationId xmlns:a16="http://schemas.microsoft.com/office/drawing/2014/main" id="{9C3316BA-338C-20C8-7D70-6A45C6941F4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0656887" y="1208405"/>
              <a:ext cx="1370013" cy="20513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0.38919</cdr:x>
      <cdr:y>0.03937</cdr:y>
    </cdr:from>
    <cdr:to>
      <cdr:x>0.79547</cdr:x>
      <cdr:y>0.24803</cdr:y>
    </cdr:to>
    <cdr:sp macro="" textlink="">
      <cdr:nvSpPr>
        <cdr:cNvPr id="2" name="TextBox 1">
          <a:extLst xmlns:a="http://schemas.openxmlformats.org/drawingml/2006/main">
            <a:ext uri="{FF2B5EF4-FFF2-40B4-BE49-F238E27FC236}">
              <a16:creationId xmlns:a16="http://schemas.microsoft.com/office/drawing/2014/main" id="{9EC33B75-9FBD-9DBD-E883-46552AC2D3CF}"/>
            </a:ext>
          </a:extLst>
        </cdr:cNvPr>
        <cdr:cNvSpPr txBox="1"/>
      </cdr:nvSpPr>
      <cdr:spPr>
        <a:xfrm xmlns:a="http://schemas.openxmlformats.org/drawingml/2006/main">
          <a:off x="2220279" y="79376"/>
          <a:ext cx="2317749" cy="42068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b="1" kern="1200" baseline="0"/>
            <a:t>Monthly Revenue &amp; Profit</a:t>
          </a:r>
        </a:p>
        <a:p xmlns:a="http://schemas.openxmlformats.org/drawingml/2006/main">
          <a:endParaRPr lang="en-IN" sz="1100" b="1" kern="1200"/>
        </a:p>
      </cdr:txBody>
    </cdr:sp>
  </cdr:relSizeAnchor>
</c:userShapes>
</file>

<file path=xl/drawings/drawing3.xml><?xml version="1.0" encoding="utf-8"?>
<c:userShapes xmlns:c="http://schemas.openxmlformats.org/drawingml/2006/chart">
  <cdr:relSizeAnchor xmlns:cdr="http://schemas.openxmlformats.org/drawingml/2006/chartDrawing">
    <cdr:from>
      <cdr:x>0.235</cdr:x>
      <cdr:y>0.01629</cdr:y>
    </cdr:from>
    <cdr:to>
      <cdr:x>0.9125</cdr:x>
      <cdr:y>0.11401</cdr:y>
    </cdr:to>
    <cdr:sp macro="" textlink="">
      <cdr:nvSpPr>
        <cdr:cNvPr id="2" name="TextBox 1">
          <a:extLst xmlns:a="http://schemas.openxmlformats.org/drawingml/2006/main">
            <a:ext uri="{FF2B5EF4-FFF2-40B4-BE49-F238E27FC236}">
              <a16:creationId xmlns:a16="http://schemas.microsoft.com/office/drawing/2014/main" id="{FD87AC3C-82A2-A841-471A-C2E9896E6997}"/>
            </a:ext>
          </a:extLst>
        </cdr:cNvPr>
        <cdr:cNvSpPr txBox="1"/>
      </cdr:nvSpPr>
      <cdr:spPr>
        <a:xfrm xmlns:a="http://schemas.openxmlformats.org/drawingml/2006/main">
          <a:off x="746126" y="39688"/>
          <a:ext cx="2151062" cy="23812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b="1" kern="1200"/>
            <a:t>Revenue Share By Channel</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 Borkar" refreshedDate="46306.618141782405" createdVersion="8" refreshedVersion="8" minRefreshableVersion="3" recordCount="2707" xr:uid="{052FA007-1961-4A0A-98F6-2EB8A0B412A0}">
  <cacheSource type="worksheet">
    <worksheetSource name="SalesDataTable"/>
  </cacheSource>
  <cacheFields count="19">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1">
      <sharedItems/>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23394442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s v="Q1"/>
    <x v="0"/>
    <x v="0"/>
    <x v="0"/>
    <x v="0"/>
    <s v="Returning"/>
    <x v="0"/>
    <s v="Commuter Helmet"/>
    <n v="2"/>
    <n v="82.06"/>
    <n v="0"/>
    <n v="42.94"/>
    <n v="164.12"/>
    <n v="85.88"/>
    <n v="78.240000000000009"/>
    <n v="0.476724348038021"/>
  </r>
  <r>
    <n v="4836"/>
    <d v="2026-01-02T00:00:00"/>
    <n v="2026"/>
    <s v="Q1"/>
    <x v="0"/>
    <x v="1"/>
    <x v="1"/>
    <x v="1"/>
    <s v="Returning"/>
    <x v="1"/>
    <s v="Hiking Daypack 20L"/>
    <n v="4"/>
    <n v="94.18"/>
    <n v="0.15"/>
    <n v="45.03"/>
    <n v="320.21199999999999"/>
    <n v="180.12"/>
    <n v="140.09199999999998"/>
    <n v="0.43749765780170635"/>
  </r>
  <r>
    <n v="163"/>
    <d v="2026-01-03T00:00:00"/>
    <n v="2026"/>
    <s v="Q1"/>
    <x v="0"/>
    <x v="2"/>
    <x v="2"/>
    <x v="0"/>
    <s v="New"/>
    <x v="2"/>
    <s v="Insulated Bottle"/>
    <n v="2"/>
    <n v="36.72"/>
    <n v="0.05"/>
    <n v="13.76"/>
    <n v="69.768000000000001"/>
    <n v="27.52"/>
    <n v="42.248000000000005"/>
    <n v="0.60554982226808862"/>
  </r>
  <r>
    <n v="542"/>
    <d v="2026-01-03T00:00:00"/>
    <n v="2026"/>
    <s v="Q1"/>
    <x v="0"/>
    <x v="0"/>
    <x v="0"/>
    <x v="1"/>
    <s v="Business"/>
    <x v="1"/>
    <s v="Trail Boots"/>
    <n v="4"/>
    <n v="143.66999999999999"/>
    <n v="0.1"/>
    <n v="81.22"/>
    <n v="517.21199999999999"/>
    <n v="324.88"/>
    <n v="192.33199999999999"/>
    <n v="0.37186298848441257"/>
  </r>
  <r>
    <n v="2002"/>
    <d v="2026-01-03T00:00:00"/>
    <n v="2026"/>
    <s v="Q1"/>
    <x v="0"/>
    <x v="0"/>
    <x v="0"/>
    <x v="1"/>
    <s v="Business"/>
    <x v="2"/>
    <s v="Insulated Bottle"/>
    <n v="3"/>
    <n v="36.53"/>
    <n v="0.15"/>
    <n v="13.67"/>
    <n v="93.151499999999999"/>
    <n v="41.01"/>
    <n v="52.141500000000001"/>
    <n v="0.55974944042769037"/>
  </r>
  <r>
    <n v="2005"/>
    <d v="2026-01-03T00:00:00"/>
    <n v="2026"/>
    <s v="Q1"/>
    <x v="0"/>
    <x v="2"/>
    <x v="3"/>
    <x v="2"/>
    <s v="New"/>
    <x v="2"/>
    <s v="Insulated Bottle"/>
    <n v="1"/>
    <n v="35.340000000000003"/>
    <n v="0"/>
    <n v="13.37"/>
    <n v="35.340000000000003"/>
    <n v="13.37"/>
    <n v="21.970000000000006"/>
    <n v="0.62167515563101317"/>
  </r>
  <r>
    <n v="2937"/>
    <d v="2026-01-03T00:00:00"/>
    <n v="2026"/>
    <s v="Q1"/>
    <x v="0"/>
    <x v="3"/>
    <x v="4"/>
    <x v="1"/>
    <s v="Returning"/>
    <x v="0"/>
    <s v="Trail Bike Light"/>
    <n v="8"/>
    <n v="49.6"/>
    <n v="0.1"/>
    <n v="23.05"/>
    <n v="357.12"/>
    <n v="184.4"/>
    <n v="172.72"/>
    <n v="0.4836469534050179"/>
  </r>
  <r>
    <n v="3326"/>
    <d v="2026-01-03T00:00:00"/>
    <n v="2026"/>
    <s v="Q1"/>
    <x v="0"/>
    <x v="0"/>
    <x v="0"/>
    <x v="2"/>
    <s v="New"/>
    <x v="3"/>
    <s v="Alpine Tent 4P"/>
    <n v="2"/>
    <n v="347.51"/>
    <n v="0"/>
    <n v="190.16"/>
    <n v="695.02"/>
    <n v="380.32"/>
    <n v="314.7"/>
    <n v="0.4527927253891974"/>
  </r>
  <r>
    <n v="3863"/>
    <d v="2026-01-03T00:00:00"/>
    <n v="2026"/>
    <s v="Q1"/>
    <x v="0"/>
    <x v="2"/>
    <x v="5"/>
    <x v="1"/>
    <s v="Returning"/>
    <x v="0"/>
    <s v="Compact Repair Kit"/>
    <n v="12"/>
    <n v="41.22"/>
    <n v="0.1"/>
    <n v="16.64"/>
    <n v="445.17599999999999"/>
    <n v="199.68"/>
    <n v="245.49599999999998"/>
    <n v="0.55145829963879456"/>
  </r>
  <r>
    <n v="4910"/>
    <d v="2026-01-03T00:00:00"/>
    <n v="2026"/>
    <s v="Q1"/>
    <x v="0"/>
    <x v="2"/>
    <x v="3"/>
    <x v="2"/>
    <s v="Business"/>
    <x v="3"/>
    <s v="Alpine Tent 4P"/>
    <n v="1"/>
    <n v="332.18"/>
    <n v="0"/>
    <n v="195.33"/>
    <n v="332.18"/>
    <n v="195.33"/>
    <n v="136.85"/>
    <n v="0.41197543500511768"/>
  </r>
  <r>
    <n v="5188"/>
    <d v="2026-01-03T00:00:00"/>
    <n v="2026"/>
    <s v="Q1"/>
    <x v="0"/>
    <x v="1"/>
    <x v="6"/>
    <x v="3"/>
    <s v="Returning"/>
    <x v="0"/>
    <s v="Trail Bike Light"/>
    <n v="1"/>
    <n v="49.71"/>
    <n v="0"/>
    <n v="23.15"/>
    <n v="49.71"/>
    <n v="23.15"/>
    <n v="26.560000000000002"/>
    <n v="0.53429893381613358"/>
  </r>
  <r>
    <n v="845"/>
    <d v="2026-01-04T00:00:00"/>
    <n v="2026"/>
    <s v="Q1"/>
    <x v="0"/>
    <x v="2"/>
    <x v="3"/>
    <x v="0"/>
    <s v="New"/>
    <x v="3"/>
    <s v="Trail Tent 2P"/>
    <n v="2"/>
    <n v="194.35"/>
    <n v="0"/>
    <n v="104.22"/>
    <n v="388.7"/>
    <n v="208.44"/>
    <n v="180.26"/>
    <n v="0.46375096475430921"/>
  </r>
  <r>
    <n v="1077"/>
    <d v="2026-01-04T00:00:00"/>
    <n v="2026"/>
    <s v="Q1"/>
    <x v="0"/>
    <x v="1"/>
    <x v="6"/>
    <x v="0"/>
    <s v="New"/>
    <x v="0"/>
    <s v="Cycling Pack 12L"/>
    <n v="3"/>
    <n v="102.12"/>
    <n v="0.1"/>
    <n v="51.28"/>
    <n v="275.72400000000005"/>
    <n v="153.84"/>
    <n v="121.88400000000004"/>
    <n v="0.44205074639857256"/>
  </r>
  <r>
    <n v="1237"/>
    <d v="2026-01-04T00:00:00"/>
    <n v="2026"/>
    <s v="Q1"/>
    <x v="0"/>
    <x v="3"/>
    <x v="7"/>
    <x v="2"/>
    <s v="Business"/>
    <x v="2"/>
    <s v="Packing Cube Set"/>
    <n v="1"/>
    <n v="46.99"/>
    <n v="0.05"/>
    <n v="18.11"/>
    <n v="44.640500000000003"/>
    <n v="18.11"/>
    <n v="26.530500000000004"/>
    <n v="0.59431457980981395"/>
  </r>
  <r>
    <n v="1908"/>
    <d v="2026-01-04T00:00:00"/>
    <n v="2026"/>
    <s v="Q1"/>
    <x v="0"/>
    <x v="3"/>
    <x v="8"/>
    <x v="0"/>
    <s v="New"/>
    <x v="4"/>
    <s v="Resistance Band Set"/>
    <n v="1"/>
    <n v="40"/>
    <n v="0"/>
    <n v="15.04"/>
    <n v="40"/>
    <n v="15.04"/>
    <n v="24.96"/>
    <n v="0.624"/>
  </r>
  <r>
    <n v="2245"/>
    <d v="2026-01-04T00:00:00"/>
    <n v="2026"/>
    <s v="Q1"/>
    <x v="0"/>
    <x v="0"/>
    <x v="9"/>
    <x v="0"/>
    <s v="New"/>
    <x v="1"/>
    <s v="Summit Backpack 45L"/>
    <n v="1"/>
    <n v="153.38999999999999"/>
    <n v="0"/>
    <n v="78.59"/>
    <n v="153.38999999999999"/>
    <n v="78.59"/>
    <n v="74.799999999999983"/>
    <n v="0.48764587000456344"/>
  </r>
  <r>
    <n v="2928"/>
    <d v="2026-01-04T00:00:00"/>
    <n v="2026"/>
    <s v="Q1"/>
    <x v="0"/>
    <x v="1"/>
    <x v="6"/>
    <x v="0"/>
    <s v="Returning"/>
    <x v="4"/>
    <s v="Weighted Vest"/>
    <n v="2"/>
    <n v="124.97"/>
    <n v="0.1"/>
    <n v="67.36"/>
    <n v="224.946"/>
    <n v="134.72"/>
    <n v="90.225999999999999"/>
    <n v="0.40110070861451191"/>
  </r>
  <r>
    <n v="4249"/>
    <d v="2026-01-04T00:00:00"/>
    <n v="2026"/>
    <s v="Q1"/>
    <x v="0"/>
    <x v="3"/>
    <x v="4"/>
    <x v="3"/>
    <s v="New"/>
    <x v="0"/>
    <s v="Cycling Pack 12L"/>
    <n v="2"/>
    <n v="100.12"/>
    <n v="0.1"/>
    <n v="49.67"/>
    <n v="180.21600000000001"/>
    <n v="99.34"/>
    <n v="80.876000000000005"/>
    <n v="0.44877258401029874"/>
  </r>
  <r>
    <n v="1734"/>
    <d v="2026-01-05T00:00:00"/>
    <n v="2026"/>
    <s v="Q1"/>
    <x v="0"/>
    <x v="3"/>
    <x v="8"/>
    <x v="3"/>
    <s v="Returning"/>
    <x v="4"/>
    <s v="Resistance Band Set"/>
    <n v="1"/>
    <n v="40.6"/>
    <n v="0.15"/>
    <n v="14.61"/>
    <n v="34.51"/>
    <n v="14.61"/>
    <n v="19.899999999999999"/>
    <n v="0.57664445088380178"/>
  </r>
  <r>
    <n v="2331"/>
    <d v="2026-01-05T00:00:00"/>
    <n v="2026"/>
    <s v="Q1"/>
    <x v="0"/>
    <x v="3"/>
    <x v="8"/>
    <x v="0"/>
    <s v="New"/>
    <x v="0"/>
    <s v="Cycling Pack 12L"/>
    <n v="1"/>
    <n v="104.23"/>
    <n v="0.1"/>
    <n v="51.6"/>
    <n v="93.807000000000002"/>
    <n v="51.6"/>
    <n v="42.207000000000001"/>
    <n v="0.44993443986056475"/>
  </r>
  <r>
    <n v="2475"/>
    <d v="2026-01-05T00:00:00"/>
    <n v="2026"/>
    <s v="Q1"/>
    <x v="0"/>
    <x v="1"/>
    <x v="1"/>
    <x v="2"/>
    <s v="Returning"/>
    <x v="4"/>
    <s v="Weighted Vest"/>
    <n v="5"/>
    <n v="122.87"/>
    <n v="0.05"/>
    <n v="69.67"/>
    <n v="583.63250000000005"/>
    <n v="348.35"/>
    <n v="235.28250000000003"/>
    <n v="0.40313467807224584"/>
  </r>
  <r>
    <n v="1433"/>
    <d v="2026-01-06T00:00:00"/>
    <n v="2026"/>
    <s v="Q1"/>
    <x v="0"/>
    <x v="2"/>
    <x v="10"/>
    <x v="0"/>
    <s v="New"/>
    <x v="2"/>
    <s v="Insulated Bottle"/>
    <n v="2"/>
    <n v="36.619999999999997"/>
    <n v="0.05"/>
    <n v="13.87"/>
    <n v="69.577999999999989"/>
    <n v="27.74"/>
    <n v="41.837999999999994"/>
    <n v="0.60131075914800658"/>
  </r>
  <r>
    <n v="3624"/>
    <d v="2026-01-06T00:00:00"/>
    <n v="2026"/>
    <s v="Q1"/>
    <x v="0"/>
    <x v="3"/>
    <x v="7"/>
    <x v="0"/>
    <s v="New"/>
    <x v="1"/>
    <s v="Hiking Daypack 20L"/>
    <n v="1"/>
    <n v="93.4"/>
    <n v="0"/>
    <n v="46.11"/>
    <n v="93.4"/>
    <n v="46.11"/>
    <n v="47.290000000000006"/>
    <n v="0.50631691648822275"/>
  </r>
  <r>
    <n v="4680"/>
    <d v="2026-01-06T00:00:00"/>
    <n v="2026"/>
    <s v="Q1"/>
    <x v="0"/>
    <x v="1"/>
    <x v="1"/>
    <x v="3"/>
    <s v="New"/>
    <x v="3"/>
    <s v="Portable Camp Stove"/>
    <n v="2"/>
    <n v="81.260000000000005"/>
    <n v="0"/>
    <n v="39.119999999999997"/>
    <n v="162.52000000000001"/>
    <n v="78.239999999999995"/>
    <n v="84.280000000000015"/>
    <n v="0.51858232832882112"/>
  </r>
  <r>
    <n v="4803"/>
    <d v="2026-01-06T00:00:00"/>
    <n v="2026"/>
    <s v="Q1"/>
    <x v="0"/>
    <x v="1"/>
    <x v="11"/>
    <x v="3"/>
    <s v="New"/>
    <x v="4"/>
    <s v="Recovery Roller"/>
    <n v="2"/>
    <n v="35.78"/>
    <n v="0"/>
    <n v="13.84"/>
    <n v="71.56"/>
    <n v="27.68"/>
    <n v="43.88"/>
    <n v="0.61319172722191173"/>
  </r>
  <r>
    <n v="248"/>
    <d v="2026-01-07T00:00:00"/>
    <n v="2026"/>
    <s v="Q1"/>
    <x v="0"/>
    <x v="1"/>
    <x v="12"/>
    <x v="3"/>
    <s v="New"/>
    <x v="0"/>
    <s v="Commuter Helmet"/>
    <n v="3"/>
    <n v="81.64"/>
    <n v="0"/>
    <n v="43.84"/>
    <n v="244.92000000000002"/>
    <n v="131.52000000000001"/>
    <n v="113.4"/>
    <n v="0.46300832925036745"/>
  </r>
  <r>
    <n v="1118"/>
    <d v="2026-01-07T00:00:00"/>
    <n v="2026"/>
    <s v="Q1"/>
    <x v="0"/>
    <x v="1"/>
    <x v="12"/>
    <x v="0"/>
    <s v="Returning"/>
    <x v="2"/>
    <s v="Carry-On Duffel"/>
    <n v="2"/>
    <n v="131.63999999999999"/>
    <n v="0.05"/>
    <n v="69.02"/>
    <n v="250.11599999999996"/>
    <n v="138.04"/>
    <n v="112.07599999999996"/>
    <n v="0.44809608341729429"/>
  </r>
  <r>
    <n v="3023"/>
    <d v="2026-01-07T00:00:00"/>
    <n v="2026"/>
    <s v="Q1"/>
    <x v="0"/>
    <x v="2"/>
    <x v="3"/>
    <x v="3"/>
    <s v="New"/>
    <x v="1"/>
    <s v="Summit Backpack 45L"/>
    <n v="2"/>
    <n v="155.35"/>
    <n v="0"/>
    <n v="80.790000000000006"/>
    <n v="310.7"/>
    <n v="161.58000000000001"/>
    <n v="149.11999999999998"/>
    <n v="0.47994850337946565"/>
  </r>
  <r>
    <n v="3903"/>
    <d v="2026-01-07T00:00:00"/>
    <n v="2026"/>
    <s v="Q1"/>
    <x v="0"/>
    <x v="3"/>
    <x v="8"/>
    <x v="0"/>
    <s v="Returning"/>
    <x v="4"/>
    <s v="Training Mat"/>
    <n v="2"/>
    <n v="51.56"/>
    <n v="0.05"/>
    <n v="22.26"/>
    <n v="97.963999999999999"/>
    <n v="44.52"/>
    <n v="53.443999999999996"/>
    <n v="0.54554734392225712"/>
  </r>
  <r>
    <n v="62"/>
    <d v="2026-01-08T00:00:00"/>
    <n v="2026"/>
    <s v="Q1"/>
    <x v="0"/>
    <x v="1"/>
    <x v="12"/>
    <x v="0"/>
    <s v="New"/>
    <x v="0"/>
    <s v="Trail Bike Light"/>
    <n v="2"/>
    <n v="51.63"/>
    <n v="0"/>
    <n v="22.54"/>
    <n v="103.26"/>
    <n v="45.08"/>
    <n v="58.180000000000007"/>
    <n v="0.5634321131125315"/>
  </r>
  <r>
    <n v="142"/>
    <d v="2026-01-08T00:00:00"/>
    <n v="2026"/>
    <s v="Q1"/>
    <x v="0"/>
    <x v="0"/>
    <x v="9"/>
    <x v="1"/>
    <s v="Business"/>
    <x v="3"/>
    <s v="Alpine Tent 4P"/>
    <n v="5"/>
    <n v="344.88"/>
    <n v="0.15"/>
    <n v="190.66"/>
    <n v="1465.74"/>
    <n v="953.3"/>
    <n v="512.44000000000005"/>
    <n v="0.34961180018284282"/>
  </r>
  <r>
    <n v="450"/>
    <d v="2026-01-08T00:00:00"/>
    <n v="2026"/>
    <s v="Q1"/>
    <x v="0"/>
    <x v="2"/>
    <x v="3"/>
    <x v="2"/>
    <s v="New"/>
    <x v="1"/>
    <s v="Hiking Daypack 20L"/>
    <n v="2"/>
    <n v="94.06"/>
    <n v="0.15"/>
    <n v="46.33"/>
    <n v="159.90199999999999"/>
    <n v="92.66"/>
    <n v="67.24199999999999"/>
    <n v="0.42052006854198193"/>
  </r>
  <r>
    <n v="4397"/>
    <d v="2026-01-08T00:00:00"/>
    <n v="2026"/>
    <s v="Q1"/>
    <x v="0"/>
    <x v="0"/>
    <x v="0"/>
    <x v="0"/>
    <s v="Business"/>
    <x v="1"/>
    <s v="Trekking Poles"/>
    <n v="1"/>
    <n v="72.38"/>
    <n v="0"/>
    <n v="31.65"/>
    <n v="72.38"/>
    <n v="31.65"/>
    <n v="40.729999999999997"/>
    <n v="0.56272450953302011"/>
  </r>
  <r>
    <n v="4798"/>
    <d v="2026-01-08T00:00:00"/>
    <n v="2026"/>
    <s v="Q1"/>
    <x v="0"/>
    <x v="1"/>
    <x v="6"/>
    <x v="0"/>
    <s v="New"/>
    <x v="1"/>
    <s v="Summit Backpack 45L"/>
    <n v="1"/>
    <n v="153.69"/>
    <n v="0"/>
    <n v="77.47"/>
    <n v="153.69"/>
    <n v="77.47"/>
    <n v="76.22"/>
    <n v="0.49593337237295854"/>
  </r>
  <r>
    <n v="136"/>
    <d v="2026-01-09T00:00:00"/>
    <n v="2026"/>
    <s v="Q1"/>
    <x v="0"/>
    <x v="3"/>
    <x v="13"/>
    <x v="1"/>
    <s v="Business"/>
    <x v="2"/>
    <s v="Travel Backpack 35L"/>
    <n v="15"/>
    <n v="168.62"/>
    <n v="0.05"/>
    <n v="86.09"/>
    <n v="2402.835"/>
    <n v="1291.3500000000001"/>
    <n v="1111.4849999999999"/>
    <n v="0.46257233642759488"/>
  </r>
  <r>
    <n v="2782"/>
    <d v="2026-01-09T00:00:00"/>
    <n v="2026"/>
    <s v="Q1"/>
    <x v="0"/>
    <x v="3"/>
    <x v="4"/>
    <x v="0"/>
    <s v="New"/>
    <x v="1"/>
    <s v="Summit Backpack 45L"/>
    <n v="1"/>
    <n v="152.75"/>
    <n v="0.05"/>
    <n v="79.88"/>
    <n v="145.11249999999998"/>
    <n v="79.88"/>
    <n v="65.232499999999987"/>
    <n v="0.44953053665259707"/>
  </r>
  <r>
    <n v="4704"/>
    <d v="2026-01-09T00:00:00"/>
    <n v="2026"/>
    <s v="Q1"/>
    <x v="0"/>
    <x v="1"/>
    <x v="14"/>
    <x v="3"/>
    <s v="New"/>
    <x v="4"/>
    <s v="Recovery Roller"/>
    <n v="2"/>
    <n v="36.72"/>
    <n v="0.05"/>
    <n v="14.15"/>
    <n v="69.768000000000001"/>
    <n v="28.3"/>
    <n v="41.468000000000004"/>
    <n v="0.59436991170737308"/>
  </r>
  <r>
    <n v="69"/>
    <d v="2026-01-10T00:00:00"/>
    <n v="2026"/>
    <s v="Q1"/>
    <x v="0"/>
    <x v="0"/>
    <x v="15"/>
    <x v="0"/>
    <s v="Returning"/>
    <x v="1"/>
    <s v="Trail Boots"/>
    <n v="6"/>
    <n v="141.31"/>
    <n v="0.05"/>
    <n v="79.349999999999994"/>
    <n v="805.46699999999998"/>
    <n v="476.09999999999997"/>
    <n v="329.36700000000002"/>
    <n v="0.4089143316858419"/>
  </r>
  <r>
    <n v="490"/>
    <d v="2026-01-10T00:00:00"/>
    <n v="2026"/>
    <s v="Q1"/>
    <x v="0"/>
    <x v="2"/>
    <x v="10"/>
    <x v="0"/>
    <s v="Business"/>
    <x v="3"/>
    <s v="Compact Sleeping Bag"/>
    <n v="2"/>
    <n v="121.23"/>
    <n v="0"/>
    <n v="59.66"/>
    <n v="242.46"/>
    <n v="119.32"/>
    <n v="123.14000000000001"/>
    <n v="0.50787758805576178"/>
  </r>
  <r>
    <n v="3685"/>
    <d v="2026-01-10T00:00:00"/>
    <n v="2026"/>
    <s v="Q1"/>
    <x v="0"/>
    <x v="3"/>
    <x v="8"/>
    <x v="0"/>
    <s v="New"/>
    <x v="2"/>
    <s v="Travel Backpack 35L"/>
    <n v="3"/>
    <n v="161.58000000000001"/>
    <n v="0"/>
    <n v="85.58"/>
    <n v="484.74"/>
    <n v="256.74"/>
    <n v="228"/>
    <n v="0.47035524198539425"/>
  </r>
  <r>
    <n v="3796"/>
    <d v="2026-01-10T00:00:00"/>
    <n v="2026"/>
    <s v="Q1"/>
    <x v="0"/>
    <x v="3"/>
    <x v="8"/>
    <x v="2"/>
    <s v="Returning"/>
    <x v="2"/>
    <s v="Travel Backpack 35L"/>
    <n v="2"/>
    <n v="166.84"/>
    <n v="0"/>
    <n v="88.67"/>
    <n v="333.68"/>
    <n v="177.34"/>
    <n v="156.34"/>
    <n v="0.4685327259649964"/>
  </r>
  <r>
    <n v="387"/>
    <d v="2026-01-11T00:00:00"/>
    <n v="2026"/>
    <s v="Q1"/>
    <x v="0"/>
    <x v="2"/>
    <x v="5"/>
    <x v="0"/>
    <s v="Returning"/>
    <x v="1"/>
    <s v="Summit Backpack 45L"/>
    <n v="1"/>
    <n v="150.96"/>
    <n v="0"/>
    <n v="77.5"/>
    <n v="150.96"/>
    <n v="77.5"/>
    <n v="73.460000000000008"/>
    <n v="0.48661897191308956"/>
  </r>
  <r>
    <n v="2796"/>
    <d v="2026-01-11T00:00:00"/>
    <n v="2026"/>
    <s v="Q1"/>
    <x v="0"/>
    <x v="3"/>
    <x v="7"/>
    <x v="2"/>
    <s v="Returning"/>
    <x v="2"/>
    <s v="Insulated Bottle"/>
    <n v="3"/>
    <n v="36.33"/>
    <n v="0.05"/>
    <n v="13.27"/>
    <n v="103.54049999999999"/>
    <n v="39.81"/>
    <n v="63.730499999999992"/>
    <n v="0.61551277036521934"/>
  </r>
  <r>
    <n v="3703"/>
    <d v="2026-01-11T00:00:00"/>
    <n v="2026"/>
    <s v="Q1"/>
    <x v="0"/>
    <x v="3"/>
    <x v="8"/>
    <x v="0"/>
    <s v="Returning"/>
    <x v="2"/>
    <s v="Insulated Bottle"/>
    <n v="1"/>
    <n v="35.340000000000003"/>
    <n v="0.1"/>
    <n v="13.36"/>
    <n v="31.806000000000004"/>
    <n v="13.36"/>
    <n v="18.446000000000005"/>
    <n v="0.5799534678991386"/>
  </r>
  <r>
    <n v="4674"/>
    <d v="2026-01-11T00:00:00"/>
    <n v="2026"/>
    <s v="Q1"/>
    <x v="0"/>
    <x v="3"/>
    <x v="8"/>
    <x v="0"/>
    <s v="Returning"/>
    <x v="2"/>
    <s v="Packing Cube Set"/>
    <n v="2"/>
    <n v="46.27"/>
    <n v="0"/>
    <n v="18.23"/>
    <n v="92.54"/>
    <n v="36.46"/>
    <n v="56.080000000000005"/>
    <n v="0.60600821266479366"/>
  </r>
  <r>
    <n v="4789"/>
    <d v="2026-01-11T00:00:00"/>
    <n v="2026"/>
    <s v="Q1"/>
    <x v="0"/>
    <x v="3"/>
    <x v="7"/>
    <x v="0"/>
    <s v="Returning"/>
    <x v="0"/>
    <s v="Commuter Helmet"/>
    <n v="1"/>
    <n v="79.930000000000007"/>
    <n v="0.05"/>
    <n v="43.73"/>
    <n v="75.933500000000009"/>
    <n v="43.73"/>
    <n v="32.203500000000012"/>
    <n v="0.42410135184075554"/>
  </r>
  <r>
    <n v="804"/>
    <d v="2026-01-12T00:00:00"/>
    <n v="2026"/>
    <s v="Q1"/>
    <x v="0"/>
    <x v="1"/>
    <x v="12"/>
    <x v="2"/>
    <s v="New"/>
    <x v="1"/>
    <s v="Trail Boots"/>
    <n v="1"/>
    <n v="141.25"/>
    <n v="0"/>
    <n v="78.72"/>
    <n v="141.25"/>
    <n v="78.72"/>
    <n v="62.53"/>
    <n v="0.44269026548672569"/>
  </r>
  <r>
    <n v="1780"/>
    <d v="2026-01-12T00:00:00"/>
    <n v="2026"/>
    <s v="Q1"/>
    <x v="0"/>
    <x v="3"/>
    <x v="8"/>
    <x v="0"/>
    <s v="Returning"/>
    <x v="0"/>
    <s v="Cycling Pack 12L"/>
    <n v="2"/>
    <n v="103.64"/>
    <n v="0.1"/>
    <n v="50.96"/>
    <n v="186.55199999999999"/>
    <n v="101.92"/>
    <n v="84.631999999999991"/>
    <n v="0.45366439384193147"/>
  </r>
  <r>
    <n v="2844"/>
    <d v="2026-01-12T00:00:00"/>
    <n v="2026"/>
    <s v="Q1"/>
    <x v="0"/>
    <x v="0"/>
    <x v="0"/>
    <x v="0"/>
    <s v="New"/>
    <x v="2"/>
    <s v="Carry-On Duffel"/>
    <n v="1"/>
    <n v="136.18"/>
    <n v="0"/>
    <n v="68.34"/>
    <n v="136.18"/>
    <n v="68.34"/>
    <n v="67.84"/>
    <n v="0.498164194448524"/>
  </r>
  <r>
    <n v="3068"/>
    <d v="2026-01-12T00:00:00"/>
    <n v="2026"/>
    <s v="Q1"/>
    <x v="0"/>
    <x v="2"/>
    <x v="2"/>
    <x v="3"/>
    <s v="New"/>
    <x v="4"/>
    <s v="Recovery Roller"/>
    <n v="1"/>
    <n v="36.43"/>
    <n v="0"/>
    <n v="14.33"/>
    <n v="36.43"/>
    <n v="14.33"/>
    <n v="22.1"/>
    <n v="0.60664287674993145"/>
  </r>
  <r>
    <n v="3096"/>
    <d v="2026-01-12T00:00:00"/>
    <n v="2026"/>
    <s v="Q1"/>
    <x v="0"/>
    <x v="3"/>
    <x v="7"/>
    <x v="0"/>
    <s v="New"/>
    <x v="4"/>
    <s v="Training Mat"/>
    <n v="2"/>
    <n v="50.51"/>
    <n v="0.1"/>
    <n v="21.84"/>
    <n v="90.917999999999992"/>
    <n v="43.68"/>
    <n v="47.237999999999992"/>
    <n v="0.5195670824259222"/>
  </r>
  <r>
    <n v="3129"/>
    <d v="2026-01-12T00:00:00"/>
    <n v="2026"/>
    <s v="Q1"/>
    <x v="0"/>
    <x v="3"/>
    <x v="13"/>
    <x v="2"/>
    <s v="Returning"/>
    <x v="4"/>
    <s v="Weighted Vest"/>
    <n v="1"/>
    <n v="123"/>
    <n v="0"/>
    <n v="67.3"/>
    <n v="123"/>
    <n v="67.3"/>
    <n v="55.7"/>
    <n v="0.45284552845528458"/>
  </r>
  <r>
    <n v="3948"/>
    <d v="2026-01-12T00:00:00"/>
    <n v="2026"/>
    <s v="Q1"/>
    <x v="0"/>
    <x v="1"/>
    <x v="14"/>
    <x v="0"/>
    <s v="New"/>
    <x v="1"/>
    <s v="Trekking Poles"/>
    <n v="2"/>
    <n v="72.239999999999995"/>
    <n v="0"/>
    <n v="32.94"/>
    <n v="144.47999999999999"/>
    <n v="65.88"/>
    <n v="78.599999999999994"/>
    <n v="0.54401993355481726"/>
  </r>
  <r>
    <n v="5036"/>
    <d v="2026-01-12T00:00:00"/>
    <n v="2026"/>
    <s v="Q1"/>
    <x v="0"/>
    <x v="2"/>
    <x v="3"/>
    <x v="2"/>
    <s v="Returning"/>
    <x v="1"/>
    <s v="Summit Backpack 45L"/>
    <n v="1"/>
    <n v="151.11000000000001"/>
    <n v="0.15"/>
    <n v="79.650000000000006"/>
    <n v="128.4435"/>
    <n v="79.650000000000006"/>
    <n v="48.793499999999995"/>
    <n v="0.37988298356865075"/>
  </r>
  <r>
    <n v="2681"/>
    <d v="2026-01-13T00:00:00"/>
    <n v="2026"/>
    <s v="Q1"/>
    <x v="0"/>
    <x v="3"/>
    <x v="4"/>
    <x v="0"/>
    <s v="New"/>
    <x v="1"/>
    <s v="Hiking Daypack 20L"/>
    <n v="1"/>
    <n v="94.32"/>
    <n v="0"/>
    <n v="45.93"/>
    <n v="94.32"/>
    <n v="45.93"/>
    <n v="48.389999999999993"/>
    <n v="0.51304071246819338"/>
  </r>
  <r>
    <n v="5101"/>
    <d v="2026-01-13T00:00:00"/>
    <n v="2026"/>
    <s v="Q1"/>
    <x v="0"/>
    <x v="1"/>
    <x v="12"/>
    <x v="0"/>
    <s v="Returning"/>
    <x v="0"/>
    <s v="Trail Bike Light"/>
    <n v="3"/>
    <n v="51.52"/>
    <n v="0"/>
    <n v="21.92"/>
    <n v="154.56"/>
    <n v="65.760000000000005"/>
    <n v="88.8"/>
    <n v="0.57453416149068315"/>
  </r>
  <r>
    <n v="3871"/>
    <d v="2026-01-14T00:00:00"/>
    <n v="2026"/>
    <s v="Q1"/>
    <x v="0"/>
    <x v="0"/>
    <x v="15"/>
    <x v="0"/>
    <s v="New"/>
    <x v="1"/>
    <s v="Trail Boots"/>
    <n v="2"/>
    <n v="146.4"/>
    <n v="0.05"/>
    <n v="81.72"/>
    <n v="278.16000000000003"/>
    <n v="163.44"/>
    <n v="114.72000000000003"/>
    <n v="0.4124245038826575"/>
  </r>
  <r>
    <n v="4643"/>
    <d v="2026-01-14T00:00:00"/>
    <n v="2026"/>
    <s v="Q1"/>
    <x v="0"/>
    <x v="0"/>
    <x v="0"/>
    <x v="1"/>
    <s v="Business"/>
    <x v="2"/>
    <s v="Packing Cube Set"/>
    <n v="3"/>
    <n v="47.32"/>
    <n v="0.1"/>
    <n v="18.420000000000002"/>
    <n v="127.76400000000001"/>
    <n v="55.260000000000005"/>
    <n v="72.504000000000005"/>
    <n v="0.56748379825302897"/>
  </r>
  <r>
    <n v="4703"/>
    <d v="2026-01-14T00:00:00"/>
    <n v="2026"/>
    <s v="Q1"/>
    <x v="0"/>
    <x v="3"/>
    <x v="13"/>
    <x v="2"/>
    <s v="Business"/>
    <x v="4"/>
    <s v="Resistance Band Set"/>
    <n v="2"/>
    <n v="40.450000000000003"/>
    <n v="0.05"/>
    <n v="15.14"/>
    <n v="76.855000000000004"/>
    <n v="30.28"/>
    <n v="46.575000000000003"/>
    <n v="0.60601132001821612"/>
  </r>
  <r>
    <n v="5068"/>
    <d v="2026-01-14T00:00:00"/>
    <n v="2026"/>
    <s v="Q1"/>
    <x v="0"/>
    <x v="0"/>
    <x v="0"/>
    <x v="0"/>
    <s v="Returning"/>
    <x v="2"/>
    <s v="Packing Cube Set"/>
    <n v="2"/>
    <n v="47.05"/>
    <n v="0.1"/>
    <n v="18.8"/>
    <n v="84.69"/>
    <n v="37.6"/>
    <n v="47.089999999999996"/>
    <n v="0.55602786633604906"/>
  </r>
  <r>
    <n v="1539"/>
    <d v="2026-01-15T00:00:00"/>
    <n v="2026"/>
    <s v="Q1"/>
    <x v="0"/>
    <x v="3"/>
    <x v="8"/>
    <x v="2"/>
    <s v="Business"/>
    <x v="4"/>
    <s v="Weighted Vest"/>
    <n v="3"/>
    <n v="123.14"/>
    <n v="0.05"/>
    <n v="70.67"/>
    <n v="350.94900000000001"/>
    <n v="212.01"/>
    <n v="138.93900000000002"/>
    <n v="0.39589513006163296"/>
  </r>
  <r>
    <n v="1709"/>
    <d v="2026-01-15T00:00:00"/>
    <n v="2026"/>
    <s v="Q1"/>
    <x v="0"/>
    <x v="3"/>
    <x v="13"/>
    <x v="0"/>
    <s v="Returning"/>
    <x v="1"/>
    <s v="Summit Backpack 45L"/>
    <n v="2"/>
    <n v="151.33000000000001"/>
    <n v="0.1"/>
    <n v="78.44"/>
    <n v="272.39400000000001"/>
    <n v="156.88"/>
    <n v="115.51400000000001"/>
    <n v="0.42406954631893512"/>
  </r>
  <r>
    <n v="2702"/>
    <d v="2026-01-15T00:00:00"/>
    <n v="2026"/>
    <s v="Q1"/>
    <x v="0"/>
    <x v="1"/>
    <x v="14"/>
    <x v="0"/>
    <s v="Returning"/>
    <x v="1"/>
    <s v="Trail Boots"/>
    <n v="5"/>
    <n v="144.01"/>
    <n v="0.05"/>
    <n v="79.64"/>
    <n v="684.0474999999999"/>
    <n v="398.2"/>
    <n v="285.84749999999991"/>
    <n v="0.41787668254032062"/>
  </r>
  <r>
    <n v="3176"/>
    <d v="2026-01-15T00:00:00"/>
    <n v="2026"/>
    <s v="Q1"/>
    <x v="0"/>
    <x v="3"/>
    <x v="8"/>
    <x v="0"/>
    <s v="Returning"/>
    <x v="1"/>
    <s v="Hiking Daypack 20L"/>
    <n v="3"/>
    <n v="91.19"/>
    <n v="0"/>
    <n v="44.47"/>
    <n v="273.57"/>
    <n v="133.41"/>
    <n v="140.16"/>
    <n v="0.5123368790437548"/>
  </r>
  <r>
    <n v="3705"/>
    <d v="2026-01-15T00:00:00"/>
    <n v="2026"/>
    <s v="Q1"/>
    <x v="0"/>
    <x v="3"/>
    <x v="7"/>
    <x v="2"/>
    <s v="New"/>
    <x v="2"/>
    <s v="Packing Cube Set"/>
    <n v="2"/>
    <n v="45.45"/>
    <n v="0"/>
    <n v="18.190000000000001"/>
    <n v="90.9"/>
    <n v="36.380000000000003"/>
    <n v="54.52"/>
    <n v="0.59977997799779981"/>
  </r>
  <r>
    <n v="3736"/>
    <d v="2026-01-15T00:00:00"/>
    <n v="2026"/>
    <s v="Q1"/>
    <x v="0"/>
    <x v="1"/>
    <x v="1"/>
    <x v="3"/>
    <s v="New"/>
    <x v="4"/>
    <s v="Resistance Band Set"/>
    <n v="1"/>
    <n v="40.72"/>
    <n v="0"/>
    <n v="14.94"/>
    <n v="40.72"/>
    <n v="14.94"/>
    <n v="25.78"/>
    <n v="0.6331041257367388"/>
  </r>
  <r>
    <n v="3967"/>
    <d v="2026-01-15T00:00:00"/>
    <n v="2026"/>
    <s v="Q1"/>
    <x v="0"/>
    <x v="1"/>
    <x v="12"/>
    <x v="0"/>
    <s v="Business"/>
    <x v="2"/>
    <s v="Insulated Bottle"/>
    <n v="2"/>
    <n v="37.090000000000003"/>
    <n v="0"/>
    <n v="13.29"/>
    <n v="74.180000000000007"/>
    <n v="26.58"/>
    <n v="47.600000000000009"/>
    <n v="0.64168239417632789"/>
  </r>
  <r>
    <n v="170"/>
    <d v="2026-01-16T00:00:00"/>
    <n v="2026"/>
    <s v="Q1"/>
    <x v="0"/>
    <x v="2"/>
    <x v="10"/>
    <x v="0"/>
    <s v="New"/>
    <x v="3"/>
    <s v="Compact Sleeping Bag"/>
    <n v="1"/>
    <n v="124.45"/>
    <n v="0.15"/>
    <n v="59.77"/>
    <n v="105.7825"/>
    <n v="59.77"/>
    <n v="46.012499999999996"/>
    <n v="0.43497270342447941"/>
  </r>
  <r>
    <n v="1040"/>
    <d v="2026-01-16T00:00:00"/>
    <n v="2026"/>
    <s v="Q1"/>
    <x v="0"/>
    <x v="0"/>
    <x v="0"/>
    <x v="2"/>
    <s v="New"/>
    <x v="2"/>
    <s v="Insulated Bottle"/>
    <n v="1"/>
    <n v="35.93"/>
    <n v="0.05"/>
    <n v="13.33"/>
    <n v="34.133499999999998"/>
    <n v="13.33"/>
    <n v="20.8035"/>
    <n v="0.60947456311248482"/>
  </r>
  <r>
    <n v="2380"/>
    <d v="2026-01-16T00:00:00"/>
    <n v="2026"/>
    <s v="Q1"/>
    <x v="0"/>
    <x v="3"/>
    <x v="13"/>
    <x v="0"/>
    <s v="Returning"/>
    <x v="3"/>
    <s v="Compact Sleeping Bag"/>
    <n v="4"/>
    <n v="121.8"/>
    <n v="0.05"/>
    <n v="59.57"/>
    <n v="462.84"/>
    <n v="238.28"/>
    <n v="224.55999999999997"/>
    <n v="0.48517846339987897"/>
  </r>
  <r>
    <n v="3219"/>
    <d v="2026-01-16T00:00:00"/>
    <n v="2026"/>
    <s v="Q1"/>
    <x v="0"/>
    <x v="1"/>
    <x v="11"/>
    <x v="2"/>
    <s v="Returning"/>
    <x v="1"/>
    <s v="Hiking Daypack 20L"/>
    <n v="1"/>
    <n v="92.6"/>
    <n v="0.05"/>
    <n v="44.15"/>
    <n v="87.969999999999985"/>
    <n v="44.15"/>
    <n v="43.819999999999986"/>
    <n v="0.4981243605774695"/>
  </r>
  <r>
    <n v="4425"/>
    <d v="2026-01-16T00:00:00"/>
    <n v="2026"/>
    <s v="Q1"/>
    <x v="0"/>
    <x v="1"/>
    <x v="12"/>
    <x v="1"/>
    <s v="Business"/>
    <x v="0"/>
    <s v="Cycling Pack 12L"/>
    <n v="10"/>
    <n v="102.68"/>
    <n v="0.15"/>
    <n v="51.07"/>
    <n v="872.78000000000009"/>
    <n v="510.7"/>
    <n v="362.0800000000001"/>
    <n v="0.41485826897958256"/>
  </r>
  <r>
    <n v="4508"/>
    <d v="2026-01-16T00:00:00"/>
    <n v="2026"/>
    <s v="Q1"/>
    <x v="0"/>
    <x v="3"/>
    <x v="13"/>
    <x v="3"/>
    <s v="New"/>
    <x v="0"/>
    <s v="Compact Repair Kit"/>
    <n v="3"/>
    <n v="40.92"/>
    <n v="0.15"/>
    <n v="16.71"/>
    <n v="104.346"/>
    <n v="50.13"/>
    <n v="54.216000000000001"/>
    <n v="0.51957909263412105"/>
  </r>
  <r>
    <n v="4806"/>
    <d v="2026-01-16T00:00:00"/>
    <n v="2026"/>
    <s v="Q1"/>
    <x v="0"/>
    <x v="2"/>
    <x v="16"/>
    <x v="2"/>
    <s v="New"/>
    <x v="0"/>
    <s v="Cycling Pack 12L"/>
    <n v="4"/>
    <n v="102.68"/>
    <n v="0"/>
    <n v="50.83"/>
    <n v="410.72"/>
    <n v="203.32"/>
    <n v="207.40000000000003"/>
    <n v="0.50496688741721862"/>
  </r>
  <r>
    <n v="755"/>
    <d v="2026-01-17T00:00:00"/>
    <n v="2026"/>
    <s v="Q1"/>
    <x v="0"/>
    <x v="0"/>
    <x v="9"/>
    <x v="3"/>
    <s v="New"/>
    <x v="2"/>
    <s v="Travel Backpack 35L"/>
    <n v="2"/>
    <n v="164.38"/>
    <n v="0.05"/>
    <n v="85.93"/>
    <n v="312.322"/>
    <n v="171.86"/>
    <n v="140.46199999999999"/>
    <n v="0.44973456881039436"/>
  </r>
  <r>
    <n v="3171"/>
    <d v="2026-01-17T00:00:00"/>
    <n v="2026"/>
    <s v="Q1"/>
    <x v="0"/>
    <x v="0"/>
    <x v="15"/>
    <x v="2"/>
    <s v="Returning"/>
    <x v="0"/>
    <s v="Trail Bike Light"/>
    <n v="1"/>
    <n v="51.78"/>
    <n v="0"/>
    <n v="22.64"/>
    <n v="51.78"/>
    <n v="22.64"/>
    <n v="29.14"/>
    <n v="0.56276554654306687"/>
  </r>
  <r>
    <n v="4277"/>
    <d v="2026-01-17T00:00:00"/>
    <n v="2026"/>
    <s v="Q1"/>
    <x v="0"/>
    <x v="1"/>
    <x v="11"/>
    <x v="2"/>
    <s v="Returning"/>
    <x v="4"/>
    <s v="Training Mat"/>
    <n v="1"/>
    <n v="50.52"/>
    <n v="0.05"/>
    <n v="22.37"/>
    <n v="47.994"/>
    <n v="22.37"/>
    <n v="25.623999999999999"/>
    <n v="0.5339000708421886"/>
  </r>
  <r>
    <n v="4648"/>
    <d v="2026-01-17T00:00:00"/>
    <n v="2026"/>
    <s v="Q1"/>
    <x v="0"/>
    <x v="1"/>
    <x v="14"/>
    <x v="3"/>
    <s v="New"/>
    <x v="3"/>
    <s v="Trail Tent 2P"/>
    <n v="1"/>
    <n v="199.02"/>
    <n v="0"/>
    <n v="106.49"/>
    <n v="199.02"/>
    <n v="106.49"/>
    <n v="92.530000000000015"/>
    <n v="0.46492814792483173"/>
  </r>
  <r>
    <n v="157"/>
    <d v="2026-01-18T00:00:00"/>
    <n v="2026"/>
    <s v="Q1"/>
    <x v="0"/>
    <x v="3"/>
    <x v="8"/>
    <x v="2"/>
    <s v="Returning"/>
    <x v="3"/>
    <s v="Portable Camp Stove"/>
    <n v="3"/>
    <n v="80.27"/>
    <n v="0.1"/>
    <n v="39.26"/>
    <n v="216.72900000000001"/>
    <n v="117.78"/>
    <n v="98.949000000000012"/>
    <n v="0.45655634455933447"/>
  </r>
  <r>
    <n v="2271"/>
    <d v="2026-01-18T00:00:00"/>
    <n v="2026"/>
    <s v="Q1"/>
    <x v="0"/>
    <x v="1"/>
    <x v="1"/>
    <x v="2"/>
    <s v="New"/>
    <x v="3"/>
    <s v="Alpine Tent 4P"/>
    <n v="4"/>
    <n v="333.28"/>
    <n v="0"/>
    <n v="195.76"/>
    <n v="1333.12"/>
    <n v="783.04"/>
    <n v="550.07999999999993"/>
    <n v="0.41262602016322608"/>
  </r>
  <r>
    <n v="3330"/>
    <d v="2026-01-18T00:00:00"/>
    <n v="2026"/>
    <s v="Q1"/>
    <x v="0"/>
    <x v="3"/>
    <x v="13"/>
    <x v="3"/>
    <s v="New"/>
    <x v="0"/>
    <s v="Cycling Pack 12L"/>
    <n v="1"/>
    <n v="104.36"/>
    <n v="0"/>
    <n v="51.63"/>
    <n v="104.36"/>
    <n v="51.63"/>
    <n v="52.73"/>
    <n v="0.50527021847451126"/>
  </r>
  <r>
    <n v="4547"/>
    <d v="2026-01-18T00:00:00"/>
    <n v="2026"/>
    <s v="Q1"/>
    <x v="0"/>
    <x v="2"/>
    <x v="5"/>
    <x v="3"/>
    <s v="New"/>
    <x v="0"/>
    <s v="Commuter Helmet"/>
    <n v="1"/>
    <n v="83.52"/>
    <n v="0.05"/>
    <n v="42.97"/>
    <n v="79.343999999999994"/>
    <n v="42.97"/>
    <n v="36.373999999999995"/>
    <n v="0.45843416011292598"/>
  </r>
  <r>
    <n v="1840"/>
    <d v="2026-01-19T00:00:00"/>
    <n v="2026"/>
    <s v="Q1"/>
    <x v="0"/>
    <x v="2"/>
    <x v="10"/>
    <x v="0"/>
    <s v="New"/>
    <x v="4"/>
    <s v="Weighted Vest"/>
    <n v="2"/>
    <n v="125.93"/>
    <n v="0"/>
    <n v="69.150000000000006"/>
    <n v="251.86"/>
    <n v="138.30000000000001"/>
    <n v="113.56"/>
    <n v="0.45088541253077102"/>
  </r>
  <r>
    <n v="1850"/>
    <d v="2026-01-19T00:00:00"/>
    <n v="2026"/>
    <s v="Q1"/>
    <x v="0"/>
    <x v="1"/>
    <x v="6"/>
    <x v="0"/>
    <s v="Business"/>
    <x v="0"/>
    <s v="Trail Bike Light"/>
    <n v="1"/>
    <n v="49.85"/>
    <n v="0"/>
    <n v="23.07"/>
    <n v="49.85"/>
    <n v="23.07"/>
    <n v="26.78"/>
    <n v="0.53721163490471413"/>
  </r>
  <r>
    <n v="1858"/>
    <d v="2026-01-19T00:00:00"/>
    <n v="2026"/>
    <s v="Q1"/>
    <x v="0"/>
    <x v="1"/>
    <x v="1"/>
    <x v="0"/>
    <s v="Returning"/>
    <x v="2"/>
    <s v="Insulated Bottle"/>
    <n v="1"/>
    <n v="36.130000000000003"/>
    <n v="0"/>
    <n v="13.39"/>
    <n v="36.130000000000003"/>
    <n v="13.39"/>
    <n v="22.740000000000002"/>
    <n v="0.62939385552172711"/>
  </r>
  <r>
    <n v="2910"/>
    <d v="2026-01-19T00:00:00"/>
    <n v="2026"/>
    <s v="Q1"/>
    <x v="0"/>
    <x v="3"/>
    <x v="13"/>
    <x v="2"/>
    <s v="Returning"/>
    <x v="0"/>
    <s v="Cycling Pack 12L"/>
    <n v="1"/>
    <n v="104.83"/>
    <n v="0.05"/>
    <n v="51.06"/>
    <n v="99.588499999999996"/>
    <n v="51.06"/>
    <n v="48.528499999999994"/>
    <n v="0.48729019916958277"/>
  </r>
  <r>
    <n v="3694"/>
    <d v="2026-01-19T00:00:00"/>
    <n v="2026"/>
    <s v="Q1"/>
    <x v="0"/>
    <x v="0"/>
    <x v="0"/>
    <x v="2"/>
    <s v="Returning"/>
    <x v="2"/>
    <s v="Insulated Bottle"/>
    <n v="1"/>
    <n v="35.46"/>
    <n v="0.05"/>
    <n v="13.81"/>
    <n v="33.686999999999998"/>
    <n v="13.81"/>
    <n v="19.876999999999995"/>
    <n v="0.59004957401965141"/>
  </r>
  <r>
    <n v="631"/>
    <d v="2026-01-20T00:00:00"/>
    <n v="2026"/>
    <s v="Q1"/>
    <x v="0"/>
    <x v="3"/>
    <x v="8"/>
    <x v="3"/>
    <s v="Returning"/>
    <x v="2"/>
    <s v="Travel Backpack 35L"/>
    <n v="1"/>
    <n v="165.42"/>
    <n v="0"/>
    <n v="85.69"/>
    <n v="165.42"/>
    <n v="85.69"/>
    <n v="79.72999999999999"/>
    <n v="0.48198524966751299"/>
  </r>
  <r>
    <n v="1113"/>
    <d v="2026-01-20T00:00:00"/>
    <n v="2026"/>
    <s v="Q1"/>
    <x v="0"/>
    <x v="2"/>
    <x v="5"/>
    <x v="0"/>
    <s v="Returning"/>
    <x v="3"/>
    <s v="Compact Sleeping Bag"/>
    <n v="1"/>
    <n v="122.86"/>
    <n v="0.05"/>
    <n v="60.36"/>
    <n v="116.717"/>
    <n v="60.36"/>
    <n v="56.356999999999999"/>
    <n v="0.48285168398776529"/>
  </r>
  <r>
    <n v="1525"/>
    <d v="2026-01-20T00:00:00"/>
    <n v="2026"/>
    <s v="Q1"/>
    <x v="0"/>
    <x v="0"/>
    <x v="0"/>
    <x v="2"/>
    <s v="Returning"/>
    <x v="4"/>
    <s v="Recovery Roller"/>
    <n v="2"/>
    <n v="35.82"/>
    <n v="0"/>
    <n v="14.09"/>
    <n v="71.64"/>
    <n v="28.18"/>
    <n v="43.46"/>
    <n v="0.60664433277498608"/>
  </r>
  <r>
    <n v="3233"/>
    <d v="2026-01-20T00:00:00"/>
    <n v="2026"/>
    <s v="Q1"/>
    <x v="0"/>
    <x v="0"/>
    <x v="0"/>
    <x v="0"/>
    <s v="New"/>
    <x v="3"/>
    <s v="Compact Sleeping Bag"/>
    <n v="3"/>
    <n v="120.29"/>
    <n v="0.1"/>
    <n v="62.41"/>
    <n v="324.78300000000002"/>
    <n v="187.23"/>
    <n v="137.55300000000003"/>
    <n v="0.42352278290427769"/>
  </r>
  <r>
    <n v="4455"/>
    <d v="2026-01-20T00:00:00"/>
    <n v="2026"/>
    <s v="Q1"/>
    <x v="0"/>
    <x v="1"/>
    <x v="11"/>
    <x v="3"/>
    <s v="Returning"/>
    <x v="3"/>
    <s v="Portable Camp Stove"/>
    <n v="1"/>
    <n v="80.239999999999995"/>
    <n v="0.1"/>
    <n v="39.950000000000003"/>
    <n v="72.215999999999994"/>
    <n v="39.950000000000003"/>
    <n v="32.265999999999991"/>
    <n v="0.44679849340866279"/>
  </r>
  <r>
    <n v="1769"/>
    <d v="2026-01-21T00:00:00"/>
    <n v="2026"/>
    <s v="Q1"/>
    <x v="0"/>
    <x v="0"/>
    <x v="15"/>
    <x v="2"/>
    <s v="New"/>
    <x v="4"/>
    <s v="Recovery Roller"/>
    <n v="2"/>
    <n v="35.97"/>
    <n v="0"/>
    <n v="13.55"/>
    <n v="71.94"/>
    <n v="27.1"/>
    <n v="44.839999999999996"/>
    <n v="0.62329719210453149"/>
  </r>
  <r>
    <n v="3467"/>
    <d v="2026-01-21T00:00:00"/>
    <n v="2026"/>
    <s v="Q1"/>
    <x v="0"/>
    <x v="1"/>
    <x v="11"/>
    <x v="0"/>
    <s v="New"/>
    <x v="1"/>
    <s v="Trekking Poles"/>
    <n v="1"/>
    <n v="72.239999999999995"/>
    <n v="0"/>
    <n v="33.26"/>
    <n v="72.239999999999995"/>
    <n v="33.26"/>
    <n v="38.979999999999997"/>
    <n v="0.53959025470653377"/>
  </r>
  <r>
    <n v="3911"/>
    <d v="2026-01-21T00:00:00"/>
    <n v="2026"/>
    <s v="Q1"/>
    <x v="0"/>
    <x v="0"/>
    <x v="15"/>
    <x v="0"/>
    <s v="Returning"/>
    <x v="1"/>
    <s v="Summit Backpack 45L"/>
    <n v="5"/>
    <n v="152.81"/>
    <n v="0"/>
    <n v="78.989999999999995"/>
    <n v="764.05"/>
    <n v="394.95"/>
    <n v="369.09999999999997"/>
    <n v="0.48308356782933054"/>
  </r>
  <r>
    <n v="4401"/>
    <d v="2026-01-21T00:00:00"/>
    <n v="2026"/>
    <s v="Q1"/>
    <x v="0"/>
    <x v="0"/>
    <x v="15"/>
    <x v="0"/>
    <s v="New"/>
    <x v="0"/>
    <s v="Commuter Helmet"/>
    <n v="3"/>
    <n v="83.34"/>
    <n v="0"/>
    <n v="41.44"/>
    <n v="250.02"/>
    <n v="124.32"/>
    <n v="125.70000000000002"/>
    <n v="0.50275977921766268"/>
  </r>
  <r>
    <n v="4864"/>
    <d v="2026-01-21T00:00:00"/>
    <n v="2026"/>
    <s v="Q1"/>
    <x v="0"/>
    <x v="3"/>
    <x v="13"/>
    <x v="0"/>
    <s v="Returning"/>
    <x v="4"/>
    <s v="Recovery Roller"/>
    <n v="1"/>
    <n v="35.869999999999997"/>
    <n v="0"/>
    <n v="13.64"/>
    <n v="35.869999999999997"/>
    <n v="13.64"/>
    <n v="22.229999999999997"/>
    <n v="0.61973794257039305"/>
  </r>
  <r>
    <n v="347"/>
    <d v="2026-01-22T00:00:00"/>
    <n v="2026"/>
    <s v="Q1"/>
    <x v="0"/>
    <x v="3"/>
    <x v="4"/>
    <x v="3"/>
    <s v="New"/>
    <x v="3"/>
    <s v="Trail Tent 2P"/>
    <n v="1"/>
    <n v="199.42"/>
    <n v="0.05"/>
    <n v="101.82"/>
    <n v="189.44899999999998"/>
    <n v="101.82"/>
    <n v="87.628999999999991"/>
    <n v="0.46254664843836601"/>
  </r>
  <r>
    <n v="2051"/>
    <d v="2026-01-22T00:00:00"/>
    <n v="2026"/>
    <s v="Q1"/>
    <x v="0"/>
    <x v="2"/>
    <x v="5"/>
    <x v="0"/>
    <s v="New"/>
    <x v="3"/>
    <s v="Alpine Tent 4P"/>
    <n v="3"/>
    <n v="347.41"/>
    <n v="0.1"/>
    <n v="192.13"/>
    <n v="938.00700000000006"/>
    <n v="576.39"/>
    <n v="361.61700000000008"/>
    <n v="0.38551631277804971"/>
  </r>
  <r>
    <n v="2314"/>
    <d v="2026-01-22T00:00:00"/>
    <n v="2026"/>
    <s v="Q1"/>
    <x v="0"/>
    <x v="0"/>
    <x v="9"/>
    <x v="0"/>
    <s v="New"/>
    <x v="0"/>
    <s v="Compact Repair Kit"/>
    <n v="1"/>
    <n v="40.28"/>
    <n v="0"/>
    <n v="16.79"/>
    <n v="40.28"/>
    <n v="16.79"/>
    <n v="23.490000000000002"/>
    <n v="0.58316782522343602"/>
  </r>
  <r>
    <n v="3861"/>
    <d v="2026-01-22T00:00:00"/>
    <n v="2026"/>
    <s v="Q1"/>
    <x v="0"/>
    <x v="3"/>
    <x v="13"/>
    <x v="0"/>
    <s v="Returning"/>
    <x v="3"/>
    <s v="Trail Tent 2P"/>
    <n v="3"/>
    <n v="195.49"/>
    <n v="0.05"/>
    <n v="106.38"/>
    <n v="557.14649999999995"/>
    <n v="319.14"/>
    <n v="238.00649999999996"/>
    <n v="0.42718836069148775"/>
  </r>
  <r>
    <n v="843"/>
    <d v="2026-01-23T00:00:00"/>
    <n v="2026"/>
    <s v="Q1"/>
    <x v="0"/>
    <x v="1"/>
    <x v="11"/>
    <x v="0"/>
    <s v="Returning"/>
    <x v="4"/>
    <s v="Recovery Roller"/>
    <n v="2"/>
    <n v="35.75"/>
    <n v="0"/>
    <n v="13.94"/>
    <n v="71.5"/>
    <n v="27.88"/>
    <n v="43.620000000000005"/>
    <n v="0.61006993006993016"/>
  </r>
  <r>
    <n v="868"/>
    <d v="2026-01-23T00:00:00"/>
    <n v="2026"/>
    <s v="Q1"/>
    <x v="0"/>
    <x v="0"/>
    <x v="15"/>
    <x v="0"/>
    <s v="Returning"/>
    <x v="0"/>
    <s v="Cycling Pack 12L"/>
    <n v="1"/>
    <n v="103.39"/>
    <n v="0"/>
    <n v="51.32"/>
    <n v="103.39"/>
    <n v="51.32"/>
    <n v="52.07"/>
    <n v="0.50362704323435536"/>
  </r>
  <r>
    <n v="890"/>
    <d v="2026-01-23T00:00:00"/>
    <n v="2026"/>
    <s v="Q1"/>
    <x v="0"/>
    <x v="0"/>
    <x v="15"/>
    <x v="0"/>
    <s v="New"/>
    <x v="3"/>
    <s v="Portable Camp Stove"/>
    <n v="3"/>
    <n v="81.98"/>
    <n v="0.1"/>
    <n v="40.229999999999997"/>
    <n v="221.346"/>
    <n v="120.69"/>
    <n v="100.65600000000001"/>
    <n v="0.45474505977067581"/>
  </r>
  <r>
    <n v="2185"/>
    <d v="2026-01-23T00:00:00"/>
    <n v="2026"/>
    <s v="Q1"/>
    <x v="0"/>
    <x v="2"/>
    <x v="2"/>
    <x v="1"/>
    <s v="Business"/>
    <x v="3"/>
    <s v="Alpine Tent 4P"/>
    <n v="10"/>
    <n v="337.69"/>
    <n v="0.1"/>
    <n v="200.27"/>
    <n v="3039.21"/>
    <n v="2002.7"/>
    <n v="1036.51"/>
    <n v="0.34104586389226149"/>
  </r>
  <r>
    <n v="2335"/>
    <d v="2026-01-23T00:00:00"/>
    <n v="2026"/>
    <s v="Q1"/>
    <x v="0"/>
    <x v="3"/>
    <x v="8"/>
    <x v="0"/>
    <s v="New"/>
    <x v="3"/>
    <s v="Alpine Tent 4P"/>
    <n v="2"/>
    <n v="333.29"/>
    <n v="0"/>
    <n v="197.18"/>
    <n v="666.58"/>
    <n v="394.36"/>
    <n v="272.22000000000003"/>
    <n v="0.40838308980167426"/>
  </r>
  <r>
    <n v="2784"/>
    <d v="2026-01-23T00:00:00"/>
    <n v="2026"/>
    <s v="Q1"/>
    <x v="0"/>
    <x v="0"/>
    <x v="15"/>
    <x v="2"/>
    <s v="New"/>
    <x v="0"/>
    <s v="Commuter Helmet"/>
    <n v="1"/>
    <n v="80.11"/>
    <n v="0.05"/>
    <n v="43.54"/>
    <n v="76.104500000000002"/>
    <n v="43.54"/>
    <n v="32.564500000000002"/>
    <n v="0.42789191177919839"/>
  </r>
  <r>
    <n v="3820"/>
    <d v="2026-01-23T00:00:00"/>
    <n v="2026"/>
    <s v="Q1"/>
    <x v="0"/>
    <x v="3"/>
    <x v="13"/>
    <x v="2"/>
    <s v="New"/>
    <x v="3"/>
    <s v="Portable Camp Stove"/>
    <n v="1"/>
    <n v="82.6"/>
    <n v="0.05"/>
    <n v="38.299999999999997"/>
    <n v="78.469999999999985"/>
    <n v="38.299999999999997"/>
    <n v="40.169999999999987"/>
    <n v="0.51191538167452522"/>
  </r>
  <r>
    <n v="994"/>
    <d v="2026-01-24T00:00:00"/>
    <n v="2026"/>
    <s v="Q1"/>
    <x v="0"/>
    <x v="0"/>
    <x v="15"/>
    <x v="0"/>
    <s v="Returning"/>
    <x v="1"/>
    <s v="Hiking Daypack 20L"/>
    <n v="1"/>
    <n v="94.07"/>
    <n v="0"/>
    <n v="46.28"/>
    <n v="94.07"/>
    <n v="46.28"/>
    <n v="47.789999999999992"/>
    <n v="0.50802593813117891"/>
  </r>
  <r>
    <n v="1643"/>
    <d v="2026-01-24T00:00:00"/>
    <n v="2026"/>
    <s v="Q1"/>
    <x v="0"/>
    <x v="0"/>
    <x v="15"/>
    <x v="0"/>
    <s v="Returning"/>
    <x v="2"/>
    <s v="Travel Backpack 35L"/>
    <n v="1"/>
    <n v="163.71"/>
    <n v="0"/>
    <n v="90.06"/>
    <n v="163.71"/>
    <n v="90.06"/>
    <n v="73.650000000000006"/>
    <n v="0.44988088693421296"/>
  </r>
  <r>
    <n v="1971"/>
    <d v="2026-01-24T00:00:00"/>
    <n v="2026"/>
    <s v="Q1"/>
    <x v="0"/>
    <x v="3"/>
    <x v="8"/>
    <x v="2"/>
    <s v="Returning"/>
    <x v="3"/>
    <s v="Trail Tent 2P"/>
    <n v="4"/>
    <n v="191.43"/>
    <n v="0"/>
    <n v="106.82"/>
    <n v="765.72"/>
    <n v="427.28"/>
    <n v="338.44000000000005"/>
    <n v="0.441989238886277"/>
  </r>
  <r>
    <n v="2828"/>
    <d v="2026-01-24T00:00:00"/>
    <n v="2026"/>
    <s v="Q1"/>
    <x v="0"/>
    <x v="1"/>
    <x v="11"/>
    <x v="1"/>
    <s v="Business"/>
    <x v="2"/>
    <s v="Packing Cube Set"/>
    <n v="3"/>
    <n v="46.94"/>
    <n v="0.05"/>
    <n v="18.18"/>
    <n v="133.779"/>
    <n v="54.54"/>
    <n v="79.239000000000004"/>
    <n v="0.59231269481757232"/>
  </r>
  <r>
    <n v="5175"/>
    <d v="2026-01-24T00:00:00"/>
    <n v="2026"/>
    <s v="Q1"/>
    <x v="0"/>
    <x v="3"/>
    <x v="7"/>
    <x v="0"/>
    <s v="Returning"/>
    <x v="1"/>
    <s v="Trail Boots"/>
    <n v="1"/>
    <n v="147.21"/>
    <n v="0"/>
    <n v="79.510000000000005"/>
    <n v="147.21"/>
    <n v="79.510000000000005"/>
    <n v="67.7"/>
    <n v="0.45988723592147274"/>
  </r>
  <r>
    <n v="1874"/>
    <d v="2026-01-25T00:00:00"/>
    <n v="2026"/>
    <s v="Q1"/>
    <x v="0"/>
    <x v="0"/>
    <x v="0"/>
    <x v="0"/>
    <s v="Business"/>
    <x v="2"/>
    <s v="Insulated Bottle"/>
    <n v="1"/>
    <n v="35.729999999999997"/>
    <n v="0"/>
    <n v="13.57"/>
    <n v="35.729999999999997"/>
    <n v="13.57"/>
    <n v="22.159999999999997"/>
    <n v="0.62020710887209629"/>
  </r>
  <r>
    <n v="2490"/>
    <d v="2026-01-25T00:00:00"/>
    <n v="2026"/>
    <s v="Q1"/>
    <x v="0"/>
    <x v="1"/>
    <x v="14"/>
    <x v="0"/>
    <s v="New"/>
    <x v="0"/>
    <s v="Cycling Pack 12L"/>
    <n v="2"/>
    <n v="103.99"/>
    <n v="0.15"/>
    <n v="51.94"/>
    <n v="176.78299999999999"/>
    <n v="103.88"/>
    <n v="72.902999999999992"/>
    <n v="0.41238693765803269"/>
  </r>
  <r>
    <n v="5078"/>
    <d v="2026-01-25T00:00:00"/>
    <n v="2026"/>
    <s v="Q1"/>
    <x v="0"/>
    <x v="1"/>
    <x v="12"/>
    <x v="0"/>
    <s v="Returning"/>
    <x v="1"/>
    <s v="Trekking Poles"/>
    <n v="2"/>
    <n v="72.739999999999995"/>
    <n v="0"/>
    <n v="31.96"/>
    <n v="145.47999999999999"/>
    <n v="63.92"/>
    <n v="81.559999999999988"/>
    <n v="0.56062689029419843"/>
  </r>
  <r>
    <n v="230"/>
    <d v="2026-01-26T00:00:00"/>
    <n v="2026"/>
    <s v="Q1"/>
    <x v="0"/>
    <x v="2"/>
    <x v="10"/>
    <x v="2"/>
    <s v="Returning"/>
    <x v="0"/>
    <s v="Cycling Pack 12L"/>
    <n v="1"/>
    <n v="100.01"/>
    <n v="0.05"/>
    <n v="49.41"/>
    <n v="95.009500000000003"/>
    <n v="49.41"/>
    <n v="45.599500000000006"/>
    <n v="0.47994674216788852"/>
  </r>
  <r>
    <n v="1757"/>
    <d v="2026-01-26T00:00:00"/>
    <n v="2026"/>
    <s v="Q1"/>
    <x v="0"/>
    <x v="3"/>
    <x v="7"/>
    <x v="0"/>
    <s v="Business"/>
    <x v="2"/>
    <s v="Packing Cube Set"/>
    <n v="2"/>
    <n v="45.73"/>
    <n v="0"/>
    <n v="18.11"/>
    <n v="91.46"/>
    <n v="36.22"/>
    <n v="55.239999999999995"/>
    <n v="0.60397988191559149"/>
  </r>
  <r>
    <n v="1944"/>
    <d v="2026-01-26T00:00:00"/>
    <n v="2026"/>
    <s v="Q1"/>
    <x v="0"/>
    <x v="2"/>
    <x v="16"/>
    <x v="0"/>
    <s v="Returning"/>
    <x v="1"/>
    <s v="Trail Boots"/>
    <n v="2"/>
    <n v="143.66"/>
    <n v="0.15"/>
    <n v="78.14"/>
    <n v="244.22199999999998"/>
    <n v="156.28"/>
    <n v="87.941999999999979"/>
    <n v="0.36009040954541355"/>
  </r>
  <r>
    <n v="3485"/>
    <d v="2026-01-26T00:00:00"/>
    <n v="2026"/>
    <s v="Q1"/>
    <x v="0"/>
    <x v="2"/>
    <x v="10"/>
    <x v="0"/>
    <s v="Business"/>
    <x v="3"/>
    <s v="Compact Sleeping Bag"/>
    <n v="2"/>
    <n v="121.88"/>
    <n v="0.05"/>
    <n v="62.17"/>
    <n v="231.57199999999997"/>
    <n v="124.34"/>
    <n v="107.23199999999997"/>
    <n v="0.46306116456220953"/>
  </r>
  <r>
    <n v="4002"/>
    <d v="2026-01-26T00:00:00"/>
    <n v="2026"/>
    <s v="Q1"/>
    <x v="0"/>
    <x v="0"/>
    <x v="15"/>
    <x v="0"/>
    <s v="Returning"/>
    <x v="4"/>
    <s v="Training Mat"/>
    <n v="3"/>
    <n v="50.92"/>
    <n v="0.05"/>
    <n v="21.87"/>
    <n v="145.12199999999999"/>
    <n v="65.61"/>
    <n v="79.511999999999986"/>
    <n v="0.54789763095877941"/>
  </r>
  <r>
    <n v="818"/>
    <d v="2026-01-27T00:00:00"/>
    <n v="2026"/>
    <s v="Q1"/>
    <x v="0"/>
    <x v="0"/>
    <x v="0"/>
    <x v="0"/>
    <s v="Returning"/>
    <x v="0"/>
    <s v="Cycling Pack 12L"/>
    <n v="1"/>
    <n v="103.78"/>
    <n v="0"/>
    <n v="49.36"/>
    <n v="103.78"/>
    <n v="49.36"/>
    <n v="54.42"/>
    <n v="0.52437849296588934"/>
  </r>
  <r>
    <n v="1439"/>
    <d v="2026-01-27T00:00:00"/>
    <n v="2026"/>
    <s v="Q1"/>
    <x v="0"/>
    <x v="1"/>
    <x v="6"/>
    <x v="3"/>
    <s v="New"/>
    <x v="1"/>
    <s v="Summit Backpack 45L"/>
    <n v="2"/>
    <n v="157.16999999999999"/>
    <n v="0"/>
    <n v="81.260000000000005"/>
    <n v="314.33999999999997"/>
    <n v="162.52000000000001"/>
    <n v="151.81999999999996"/>
    <n v="0.4829802125087484"/>
  </r>
  <r>
    <n v="1616"/>
    <d v="2026-01-27T00:00:00"/>
    <n v="2026"/>
    <s v="Q1"/>
    <x v="0"/>
    <x v="1"/>
    <x v="12"/>
    <x v="0"/>
    <s v="Business"/>
    <x v="2"/>
    <s v="Carry-On Duffel"/>
    <n v="2"/>
    <n v="132.91999999999999"/>
    <n v="0"/>
    <n v="69.02"/>
    <n v="265.83999999999997"/>
    <n v="138.04"/>
    <n v="127.79999999999998"/>
    <n v="0.48074029491423409"/>
  </r>
  <r>
    <n v="1798"/>
    <d v="2026-01-27T00:00:00"/>
    <n v="2026"/>
    <s v="Q1"/>
    <x v="0"/>
    <x v="3"/>
    <x v="8"/>
    <x v="2"/>
    <s v="Returning"/>
    <x v="1"/>
    <s v="Trekking Poles"/>
    <n v="1"/>
    <n v="71.41"/>
    <n v="0.05"/>
    <n v="32.28"/>
    <n v="67.839499999999987"/>
    <n v="32.28"/>
    <n v="35.559499999999986"/>
    <n v="0.52417102130764515"/>
  </r>
  <r>
    <n v="4449"/>
    <d v="2026-01-27T00:00:00"/>
    <n v="2026"/>
    <s v="Q1"/>
    <x v="0"/>
    <x v="3"/>
    <x v="8"/>
    <x v="0"/>
    <s v="New"/>
    <x v="3"/>
    <s v="Trail Tent 2P"/>
    <n v="1"/>
    <n v="199.67"/>
    <n v="0"/>
    <n v="103.81"/>
    <n v="199.67"/>
    <n v="103.81"/>
    <n v="95.859999999999985"/>
    <n v="0.4800921520508839"/>
  </r>
  <r>
    <n v="4473"/>
    <d v="2026-01-27T00:00:00"/>
    <n v="2026"/>
    <s v="Q1"/>
    <x v="0"/>
    <x v="0"/>
    <x v="0"/>
    <x v="2"/>
    <s v="Returning"/>
    <x v="3"/>
    <s v="Trail Tent 2P"/>
    <n v="1"/>
    <n v="196.88"/>
    <n v="0"/>
    <n v="102.76"/>
    <n v="196.88"/>
    <n v="102.76"/>
    <n v="94.11999999999999"/>
    <n v="0.47805770012190163"/>
  </r>
  <r>
    <n v="203"/>
    <d v="2026-01-28T00:00:00"/>
    <n v="2026"/>
    <s v="Q1"/>
    <x v="0"/>
    <x v="3"/>
    <x v="7"/>
    <x v="0"/>
    <s v="Returning"/>
    <x v="0"/>
    <s v="Trail Bike Light"/>
    <n v="3"/>
    <n v="49.95"/>
    <n v="0"/>
    <n v="22.55"/>
    <n v="149.85000000000002"/>
    <n v="67.650000000000006"/>
    <n v="82.200000000000017"/>
    <n v="0.54854854854854862"/>
  </r>
  <r>
    <n v="1654"/>
    <d v="2026-01-28T00:00:00"/>
    <n v="2026"/>
    <s v="Q1"/>
    <x v="0"/>
    <x v="1"/>
    <x v="6"/>
    <x v="3"/>
    <s v="Business"/>
    <x v="1"/>
    <s v="Trekking Poles"/>
    <n v="1"/>
    <n v="70.41"/>
    <n v="0"/>
    <n v="32.74"/>
    <n v="70.41"/>
    <n v="32.74"/>
    <n v="37.669999999999995"/>
    <n v="0.53500923164323244"/>
  </r>
  <r>
    <n v="2203"/>
    <d v="2026-01-28T00:00:00"/>
    <n v="2026"/>
    <s v="Q1"/>
    <x v="0"/>
    <x v="2"/>
    <x v="16"/>
    <x v="3"/>
    <s v="Returning"/>
    <x v="1"/>
    <s v="Trekking Poles"/>
    <n v="2"/>
    <n v="70.290000000000006"/>
    <n v="0.15"/>
    <n v="31.84"/>
    <n v="119.49300000000001"/>
    <n v="63.68"/>
    <n v="55.813000000000009"/>
    <n v="0.46708175374289712"/>
  </r>
  <r>
    <n v="3352"/>
    <d v="2026-01-28T00:00:00"/>
    <n v="2026"/>
    <s v="Q1"/>
    <x v="0"/>
    <x v="2"/>
    <x v="16"/>
    <x v="0"/>
    <s v="Business"/>
    <x v="1"/>
    <s v="Hiking Daypack 20L"/>
    <n v="4"/>
    <n v="91.46"/>
    <n v="0"/>
    <n v="44.04"/>
    <n v="365.84"/>
    <n v="176.16"/>
    <n v="189.67999999999998"/>
    <n v="0.51847802317953207"/>
  </r>
  <r>
    <n v="183"/>
    <d v="2026-01-29T00:00:00"/>
    <n v="2026"/>
    <s v="Q1"/>
    <x v="0"/>
    <x v="1"/>
    <x v="12"/>
    <x v="0"/>
    <s v="New"/>
    <x v="3"/>
    <s v="Compact Sleeping Bag"/>
    <n v="2"/>
    <n v="123.27"/>
    <n v="0"/>
    <n v="60.26"/>
    <n v="246.54"/>
    <n v="120.52"/>
    <n v="126.02"/>
    <n v="0.51115437657175311"/>
  </r>
  <r>
    <n v="3525"/>
    <d v="2026-01-29T00:00:00"/>
    <n v="2026"/>
    <s v="Q1"/>
    <x v="0"/>
    <x v="2"/>
    <x v="5"/>
    <x v="1"/>
    <s v="Business"/>
    <x v="4"/>
    <s v="Training Mat"/>
    <n v="3"/>
    <n v="49.63"/>
    <n v="0.1"/>
    <n v="22.06"/>
    <n v="134.001"/>
    <n v="66.179999999999993"/>
    <n v="67.821000000000012"/>
    <n v="0.50612308863366695"/>
  </r>
  <r>
    <n v="4299"/>
    <d v="2026-01-29T00:00:00"/>
    <n v="2026"/>
    <s v="Q1"/>
    <x v="0"/>
    <x v="0"/>
    <x v="9"/>
    <x v="1"/>
    <s v="Business"/>
    <x v="2"/>
    <s v="Carry-On Duffel"/>
    <n v="12"/>
    <n v="132.21"/>
    <n v="0.1"/>
    <n v="68.95"/>
    <n v="1427.8679999999999"/>
    <n v="827.40000000000009"/>
    <n v="600.46799999999985"/>
    <n v="0.42053467127213429"/>
  </r>
  <r>
    <n v="748"/>
    <d v="2026-01-30T00:00:00"/>
    <n v="2026"/>
    <s v="Q1"/>
    <x v="0"/>
    <x v="1"/>
    <x v="1"/>
    <x v="2"/>
    <s v="Business"/>
    <x v="0"/>
    <s v="Compact Repair Kit"/>
    <n v="1"/>
    <n v="39.549999999999997"/>
    <n v="0"/>
    <n v="17.059999999999999"/>
    <n v="39.549999999999997"/>
    <n v="17.059999999999999"/>
    <n v="22.49"/>
    <n v="0.56864728192161818"/>
  </r>
  <r>
    <n v="3117"/>
    <d v="2026-01-30T00:00:00"/>
    <n v="2026"/>
    <s v="Q1"/>
    <x v="0"/>
    <x v="1"/>
    <x v="12"/>
    <x v="0"/>
    <s v="New"/>
    <x v="3"/>
    <s v="Portable Camp Stove"/>
    <n v="3"/>
    <n v="80.08"/>
    <n v="0"/>
    <n v="39.450000000000003"/>
    <n v="240.24"/>
    <n v="118.35000000000001"/>
    <n v="121.89"/>
    <n v="0.50736763236763238"/>
  </r>
  <r>
    <n v="3328"/>
    <d v="2026-01-30T00:00:00"/>
    <n v="2026"/>
    <s v="Q1"/>
    <x v="0"/>
    <x v="2"/>
    <x v="5"/>
    <x v="2"/>
    <s v="Returning"/>
    <x v="4"/>
    <s v="Weighted Vest"/>
    <n v="1"/>
    <n v="120.48"/>
    <n v="0"/>
    <n v="69.55"/>
    <n v="120.48"/>
    <n v="69.55"/>
    <n v="50.930000000000007"/>
    <n v="0.42272576361221786"/>
  </r>
  <r>
    <n v="3822"/>
    <d v="2026-01-30T00:00:00"/>
    <n v="2026"/>
    <s v="Q1"/>
    <x v="0"/>
    <x v="3"/>
    <x v="7"/>
    <x v="0"/>
    <s v="Returning"/>
    <x v="4"/>
    <s v="Resistance Band Set"/>
    <n v="1"/>
    <n v="39.369999999999997"/>
    <n v="0.05"/>
    <n v="14.66"/>
    <n v="37.401499999999999"/>
    <n v="14.66"/>
    <n v="22.741499999999998"/>
    <n v="0.60803711081106371"/>
  </r>
  <r>
    <n v="4125"/>
    <d v="2026-01-30T00:00:00"/>
    <n v="2026"/>
    <s v="Q1"/>
    <x v="0"/>
    <x v="1"/>
    <x v="12"/>
    <x v="1"/>
    <s v="Business"/>
    <x v="3"/>
    <s v="Portable Camp Stove"/>
    <n v="8"/>
    <n v="81.06"/>
    <n v="0.15"/>
    <n v="39.549999999999997"/>
    <n v="551.20799999999997"/>
    <n v="316.39999999999998"/>
    <n v="234.80799999999999"/>
    <n v="0.42598801178502488"/>
  </r>
  <r>
    <n v="4592"/>
    <d v="2026-01-30T00:00:00"/>
    <n v="2026"/>
    <s v="Q1"/>
    <x v="0"/>
    <x v="1"/>
    <x v="12"/>
    <x v="3"/>
    <s v="Returning"/>
    <x v="4"/>
    <s v="Weighted Vest"/>
    <n v="5"/>
    <n v="120.4"/>
    <n v="0"/>
    <n v="69.510000000000005"/>
    <n v="602"/>
    <n v="347.55"/>
    <n v="254.45"/>
    <n v="0.42267441860465116"/>
  </r>
  <r>
    <n v="373"/>
    <d v="2026-01-31T00:00:00"/>
    <n v="2026"/>
    <s v="Q1"/>
    <x v="0"/>
    <x v="2"/>
    <x v="10"/>
    <x v="1"/>
    <s v="Business"/>
    <x v="2"/>
    <s v="Packing Cube Set"/>
    <n v="10"/>
    <n v="47.71"/>
    <n v="0.1"/>
    <n v="18.649999999999999"/>
    <n v="429.39000000000004"/>
    <n v="186.5"/>
    <n v="242.89000000000004"/>
    <n v="0.56566291716155481"/>
  </r>
  <r>
    <n v="672"/>
    <d v="2026-01-31T00:00:00"/>
    <n v="2026"/>
    <s v="Q1"/>
    <x v="0"/>
    <x v="0"/>
    <x v="9"/>
    <x v="0"/>
    <s v="Business"/>
    <x v="0"/>
    <s v="Cycling Pack 12L"/>
    <n v="1"/>
    <n v="102.92"/>
    <n v="0.05"/>
    <n v="50.92"/>
    <n v="97.774000000000001"/>
    <n v="50.92"/>
    <n v="46.853999999999999"/>
    <n v="0.4792071511853867"/>
  </r>
  <r>
    <n v="1125"/>
    <d v="2026-01-31T00:00:00"/>
    <n v="2026"/>
    <s v="Q1"/>
    <x v="0"/>
    <x v="1"/>
    <x v="1"/>
    <x v="0"/>
    <s v="Returning"/>
    <x v="1"/>
    <s v="Trekking Poles"/>
    <n v="1"/>
    <n v="72.69"/>
    <n v="0.1"/>
    <n v="32.67"/>
    <n v="65.421000000000006"/>
    <n v="32.67"/>
    <n v="32.751000000000005"/>
    <n v="0.50061906727197691"/>
  </r>
  <r>
    <n v="1164"/>
    <d v="2026-01-31T00:00:00"/>
    <n v="2026"/>
    <s v="Q1"/>
    <x v="0"/>
    <x v="0"/>
    <x v="0"/>
    <x v="0"/>
    <s v="New"/>
    <x v="0"/>
    <s v="Commuter Helmet"/>
    <n v="1"/>
    <n v="79.989999999999995"/>
    <n v="0.05"/>
    <n v="43.02"/>
    <n v="75.990499999999997"/>
    <n v="43.02"/>
    <n v="32.970499999999994"/>
    <n v="0.43387660299642711"/>
  </r>
  <r>
    <n v="1613"/>
    <d v="2026-01-31T00:00:00"/>
    <n v="2026"/>
    <s v="Q1"/>
    <x v="0"/>
    <x v="1"/>
    <x v="6"/>
    <x v="1"/>
    <s v="Business"/>
    <x v="4"/>
    <s v="Training Mat"/>
    <n v="4"/>
    <n v="51.11"/>
    <n v="0.15"/>
    <n v="22.25"/>
    <n v="173.774"/>
    <n v="89"/>
    <n v="84.774000000000001"/>
    <n v="0.48784052850253778"/>
  </r>
  <r>
    <n v="2149"/>
    <d v="2026-01-31T00:00:00"/>
    <n v="2026"/>
    <s v="Q1"/>
    <x v="0"/>
    <x v="0"/>
    <x v="15"/>
    <x v="0"/>
    <s v="Returning"/>
    <x v="4"/>
    <s v="Weighted Vest"/>
    <n v="2"/>
    <n v="124.83"/>
    <n v="0"/>
    <n v="70.91"/>
    <n v="249.66"/>
    <n v="141.82"/>
    <n v="107.84"/>
    <n v="0.43194744853000083"/>
  </r>
  <r>
    <n v="2593"/>
    <d v="2026-01-31T00:00:00"/>
    <n v="2026"/>
    <s v="Q1"/>
    <x v="0"/>
    <x v="1"/>
    <x v="11"/>
    <x v="2"/>
    <s v="New"/>
    <x v="0"/>
    <s v="Compact Repair Kit"/>
    <n v="6"/>
    <n v="41.07"/>
    <n v="0.1"/>
    <n v="16.29"/>
    <n v="221.77800000000002"/>
    <n v="97.74"/>
    <n v="124.03800000000003"/>
    <n v="0.55928901874847825"/>
  </r>
  <r>
    <n v="2659"/>
    <d v="2026-01-31T00:00:00"/>
    <n v="2026"/>
    <s v="Q1"/>
    <x v="0"/>
    <x v="0"/>
    <x v="15"/>
    <x v="0"/>
    <s v="New"/>
    <x v="2"/>
    <s v="Insulated Bottle"/>
    <n v="1"/>
    <n v="36.020000000000003"/>
    <n v="0"/>
    <n v="13.34"/>
    <n v="36.020000000000003"/>
    <n v="13.34"/>
    <n v="22.680000000000003"/>
    <n v="0.62965019433647973"/>
  </r>
  <r>
    <n v="3496"/>
    <d v="2026-01-31T00:00:00"/>
    <n v="2026"/>
    <s v="Q1"/>
    <x v="0"/>
    <x v="0"/>
    <x v="0"/>
    <x v="2"/>
    <s v="Returning"/>
    <x v="4"/>
    <s v="Recovery Roller"/>
    <n v="1"/>
    <n v="35.82"/>
    <n v="0.05"/>
    <n v="14.32"/>
    <n v="34.028999999999996"/>
    <n v="14.32"/>
    <n v="19.708999999999996"/>
    <n v="0.57918246201769075"/>
  </r>
  <r>
    <n v="3889"/>
    <d v="2026-01-31T00:00:00"/>
    <n v="2026"/>
    <s v="Q1"/>
    <x v="0"/>
    <x v="2"/>
    <x v="3"/>
    <x v="2"/>
    <s v="Returning"/>
    <x v="0"/>
    <s v="Cycling Pack 12L"/>
    <n v="3"/>
    <n v="103.94"/>
    <n v="0.1"/>
    <n v="50.67"/>
    <n v="280.63799999999998"/>
    <n v="152.01"/>
    <n v="128.62799999999999"/>
    <n v="0.45834135077929572"/>
  </r>
  <r>
    <n v="1432"/>
    <d v="2026-02-01T00:00:00"/>
    <n v="2026"/>
    <s v="Q1"/>
    <x v="1"/>
    <x v="0"/>
    <x v="0"/>
    <x v="0"/>
    <s v="Returning"/>
    <x v="1"/>
    <s v="Trail Boots"/>
    <n v="1"/>
    <n v="140.53"/>
    <n v="0"/>
    <n v="77.36"/>
    <n v="140.53"/>
    <n v="77.36"/>
    <n v="63.17"/>
    <n v="0.44951255959581587"/>
  </r>
  <r>
    <n v="1778"/>
    <d v="2026-02-01T00:00:00"/>
    <n v="2026"/>
    <s v="Q1"/>
    <x v="1"/>
    <x v="3"/>
    <x v="7"/>
    <x v="2"/>
    <s v="Returning"/>
    <x v="1"/>
    <s v="Trail Boots"/>
    <n v="1"/>
    <n v="142.03"/>
    <n v="0.05"/>
    <n v="77.069999999999993"/>
    <n v="134.92849999999999"/>
    <n v="77.069999999999993"/>
    <n v="57.858499999999992"/>
    <n v="0.42880859121682963"/>
  </r>
  <r>
    <n v="2047"/>
    <d v="2026-02-01T00:00:00"/>
    <n v="2026"/>
    <s v="Q1"/>
    <x v="1"/>
    <x v="2"/>
    <x v="5"/>
    <x v="1"/>
    <s v="Business"/>
    <x v="3"/>
    <s v="Compact Sleeping Bag"/>
    <n v="12"/>
    <n v="124.84"/>
    <n v="0.1"/>
    <n v="59.47"/>
    <n v="1348.2719999999999"/>
    <n v="713.64"/>
    <n v="634.63199999999995"/>
    <n v="0.47070027412866244"/>
  </r>
  <r>
    <n v="2668"/>
    <d v="2026-02-01T00:00:00"/>
    <n v="2026"/>
    <s v="Q1"/>
    <x v="1"/>
    <x v="1"/>
    <x v="12"/>
    <x v="0"/>
    <s v="Returning"/>
    <x v="4"/>
    <s v="Recovery Roller"/>
    <n v="3"/>
    <n v="35.36"/>
    <n v="0"/>
    <n v="13.7"/>
    <n v="106.08"/>
    <n v="41.099999999999994"/>
    <n v="64.98"/>
    <n v="0.61255656108597289"/>
  </r>
  <r>
    <n v="2706"/>
    <d v="2026-02-01T00:00:00"/>
    <n v="2026"/>
    <s v="Q1"/>
    <x v="1"/>
    <x v="3"/>
    <x v="13"/>
    <x v="3"/>
    <s v="Returning"/>
    <x v="4"/>
    <s v="Weighted Vest"/>
    <n v="2"/>
    <n v="122.43"/>
    <n v="0"/>
    <n v="69.08"/>
    <n v="244.86"/>
    <n v="138.16"/>
    <n v="106.70000000000002"/>
    <n v="0.43575920934411505"/>
  </r>
  <r>
    <n v="2940"/>
    <d v="2026-02-01T00:00:00"/>
    <n v="2026"/>
    <s v="Q1"/>
    <x v="1"/>
    <x v="0"/>
    <x v="15"/>
    <x v="3"/>
    <s v="New"/>
    <x v="1"/>
    <s v="Trail Boots"/>
    <n v="2"/>
    <n v="140.47"/>
    <n v="0.05"/>
    <n v="78.39"/>
    <n v="266.89299999999997"/>
    <n v="156.78"/>
    <n v="110.11299999999997"/>
    <n v="0.41257357817552348"/>
  </r>
  <r>
    <n v="1263"/>
    <d v="2026-02-02T00:00:00"/>
    <n v="2026"/>
    <s v="Q1"/>
    <x v="1"/>
    <x v="1"/>
    <x v="14"/>
    <x v="0"/>
    <s v="Returning"/>
    <x v="2"/>
    <s v="Packing Cube Set"/>
    <n v="1"/>
    <n v="45.43"/>
    <n v="0.05"/>
    <n v="18.670000000000002"/>
    <n v="43.158499999999997"/>
    <n v="18.670000000000002"/>
    <n v="24.488499999999995"/>
    <n v="0.56740850585632019"/>
  </r>
  <r>
    <n v="1641"/>
    <d v="2026-02-02T00:00:00"/>
    <n v="2026"/>
    <s v="Q1"/>
    <x v="1"/>
    <x v="3"/>
    <x v="13"/>
    <x v="1"/>
    <s v="Business"/>
    <x v="0"/>
    <s v="Cycling Pack 12L"/>
    <n v="8"/>
    <n v="102.78"/>
    <n v="0.15"/>
    <n v="50.39"/>
    <n v="698.904"/>
    <n v="403.12"/>
    <n v="295.78399999999999"/>
    <n v="0.42321119924911005"/>
  </r>
  <r>
    <n v="2014"/>
    <d v="2026-02-02T00:00:00"/>
    <n v="2026"/>
    <s v="Q1"/>
    <x v="1"/>
    <x v="1"/>
    <x v="11"/>
    <x v="3"/>
    <s v="New"/>
    <x v="3"/>
    <s v="Compact Sleeping Bag"/>
    <n v="1"/>
    <n v="123.95"/>
    <n v="0"/>
    <n v="61.32"/>
    <n v="123.95"/>
    <n v="61.32"/>
    <n v="62.63"/>
    <n v="0.50528438886647842"/>
  </r>
  <r>
    <n v="2642"/>
    <d v="2026-02-02T00:00:00"/>
    <n v="2026"/>
    <s v="Q1"/>
    <x v="1"/>
    <x v="1"/>
    <x v="11"/>
    <x v="3"/>
    <s v="Returning"/>
    <x v="3"/>
    <s v="Trail Tent 2P"/>
    <n v="3"/>
    <n v="199.9"/>
    <n v="0"/>
    <n v="104.18"/>
    <n v="599.70000000000005"/>
    <n v="312.54000000000002"/>
    <n v="287.16000000000003"/>
    <n v="0.47883941970985494"/>
  </r>
  <r>
    <n v="2929"/>
    <d v="2026-02-02T00:00:00"/>
    <n v="2026"/>
    <s v="Q1"/>
    <x v="1"/>
    <x v="1"/>
    <x v="12"/>
    <x v="3"/>
    <s v="Returning"/>
    <x v="1"/>
    <s v="Hiking Daypack 20L"/>
    <n v="1"/>
    <n v="93.78"/>
    <n v="0"/>
    <n v="44.21"/>
    <n v="93.78"/>
    <n v="44.21"/>
    <n v="49.57"/>
    <n v="0.52857752185967155"/>
  </r>
  <r>
    <n v="3855"/>
    <d v="2026-02-02T00:00:00"/>
    <n v="2026"/>
    <s v="Q1"/>
    <x v="1"/>
    <x v="0"/>
    <x v="0"/>
    <x v="0"/>
    <s v="Business"/>
    <x v="4"/>
    <s v="Resistance Band Set"/>
    <n v="1"/>
    <n v="39.39"/>
    <n v="0.1"/>
    <n v="15.09"/>
    <n v="35.451000000000001"/>
    <n v="15.09"/>
    <n v="20.361000000000001"/>
    <n v="0.57434204958957435"/>
  </r>
  <r>
    <n v="4031"/>
    <d v="2026-02-02T00:00:00"/>
    <n v="2026"/>
    <s v="Q1"/>
    <x v="1"/>
    <x v="0"/>
    <x v="0"/>
    <x v="0"/>
    <s v="New"/>
    <x v="0"/>
    <s v="Cycling Pack 12L"/>
    <n v="6"/>
    <n v="101.64"/>
    <n v="0"/>
    <n v="51.06"/>
    <n v="609.84"/>
    <n v="306.36"/>
    <n v="303.48"/>
    <n v="0.49763872491145217"/>
  </r>
  <r>
    <n v="2"/>
    <d v="2026-02-03T00:00:00"/>
    <n v="2026"/>
    <s v="Q1"/>
    <x v="1"/>
    <x v="0"/>
    <x v="0"/>
    <x v="1"/>
    <s v="Business"/>
    <x v="4"/>
    <s v="Recovery Roller"/>
    <n v="12"/>
    <n v="36.74"/>
    <n v="0.2"/>
    <n v="13.53"/>
    <n v="352.70400000000001"/>
    <n v="162.35999999999999"/>
    <n v="190.34400000000002"/>
    <n v="0.53967065868263475"/>
  </r>
  <r>
    <n v="4228"/>
    <d v="2026-02-03T00:00:00"/>
    <n v="2026"/>
    <s v="Q1"/>
    <x v="1"/>
    <x v="3"/>
    <x v="8"/>
    <x v="2"/>
    <s v="New"/>
    <x v="1"/>
    <s v="Summit Backpack 45L"/>
    <n v="2"/>
    <n v="154.62"/>
    <n v="0"/>
    <n v="78.209999999999994"/>
    <n v="309.24"/>
    <n v="156.41999999999999"/>
    <n v="152.82000000000002"/>
    <n v="0.49417927823050062"/>
  </r>
  <r>
    <n v="928"/>
    <d v="2026-02-04T00:00:00"/>
    <n v="2026"/>
    <s v="Q1"/>
    <x v="1"/>
    <x v="0"/>
    <x v="0"/>
    <x v="3"/>
    <s v="New"/>
    <x v="3"/>
    <s v="Compact Sleeping Bag"/>
    <n v="1"/>
    <n v="125.63"/>
    <n v="0.1"/>
    <n v="60.38"/>
    <n v="113.06699999999999"/>
    <n v="60.38"/>
    <n v="52.686999999999991"/>
    <n v="0.46598034793529497"/>
  </r>
  <r>
    <n v="933"/>
    <d v="2026-02-04T00:00:00"/>
    <n v="2026"/>
    <s v="Q1"/>
    <x v="1"/>
    <x v="1"/>
    <x v="11"/>
    <x v="0"/>
    <s v="New"/>
    <x v="3"/>
    <s v="Portable Camp Stove"/>
    <n v="2"/>
    <n v="81.59"/>
    <n v="0.1"/>
    <n v="38.64"/>
    <n v="146.86200000000002"/>
    <n v="77.28"/>
    <n v="69.582000000000022"/>
    <n v="0.47379172284185161"/>
  </r>
  <r>
    <n v="1646"/>
    <d v="2026-02-04T00:00:00"/>
    <n v="2026"/>
    <s v="Q1"/>
    <x v="1"/>
    <x v="2"/>
    <x v="5"/>
    <x v="0"/>
    <s v="New"/>
    <x v="2"/>
    <s v="Packing Cube Set"/>
    <n v="2"/>
    <n v="45.81"/>
    <n v="0.1"/>
    <n v="18.420000000000002"/>
    <n v="82.458000000000013"/>
    <n v="36.840000000000003"/>
    <n v="45.618000000000009"/>
    <n v="0.55322709743141962"/>
  </r>
  <r>
    <n v="380"/>
    <d v="2026-02-05T00:00:00"/>
    <n v="2026"/>
    <s v="Q1"/>
    <x v="1"/>
    <x v="1"/>
    <x v="12"/>
    <x v="0"/>
    <s v="Returning"/>
    <x v="4"/>
    <s v="Weighted Vest"/>
    <n v="3"/>
    <n v="125.63"/>
    <n v="0"/>
    <n v="71.05"/>
    <n v="376.89"/>
    <n v="213.14999999999998"/>
    <n v="163.74"/>
    <n v="0.43445037013452203"/>
  </r>
  <r>
    <n v="1723"/>
    <d v="2026-02-05T00:00:00"/>
    <n v="2026"/>
    <s v="Q1"/>
    <x v="1"/>
    <x v="3"/>
    <x v="8"/>
    <x v="0"/>
    <s v="Returning"/>
    <x v="0"/>
    <s v="Cycling Pack 12L"/>
    <n v="2"/>
    <n v="101.01"/>
    <n v="0"/>
    <n v="50.26"/>
    <n v="202.02"/>
    <n v="100.52"/>
    <n v="101.50000000000001"/>
    <n v="0.50242550242550243"/>
  </r>
  <r>
    <n v="2529"/>
    <d v="2026-02-05T00:00:00"/>
    <n v="2026"/>
    <s v="Q1"/>
    <x v="1"/>
    <x v="3"/>
    <x v="13"/>
    <x v="0"/>
    <s v="Returning"/>
    <x v="1"/>
    <s v="Summit Backpack 45L"/>
    <n v="6"/>
    <n v="154.22"/>
    <n v="0"/>
    <n v="79.599999999999994"/>
    <n v="925.31999999999994"/>
    <n v="477.59999999999997"/>
    <n v="447.71999999999997"/>
    <n v="0.4838542342108676"/>
  </r>
  <r>
    <n v="2685"/>
    <d v="2026-02-05T00:00:00"/>
    <n v="2026"/>
    <s v="Q1"/>
    <x v="1"/>
    <x v="1"/>
    <x v="14"/>
    <x v="0"/>
    <s v="New"/>
    <x v="1"/>
    <s v="Trekking Poles"/>
    <n v="1"/>
    <n v="72.78"/>
    <n v="0.05"/>
    <n v="33.26"/>
    <n v="69.140999999999991"/>
    <n v="33.26"/>
    <n v="35.880999999999993"/>
    <n v="0.51895402149231273"/>
  </r>
  <r>
    <n v="2793"/>
    <d v="2026-02-05T00:00:00"/>
    <n v="2026"/>
    <s v="Q1"/>
    <x v="1"/>
    <x v="1"/>
    <x v="14"/>
    <x v="1"/>
    <s v="Business"/>
    <x v="3"/>
    <s v="Compact Sleeping Bag"/>
    <n v="3"/>
    <n v="122.69"/>
    <n v="0.05"/>
    <n v="62.08"/>
    <n v="349.66649999999998"/>
    <n v="186.24"/>
    <n v="163.42649999999998"/>
    <n v="0.46737820180085876"/>
  </r>
  <r>
    <n v="346"/>
    <d v="2026-02-06T00:00:00"/>
    <n v="2026"/>
    <s v="Q1"/>
    <x v="1"/>
    <x v="1"/>
    <x v="1"/>
    <x v="0"/>
    <s v="Business"/>
    <x v="0"/>
    <s v="Cycling Pack 12L"/>
    <n v="3"/>
    <n v="103.22"/>
    <n v="0"/>
    <n v="50.74"/>
    <n v="309.65999999999997"/>
    <n v="152.22"/>
    <n v="157.43999999999997"/>
    <n v="0.50842859910869986"/>
  </r>
  <r>
    <n v="539"/>
    <d v="2026-02-06T00:00:00"/>
    <n v="2026"/>
    <s v="Q1"/>
    <x v="1"/>
    <x v="0"/>
    <x v="15"/>
    <x v="3"/>
    <s v="New"/>
    <x v="1"/>
    <s v="Hiking Daypack 20L"/>
    <n v="3"/>
    <n v="92.96"/>
    <n v="0.15"/>
    <n v="44.56"/>
    <n v="237.048"/>
    <n v="133.68"/>
    <n v="103.36799999999999"/>
    <n v="0.43606358205932971"/>
  </r>
  <r>
    <n v="1368"/>
    <d v="2026-02-06T00:00:00"/>
    <n v="2026"/>
    <s v="Q1"/>
    <x v="1"/>
    <x v="1"/>
    <x v="12"/>
    <x v="2"/>
    <s v="New"/>
    <x v="2"/>
    <s v="Insulated Bottle"/>
    <n v="1"/>
    <n v="36.520000000000003"/>
    <n v="0"/>
    <n v="13.94"/>
    <n v="36.520000000000003"/>
    <n v="13.94"/>
    <n v="22.580000000000005"/>
    <n v="0.61829134720700996"/>
  </r>
  <r>
    <n v="3506"/>
    <d v="2026-02-06T00:00:00"/>
    <n v="2026"/>
    <s v="Q1"/>
    <x v="1"/>
    <x v="0"/>
    <x v="0"/>
    <x v="2"/>
    <s v="Returning"/>
    <x v="4"/>
    <s v="Training Mat"/>
    <n v="3"/>
    <n v="50.65"/>
    <n v="0"/>
    <n v="21.49"/>
    <n v="151.94999999999999"/>
    <n v="64.47"/>
    <n v="87.47999999999999"/>
    <n v="0.57571569595261596"/>
  </r>
  <r>
    <n v="1314"/>
    <d v="2026-02-07T00:00:00"/>
    <n v="2026"/>
    <s v="Q1"/>
    <x v="1"/>
    <x v="3"/>
    <x v="4"/>
    <x v="0"/>
    <s v="Returning"/>
    <x v="2"/>
    <s v="Insulated Bottle"/>
    <n v="2"/>
    <n v="37.03"/>
    <n v="0.15"/>
    <n v="13.87"/>
    <n v="62.951000000000001"/>
    <n v="27.74"/>
    <n v="35.210999999999999"/>
    <n v="0.55933980397451988"/>
  </r>
  <r>
    <n v="2092"/>
    <d v="2026-02-07T00:00:00"/>
    <n v="2026"/>
    <s v="Q1"/>
    <x v="1"/>
    <x v="2"/>
    <x v="2"/>
    <x v="0"/>
    <s v="New"/>
    <x v="4"/>
    <s v="Recovery Roller"/>
    <n v="1"/>
    <n v="36.619999999999997"/>
    <n v="0"/>
    <n v="13.55"/>
    <n v="36.619999999999997"/>
    <n v="13.55"/>
    <n v="23.069999999999997"/>
    <n v="0.62998361551064985"/>
  </r>
  <r>
    <n v="5083"/>
    <d v="2026-02-07T00:00:00"/>
    <n v="2026"/>
    <s v="Q1"/>
    <x v="1"/>
    <x v="2"/>
    <x v="16"/>
    <x v="2"/>
    <s v="Returning"/>
    <x v="3"/>
    <s v="Portable Camp Stove"/>
    <n v="1"/>
    <n v="81.47"/>
    <n v="0"/>
    <n v="39.18"/>
    <n v="81.47"/>
    <n v="39.18"/>
    <n v="42.29"/>
    <n v="0.51908678040996681"/>
  </r>
  <r>
    <n v="582"/>
    <d v="2026-02-08T00:00:00"/>
    <n v="2026"/>
    <s v="Q1"/>
    <x v="1"/>
    <x v="1"/>
    <x v="1"/>
    <x v="1"/>
    <s v="Returning"/>
    <x v="3"/>
    <s v="Compact Sleeping Bag"/>
    <n v="12"/>
    <n v="122.75"/>
    <n v="0.15"/>
    <n v="62.51"/>
    <n v="1252.05"/>
    <n v="750.12"/>
    <n v="501.92999999999995"/>
    <n v="0.40088654606445429"/>
  </r>
  <r>
    <n v="902"/>
    <d v="2026-02-08T00:00:00"/>
    <n v="2026"/>
    <s v="Q1"/>
    <x v="1"/>
    <x v="0"/>
    <x v="9"/>
    <x v="0"/>
    <s v="Business"/>
    <x v="4"/>
    <s v="Training Mat"/>
    <n v="1"/>
    <n v="50.38"/>
    <n v="0.05"/>
    <n v="21.95"/>
    <n v="47.860999999999997"/>
    <n v="21.95"/>
    <n v="25.910999999999998"/>
    <n v="0.54138024696516995"/>
  </r>
  <r>
    <n v="2396"/>
    <d v="2026-02-08T00:00:00"/>
    <n v="2026"/>
    <s v="Q1"/>
    <x v="1"/>
    <x v="3"/>
    <x v="7"/>
    <x v="0"/>
    <s v="Business"/>
    <x v="4"/>
    <s v="Training Mat"/>
    <n v="2"/>
    <n v="50.4"/>
    <n v="0"/>
    <n v="21.43"/>
    <n v="100.8"/>
    <n v="42.86"/>
    <n v="57.94"/>
    <n v="0.57480158730158726"/>
  </r>
  <r>
    <n v="2494"/>
    <d v="2026-02-08T00:00:00"/>
    <n v="2026"/>
    <s v="Q1"/>
    <x v="1"/>
    <x v="2"/>
    <x v="5"/>
    <x v="0"/>
    <s v="New"/>
    <x v="1"/>
    <s v="Trekking Poles"/>
    <n v="1"/>
    <n v="69.98"/>
    <n v="0"/>
    <n v="33.21"/>
    <n v="69.98"/>
    <n v="33.21"/>
    <n v="36.770000000000003"/>
    <n v="0.52543583881108891"/>
  </r>
  <r>
    <n v="2925"/>
    <d v="2026-02-08T00:00:00"/>
    <n v="2026"/>
    <s v="Q1"/>
    <x v="1"/>
    <x v="0"/>
    <x v="0"/>
    <x v="2"/>
    <s v="New"/>
    <x v="1"/>
    <s v="Hiking Daypack 20L"/>
    <n v="3"/>
    <n v="90.04"/>
    <n v="0.05"/>
    <n v="45.25"/>
    <n v="256.61399999999998"/>
    <n v="135.75"/>
    <n v="120.86399999999998"/>
    <n v="0.47099534709719654"/>
  </r>
  <r>
    <n v="3614"/>
    <d v="2026-02-08T00:00:00"/>
    <n v="2026"/>
    <s v="Q1"/>
    <x v="1"/>
    <x v="1"/>
    <x v="14"/>
    <x v="0"/>
    <s v="New"/>
    <x v="4"/>
    <s v="Training Mat"/>
    <n v="3"/>
    <n v="51.18"/>
    <n v="0"/>
    <n v="21.95"/>
    <n v="153.54"/>
    <n v="65.849999999999994"/>
    <n v="87.69"/>
    <n v="0.57112153184837833"/>
  </r>
  <r>
    <n v="4360"/>
    <d v="2026-02-08T00:00:00"/>
    <n v="2026"/>
    <s v="Q1"/>
    <x v="1"/>
    <x v="0"/>
    <x v="15"/>
    <x v="0"/>
    <s v="New"/>
    <x v="2"/>
    <s v="Insulated Bottle"/>
    <n v="1"/>
    <n v="35.69"/>
    <n v="0"/>
    <n v="13.38"/>
    <n v="35.69"/>
    <n v="13.38"/>
    <n v="22.309999999999995"/>
    <n v="0.62510507144858496"/>
  </r>
  <r>
    <n v="4582"/>
    <d v="2026-02-08T00:00:00"/>
    <n v="2026"/>
    <s v="Q1"/>
    <x v="1"/>
    <x v="3"/>
    <x v="7"/>
    <x v="0"/>
    <s v="New"/>
    <x v="0"/>
    <s v="Trail Bike Light"/>
    <n v="3"/>
    <n v="50.29"/>
    <n v="0.05"/>
    <n v="22.87"/>
    <n v="143.32650000000001"/>
    <n v="68.61"/>
    <n v="74.716500000000011"/>
    <n v="0.52130275978273388"/>
  </r>
  <r>
    <n v="4381"/>
    <d v="2026-02-09T00:00:00"/>
    <n v="2026"/>
    <s v="Q1"/>
    <x v="1"/>
    <x v="1"/>
    <x v="12"/>
    <x v="3"/>
    <s v="Returning"/>
    <x v="3"/>
    <s v="Trail Tent 2P"/>
    <n v="1"/>
    <n v="194.32"/>
    <n v="0.05"/>
    <n v="102.52"/>
    <n v="184.60399999999998"/>
    <n v="102.52"/>
    <n v="82.083999999999989"/>
    <n v="0.44464908669367942"/>
  </r>
  <r>
    <n v="4964"/>
    <d v="2026-02-09T00:00:00"/>
    <n v="2026"/>
    <s v="Q1"/>
    <x v="1"/>
    <x v="3"/>
    <x v="13"/>
    <x v="2"/>
    <s v="New"/>
    <x v="4"/>
    <s v="Resistance Band Set"/>
    <n v="4"/>
    <n v="40.44"/>
    <n v="0"/>
    <n v="14.75"/>
    <n v="161.76"/>
    <n v="59"/>
    <n v="102.75999999999999"/>
    <n v="0.63526211671612265"/>
  </r>
  <r>
    <n v="255"/>
    <d v="2026-02-10T00:00:00"/>
    <n v="2026"/>
    <s v="Q1"/>
    <x v="1"/>
    <x v="3"/>
    <x v="7"/>
    <x v="0"/>
    <s v="New"/>
    <x v="2"/>
    <s v="Carry-On Duffel"/>
    <n v="3"/>
    <n v="134.53"/>
    <n v="0.1"/>
    <n v="69.12"/>
    <n v="363.23100000000005"/>
    <n v="207.36"/>
    <n v="155.87100000000004"/>
    <n v="0.42912361555043488"/>
  </r>
  <r>
    <n v="2178"/>
    <d v="2026-02-10T00:00:00"/>
    <n v="2026"/>
    <s v="Q1"/>
    <x v="1"/>
    <x v="2"/>
    <x v="2"/>
    <x v="3"/>
    <s v="New"/>
    <x v="1"/>
    <s v="Summit Backpack 45L"/>
    <n v="6"/>
    <n v="154.05000000000001"/>
    <n v="0"/>
    <n v="79.25"/>
    <n v="924.30000000000007"/>
    <n v="475.5"/>
    <n v="448.80000000000007"/>
    <n v="0.4855566374553717"/>
  </r>
  <r>
    <n v="3416"/>
    <d v="2026-02-10T00:00:00"/>
    <n v="2026"/>
    <s v="Q1"/>
    <x v="1"/>
    <x v="2"/>
    <x v="2"/>
    <x v="0"/>
    <s v="New"/>
    <x v="2"/>
    <s v="Carry-On Duffel"/>
    <n v="1"/>
    <n v="135.4"/>
    <n v="0"/>
    <n v="67.56"/>
    <n v="135.4"/>
    <n v="67.56"/>
    <n v="67.84"/>
    <n v="0.50103397341211231"/>
  </r>
  <r>
    <n v="3854"/>
    <d v="2026-02-10T00:00:00"/>
    <n v="2026"/>
    <s v="Q1"/>
    <x v="1"/>
    <x v="0"/>
    <x v="0"/>
    <x v="0"/>
    <s v="New"/>
    <x v="0"/>
    <s v="Compact Repair Kit"/>
    <n v="2"/>
    <n v="41.03"/>
    <n v="0"/>
    <n v="16.260000000000002"/>
    <n v="82.06"/>
    <n v="32.520000000000003"/>
    <n v="49.54"/>
    <n v="0.60370460638557155"/>
  </r>
  <r>
    <n v="3952"/>
    <d v="2026-02-10T00:00:00"/>
    <n v="2026"/>
    <s v="Q1"/>
    <x v="1"/>
    <x v="3"/>
    <x v="8"/>
    <x v="3"/>
    <s v="New"/>
    <x v="0"/>
    <s v="Commuter Helmet"/>
    <n v="1"/>
    <n v="81.44"/>
    <n v="0.05"/>
    <n v="43.9"/>
    <n v="77.367999999999995"/>
    <n v="43.9"/>
    <n v="33.467999999999996"/>
    <n v="0.43258194602419603"/>
  </r>
  <r>
    <n v="4076"/>
    <d v="2026-02-10T00:00:00"/>
    <n v="2026"/>
    <s v="Q1"/>
    <x v="1"/>
    <x v="0"/>
    <x v="0"/>
    <x v="1"/>
    <s v="Business"/>
    <x v="3"/>
    <s v="Compact Sleeping Bag"/>
    <n v="8"/>
    <n v="122.19"/>
    <n v="0.1"/>
    <n v="60"/>
    <n v="879.76800000000003"/>
    <n v="480"/>
    <n v="399.76800000000003"/>
    <n v="0.45440161497121973"/>
  </r>
  <r>
    <n v="4156"/>
    <d v="2026-02-10T00:00:00"/>
    <n v="2026"/>
    <s v="Q1"/>
    <x v="1"/>
    <x v="2"/>
    <x v="16"/>
    <x v="2"/>
    <s v="Returning"/>
    <x v="1"/>
    <s v="Trail Boots"/>
    <n v="2"/>
    <n v="146.33000000000001"/>
    <n v="0.1"/>
    <n v="81.34"/>
    <n v="263.39400000000001"/>
    <n v="162.68"/>
    <n v="100.714"/>
    <n v="0.38237013751262366"/>
  </r>
  <r>
    <n v="4260"/>
    <d v="2026-02-10T00:00:00"/>
    <n v="2026"/>
    <s v="Q1"/>
    <x v="1"/>
    <x v="2"/>
    <x v="16"/>
    <x v="3"/>
    <s v="Returning"/>
    <x v="2"/>
    <s v="Carry-On Duffel"/>
    <n v="1"/>
    <n v="131.24"/>
    <n v="0.05"/>
    <n v="66.14"/>
    <n v="124.678"/>
    <n v="66.14"/>
    <n v="58.537999999999997"/>
    <n v="0.46951346669019395"/>
  </r>
  <r>
    <n v="4294"/>
    <d v="2026-02-10T00:00:00"/>
    <n v="2026"/>
    <s v="Q1"/>
    <x v="1"/>
    <x v="1"/>
    <x v="1"/>
    <x v="1"/>
    <s v="New"/>
    <x v="4"/>
    <s v="Training Mat"/>
    <n v="5"/>
    <n v="51.37"/>
    <n v="0.05"/>
    <n v="21.81"/>
    <n v="244.00749999999996"/>
    <n v="109.05"/>
    <n v="134.95749999999998"/>
    <n v="0.55308750755612024"/>
  </r>
  <r>
    <n v="1019"/>
    <d v="2026-02-11T00:00:00"/>
    <n v="2026"/>
    <s v="Q1"/>
    <x v="1"/>
    <x v="1"/>
    <x v="12"/>
    <x v="2"/>
    <s v="New"/>
    <x v="3"/>
    <s v="Compact Sleeping Bag"/>
    <n v="5"/>
    <n v="121.94"/>
    <n v="0"/>
    <n v="62.3"/>
    <n v="609.70000000000005"/>
    <n v="311.5"/>
    <n v="298.20000000000005"/>
    <n v="0.48909299655568317"/>
  </r>
  <r>
    <n v="1471"/>
    <d v="2026-02-11T00:00:00"/>
    <n v="2026"/>
    <s v="Q1"/>
    <x v="1"/>
    <x v="0"/>
    <x v="0"/>
    <x v="0"/>
    <s v="Returning"/>
    <x v="3"/>
    <s v="Compact Sleeping Bag"/>
    <n v="4"/>
    <n v="124.55"/>
    <n v="0"/>
    <n v="60.41"/>
    <n v="498.2"/>
    <n v="241.64"/>
    <n v="256.56"/>
    <n v="0.51497390606182258"/>
  </r>
  <r>
    <n v="2520"/>
    <d v="2026-02-11T00:00:00"/>
    <n v="2026"/>
    <s v="Q1"/>
    <x v="1"/>
    <x v="1"/>
    <x v="14"/>
    <x v="1"/>
    <s v="Business"/>
    <x v="3"/>
    <s v="Alpine Tent 4P"/>
    <n v="10"/>
    <n v="343.77"/>
    <n v="0.15"/>
    <n v="195.29"/>
    <n v="2922.0449999999996"/>
    <n v="1952.8999999999999"/>
    <n v="969.14499999999975"/>
    <n v="0.33166669233362245"/>
  </r>
  <r>
    <n v="4649"/>
    <d v="2026-02-11T00:00:00"/>
    <n v="2026"/>
    <s v="Q1"/>
    <x v="1"/>
    <x v="1"/>
    <x v="1"/>
    <x v="3"/>
    <s v="Returning"/>
    <x v="0"/>
    <s v="Commuter Helmet"/>
    <n v="1"/>
    <n v="81.819999999999993"/>
    <n v="0.05"/>
    <n v="43.83"/>
    <n v="77.728999999999985"/>
    <n v="43.83"/>
    <n v="33.898999999999987"/>
    <n v="0.43611779387358635"/>
  </r>
  <r>
    <n v="4545"/>
    <d v="2026-02-12T00:00:00"/>
    <n v="2026"/>
    <s v="Q1"/>
    <x v="1"/>
    <x v="0"/>
    <x v="9"/>
    <x v="2"/>
    <s v="New"/>
    <x v="2"/>
    <s v="Insulated Bottle"/>
    <n v="1"/>
    <n v="36.58"/>
    <n v="0.1"/>
    <n v="13.76"/>
    <n v="32.921999999999997"/>
    <n v="13.76"/>
    <n v="19.161999999999999"/>
    <n v="0.58204240325618128"/>
  </r>
  <r>
    <n v="285"/>
    <d v="2026-02-13T00:00:00"/>
    <n v="2026"/>
    <s v="Q1"/>
    <x v="1"/>
    <x v="3"/>
    <x v="8"/>
    <x v="2"/>
    <s v="New"/>
    <x v="1"/>
    <s v="Hiking Daypack 20L"/>
    <n v="4"/>
    <n v="92.87"/>
    <n v="0"/>
    <n v="44.95"/>
    <n v="371.48"/>
    <n v="179.8"/>
    <n v="191.68"/>
    <n v="0.51599009367933668"/>
  </r>
  <r>
    <n v="1499"/>
    <d v="2026-02-13T00:00:00"/>
    <n v="2026"/>
    <s v="Q1"/>
    <x v="1"/>
    <x v="3"/>
    <x v="8"/>
    <x v="0"/>
    <s v="New"/>
    <x v="0"/>
    <s v="Compact Repair Kit"/>
    <n v="2"/>
    <n v="41.21"/>
    <n v="0"/>
    <n v="16.64"/>
    <n v="82.42"/>
    <n v="33.28"/>
    <n v="49.14"/>
    <n v="0.59621451104100942"/>
  </r>
  <r>
    <n v="2615"/>
    <d v="2026-02-13T00:00:00"/>
    <n v="2026"/>
    <s v="Q1"/>
    <x v="1"/>
    <x v="0"/>
    <x v="15"/>
    <x v="0"/>
    <s v="Returning"/>
    <x v="1"/>
    <s v="Summit Backpack 45L"/>
    <n v="6"/>
    <n v="155.79"/>
    <n v="0"/>
    <n v="77.48"/>
    <n v="934.74"/>
    <n v="464.88"/>
    <n v="469.86"/>
    <n v="0.50266384235188399"/>
  </r>
  <r>
    <n v="479"/>
    <d v="2026-02-14T00:00:00"/>
    <n v="2026"/>
    <s v="Q1"/>
    <x v="1"/>
    <x v="0"/>
    <x v="0"/>
    <x v="0"/>
    <s v="Returning"/>
    <x v="4"/>
    <s v="Training Mat"/>
    <n v="2"/>
    <n v="50.16"/>
    <n v="0.1"/>
    <n v="21.48"/>
    <n v="90.287999999999997"/>
    <n v="42.96"/>
    <n v="47.327999999999996"/>
    <n v="0.52418926103136632"/>
  </r>
  <r>
    <n v="4069"/>
    <d v="2026-02-14T00:00:00"/>
    <n v="2026"/>
    <s v="Q1"/>
    <x v="1"/>
    <x v="3"/>
    <x v="8"/>
    <x v="0"/>
    <s v="New"/>
    <x v="1"/>
    <s v="Trail Boots"/>
    <n v="4"/>
    <n v="140.63999999999999"/>
    <n v="0"/>
    <n v="77.510000000000005"/>
    <n v="562.55999999999995"/>
    <n v="310.04000000000002"/>
    <n v="252.51999999999992"/>
    <n v="0.4488765642775881"/>
  </r>
  <r>
    <n v="4588"/>
    <d v="2026-02-14T00:00:00"/>
    <n v="2026"/>
    <s v="Q1"/>
    <x v="1"/>
    <x v="0"/>
    <x v="0"/>
    <x v="3"/>
    <s v="New"/>
    <x v="3"/>
    <s v="Portable Camp Stove"/>
    <n v="1"/>
    <n v="80.680000000000007"/>
    <n v="0"/>
    <n v="39.630000000000003"/>
    <n v="80.680000000000007"/>
    <n v="39.630000000000003"/>
    <n v="41.050000000000004"/>
    <n v="0.50880019831432821"/>
  </r>
  <r>
    <n v="14"/>
    <d v="2026-02-15T00:00:00"/>
    <n v="2026"/>
    <s v="Q1"/>
    <x v="1"/>
    <x v="0"/>
    <x v="0"/>
    <x v="1"/>
    <s v="Business"/>
    <x v="2"/>
    <s v="Travel Backpack 35L"/>
    <n v="3"/>
    <n v="162.44999999999999"/>
    <n v="0.05"/>
    <n v="86.43"/>
    <n v="462.98249999999996"/>
    <n v="259.29000000000002"/>
    <n v="203.69249999999994"/>
    <n v="0.43995723380473334"/>
  </r>
  <r>
    <n v="303"/>
    <d v="2026-02-15T00:00:00"/>
    <n v="2026"/>
    <s v="Q1"/>
    <x v="1"/>
    <x v="1"/>
    <x v="6"/>
    <x v="3"/>
    <s v="Returning"/>
    <x v="0"/>
    <s v="Cycling Pack 12L"/>
    <n v="2"/>
    <n v="102.12"/>
    <n v="0.15"/>
    <n v="51.03"/>
    <n v="173.60400000000001"/>
    <n v="102.06"/>
    <n v="71.544000000000011"/>
    <n v="0.41211032003870884"/>
  </r>
  <r>
    <n v="1197"/>
    <d v="2026-02-16T00:00:00"/>
    <n v="2026"/>
    <s v="Q1"/>
    <x v="1"/>
    <x v="2"/>
    <x v="3"/>
    <x v="0"/>
    <s v="New"/>
    <x v="0"/>
    <s v="Cycling Pack 12L"/>
    <n v="2"/>
    <n v="101.77"/>
    <n v="0"/>
    <n v="51.34"/>
    <n v="203.54"/>
    <n v="102.68"/>
    <n v="100.85999999999999"/>
    <n v="0.49552913432249185"/>
  </r>
  <r>
    <n v="2714"/>
    <d v="2026-02-16T00:00:00"/>
    <n v="2026"/>
    <s v="Q1"/>
    <x v="1"/>
    <x v="0"/>
    <x v="15"/>
    <x v="0"/>
    <s v="Business"/>
    <x v="1"/>
    <s v="Summit Backpack 45L"/>
    <n v="3"/>
    <n v="153.24"/>
    <n v="0.15"/>
    <n v="77.61"/>
    <n v="390.762"/>
    <n v="232.82999999999998"/>
    <n v="157.93200000000002"/>
    <n v="0.40416417154175693"/>
  </r>
  <r>
    <n v="2753"/>
    <d v="2026-02-16T00:00:00"/>
    <n v="2026"/>
    <s v="Q1"/>
    <x v="1"/>
    <x v="3"/>
    <x v="4"/>
    <x v="3"/>
    <s v="Returning"/>
    <x v="1"/>
    <s v="Trail Boots"/>
    <n v="1"/>
    <n v="140.47"/>
    <n v="0"/>
    <n v="79.66"/>
    <n v="140.47"/>
    <n v="79.66"/>
    <n v="60.81"/>
    <n v="0.43290382288033036"/>
  </r>
  <r>
    <n v="3901"/>
    <d v="2026-02-16T00:00:00"/>
    <n v="2026"/>
    <s v="Q1"/>
    <x v="1"/>
    <x v="3"/>
    <x v="7"/>
    <x v="2"/>
    <s v="New"/>
    <x v="1"/>
    <s v="Trekking Poles"/>
    <n v="4"/>
    <n v="70.67"/>
    <n v="0.05"/>
    <n v="32.96"/>
    <n v="268.54599999999999"/>
    <n v="131.84"/>
    <n v="136.70599999999999"/>
    <n v="0.50905990035226734"/>
  </r>
  <r>
    <n v="594"/>
    <d v="2026-02-17T00:00:00"/>
    <n v="2026"/>
    <s v="Q1"/>
    <x v="1"/>
    <x v="0"/>
    <x v="15"/>
    <x v="2"/>
    <s v="Business"/>
    <x v="2"/>
    <s v="Carry-On Duffel"/>
    <n v="3"/>
    <n v="134.91"/>
    <n v="0"/>
    <n v="67.69"/>
    <n v="404.73"/>
    <n v="203.07"/>
    <n v="201.66000000000003"/>
    <n v="0.49825809799125348"/>
  </r>
  <r>
    <n v="624"/>
    <d v="2026-02-17T00:00:00"/>
    <n v="2026"/>
    <s v="Q1"/>
    <x v="1"/>
    <x v="2"/>
    <x v="2"/>
    <x v="0"/>
    <s v="Business"/>
    <x v="1"/>
    <s v="Trekking Poles"/>
    <n v="1"/>
    <n v="70.86"/>
    <n v="0.1"/>
    <n v="33.299999999999997"/>
    <n v="63.774000000000001"/>
    <n v="33.299999999999997"/>
    <n v="30.474000000000004"/>
    <n v="0.47784363533728486"/>
  </r>
  <r>
    <n v="1013"/>
    <d v="2026-02-17T00:00:00"/>
    <n v="2026"/>
    <s v="Q1"/>
    <x v="1"/>
    <x v="1"/>
    <x v="12"/>
    <x v="2"/>
    <s v="New"/>
    <x v="0"/>
    <s v="Cycling Pack 12L"/>
    <n v="1"/>
    <n v="104.35"/>
    <n v="0"/>
    <n v="51.49"/>
    <n v="104.35"/>
    <n v="51.49"/>
    <n v="52.859999999999992"/>
    <n v="0.50656444657402966"/>
  </r>
  <r>
    <n v="1100"/>
    <d v="2026-02-17T00:00:00"/>
    <n v="2026"/>
    <s v="Q1"/>
    <x v="1"/>
    <x v="3"/>
    <x v="8"/>
    <x v="0"/>
    <s v="Returning"/>
    <x v="4"/>
    <s v="Weighted Vest"/>
    <n v="2"/>
    <n v="120.48"/>
    <n v="0"/>
    <n v="70.680000000000007"/>
    <n v="240.96"/>
    <n v="141.36000000000001"/>
    <n v="99.6"/>
    <n v="0.4133466135458167"/>
  </r>
  <r>
    <n v="2353"/>
    <d v="2026-02-17T00:00:00"/>
    <n v="2026"/>
    <s v="Q1"/>
    <x v="1"/>
    <x v="1"/>
    <x v="12"/>
    <x v="0"/>
    <s v="Returning"/>
    <x v="3"/>
    <s v="Alpine Tent 4P"/>
    <n v="1"/>
    <n v="339.52"/>
    <n v="0.1"/>
    <n v="191.19"/>
    <n v="305.56799999999998"/>
    <n v="191.19"/>
    <n v="114.37799999999999"/>
    <n v="0.3743127552623311"/>
  </r>
  <r>
    <n v="3020"/>
    <d v="2026-02-17T00:00:00"/>
    <n v="2026"/>
    <s v="Q1"/>
    <x v="1"/>
    <x v="1"/>
    <x v="14"/>
    <x v="1"/>
    <s v="Business"/>
    <x v="1"/>
    <s v="Summit Backpack 45L"/>
    <n v="5"/>
    <n v="154.72999999999999"/>
    <n v="0.1"/>
    <n v="77.42"/>
    <n v="696.28499999999997"/>
    <n v="387.1"/>
    <n v="309.18499999999995"/>
    <n v="0.44404949122844806"/>
  </r>
  <r>
    <n v="3227"/>
    <d v="2026-02-17T00:00:00"/>
    <n v="2026"/>
    <s v="Q1"/>
    <x v="1"/>
    <x v="2"/>
    <x v="5"/>
    <x v="2"/>
    <s v="Business"/>
    <x v="1"/>
    <s v="Hiking Daypack 20L"/>
    <n v="4"/>
    <n v="93.98"/>
    <n v="0.05"/>
    <n v="44.6"/>
    <n v="357.12400000000002"/>
    <n v="178.4"/>
    <n v="178.72400000000002"/>
    <n v="0.50045362395134463"/>
  </r>
  <r>
    <n v="3530"/>
    <d v="2026-02-17T00:00:00"/>
    <n v="2026"/>
    <s v="Q1"/>
    <x v="1"/>
    <x v="0"/>
    <x v="0"/>
    <x v="0"/>
    <s v="New"/>
    <x v="3"/>
    <s v="Alpine Tent 4P"/>
    <n v="2"/>
    <n v="336.83"/>
    <n v="0"/>
    <n v="194.42"/>
    <n v="673.66"/>
    <n v="388.84"/>
    <n v="284.82"/>
    <n v="0.42279488169106078"/>
  </r>
  <r>
    <n v="6"/>
    <d v="2026-02-18T00:00:00"/>
    <n v="2026"/>
    <s v="Q1"/>
    <x v="1"/>
    <x v="3"/>
    <x v="8"/>
    <x v="2"/>
    <s v="Returning"/>
    <x v="3"/>
    <s v="Alpine Tent 4P"/>
    <n v="1"/>
    <n v="338.93"/>
    <n v="0"/>
    <n v="197.92"/>
    <n v="338.93"/>
    <n v="197.92"/>
    <n v="141.01000000000002"/>
    <n v="0.41604461098161866"/>
  </r>
  <r>
    <n v="2038"/>
    <d v="2026-02-18T00:00:00"/>
    <n v="2026"/>
    <s v="Q1"/>
    <x v="1"/>
    <x v="0"/>
    <x v="9"/>
    <x v="0"/>
    <s v="New"/>
    <x v="3"/>
    <s v="Compact Sleeping Bag"/>
    <n v="5"/>
    <n v="122.72"/>
    <n v="0"/>
    <n v="62.41"/>
    <n v="613.6"/>
    <n v="312.04999999999995"/>
    <n v="301.55000000000007"/>
    <n v="0.49144393741851378"/>
  </r>
  <r>
    <n v="4104"/>
    <d v="2026-02-18T00:00:00"/>
    <n v="2026"/>
    <s v="Q1"/>
    <x v="1"/>
    <x v="3"/>
    <x v="4"/>
    <x v="0"/>
    <s v="New"/>
    <x v="2"/>
    <s v="Carry-On Duffel"/>
    <n v="4"/>
    <n v="135.63"/>
    <n v="0.05"/>
    <n v="65.900000000000006"/>
    <n v="515.39400000000001"/>
    <n v="263.60000000000002"/>
    <n v="251.79399999999998"/>
    <n v="0.4885466264644136"/>
  </r>
  <r>
    <n v="1072"/>
    <d v="2026-02-19T00:00:00"/>
    <n v="2026"/>
    <s v="Q1"/>
    <x v="1"/>
    <x v="2"/>
    <x v="16"/>
    <x v="0"/>
    <s v="Returning"/>
    <x v="3"/>
    <s v="Portable Camp Stove"/>
    <n v="2"/>
    <n v="81.34"/>
    <n v="0.05"/>
    <n v="40.64"/>
    <n v="154.54599999999999"/>
    <n v="81.28"/>
    <n v="73.265999999999991"/>
    <n v="0.47407244445019603"/>
  </r>
  <r>
    <n v="2435"/>
    <d v="2026-02-19T00:00:00"/>
    <n v="2026"/>
    <s v="Q1"/>
    <x v="1"/>
    <x v="2"/>
    <x v="3"/>
    <x v="0"/>
    <s v="New"/>
    <x v="0"/>
    <s v="Compact Repair Kit"/>
    <n v="1"/>
    <n v="41.01"/>
    <n v="0.05"/>
    <n v="16.489999999999998"/>
    <n v="38.959499999999998"/>
    <n v="16.489999999999998"/>
    <n v="22.4695"/>
    <n v="0.57673994789460847"/>
  </r>
  <r>
    <n v="4476"/>
    <d v="2026-02-19T00:00:00"/>
    <n v="2026"/>
    <s v="Q1"/>
    <x v="1"/>
    <x v="1"/>
    <x v="11"/>
    <x v="3"/>
    <s v="Business"/>
    <x v="1"/>
    <s v="Summit Backpack 45L"/>
    <n v="2"/>
    <n v="153.03"/>
    <n v="0"/>
    <n v="81.02"/>
    <n v="306.06"/>
    <n v="162.04"/>
    <n v="144.02000000000001"/>
    <n v="0.47056132784421356"/>
  </r>
  <r>
    <n v="174"/>
    <d v="2026-02-20T00:00:00"/>
    <n v="2026"/>
    <s v="Q1"/>
    <x v="1"/>
    <x v="1"/>
    <x v="11"/>
    <x v="0"/>
    <s v="New"/>
    <x v="4"/>
    <s v="Weighted Vest"/>
    <n v="2"/>
    <n v="124.92"/>
    <n v="0"/>
    <n v="69.98"/>
    <n v="249.84"/>
    <n v="139.96"/>
    <n v="109.88"/>
    <n v="0.43980147294268329"/>
  </r>
  <r>
    <n v="304"/>
    <d v="2026-02-20T00:00:00"/>
    <n v="2026"/>
    <s v="Q1"/>
    <x v="1"/>
    <x v="1"/>
    <x v="12"/>
    <x v="0"/>
    <s v="Business"/>
    <x v="2"/>
    <s v="Carry-On Duffel"/>
    <n v="2"/>
    <n v="136.55000000000001"/>
    <n v="0"/>
    <n v="68.84"/>
    <n v="273.10000000000002"/>
    <n v="137.68"/>
    <n v="135.42000000000002"/>
    <n v="0.49586232149395826"/>
  </r>
  <r>
    <n v="404"/>
    <d v="2026-02-20T00:00:00"/>
    <n v="2026"/>
    <s v="Q1"/>
    <x v="1"/>
    <x v="2"/>
    <x v="5"/>
    <x v="1"/>
    <s v="Business"/>
    <x v="3"/>
    <s v="Compact Sleeping Bag"/>
    <n v="15"/>
    <n v="121.98"/>
    <n v="0.1"/>
    <n v="59.86"/>
    <n v="1646.73"/>
    <n v="897.9"/>
    <n v="748.83"/>
    <n v="0.45473757082217486"/>
  </r>
  <r>
    <n v="675"/>
    <d v="2026-02-20T00:00:00"/>
    <n v="2026"/>
    <s v="Q1"/>
    <x v="1"/>
    <x v="1"/>
    <x v="12"/>
    <x v="0"/>
    <s v="New"/>
    <x v="2"/>
    <s v="Packing Cube Set"/>
    <n v="1"/>
    <n v="45.54"/>
    <n v="0"/>
    <n v="18.29"/>
    <n v="45.54"/>
    <n v="18.29"/>
    <n v="27.25"/>
    <n v="0.59837505489679399"/>
  </r>
  <r>
    <n v="940"/>
    <d v="2026-02-20T00:00:00"/>
    <n v="2026"/>
    <s v="Q1"/>
    <x v="1"/>
    <x v="2"/>
    <x v="3"/>
    <x v="3"/>
    <s v="Returning"/>
    <x v="4"/>
    <s v="Training Mat"/>
    <n v="1"/>
    <n v="51.73"/>
    <n v="0"/>
    <n v="21.83"/>
    <n v="51.73"/>
    <n v="21.83"/>
    <n v="29.9"/>
    <n v="0.57800115986854828"/>
  </r>
  <r>
    <n v="2375"/>
    <d v="2026-02-20T00:00:00"/>
    <n v="2026"/>
    <s v="Q1"/>
    <x v="1"/>
    <x v="1"/>
    <x v="12"/>
    <x v="3"/>
    <s v="Returning"/>
    <x v="3"/>
    <s v="Portable Camp Stove"/>
    <n v="2"/>
    <n v="80.510000000000005"/>
    <n v="0.05"/>
    <n v="38.630000000000003"/>
    <n v="152.96899999999999"/>
    <n v="77.260000000000005"/>
    <n v="75.708999999999989"/>
    <n v="0.4949303453640933"/>
  </r>
  <r>
    <n v="4184"/>
    <d v="2026-02-20T00:00:00"/>
    <n v="2026"/>
    <s v="Q1"/>
    <x v="1"/>
    <x v="3"/>
    <x v="7"/>
    <x v="0"/>
    <s v="New"/>
    <x v="4"/>
    <s v="Recovery Roller"/>
    <n v="1"/>
    <n v="36.31"/>
    <n v="0"/>
    <n v="14"/>
    <n v="36.31"/>
    <n v="14"/>
    <n v="22.310000000000002"/>
    <n v="0.61443128614706699"/>
  </r>
  <r>
    <n v="4390"/>
    <d v="2026-02-20T00:00:00"/>
    <n v="2026"/>
    <s v="Q1"/>
    <x v="1"/>
    <x v="2"/>
    <x v="16"/>
    <x v="0"/>
    <s v="Returning"/>
    <x v="0"/>
    <s v="Commuter Helmet"/>
    <n v="1"/>
    <n v="82.86"/>
    <n v="0.05"/>
    <n v="42.3"/>
    <n v="78.716999999999999"/>
    <n v="42.3"/>
    <n v="36.417000000000002"/>
    <n v="0.46263196005945351"/>
  </r>
  <r>
    <n v="1475"/>
    <d v="2026-02-21T00:00:00"/>
    <n v="2026"/>
    <s v="Q1"/>
    <x v="1"/>
    <x v="0"/>
    <x v="0"/>
    <x v="2"/>
    <s v="New"/>
    <x v="0"/>
    <s v="Cycling Pack 12L"/>
    <n v="2"/>
    <n v="103.03"/>
    <n v="0.05"/>
    <n v="50.73"/>
    <n v="195.75700000000001"/>
    <n v="101.46"/>
    <n v="94.297000000000011"/>
    <n v="0.48170435795399402"/>
  </r>
  <r>
    <n v="3504"/>
    <d v="2026-02-21T00:00:00"/>
    <n v="2026"/>
    <s v="Q1"/>
    <x v="1"/>
    <x v="1"/>
    <x v="14"/>
    <x v="0"/>
    <s v="Business"/>
    <x v="2"/>
    <s v="Insulated Bottle"/>
    <n v="1"/>
    <n v="36.39"/>
    <n v="0"/>
    <n v="13.49"/>
    <n v="36.39"/>
    <n v="13.49"/>
    <n v="22.9"/>
    <n v="0.62929376202253362"/>
  </r>
  <r>
    <n v="1649"/>
    <d v="2026-02-22T00:00:00"/>
    <n v="2026"/>
    <s v="Q1"/>
    <x v="1"/>
    <x v="2"/>
    <x v="5"/>
    <x v="0"/>
    <s v="Returning"/>
    <x v="3"/>
    <s v="Compact Sleeping Bag"/>
    <n v="1"/>
    <n v="124.93"/>
    <n v="0.1"/>
    <n v="59.74"/>
    <n v="112.43700000000001"/>
    <n v="59.74"/>
    <n v="52.69700000000001"/>
    <n v="0.46868023871145625"/>
  </r>
  <r>
    <n v="2170"/>
    <d v="2026-02-22T00:00:00"/>
    <n v="2026"/>
    <s v="Q1"/>
    <x v="1"/>
    <x v="1"/>
    <x v="11"/>
    <x v="3"/>
    <s v="Returning"/>
    <x v="0"/>
    <s v="Cycling Pack 12L"/>
    <n v="1"/>
    <n v="101.19"/>
    <n v="0.05"/>
    <n v="49.14"/>
    <n v="96.130499999999998"/>
    <n v="49.14"/>
    <n v="46.990499999999997"/>
    <n v="0.48881988546819166"/>
  </r>
  <r>
    <n v="3402"/>
    <d v="2026-02-22T00:00:00"/>
    <n v="2026"/>
    <s v="Q1"/>
    <x v="1"/>
    <x v="3"/>
    <x v="8"/>
    <x v="0"/>
    <s v="Returning"/>
    <x v="4"/>
    <s v="Training Mat"/>
    <n v="2"/>
    <n v="51.2"/>
    <n v="0"/>
    <n v="21.38"/>
    <n v="102.4"/>
    <n v="42.76"/>
    <n v="59.640000000000008"/>
    <n v="0.58242187500000009"/>
  </r>
  <r>
    <n v="3773"/>
    <d v="2026-02-22T00:00:00"/>
    <n v="2026"/>
    <s v="Q1"/>
    <x v="1"/>
    <x v="3"/>
    <x v="4"/>
    <x v="0"/>
    <s v="Returning"/>
    <x v="3"/>
    <s v="Portable Camp Stove"/>
    <n v="1"/>
    <n v="81.81"/>
    <n v="0"/>
    <n v="40.32"/>
    <n v="81.81"/>
    <n v="40.32"/>
    <n v="41.49"/>
    <n v="0.50715071507150711"/>
  </r>
  <r>
    <n v="4670"/>
    <d v="2026-02-22T00:00:00"/>
    <n v="2026"/>
    <s v="Q1"/>
    <x v="1"/>
    <x v="0"/>
    <x v="15"/>
    <x v="2"/>
    <s v="Business"/>
    <x v="1"/>
    <s v="Summit Backpack 45L"/>
    <n v="1"/>
    <n v="152.96"/>
    <n v="0"/>
    <n v="79.510000000000005"/>
    <n v="152.96"/>
    <n v="79.510000000000005"/>
    <n v="73.45"/>
    <n v="0.48019089958158995"/>
  </r>
  <r>
    <n v="587"/>
    <d v="2026-02-23T00:00:00"/>
    <n v="2026"/>
    <s v="Q1"/>
    <x v="1"/>
    <x v="3"/>
    <x v="7"/>
    <x v="3"/>
    <s v="Business"/>
    <x v="2"/>
    <s v="Travel Backpack 35L"/>
    <n v="1"/>
    <n v="166.13"/>
    <n v="0.05"/>
    <n v="85.7"/>
    <n v="157.8235"/>
    <n v="85.7"/>
    <n v="72.123499999999993"/>
    <n v="0.45698834457479398"/>
  </r>
  <r>
    <n v="1085"/>
    <d v="2026-02-23T00:00:00"/>
    <n v="2026"/>
    <s v="Q1"/>
    <x v="1"/>
    <x v="0"/>
    <x v="15"/>
    <x v="0"/>
    <s v="New"/>
    <x v="3"/>
    <s v="Trail Tent 2P"/>
    <n v="3"/>
    <n v="193.18"/>
    <n v="0.05"/>
    <n v="106.19"/>
    <n v="550.56299999999999"/>
    <n v="318.57"/>
    <n v="231.99299999999999"/>
    <n v="0.42137412067283853"/>
  </r>
  <r>
    <n v="1635"/>
    <d v="2026-02-23T00:00:00"/>
    <n v="2026"/>
    <s v="Q1"/>
    <x v="1"/>
    <x v="2"/>
    <x v="10"/>
    <x v="0"/>
    <s v="Returning"/>
    <x v="0"/>
    <s v="Commuter Helmet"/>
    <n v="1"/>
    <n v="80.42"/>
    <n v="0"/>
    <n v="41.72"/>
    <n v="80.42"/>
    <n v="41.72"/>
    <n v="38.700000000000003"/>
    <n v="0.4812235762248197"/>
  </r>
  <r>
    <n v="4067"/>
    <d v="2026-02-23T00:00:00"/>
    <n v="2026"/>
    <s v="Q1"/>
    <x v="1"/>
    <x v="3"/>
    <x v="13"/>
    <x v="0"/>
    <s v="Returning"/>
    <x v="3"/>
    <s v="Compact Sleeping Bag"/>
    <n v="2"/>
    <n v="122.17"/>
    <n v="0"/>
    <n v="60.62"/>
    <n v="244.34"/>
    <n v="121.24"/>
    <n v="123.10000000000001"/>
    <n v="0.50380617172792019"/>
  </r>
  <r>
    <n v="287"/>
    <d v="2026-02-24T00:00:00"/>
    <n v="2026"/>
    <s v="Q1"/>
    <x v="1"/>
    <x v="1"/>
    <x v="6"/>
    <x v="3"/>
    <s v="New"/>
    <x v="2"/>
    <s v="Travel Backpack 35L"/>
    <n v="1"/>
    <n v="164.6"/>
    <n v="0"/>
    <n v="85.07"/>
    <n v="164.6"/>
    <n v="85.07"/>
    <n v="79.53"/>
    <n v="0.48317132442284327"/>
  </r>
  <r>
    <n v="794"/>
    <d v="2026-02-24T00:00:00"/>
    <n v="2026"/>
    <s v="Q1"/>
    <x v="1"/>
    <x v="1"/>
    <x v="14"/>
    <x v="0"/>
    <s v="New"/>
    <x v="2"/>
    <s v="Carry-On Duffel"/>
    <n v="1"/>
    <n v="132.19999999999999"/>
    <n v="0"/>
    <n v="67.180000000000007"/>
    <n v="132.19999999999999"/>
    <n v="67.180000000000007"/>
    <n v="65.019999999999982"/>
    <n v="0.49183055975794243"/>
  </r>
  <r>
    <n v="1609"/>
    <d v="2026-02-24T00:00:00"/>
    <n v="2026"/>
    <s v="Q1"/>
    <x v="1"/>
    <x v="3"/>
    <x v="4"/>
    <x v="0"/>
    <s v="Returning"/>
    <x v="0"/>
    <s v="Compact Repair Kit"/>
    <n v="2"/>
    <n v="40.700000000000003"/>
    <n v="0"/>
    <n v="16.63"/>
    <n v="81.400000000000006"/>
    <n v="33.26"/>
    <n v="48.140000000000008"/>
    <n v="0.59140049140049145"/>
  </r>
  <r>
    <n v="4921"/>
    <d v="2026-02-24T00:00:00"/>
    <n v="2026"/>
    <s v="Q1"/>
    <x v="1"/>
    <x v="1"/>
    <x v="12"/>
    <x v="0"/>
    <s v="Returning"/>
    <x v="2"/>
    <s v="Insulated Bottle"/>
    <n v="1"/>
    <n v="35.39"/>
    <n v="0"/>
    <n v="13.93"/>
    <n v="35.39"/>
    <n v="13.93"/>
    <n v="21.46"/>
    <n v="0.60638598474145244"/>
  </r>
  <r>
    <n v="2209"/>
    <d v="2026-02-25T00:00:00"/>
    <n v="2026"/>
    <s v="Q1"/>
    <x v="1"/>
    <x v="0"/>
    <x v="0"/>
    <x v="0"/>
    <s v="Business"/>
    <x v="0"/>
    <s v="Trail Bike Light"/>
    <n v="5"/>
    <n v="50.58"/>
    <n v="0.1"/>
    <n v="22.42"/>
    <n v="227.60999999999999"/>
    <n v="112.10000000000001"/>
    <n v="115.50999999999998"/>
    <n v="0.50749088352884308"/>
  </r>
  <r>
    <n v="4757"/>
    <d v="2026-02-25T00:00:00"/>
    <n v="2026"/>
    <s v="Q1"/>
    <x v="1"/>
    <x v="1"/>
    <x v="11"/>
    <x v="3"/>
    <s v="Business"/>
    <x v="4"/>
    <s v="Training Mat"/>
    <n v="2"/>
    <n v="49.48"/>
    <n v="0"/>
    <n v="21.37"/>
    <n v="98.96"/>
    <n v="42.74"/>
    <n v="56.219999999999992"/>
    <n v="0.5681083265966046"/>
  </r>
  <r>
    <n v="5155"/>
    <d v="2026-02-25T00:00:00"/>
    <n v="2026"/>
    <s v="Q1"/>
    <x v="1"/>
    <x v="3"/>
    <x v="13"/>
    <x v="2"/>
    <s v="New"/>
    <x v="4"/>
    <s v="Training Mat"/>
    <n v="1"/>
    <n v="50.51"/>
    <n v="0"/>
    <n v="21.4"/>
    <n v="50.51"/>
    <n v="21.4"/>
    <n v="29.11"/>
    <n v="0.57632152049099195"/>
  </r>
  <r>
    <n v="1737"/>
    <d v="2026-02-26T00:00:00"/>
    <n v="2026"/>
    <s v="Q1"/>
    <x v="1"/>
    <x v="0"/>
    <x v="15"/>
    <x v="0"/>
    <s v="New"/>
    <x v="3"/>
    <s v="Compact Sleeping Bag"/>
    <n v="2"/>
    <n v="122.16"/>
    <n v="0"/>
    <n v="61.31"/>
    <n v="244.32"/>
    <n v="122.62"/>
    <n v="121.69999999999999"/>
    <n v="0.49811722331368691"/>
  </r>
  <r>
    <n v="1905"/>
    <d v="2026-02-26T00:00:00"/>
    <n v="2026"/>
    <s v="Q1"/>
    <x v="1"/>
    <x v="3"/>
    <x v="7"/>
    <x v="2"/>
    <s v="Returning"/>
    <x v="0"/>
    <s v="Trail Bike Light"/>
    <n v="3"/>
    <n v="51.32"/>
    <n v="0.1"/>
    <n v="22.62"/>
    <n v="138.56400000000002"/>
    <n v="67.86"/>
    <n v="70.704000000000022"/>
    <n v="0.51026240581969351"/>
  </r>
  <r>
    <n v="2359"/>
    <d v="2026-02-26T00:00:00"/>
    <n v="2026"/>
    <s v="Q1"/>
    <x v="1"/>
    <x v="2"/>
    <x v="10"/>
    <x v="0"/>
    <s v="Returning"/>
    <x v="3"/>
    <s v="Trail Tent 2P"/>
    <n v="2"/>
    <n v="195.92"/>
    <n v="0.05"/>
    <n v="104.13"/>
    <n v="372.24799999999993"/>
    <n v="208.26"/>
    <n v="163.98799999999994"/>
    <n v="0.4405342674775955"/>
  </r>
  <r>
    <n v="3666"/>
    <d v="2026-02-26T00:00:00"/>
    <n v="2026"/>
    <s v="Q1"/>
    <x v="1"/>
    <x v="0"/>
    <x v="15"/>
    <x v="0"/>
    <s v="Returning"/>
    <x v="2"/>
    <s v="Insulated Bottle"/>
    <n v="1"/>
    <n v="36.19"/>
    <n v="0.1"/>
    <n v="13.62"/>
    <n v="32.570999999999998"/>
    <n v="13.62"/>
    <n v="18.951000000000001"/>
    <n v="0.58183660311319896"/>
  </r>
  <r>
    <n v="518"/>
    <d v="2026-02-27T00:00:00"/>
    <n v="2026"/>
    <s v="Q1"/>
    <x v="1"/>
    <x v="2"/>
    <x v="2"/>
    <x v="0"/>
    <s v="New"/>
    <x v="1"/>
    <s v="Trekking Poles"/>
    <n v="1"/>
    <n v="72.97"/>
    <n v="0"/>
    <n v="32.43"/>
    <n v="72.97"/>
    <n v="32.43"/>
    <n v="40.54"/>
    <n v="0.55557078251336167"/>
  </r>
  <r>
    <n v="892"/>
    <d v="2026-02-27T00:00:00"/>
    <n v="2026"/>
    <s v="Q1"/>
    <x v="1"/>
    <x v="3"/>
    <x v="7"/>
    <x v="1"/>
    <s v="Business"/>
    <x v="2"/>
    <s v="Packing Cube Set"/>
    <n v="12"/>
    <n v="47.15"/>
    <n v="0.1"/>
    <n v="17.829999999999998"/>
    <n v="509.21999999999997"/>
    <n v="213.95999999999998"/>
    <n v="295.26"/>
    <n v="0.57982797219276538"/>
  </r>
  <r>
    <n v="1115"/>
    <d v="2026-02-27T00:00:00"/>
    <n v="2026"/>
    <s v="Q1"/>
    <x v="1"/>
    <x v="0"/>
    <x v="0"/>
    <x v="2"/>
    <s v="Business"/>
    <x v="2"/>
    <s v="Travel Backpack 35L"/>
    <n v="3"/>
    <n v="161.19999999999999"/>
    <n v="0.1"/>
    <n v="87.37"/>
    <n v="435.23999999999995"/>
    <n v="262.11"/>
    <n v="173.12999999999994"/>
    <n v="0.39778053487730897"/>
  </r>
  <r>
    <n v="1186"/>
    <d v="2026-02-27T00:00:00"/>
    <n v="2026"/>
    <s v="Q1"/>
    <x v="1"/>
    <x v="0"/>
    <x v="9"/>
    <x v="2"/>
    <s v="Business"/>
    <x v="0"/>
    <s v="Trail Bike Light"/>
    <n v="1"/>
    <n v="49.73"/>
    <n v="0"/>
    <n v="22"/>
    <n v="49.73"/>
    <n v="22"/>
    <n v="27.729999999999997"/>
    <n v="0.55761109993967417"/>
  </r>
  <r>
    <n v="2093"/>
    <d v="2026-02-27T00:00:00"/>
    <n v="2026"/>
    <s v="Q1"/>
    <x v="1"/>
    <x v="2"/>
    <x v="16"/>
    <x v="0"/>
    <s v="Returning"/>
    <x v="3"/>
    <s v="Compact Sleeping Bag"/>
    <n v="2"/>
    <n v="126.19"/>
    <n v="0"/>
    <n v="58.99"/>
    <n v="252.38"/>
    <n v="117.98"/>
    <n v="134.39999999999998"/>
    <n v="0.5325303114351374"/>
  </r>
  <r>
    <n v="2136"/>
    <d v="2026-02-27T00:00:00"/>
    <n v="2026"/>
    <s v="Q1"/>
    <x v="1"/>
    <x v="1"/>
    <x v="12"/>
    <x v="0"/>
    <s v="Returning"/>
    <x v="2"/>
    <s v="Carry-On Duffel"/>
    <n v="2"/>
    <n v="135.38999999999999"/>
    <n v="0.05"/>
    <n v="65.69"/>
    <n v="257.24099999999999"/>
    <n v="131.38"/>
    <n v="125.86099999999999"/>
    <n v="0.48927270536189799"/>
  </r>
  <r>
    <n v="3538"/>
    <d v="2026-02-27T00:00:00"/>
    <n v="2026"/>
    <s v="Q1"/>
    <x v="1"/>
    <x v="1"/>
    <x v="14"/>
    <x v="1"/>
    <s v="Business"/>
    <x v="4"/>
    <s v="Resistance Band Set"/>
    <n v="12"/>
    <n v="41.27"/>
    <n v="0.1"/>
    <n v="14.71"/>
    <n v="445.71600000000001"/>
    <n v="176.52"/>
    <n v="269.19600000000003"/>
    <n v="0.60396306168053204"/>
  </r>
  <r>
    <n v="3891"/>
    <d v="2026-02-27T00:00:00"/>
    <n v="2026"/>
    <s v="Q1"/>
    <x v="1"/>
    <x v="0"/>
    <x v="0"/>
    <x v="2"/>
    <s v="Returning"/>
    <x v="0"/>
    <s v="Commuter Helmet"/>
    <n v="1"/>
    <n v="82.04"/>
    <n v="0.1"/>
    <n v="41.46"/>
    <n v="73.836000000000013"/>
    <n v="41.46"/>
    <n v="32.376000000000012"/>
    <n v="0.43848529172761264"/>
  </r>
  <r>
    <n v="3917"/>
    <d v="2026-02-27T00:00:00"/>
    <n v="2026"/>
    <s v="Q1"/>
    <x v="1"/>
    <x v="3"/>
    <x v="4"/>
    <x v="0"/>
    <s v="Returning"/>
    <x v="2"/>
    <s v="Insulated Bottle"/>
    <n v="3"/>
    <n v="36.630000000000003"/>
    <n v="0"/>
    <n v="13.26"/>
    <n v="109.89000000000001"/>
    <n v="39.78"/>
    <n v="70.110000000000014"/>
    <n v="0.63800163800163801"/>
  </r>
  <r>
    <n v="4594"/>
    <d v="2026-02-27T00:00:00"/>
    <n v="2026"/>
    <s v="Q1"/>
    <x v="1"/>
    <x v="3"/>
    <x v="7"/>
    <x v="2"/>
    <s v="Returning"/>
    <x v="1"/>
    <s v="Hiking Daypack 20L"/>
    <n v="5"/>
    <n v="92.94"/>
    <n v="0.05"/>
    <n v="46.47"/>
    <n v="441.46499999999997"/>
    <n v="232.35"/>
    <n v="209.11499999999998"/>
    <n v="0.47368421052631576"/>
  </r>
  <r>
    <n v="4750"/>
    <d v="2026-02-27T00:00:00"/>
    <n v="2026"/>
    <s v="Q1"/>
    <x v="1"/>
    <x v="1"/>
    <x v="12"/>
    <x v="2"/>
    <s v="Returning"/>
    <x v="4"/>
    <s v="Weighted Vest"/>
    <n v="2"/>
    <n v="120.44"/>
    <n v="0.05"/>
    <n v="68.98"/>
    <n v="228.83599999999998"/>
    <n v="137.96"/>
    <n v="90.875999999999976"/>
    <n v="0.3971228303239"/>
  </r>
  <r>
    <n v="4960"/>
    <d v="2026-02-27T00:00:00"/>
    <n v="2026"/>
    <s v="Q1"/>
    <x v="1"/>
    <x v="1"/>
    <x v="6"/>
    <x v="3"/>
    <s v="New"/>
    <x v="2"/>
    <s v="Insulated Bottle"/>
    <n v="2"/>
    <n v="36.130000000000003"/>
    <n v="0"/>
    <n v="13.72"/>
    <n v="72.260000000000005"/>
    <n v="27.44"/>
    <n v="44.820000000000007"/>
    <n v="0.62026017160254643"/>
  </r>
  <r>
    <n v="4245"/>
    <d v="2026-02-28T00:00:00"/>
    <n v="2026"/>
    <s v="Q1"/>
    <x v="1"/>
    <x v="1"/>
    <x v="1"/>
    <x v="2"/>
    <s v="Returning"/>
    <x v="4"/>
    <s v="Weighted Vest"/>
    <n v="1"/>
    <n v="124.97"/>
    <n v="0.1"/>
    <n v="69.790000000000006"/>
    <n v="112.473"/>
    <n v="69.790000000000006"/>
    <n v="42.682999999999993"/>
    <n v="0.37949552337005321"/>
  </r>
  <r>
    <n v="4664"/>
    <d v="2026-02-28T00:00:00"/>
    <n v="2026"/>
    <s v="Q1"/>
    <x v="1"/>
    <x v="3"/>
    <x v="13"/>
    <x v="0"/>
    <s v="Returning"/>
    <x v="2"/>
    <s v="Travel Backpack 35L"/>
    <n v="1"/>
    <n v="163.31"/>
    <n v="0.05"/>
    <n v="87.22"/>
    <n v="155.14449999999999"/>
    <n v="87.22"/>
    <n v="67.924499999999995"/>
    <n v="0.43781442461705056"/>
  </r>
  <r>
    <n v="383"/>
    <d v="2026-03-01T00:00:00"/>
    <n v="2026"/>
    <s v="Q1"/>
    <x v="2"/>
    <x v="2"/>
    <x v="2"/>
    <x v="2"/>
    <s v="Returning"/>
    <x v="1"/>
    <s v="Hiking Daypack 20L"/>
    <n v="3"/>
    <n v="92.76"/>
    <n v="0"/>
    <n v="45.84"/>
    <n v="278.28000000000003"/>
    <n v="137.52000000000001"/>
    <n v="140.76000000000002"/>
    <n v="0.50582147477360928"/>
  </r>
  <r>
    <n v="730"/>
    <d v="2026-03-01T00:00:00"/>
    <n v="2026"/>
    <s v="Q1"/>
    <x v="2"/>
    <x v="0"/>
    <x v="15"/>
    <x v="1"/>
    <s v="Business"/>
    <x v="4"/>
    <s v="Resistance Band Set"/>
    <n v="5"/>
    <n v="41.31"/>
    <n v="0.1"/>
    <n v="15.14"/>
    <n v="185.89500000000001"/>
    <n v="75.7"/>
    <n v="110.19500000000001"/>
    <n v="0.59278087092175691"/>
  </r>
  <r>
    <n v="985"/>
    <d v="2026-03-01T00:00:00"/>
    <n v="2026"/>
    <s v="Q1"/>
    <x v="2"/>
    <x v="1"/>
    <x v="14"/>
    <x v="3"/>
    <s v="New"/>
    <x v="4"/>
    <s v="Resistance Band Set"/>
    <n v="2"/>
    <n v="41.23"/>
    <n v="0"/>
    <n v="14.28"/>
    <n v="82.46"/>
    <n v="28.56"/>
    <n v="53.899999999999991"/>
    <n v="0.65365025466893034"/>
  </r>
  <r>
    <n v="1457"/>
    <d v="2026-03-01T00:00:00"/>
    <n v="2026"/>
    <s v="Q1"/>
    <x v="2"/>
    <x v="1"/>
    <x v="1"/>
    <x v="0"/>
    <s v="New"/>
    <x v="2"/>
    <s v="Insulated Bottle"/>
    <n v="1"/>
    <n v="36.47"/>
    <n v="0.05"/>
    <n v="13.21"/>
    <n v="34.646499999999996"/>
    <n v="13.21"/>
    <n v="21.436499999999995"/>
    <n v="0.61872050567878423"/>
  </r>
  <r>
    <n v="2558"/>
    <d v="2026-03-01T00:00:00"/>
    <n v="2026"/>
    <s v="Q1"/>
    <x v="2"/>
    <x v="0"/>
    <x v="15"/>
    <x v="3"/>
    <s v="New"/>
    <x v="4"/>
    <s v="Recovery Roller"/>
    <n v="1"/>
    <n v="36.67"/>
    <n v="0"/>
    <n v="13.97"/>
    <n v="36.67"/>
    <n v="13.97"/>
    <n v="22.700000000000003"/>
    <n v="0.61903463321516228"/>
  </r>
  <r>
    <n v="3024"/>
    <d v="2026-03-01T00:00:00"/>
    <n v="2026"/>
    <s v="Q1"/>
    <x v="2"/>
    <x v="1"/>
    <x v="11"/>
    <x v="0"/>
    <s v="Business"/>
    <x v="0"/>
    <s v="Trail Bike Light"/>
    <n v="2"/>
    <n v="51.87"/>
    <n v="0.1"/>
    <n v="22.95"/>
    <n v="93.366"/>
    <n v="45.9"/>
    <n v="47.466000000000001"/>
    <n v="0.50838635049161363"/>
  </r>
  <r>
    <n v="3225"/>
    <d v="2026-03-01T00:00:00"/>
    <n v="2026"/>
    <s v="Q1"/>
    <x v="2"/>
    <x v="2"/>
    <x v="2"/>
    <x v="2"/>
    <s v="Business"/>
    <x v="3"/>
    <s v="Trail Tent 2P"/>
    <n v="1"/>
    <n v="195.06"/>
    <n v="0.1"/>
    <n v="106.68"/>
    <n v="175.554"/>
    <n v="106.68"/>
    <n v="68.873999999999995"/>
    <n v="0.39232372945076727"/>
  </r>
  <r>
    <n v="3551"/>
    <d v="2026-03-01T00:00:00"/>
    <n v="2026"/>
    <s v="Q1"/>
    <x v="2"/>
    <x v="1"/>
    <x v="11"/>
    <x v="3"/>
    <s v="Returning"/>
    <x v="0"/>
    <s v="Cycling Pack 12L"/>
    <n v="2"/>
    <n v="100.79"/>
    <n v="0.05"/>
    <n v="49"/>
    <n v="191.501"/>
    <n v="98"/>
    <n v="93.501000000000005"/>
    <n v="0.48825332504791097"/>
  </r>
  <r>
    <n v="4157"/>
    <d v="2026-03-01T00:00:00"/>
    <n v="2026"/>
    <s v="Q1"/>
    <x v="2"/>
    <x v="3"/>
    <x v="8"/>
    <x v="0"/>
    <s v="New"/>
    <x v="0"/>
    <s v="Trail Bike Light"/>
    <n v="5"/>
    <n v="51.92"/>
    <n v="0.15"/>
    <n v="22.24"/>
    <n v="220.66000000000003"/>
    <n v="111.19999999999999"/>
    <n v="109.46000000000004"/>
    <n v="0.49605728269736254"/>
  </r>
  <r>
    <n v="4398"/>
    <d v="2026-03-01T00:00:00"/>
    <n v="2026"/>
    <s v="Q1"/>
    <x v="2"/>
    <x v="3"/>
    <x v="7"/>
    <x v="0"/>
    <s v="New"/>
    <x v="3"/>
    <s v="Compact Sleeping Bag"/>
    <n v="1"/>
    <n v="123.99"/>
    <n v="0.05"/>
    <n v="61.67"/>
    <n v="117.79049999999999"/>
    <n v="61.67"/>
    <n v="56.120499999999993"/>
    <n v="0.47644334644984099"/>
  </r>
  <r>
    <n v="4951"/>
    <d v="2026-03-01T00:00:00"/>
    <n v="2026"/>
    <s v="Q1"/>
    <x v="2"/>
    <x v="1"/>
    <x v="14"/>
    <x v="0"/>
    <s v="New"/>
    <x v="3"/>
    <s v="Alpine Tent 4P"/>
    <n v="1"/>
    <n v="344.8"/>
    <n v="0.05"/>
    <n v="196.14"/>
    <n v="327.56"/>
    <n v="196.14"/>
    <n v="131.42000000000002"/>
    <n v="0.40120893882036884"/>
  </r>
  <r>
    <n v="1354"/>
    <d v="2026-03-02T00:00:00"/>
    <n v="2026"/>
    <s v="Q1"/>
    <x v="2"/>
    <x v="3"/>
    <x v="8"/>
    <x v="3"/>
    <s v="Returning"/>
    <x v="2"/>
    <s v="Carry-On Duffel"/>
    <n v="3"/>
    <n v="131.91999999999999"/>
    <n v="0.05"/>
    <n v="67.47"/>
    <n v="375.97199999999998"/>
    <n v="202.41"/>
    <n v="173.56199999999998"/>
    <n v="0.46163544093709102"/>
  </r>
  <r>
    <n v="2042"/>
    <d v="2026-03-02T00:00:00"/>
    <n v="2026"/>
    <s v="Q1"/>
    <x v="2"/>
    <x v="2"/>
    <x v="16"/>
    <x v="0"/>
    <s v="Business"/>
    <x v="1"/>
    <s v="Trail Boots"/>
    <n v="3"/>
    <n v="146.99"/>
    <n v="0"/>
    <n v="80.069999999999993"/>
    <n v="440.97"/>
    <n v="240.20999999999998"/>
    <n v="200.76000000000005"/>
    <n v="0.45526906592285199"/>
  </r>
  <r>
    <n v="3895"/>
    <d v="2026-03-02T00:00:00"/>
    <n v="2026"/>
    <s v="Q1"/>
    <x v="2"/>
    <x v="3"/>
    <x v="7"/>
    <x v="0"/>
    <s v="Business"/>
    <x v="2"/>
    <s v="Travel Backpack 35L"/>
    <n v="2"/>
    <n v="164.74"/>
    <n v="0.05"/>
    <n v="89.9"/>
    <n v="313.00600000000003"/>
    <n v="179.8"/>
    <n v="133.20600000000002"/>
    <n v="0.42557011686676932"/>
  </r>
  <r>
    <n v="5074"/>
    <d v="2026-03-02T00:00:00"/>
    <n v="2026"/>
    <s v="Q1"/>
    <x v="2"/>
    <x v="3"/>
    <x v="7"/>
    <x v="0"/>
    <s v="Returning"/>
    <x v="1"/>
    <s v="Hiking Daypack 20L"/>
    <n v="2"/>
    <n v="89.81"/>
    <n v="0"/>
    <n v="46.44"/>
    <n v="179.62"/>
    <n v="92.88"/>
    <n v="86.740000000000009"/>
    <n v="0.482908362097762"/>
  </r>
  <r>
    <n v="179"/>
    <d v="2026-03-03T00:00:00"/>
    <n v="2026"/>
    <s v="Q1"/>
    <x v="2"/>
    <x v="2"/>
    <x v="16"/>
    <x v="2"/>
    <s v="Returning"/>
    <x v="4"/>
    <s v="Recovery Roller"/>
    <n v="1"/>
    <n v="35.369999999999997"/>
    <n v="0"/>
    <n v="13.88"/>
    <n v="35.369999999999997"/>
    <n v="13.88"/>
    <n v="21.489999999999995"/>
    <n v="0.60757704269154644"/>
  </r>
  <r>
    <n v="459"/>
    <d v="2026-03-03T00:00:00"/>
    <n v="2026"/>
    <s v="Q1"/>
    <x v="2"/>
    <x v="1"/>
    <x v="12"/>
    <x v="3"/>
    <s v="New"/>
    <x v="0"/>
    <s v="Trail Bike Light"/>
    <n v="4"/>
    <n v="50.64"/>
    <n v="0"/>
    <n v="23.09"/>
    <n v="202.56"/>
    <n v="92.36"/>
    <n v="110.2"/>
    <n v="0.54403633491311221"/>
  </r>
  <r>
    <n v="525"/>
    <d v="2026-03-03T00:00:00"/>
    <n v="2026"/>
    <s v="Q1"/>
    <x v="2"/>
    <x v="3"/>
    <x v="7"/>
    <x v="2"/>
    <s v="Returning"/>
    <x v="1"/>
    <s v="Trail Boots"/>
    <n v="1"/>
    <n v="146.37"/>
    <n v="0"/>
    <n v="78.3"/>
    <n v="146.37"/>
    <n v="78.3"/>
    <n v="68.070000000000007"/>
    <n v="0.46505431440869033"/>
  </r>
  <r>
    <n v="3374"/>
    <d v="2026-03-03T00:00:00"/>
    <n v="2026"/>
    <s v="Q1"/>
    <x v="2"/>
    <x v="2"/>
    <x v="2"/>
    <x v="0"/>
    <s v="Returning"/>
    <x v="1"/>
    <s v="Trail Boots"/>
    <n v="3"/>
    <n v="143.74"/>
    <n v="0"/>
    <n v="81.58"/>
    <n v="431.22"/>
    <n v="244.74"/>
    <n v="186.48000000000002"/>
    <n v="0.43244747460692917"/>
  </r>
  <r>
    <n v="3850"/>
    <d v="2026-03-03T00:00:00"/>
    <n v="2026"/>
    <s v="Q1"/>
    <x v="2"/>
    <x v="3"/>
    <x v="7"/>
    <x v="3"/>
    <s v="New"/>
    <x v="3"/>
    <s v="Portable Camp Stove"/>
    <n v="2"/>
    <n v="81.94"/>
    <n v="0.1"/>
    <n v="39.9"/>
    <n v="147.49199999999999"/>
    <n v="79.8"/>
    <n v="67.691999999999993"/>
    <n v="0.45895370596371327"/>
  </r>
  <r>
    <n v="4004"/>
    <d v="2026-03-03T00:00:00"/>
    <n v="2026"/>
    <s v="Q1"/>
    <x v="2"/>
    <x v="2"/>
    <x v="5"/>
    <x v="0"/>
    <s v="New"/>
    <x v="2"/>
    <s v="Packing Cube Set"/>
    <n v="1"/>
    <n v="46.46"/>
    <n v="0.1"/>
    <n v="17.989999999999998"/>
    <n v="41.814"/>
    <n v="17.989999999999998"/>
    <n v="23.824000000000002"/>
    <n v="0.56976132395848289"/>
  </r>
  <r>
    <n v="788"/>
    <d v="2026-03-04T00:00:00"/>
    <n v="2026"/>
    <s v="Q1"/>
    <x v="2"/>
    <x v="1"/>
    <x v="11"/>
    <x v="0"/>
    <s v="New"/>
    <x v="0"/>
    <s v="Compact Repair Kit"/>
    <n v="3"/>
    <n v="39.49"/>
    <n v="0"/>
    <n v="16.420000000000002"/>
    <n v="118.47"/>
    <n v="49.260000000000005"/>
    <n v="69.209999999999994"/>
    <n v="0.58419853127374011"/>
  </r>
  <r>
    <n v="1717"/>
    <d v="2026-03-04T00:00:00"/>
    <n v="2026"/>
    <s v="Q1"/>
    <x v="2"/>
    <x v="3"/>
    <x v="13"/>
    <x v="0"/>
    <s v="Returning"/>
    <x v="4"/>
    <s v="Resistance Band Set"/>
    <n v="1"/>
    <n v="40.909999999999997"/>
    <n v="0"/>
    <n v="14.89"/>
    <n v="40.909999999999997"/>
    <n v="14.89"/>
    <n v="26.019999999999996"/>
    <n v="0.63603031043754577"/>
  </r>
  <r>
    <n v="1819"/>
    <d v="2026-03-04T00:00:00"/>
    <n v="2026"/>
    <s v="Q1"/>
    <x v="2"/>
    <x v="3"/>
    <x v="8"/>
    <x v="3"/>
    <s v="New"/>
    <x v="0"/>
    <s v="Trail Bike Light"/>
    <n v="1"/>
    <n v="49.94"/>
    <n v="0.1"/>
    <n v="21.84"/>
    <n v="44.945999999999998"/>
    <n v="21.84"/>
    <n v="23.105999999999998"/>
    <n v="0.51408356694700308"/>
  </r>
  <r>
    <n v="1992"/>
    <d v="2026-03-04T00:00:00"/>
    <n v="2026"/>
    <s v="Q1"/>
    <x v="2"/>
    <x v="2"/>
    <x v="5"/>
    <x v="0"/>
    <s v="Business"/>
    <x v="2"/>
    <s v="Insulated Bottle"/>
    <n v="1"/>
    <n v="35.520000000000003"/>
    <n v="0"/>
    <n v="13.21"/>
    <n v="35.520000000000003"/>
    <n v="13.21"/>
    <n v="22.310000000000002"/>
    <n v="0.62809684684684686"/>
  </r>
  <r>
    <n v="2499"/>
    <d v="2026-03-04T00:00:00"/>
    <n v="2026"/>
    <s v="Q1"/>
    <x v="2"/>
    <x v="3"/>
    <x v="7"/>
    <x v="2"/>
    <s v="New"/>
    <x v="3"/>
    <s v="Alpine Tent 4P"/>
    <n v="2"/>
    <n v="341.1"/>
    <n v="0"/>
    <n v="200.19"/>
    <n v="682.2"/>
    <n v="400.38"/>
    <n v="281.82000000000005"/>
    <n v="0.41310466138962187"/>
  </r>
  <r>
    <n v="2698"/>
    <d v="2026-03-04T00:00:00"/>
    <n v="2026"/>
    <s v="Q1"/>
    <x v="2"/>
    <x v="2"/>
    <x v="16"/>
    <x v="3"/>
    <s v="New"/>
    <x v="4"/>
    <s v="Recovery Roller"/>
    <n v="4"/>
    <n v="36.08"/>
    <n v="0"/>
    <n v="13.89"/>
    <n v="144.32"/>
    <n v="55.56"/>
    <n v="88.759999999999991"/>
    <n v="0.61502217294900219"/>
  </r>
  <r>
    <n v="4416"/>
    <d v="2026-03-04T00:00:00"/>
    <n v="2026"/>
    <s v="Q1"/>
    <x v="2"/>
    <x v="3"/>
    <x v="4"/>
    <x v="0"/>
    <s v="Business"/>
    <x v="1"/>
    <s v="Summit Backpack 45L"/>
    <n v="2"/>
    <n v="151.69999999999999"/>
    <n v="0"/>
    <n v="80.44"/>
    <n v="303.39999999999998"/>
    <n v="160.88"/>
    <n v="142.51999999999998"/>
    <n v="0.46974291364535264"/>
  </r>
  <r>
    <n v="4434"/>
    <d v="2026-03-04T00:00:00"/>
    <n v="2026"/>
    <s v="Q1"/>
    <x v="2"/>
    <x v="1"/>
    <x v="6"/>
    <x v="3"/>
    <s v="New"/>
    <x v="1"/>
    <s v="Summit Backpack 45L"/>
    <n v="2"/>
    <n v="151.55000000000001"/>
    <n v="0.1"/>
    <n v="80.680000000000007"/>
    <n v="272.79000000000002"/>
    <n v="161.36000000000001"/>
    <n v="111.43"/>
    <n v="0.40848271564206901"/>
  </r>
  <r>
    <n v="4992"/>
    <d v="2026-03-04T00:00:00"/>
    <n v="2026"/>
    <s v="Q1"/>
    <x v="2"/>
    <x v="2"/>
    <x v="2"/>
    <x v="1"/>
    <s v="Business"/>
    <x v="0"/>
    <s v="Commuter Helmet"/>
    <n v="5"/>
    <n v="82.44"/>
    <n v="0.1"/>
    <n v="41.57"/>
    <n v="370.98"/>
    <n v="207.85"/>
    <n v="163.13000000000002"/>
    <n v="0.43972720901396306"/>
  </r>
  <r>
    <n v="388"/>
    <d v="2026-03-05T00:00:00"/>
    <n v="2026"/>
    <s v="Q1"/>
    <x v="2"/>
    <x v="3"/>
    <x v="8"/>
    <x v="0"/>
    <s v="Returning"/>
    <x v="4"/>
    <s v="Recovery Roller"/>
    <n v="1"/>
    <n v="35.61"/>
    <n v="0.05"/>
    <n v="13.8"/>
    <n v="33.829499999999996"/>
    <n v="13.8"/>
    <n v="20.029499999999995"/>
    <n v="0.59207200815855976"/>
  </r>
  <r>
    <n v="977"/>
    <d v="2026-03-05T00:00:00"/>
    <n v="2026"/>
    <s v="Q1"/>
    <x v="2"/>
    <x v="0"/>
    <x v="0"/>
    <x v="3"/>
    <s v="New"/>
    <x v="1"/>
    <s v="Summit Backpack 45L"/>
    <n v="5"/>
    <n v="156.13"/>
    <n v="0"/>
    <n v="77.03"/>
    <n v="780.65"/>
    <n v="385.15"/>
    <n v="395.5"/>
    <n v="0.50662909114199706"/>
  </r>
  <r>
    <n v="996"/>
    <d v="2026-03-05T00:00:00"/>
    <n v="2026"/>
    <s v="Q1"/>
    <x v="2"/>
    <x v="0"/>
    <x v="15"/>
    <x v="0"/>
    <s v="Returning"/>
    <x v="3"/>
    <s v="Compact Sleeping Bag"/>
    <n v="1"/>
    <n v="124.31"/>
    <n v="0"/>
    <n v="61.16"/>
    <n v="124.31"/>
    <n v="61.16"/>
    <n v="63.150000000000006"/>
    <n v="0.50800418309066053"/>
  </r>
  <r>
    <n v="1923"/>
    <d v="2026-03-05T00:00:00"/>
    <n v="2026"/>
    <s v="Q1"/>
    <x v="2"/>
    <x v="1"/>
    <x v="14"/>
    <x v="2"/>
    <s v="Business"/>
    <x v="3"/>
    <s v="Portable Camp Stove"/>
    <n v="3"/>
    <n v="82.9"/>
    <n v="0.1"/>
    <n v="38.31"/>
    <n v="223.83"/>
    <n v="114.93"/>
    <n v="108.9"/>
    <n v="0.48652995577000402"/>
  </r>
  <r>
    <n v="4904"/>
    <d v="2026-03-05T00:00:00"/>
    <n v="2026"/>
    <s v="Q1"/>
    <x v="2"/>
    <x v="1"/>
    <x v="11"/>
    <x v="2"/>
    <s v="Business"/>
    <x v="0"/>
    <s v="Compact Repair Kit"/>
    <n v="1"/>
    <n v="41.1"/>
    <n v="0"/>
    <n v="16.34"/>
    <n v="41.1"/>
    <n v="16.34"/>
    <n v="24.76"/>
    <n v="0.60243309002433088"/>
  </r>
  <r>
    <n v="1036"/>
    <d v="2026-03-06T00:00:00"/>
    <n v="2026"/>
    <s v="Q1"/>
    <x v="2"/>
    <x v="0"/>
    <x v="0"/>
    <x v="0"/>
    <s v="Business"/>
    <x v="0"/>
    <s v="Compact Repair Kit"/>
    <n v="1"/>
    <n v="40.380000000000003"/>
    <n v="0"/>
    <n v="16.41"/>
    <n v="40.380000000000003"/>
    <n v="16.41"/>
    <n v="23.970000000000002"/>
    <n v="0.59361069836552749"/>
  </r>
  <r>
    <n v="1470"/>
    <d v="2026-03-06T00:00:00"/>
    <n v="2026"/>
    <s v="Q1"/>
    <x v="2"/>
    <x v="2"/>
    <x v="2"/>
    <x v="0"/>
    <s v="Returning"/>
    <x v="0"/>
    <s v="Commuter Helmet"/>
    <n v="1"/>
    <n v="80.349999999999994"/>
    <n v="0.1"/>
    <n v="42.43"/>
    <n v="72.314999999999998"/>
    <n v="42.43"/>
    <n v="29.884999999999998"/>
    <n v="0.41326142570697638"/>
  </r>
  <r>
    <n v="2907"/>
    <d v="2026-03-06T00:00:00"/>
    <n v="2026"/>
    <s v="Q1"/>
    <x v="2"/>
    <x v="3"/>
    <x v="13"/>
    <x v="0"/>
    <s v="Returning"/>
    <x v="0"/>
    <s v="Compact Repair Kit"/>
    <n v="1"/>
    <n v="40.44"/>
    <n v="0.05"/>
    <n v="16.829999999999998"/>
    <n v="38.417999999999999"/>
    <n v="16.829999999999998"/>
    <n v="21.588000000000001"/>
    <n v="0.56192409807902555"/>
  </r>
  <r>
    <n v="2997"/>
    <d v="2026-03-06T00:00:00"/>
    <n v="2026"/>
    <s v="Q1"/>
    <x v="2"/>
    <x v="2"/>
    <x v="16"/>
    <x v="0"/>
    <s v="Returning"/>
    <x v="2"/>
    <s v="Insulated Bottle"/>
    <n v="3"/>
    <n v="35.89"/>
    <n v="0"/>
    <n v="13.25"/>
    <n v="107.67"/>
    <n v="39.75"/>
    <n v="67.92"/>
    <n v="0.63081638339370294"/>
  </r>
  <r>
    <n v="3056"/>
    <d v="2026-03-06T00:00:00"/>
    <n v="2026"/>
    <s v="Q1"/>
    <x v="2"/>
    <x v="1"/>
    <x v="12"/>
    <x v="3"/>
    <s v="Returning"/>
    <x v="2"/>
    <s v="Travel Backpack 35L"/>
    <n v="3"/>
    <n v="163.44999999999999"/>
    <n v="0"/>
    <n v="86.88"/>
    <n v="490.34999999999997"/>
    <n v="260.64"/>
    <n v="229.70999999999998"/>
    <n v="0.46846130315081064"/>
  </r>
  <r>
    <n v="471"/>
    <d v="2026-03-07T00:00:00"/>
    <n v="2026"/>
    <s v="Q1"/>
    <x v="2"/>
    <x v="1"/>
    <x v="1"/>
    <x v="2"/>
    <s v="Returning"/>
    <x v="4"/>
    <s v="Resistance Band Set"/>
    <n v="2"/>
    <n v="40.020000000000003"/>
    <n v="0"/>
    <n v="14.38"/>
    <n v="80.040000000000006"/>
    <n v="28.76"/>
    <n v="51.28"/>
    <n v="0.64067966016991496"/>
  </r>
  <r>
    <n v="842"/>
    <d v="2026-03-07T00:00:00"/>
    <n v="2026"/>
    <s v="Q1"/>
    <x v="2"/>
    <x v="0"/>
    <x v="15"/>
    <x v="0"/>
    <s v="New"/>
    <x v="4"/>
    <s v="Resistance Band Set"/>
    <n v="1"/>
    <n v="40.01"/>
    <n v="0.05"/>
    <n v="14.35"/>
    <n v="38.009499999999996"/>
    <n v="14.35"/>
    <n v="23.659499999999994"/>
    <n v="0.62246280535129372"/>
  </r>
  <r>
    <n v="3386"/>
    <d v="2026-03-07T00:00:00"/>
    <n v="2026"/>
    <s v="Q1"/>
    <x v="2"/>
    <x v="1"/>
    <x v="12"/>
    <x v="0"/>
    <s v="Returning"/>
    <x v="1"/>
    <s v="Summit Backpack 45L"/>
    <n v="3"/>
    <n v="155.16"/>
    <n v="0"/>
    <n v="76.849999999999994"/>
    <n v="465.48"/>
    <n v="230.54999999999998"/>
    <n v="234.93000000000004"/>
    <n v="0.50470482083011092"/>
  </r>
  <r>
    <n v="4505"/>
    <d v="2026-03-07T00:00:00"/>
    <n v="2026"/>
    <s v="Q1"/>
    <x v="2"/>
    <x v="1"/>
    <x v="14"/>
    <x v="3"/>
    <s v="New"/>
    <x v="4"/>
    <s v="Resistance Band Set"/>
    <n v="1"/>
    <n v="39.96"/>
    <n v="0"/>
    <n v="14.5"/>
    <n v="39.96"/>
    <n v="14.5"/>
    <n v="25.46"/>
    <n v="0.63713713713713716"/>
  </r>
  <r>
    <n v="1286"/>
    <d v="2026-03-08T00:00:00"/>
    <n v="2026"/>
    <s v="Q1"/>
    <x v="2"/>
    <x v="1"/>
    <x v="1"/>
    <x v="0"/>
    <s v="New"/>
    <x v="1"/>
    <s v="Trail Boots"/>
    <n v="1"/>
    <n v="146.6"/>
    <n v="0"/>
    <n v="78.92"/>
    <n v="146.6"/>
    <n v="78.92"/>
    <n v="67.679999999999993"/>
    <n v="0.46166439290586625"/>
  </r>
  <r>
    <n v="2653"/>
    <d v="2026-03-08T00:00:00"/>
    <n v="2026"/>
    <s v="Q1"/>
    <x v="2"/>
    <x v="1"/>
    <x v="14"/>
    <x v="2"/>
    <s v="Returning"/>
    <x v="1"/>
    <s v="Hiking Daypack 20L"/>
    <n v="1"/>
    <n v="94.38"/>
    <n v="0"/>
    <n v="44.78"/>
    <n v="94.38"/>
    <n v="44.78"/>
    <n v="49.599999999999994"/>
    <n v="0.52553507098961638"/>
  </r>
  <r>
    <n v="4465"/>
    <d v="2026-03-08T00:00:00"/>
    <n v="2026"/>
    <s v="Q1"/>
    <x v="2"/>
    <x v="1"/>
    <x v="12"/>
    <x v="2"/>
    <s v="Returning"/>
    <x v="4"/>
    <s v="Weighted Vest"/>
    <n v="1"/>
    <n v="121.77"/>
    <n v="0"/>
    <n v="67.52"/>
    <n v="121.77"/>
    <n v="67.52"/>
    <n v="54.25"/>
    <n v="0.44551203087788455"/>
  </r>
  <r>
    <n v="4576"/>
    <d v="2026-03-08T00:00:00"/>
    <n v="2026"/>
    <s v="Q1"/>
    <x v="2"/>
    <x v="3"/>
    <x v="8"/>
    <x v="3"/>
    <s v="Returning"/>
    <x v="3"/>
    <s v="Compact Sleeping Bag"/>
    <n v="5"/>
    <n v="123.29"/>
    <n v="0"/>
    <n v="61.34"/>
    <n v="616.45000000000005"/>
    <n v="306.70000000000005"/>
    <n v="309.75"/>
    <n v="0.50247384216075919"/>
  </r>
  <r>
    <n v="718"/>
    <d v="2026-03-09T00:00:00"/>
    <n v="2026"/>
    <s v="Q1"/>
    <x v="2"/>
    <x v="1"/>
    <x v="12"/>
    <x v="0"/>
    <s v="New"/>
    <x v="4"/>
    <s v="Resistance Band Set"/>
    <n v="1"/>
    <n v="41.15"/>
    <n v="0.05"/>
    <n v="14.4"/>
    <n v="39.092499999999994"/>
    <n v="14.4"/>
    <n v="24.692499999999995"/>
    <n v="0.63164289825414077"/>
  </r>
  <r>
    <n v="1527"/>
    <d v="2026-03-09T00:00:00"/>
    <n v="2026"/>
    <s v="Q1"/>
    <x v="2"/>
    <x v="3"/>
    <x v="4"/>
    <x v="3"/>
    <s v="New"/>
    <x v="2"/>
    <s v="Insulated Bottle"/>
    <n v="4"/>
    <n v="35.42"/>
    <n v="0"/>
    <n v="13.31"/>
    <n v="141.68"/>
    <n v="53.24"/>
    <n v="88.44"/>
    <n v="0.62422360248447195"/>
  </r>
  <r>
    <n v="1797"/>
    <d v="2026-03-09T00:00:00"/>
    <n v="2026"/>
    <s v="Q1"/>
    <x v="2"/>
    <x v="1"/>
    <x v="12"/>
    <x v="0"/>
    <s v="Business"/>
    <x v="0"/>
    <s v="Cycling Pack 12L"/>
    <n v="1"/>
    <n v="103.74"/>
    <n v="0.1"/>
    <n v="51.32"/>
    <n v="93.366"/>
    <n v="51.32"/>
    <n v="42.045999999999999"/>
    <n v="0.45033523980892404"/>
  </r>
  <r>
    <n v="2917"/>
    <d v="2026-03-09T00:00:00"/>
    <n v="2026"/>
    <s v="Q1"/>
    <x v="2"/>
    <x v="2"/>
    <x v="16"/>
    <x v="3"/>
    <s v="Business"/>
    <x v="2"/>
    <s v="Travel Backpack 35L"/>
    <n v="2"/>
    <n v="165.49"/>
    <n v="0.05"/>
    <n v="89.82"/>
    <n v="314.43099999999998"/>
    <n v="179.64"/>
    <n v="134.791"/>
    <n v="0.4286822864157796"/>
  </r>
  <r>
    <n v="4095"/>
    <d v="2026-03-09T00:00:00"/>
    <n v="2026"/>
    <s v="Q1"/>
    <x v="2"/>
    <x v="1"/>
    <x v="6"/>
    <x v="3"/>
    <s v="New"/>
    <x v="1"/>
    <s v="Trekking Poles"/>
    <n v="1"/>
    <n v="72.87"/>
    <n v="0.05"/>
    <n v="32"/>
    <n v="69.226500000000001"/>
    <n v="32"/>
    <n v="37.226500000000001"/>
    <n v="0.53774927231623726"/>
  </r>
  <r>
    <n v="5050"/>
    <d v="2026-03-09T00:00:00"/>
    <n v="2026"/>
    <s v="Q1"/>
    <x v="2"/>
    <x v="3"/>
    <x v="13"/>
    <x v="2"/>
    <s v="Returning"/>
    <x v="2"/>
    <s v="Travel Backpack 35L"/>
    <n v="1"/>
    <n v="161.04"/>
    <n v="0"/>
    <n v="85.83"/>
    <n v="161.04"/>
    <n v="85.83"/>
    <n v="75.209999999999994"/>
    <n v="0.46702682563338299"/>
  </r>
  <r>
    <n v="709"/>
    <d v="2026-03-10T00:00:00"/>
    <n v="2026"/>
    <s v="Q1"/>
    <x v="2"/>
    <x v="0"/>
    <x v="0"/>
    <x v="0"/>
    <s v="New"/>
    <x v="2"/>
    <s v="Carry-On Duffel"/>
    <n v="3"/>
    <n v="130.6"/>
    <n v="0.05"/>
    <n v="65.62"/>
    <n v="372.20999999999992"/>
    <n v="196.86"/>
    <n v="175.34999999999991"/>
    <n v="0.47110502135891014"/>
  </r>
  <r>
    <n v="1073"/>
    <d v="2026-03-10T00:00:00"/>
    <n v="2026"/>
    <s v="Q1"/>
    <x v="2"/>
    <x v="2"/>
    <x v="10"/>
    <x v="3"/>
    <s v="Returning"/>
    <x v="0"/>
    <s v="Commuter Helmet"/>
    <n v="2"/>
    <n v="81.290000000000006"/>
    <n v="0"/>
    <n v="43.9"/>
    <n v="162.58000000000001"/>
    <n v="87.8"/>
    <n v="74.780000000000015"/>
    <n v="0.45995817443720022"/>
  </r>
  <r>
    <n v="2623"/>
    <d v="2026-03-10T00:00:00"/>
    <n v="2026"/>
    <s v="Q1"/>
    <x v="2"/>
    <x v="1"/>
    <x v="12"/>
    <x v="3"/>
    <s v="New"/>
    <x v="0"/>
    <s v="Cycling Pack 12L"/>
    <n v="2"/>
    <n v="103.33"/>
    <n v="0.05"/>
    <n v="51.58"/>
    <n v="196.327"/>
    <n v="103.16"/>
    <n v="93.167000000000002"/>
    <n v="0.47455011282197557"/>
  </r>
  <r>
    <n v="2625"/>
    <d v="2026-03-10T00:00:00"/>
    <n v="2026"/>
    <s v="Q1"/>
    <x v="2"/>
    <x v="3"/>
    <x v="7"/>
    <x v="2"/>
    <s v="Business"/>
    <x v="4"/>
    <s v="Training Mat"/>
    <n v="2"/>
    <n v="51.14"/>
    <n v="0"/>
    <n v="21.58"/>
    <n v="102.28"/>
    <n v="43.16"/>
    <n v="59.120000000000005"/>
    <n v="0.57802111849824012"/>
  </r>
  <r>
    <n v="3304"/>
    <d v="2026-03-10T00:00:00"/>
    <n v="2026"/>
    <s v="Q1"/>
    <x v="2"/>
    <x v="1"/>
    <x v="12"/>
    <x v="3"/>
    <s v="Returning"/>
    <x v="0"/>
    <s v="Trail Bike Light"/>
    <n v="2"/>
    <n v="49.7"/>
    <n v="0"/>
    <n v="23.14"/>
    <n v="99.4"/>
    <n v="46.28"/>
    <n v="53.120000000000005"/>
    <n v="0.53440643863179071"/>
  </r>
  <r>
    <n v="4876"/>
    <d v="2026-03-10T00:00:00"/>
    <n v="2026"/>
    <s v="Q1"/>
    <x v="2"/>
    <x v="3"/>
    <x v="4"/>
    <x v="0"/>
    <s v="Returning"/>
    <x v="0"/>
    <s v="Compact Repair Kit"/>
    <n v="1"/>
    <n v="39.659999999999997"/>
    <n v="0.05"/>
    <n v="16.93"/>
    <n v="37.676999999999992"/>
    <n v="16.93"/>
    <n v="20.746999999999993"/>
    <n v="0.5506542452955383"/>
  </r>
  <r>
    <n v="83"/>
    <d v="2026-03-11T00:00:00"/>
    <n v="2026"/>
    <s v="Q1"/>
    <x v="2"/>
    <x v="1"/>
    <x v="12"/>
    <x v="1"/>
    <s v="Business"/>
    <x v="4"/>
    <s v="Training Mat"/>
    <n v="4"/>
    <n v="50.65"/>
    <n v="0.15"/>
    <n v="22"/>
    <n v="172.20999999999998"/>
    <n v="88"/>
    <n v="84.20999999999998"/>
    <n v="0.48899599326403803"/>
  </r>
  <r>
    <n v="863"/>
    <d v="2026-03-11T00:00:00"/>
    <n v="2026"/>
    <s v="Q1"/>
    <x v="2"/>
    <x v="2"/>
    <x v="2"/>
    <x v="3"/>
    <s v="Returning"/>
    <x v="4"/>
    <s v="Training Mat"/>
    <n v="2"/>
    <n v="50.72"/>
    <n v="0"/>
    <n v="21.88"/>
    <n v="101.44"/>
    <n v="43.76"/>
    <n v="57.68"/>
    <n v="0.56861198738170349"/>
  </r>
  <r>
    <n v="2323"/>
    <d v="2026-03-11T00:00:00"/>
    <n v="2026"/>
    <s v="Q1"/>
    <x v="2"/>
    <x v="1"/>
    <x v="12"/>
    <x v="2"/>
    <s v="New"/>
    <x v="2"/>
    <s v="Insulated Bottle"/>
    <n v="2"/>
    <n v="36.08"/>
    <n v="0.05"/>
    <n v="13.19"/>
    <n v="68.551999999999992"/>
    <n v="26.38"/>
    <n v="42.171999999999997"/>
    <n v="0.61518263507993931"/>
  </r>
  <r>
    <n v="3064"/>
    <d v="2026-03-11T00:00:00"/>
    <n v="2026"/>
    <s v="Q1"/>
    <x v="2"/>
    <x v="3"/>
    <x v="8"/>
    <x v="0"/>
    <s v="Returning"/>
    <x v="3"/>
    <s v="Compact Sleeping Bag"/>
    <n v="6"/>
    <n v="124.04"/>
    <n v="0.05"/>
    <n v="61.17"/>
    <n v="707.02800000000002"/>
    <n v="367.02"/>
    <n v="340.00800000000004"/>
    <n v="0.48089750335205966"/>
  </r>
  <r>
    <n v="4995"/>
    <d v="2026-03-11T00:00:00"/>
    <n v="2026"/>
    <s v="Q1"/>
    <x v="2"/>
    <x v="1"/>
    <x v="12"/>
    <x v="3"/>
    <s v="New"/>
    <x v="1"/>
    <s v="Hiking Daypack 20L"/>
    <n v="3"/>
    <n v="90.31"/>
    <n v="0"/>
    <n v="44.58"/>
    <n v="270.93"/>
    <n v="133.74"/>
    <n v="137.19"/>
    <n v="0.50636695825489975"/>
  </r>
  <r>
    <n v="46"/>
    <d v="2026-03-12T00:00:00"/>
    <n v="2026"/>
    <s v="Q1"/>
    <x v="2"/>
    <x v="3"/>
    <x v="7"/>
    <x v="0"/>
    <s v="Returning"/>
    <x v="1"/>
    <s v="Trekking Poles"/>
    <n v="4"/>
    <n v="72.63"/>
    <n v="0.1"/>
    <n v="31.45"/>
    <n v="261.46800000000002"/>
    <n v="125.8"/>
    <n v="135.66800000000001"/>
    <n v="0.51887037801948999"/>
  </r>
  <r>
    <n v="443"/>
    <d v="2026-03-12T00:00:00"/>
    <n v="2026"/>
    <s v="Q1"/>
    <x v="2"/>
    <x v="1"/>
    <x v="14"/>
    <x v="0"/>
    <s v="Returning"/>
    <x v="4"/>
    <s v="Resistance Band Set"/>
    <n v="3"/>
    <n v="39.9"/>
    <n v="0"/>
    <n v="14.49"/>
    <n v="119.69999999999999"/>
    <n v="43.47"/>
    <n v="76.22999999999999"/>
    <n v="0.63684210526315788"/>
  </r>
  <r>
    <n v="759"/>
    <d v="2026-03-12T00:00:00"/>
    <n v="2026"/>
    <s v="Q1"/>
    <x v="2"/>
    <x v="1"/>
    <x v="12"/>
    <x v="0"/>
    <s v="New"/>
    <x v="4"/>
    <s v="Training Mat"/>
    <n v="1"/>
    <n v="49.79"/>
    <n v="0.1"/>
    <n v="22.29"/>
    <n v="44.811"/>
    <n v="22.29"/>
    <n v="22.521000000000001"/>
    <n v="0.5025774921336279"/>
  </r>
  <r>
    <n v="1097"/>
    <d v="2026-03-12T00:00:00"/>
    <n v="2026"/>
    <s v="Q1"/>
    <x v="2"/>
    <x v="2"/>
    <x v="2"/>
    <x v="3"/>
    <s v="New"/>
    <x v="0"/>
    <s v="Compact Repair Kit"/>
    <n v="1"/>
    <n v="41.24"/>
    <n v="0.05"/>
    <n v="16.64"/>
    <n v="39.177999999999997"/>
    <n v="16.64"/>
    <n v="22.537999999999997"/>
    <n v="0.57527183623462141"/>
  </r>
  <r>
    <n v="2152"/>
    <d v="2026-03-12T00:00:00"/>
    <n v="2026"/>
    <s v="Q1"/>
    <x v="2"/>
    <x v="0"/>
    <x v="9"/>
    <x v="0"/>
    <s v="New"/>
    <x v="1"/>
    <s v="Trail Boots"/>
    <n v="1"/>
    <n v="142.88999999999999"/>
    <n v="0"/>
    <n v="81.099999999999994"/>
    <n v="142.88999999999999"/>
    <n v="81.099999999999994"/>
    <n v="61.789999999999992"/>
    <n v="0.43243054097557559"/>
  </r>
  <r>
    <n v="2512"/>
    <d v="2026-03-12T00:00:00"/>
    <n v="2026"/>
    <s v="Q1"/>
    <x v="2"/>
    <x v="1"/>
    <x v="1"/>
    <x v="0"/>
    <s v="New"/>
    <x v="3"/>
    <s v="Trail Tent 2P"/>
    <n v="2"/>
    <n v="192.76"/>
    <n v="0"/>
    <n v="103.08"/>
    <n v="385.52"/>
    <n v="206.16"/>
    <n v="179.35999999999999"/>
    <n v="0.46524175140070551"/>
  </r>
  <r>
    <n v="2578"/>
    <d v="2026-03-12T00:00:00"/>
    <n v="2026"/>
    <s v="Q1"/>
    <x v="2"/>
    <x v="2"/>
    <x v="5"/>
    <x v="0"/>
    <s v="New"/>
    <x v="2"/>
    <s v="Travel Backpack 35L"/>
    <n v="1"/>
    <n v="165.72"/>
    <n v="0"/>
    <n v="89.31"/>
    <n v="165.72"/>
    <n v="89.31"/>
    <n v="76.41"/>
    <n v="0.46107892831281677"/>
  </r>
  <r>
    <n v="3302"/>
    <d v="2026-03-12T00:00:00"/>
    <n v="2026"/>
    <s v="Q1"/>
    <x v="2"/>
    <x v="3"/>
    <x v="7"/>
    <x v="2"/>
    <s v="Business"/>
    <x v="2"/>
    <s v="Travel Backpack 35L"/>
    <n v="2"/>
    <n v="164.33"/>
    <n v="0"/>
    <n v="86.07"/>
    <n v="328.66"/>
    <n v="172.14"/>
    <n v="156.52000000000004"/>
    <n v="0.47623684050386428"/>
  </r>
  <r>
    <n v="3752"/>
    <d v="2026-03-12T00:00:00"/>
    <n v="2026"/>
    <s v="Q1"/>
    <x v="2"/>
    <x v="3"/>
    <x v="8"/>
    <x v="1"/>
    <s v="Business"/>
    <x v="2"/>
    <s v="Packing Cube Set"/>
    <n v="3"/>
    <n v="45.8"/>
    <n v="0.15"/>
    <n v="18.47"/>
    <n v="116.78999999999998"/>
    <n v="55.41"/>
    <n v="61.379999999999981"/>
    <n v="0.52555869509375797"/>
  </r>
  <r>
    <n v="4839"/>
    <d v="2026-03-12T00:00:00"/>
    <n v="2026"/>
    <s v="Q1"/>
    <x v="2"/>
    <x v="1"/>
    <x v="1"/>
    <x v="0"/>
    <s v="New"/>
    <x v="0"/>
    <s v="Cycling Pack 12L"/>
    <n v="2"/>
    <n v="103.08"/>
    <n v="0.05"/>
    <n v="49.27"/>
    <n v="195.85199999999998"/>
    <n v="98.54"/>
    <n v="97.311999999999969"/>
    <n v="0.49686497967853266"/>
  </r>
  <r>
    <n v="264"/>
    <d v="2026-03-13T00:00:00"/>
    <n v="2026"/>
    <s v="Q1"/>
    <x v="2"/>
    <x v="0"/>
    <x v="0"/>
    <x v="0"/>
    <s v="Business"/>
    <x v="2"/>
    <s v="Packing Cube Set"/>
    <n v="4"/>
    <n v="47.33"/>
    <n v="0"/>
    <n v="18.739999999999998"/>
    <n v="189.32"/>
    <n v="74.959999999999994"/>
    <n v="114.36"/>
    <n v="0.60405662370589475"/>
  </r>
  <r>
    <n v="2498"/>
    <d v="2026-03-13T00:00:00"/>
    <n v="2026"/>
    <s v="Q1"/>
    <x v="2"/>
    <x v="2"/>
    <x v="3"/>
    <x v="2"/>
    <s v="New"/>
    <x v="0"/>
    <s v="Trail Bike Light"/>
    <n v="1"/>
    <n v="50.04"/>
    <n v="0"/>
    <n v="22.64"/>
    <n v="50.04"/>
    <n v="22.64"/>
    <n v="27.4"/>
    <n v="0.54756195043964828"/>
  </r>
  <r>
    <n v="3929"/>
    <d v="2026-03-13T00:00:00"/>
    <n v="2026"/>
    <s v="Q1"/>
    <x v="2"/>
    <x v="3"/>
    <x v="13"/>
    <x v="0"/>
    <s v="New"/>
    <x v="4"/>
    <s v="Weighted Vest"/>
    <n v="1"/>
    <n v="125.69"/>
    <n v="0"/>
    <n v="67.150000000000006"/>
    <n v="125.69"/>
    <n v="67.150000000000006"/>
    <n v="58.539999999999992"/>
    <n v="0.465749065160315"/>
  </r>
  <r>
    <n v="4195"/>
    <d v="2026-03-13T00:00:00"/>
    <n v="2026"/>
    <s v="Q1"/>
    <x v="2"/>
    <x v="3"/>
    <x v="13"/>
    <x v="3"/>
    <s v="New"/>
    <x v="1"/>
    <s v="Trail Boots"/>
    <n v="2"/>
    <n v="142.72999999999999"/>
    <n v="0.1"/>
    <n v="77.28"/>
    <n v="256.91399999999999"/>
    <n v="154.56"/>
    <n v="102.35399999999998"/>
    <n v="0.39839790747098247"/>
  </r>
  <r>
    <n v="4684"/>
    <d v="2026-03-13T00:00:00"/>
    <n v="2026"/>
    <s v="Q1"/>
    <x v="2"/>
    <x v="1"/>
    <x v="12"/>
    <x v="0"/>
    <s v="Returning"/>
    <x v="4"/>
    <s v="Weighted Vest"/>
    <n v="4"/>
    <n v="124.36"/>
    <n v="0"/>
    <n v="68.790000000000006"/>
    <n v="497.44"/>
    <n v="275.16000000000003"/>
    <n v="222.27999999999997"/>
    <n v="0.44684786104856861"/>
  </r>
  <r>
    <n v="313"/>
    <d v="2026-03-14T00:00:00"/>
    <n v="2026"/>
    <s v="Q1"/>
    <x v="2"/>
    <x v="3"/>
    <x v="8"/>
    <x v="0"/>
    <s v="New"/>
    <x v="0"/>
    <s v="Compact Repair Kit"/>
    <n v="4"/>
    <n v="40.42"/>
    <n v="0.1"/>
    <n v="16.25"/>
    <n v="145.512"/>
    <n v="65"/>
    <n v="80.512"/>
    <n v="0.5533014459288581"/>
  </r>
  <r>
    <n v="1056"/>
    <d v="2026-03-14T00:00:00"/>
    <n v="2026"/>
    <s v="Q1"/>
    <x v="2"/>
    <x v="0"/>
    <x v="15"/>
    <x v="0"/>
    <s v="Returning"/>
    <x v="3"/>
    <s v="Trail Tent 2P"/>
    <n v="1"/>
    <n v="192.86"/>
    <n v="0"/>
    <n v="101.13"/>
    <n v="192.86"/>
    <n v="101.13"/>
    <n v="91.730000000000018"/>
    <n v="0.475629990666805"/>
  </r>
  <r>
    <n v="2189"/>
    <d v="2026-03-14T00:00:00"/>
    <n v="2026"/>
    <s v="Q1"/>
    <x v="2"/>
    <x v="3"/>
    <x v="4"/>
    <x v="3"/>
    <s v="New"/>
    <x v="1"/>
    <s v="Trekking Poles"/>
    <n v="2"/>
    <n v="72.34"/>
    <n v="0"/>
    <n v="33.29"/>
    <n v="144.68"/>
    <n v="66.58"/>
    <n v="78.100000000000009"/>
    <n v="0.53981199889411113"/>
  </r>
  <r>
    <n v="2617"/>
    <d v="2026-03-14T00:00:00"/>
    <n v="2026"/>
    <s v="Q1"/>
    <x v="2"/>
    <x v="3"/>
    <x v="13"/>
    <x v="0"/>
    <s v="New"/>
    <x v="2"/>
    <s v="Insulated Bottle"/>
    <n v="2"/>
    <n v="35.409999999999997"/>
    <n v="0"/>
    <n v="13.89"/>
    <n v="70.819999999999993"/>
    <n v="27.78"/>
    <n v="43.039999999999992"/>
    <n v="0.60773792713922614"/>
  </r>
  <r>
    <n v="2901"/>
    <d v="2026-03-14T00:00:00"/>
    <n v="2026"/>
    <s v="Q1"/>
    <x v="2"/>
    <x v="3"/>
    <x v="8"/>
    <x v="1"/>
    <s v="Business"/>
    <x v="0"/>
    <s v="Cycling Pack 12L"/>
    <n v="12"/>
    <n v="102.25"/>
    <n v="0.1"/>
    <n v="51.07"/>
    <n v="1104.3"/>
    <n v="612.84"/>
    <n v="491.45999999999992"/>
    <n v="0.44504210812279266"/>
  </r>
  <r>
    <n v="2952"/>
    <d v="2026-03-14T00:00:00"/>
    <n v="2026"/>
    <s v="Q1"/>
    <x v="2"/>
    <x v="1"/>
    <x v="1"/>
    <x v="0"/>
    <s v="New"/>
    <x v="0"/>
    <s v="Trail Bike Light"/>
    <n v="1"/>
    <n v="51.86"/>
    <n v="0.1"/>
    <n v="22.34"/>
    <n v="46.673999999999999"/>
    <n v="22.34"/>
    <n v="24.334"/>
    <n v="0.52136092899687192"/>
  </r>
  <r>
    <n v="3421"/>
    <d v="2026-03-14T00:00:00"/>
    <n v="2026"/>
    <s v="Q1"/>
    <x v="2"/>
    <x v="3"/>
    <x v="8"/>
    <x v="0"/>
    <s v="Returning"/>
    <x v="2"/>
    <s v="Insulated Bottle"/>
    <n v="1"/>
    <n v="36.520000000000003"/>
    <n v="0.05"/>
    <n v="13.23"/>
    <n v="34.694000000000003"/>
    <n v="13.23"/>
    <n v="21.464000000000002"/>
    <n v="0.61866605176687617"/>
  </r>
  <r>
    <n v="3536"/>
    <d v="2026-03-14T00:00:00"/>
    <n v="2026"/>
    <s v="Q1"/>
    <x v="2"/>
    <x v="2"/>
    <x v="10"/>
    <x v="0"/>
    <s v="New"/>
    <x v="1"/>
    <s v="Summit Backpack 45L"/>
    <n v="2"/>
    <n v="153.66"/>
    <n v="0.1"/>
    <n v="78.430000000000007"/>
    <n v="276.58800000000002"/>
    <n v="156.86000000000001"/>
    <n v="119.72800000000001"/>
    <n v="0.43287488972768162"/>
  </r>
  <r>
    <n v="3878"/>
    <d v="2026-03-14T00:00:00"/>
    <n v="2026"/>
    <s v="Q1"/>
    <x v="2"/>
    <x v="1"/>
    <x v="14"/>
    <x v="3"/>
    <s v="Returning"/>
    <x v="4"/>
    <s v="Resistance Band Set"/>
    <n v="1"/>
    <n v="41.05"/>
    <n v="0.1"/>
    <n v="14.94"/>
    <n v="36.945"/>
    <n v="14.94"/>
    <n v="22.005000000000003"/>
    <n v="0.59561510353227776"/>
  </r>
  <r>
    <n v="2027"/>
    <d v="2026-03-15T00:00:00"/>
    <n v="2026"/>
    <s v="Q1"/>
    <x v="2"/>
    <x v="2"/>
    <x v="2"/>
    <x v="0"/>
    <s v="Returning"/>
    <x v="2"/>
    <s v="Carry-On Duffel"/>
    <n v="4"/>
    <n v="136.21"/>
    <n v="0.05"/>
    <n v="68.55"/>
    <n v="517.59799999999996"/>
    <n v="274.2"/>
    <n v="243.39799999999997"/>
    <n v="0.4702452482428448"/>
  </r>
  <r>
    <n v="3280"/>
    <d v="2026-03-15T00:00:00"/>
    <n v="2026"/>
    <s v="Q1"/>
    <x v="2"/>
    <x v="3"/>
    <x v="4"/>
    <x v="0"/>
    <s v="Returning"/>
    <x v="2"/>
    <s v="Packing Cube Set"/>
    <n v="3"/>
    <n v="46.68"/>
    <n v="0"/>
    <n v="18.760000000000002"/>
    <n v="140.04"/>
    <n v="56.28"/>
    <n v="83.759999999999991"/>
    <n v="0.59811482433590402"/>
  </r>
  <r>
    <n v="5149"/>
    <d v="2026-03-15T00:00:00"/>
    <n v="2026"/>
    <s v="Q1"/>
    <x v="2"/>
    <x v="1"/>
    <x v="12"/>
    <x v="2"/>
    <s v="New"/>
    <x v="2"/>
    <s v="Insulated Bottle"/>
    <n v="1"/>
    <n v="35.340000000000003"/>
    <n v="0.05"/>
    <n v="13.37"/>
    <n v="33.573"/>
    <n v="13.37"/>
    <n v="20.203000000000003"/>
    <n v="0.60176332171685587"/>
  </r>
  <r>
    <n v="412"/>
    <d v="2026-03-16T00:00:00"/>
    <n v="2026"/>
    <s v="Q1"/>
    <x v="2"/>
    <x v="3"/>
    <x v="7"/>
    <x v="2"/>
    <s v="Returning"/>
    <x v="4"/>
    <s v="Resistance Band Set"/>
    <n v="2"/>
    <n v="40.19"/>
    <n v="0"/>
    <n v="14.92"/>
    <n v="80.38"/>
    <n v="29.84"/>
    <n v="50.539999999999992"/>
    <n v="0.62876337397362525"/>
  </r>
  <r>
    <n v="1161"/>
    <d v="2026-03-16T00:00:00"/>
    <n v="2026"/>
    <s v="Q1"/>
    <x v="2"/>
    <x v="1"/>
    <x v="12"/>
    <x v="0"/>
    <s v="New"/>
    <x v="0"/>
    <s v="Cycling Pack 12L"/>
    <n v="2"/>
    <n v="101.73"/>
    <n v="0.05"/>
    <n v="51.56"/>
    <n v="193.28700000000001"/>
    <n v="103.12"/>
    <n v="90.167000000000002"/>
    <n v="0.46649283190281809"/>
  </r>
  <r>
    <n v="1320"/>
    <d v="2026-03-16T00:00:00"/>
    <n v="2026"/>
    <s v="Q1"/>
    <x v="2"/>
    <x v="2"/>
    <x v="3"/>
    <x v="2"/>
    <s v="Business"/>
    <x v="3"/>
    <s v="Trail Tent 2P"/>
    <n v="1"/>
    <n v="200.05"/>
    <n v="0"/>
    <n v="102.69"/>
    <n v="200.05"/>
    <n v="102.69"/>
    <n v="97.360000000000014"/>
    <n v="0.48667833041739567"/>
  </r>
  <r>
    <n v="2528"/>
    <d v="2026-03-16T00:00:00"/>
    <n v="2026"/>
    <s v="Q1"/>
    <x v="2"/>
    <x v="3"/>
    <x v="7"/>
    <x v="0"/>
    <s v="New"/>
    <x v="1"/>
    <s v="Hiking Daypack 20L"/>
    <n v="1"/>
    <n v="90.06"/>
    <n v="0"/>
    <n v="44.49"/>
    <n v="90.06"/>
    <n v="44.49"/>
    <n v="45.57"/>
    <n v="0.50599600266489009"/>
  </r>
  <r>
    <n v="2956"/>
    <d v="2026-03-16T00:00:00"/>
    <n v="2026"/>
    <s v="Q1"/>
    <x v="2"/>
    <x v="1"/>
    <x v="11"/>
    <x v="0"/>
    <s v="New"/>
    <x v="2"/>
    <s v="Insulated Bottle"/>
    <n v="1"/>
    <n v="37.119999999999997"/>
    <n v="0.1"/>
    <n v="13.39"/>
    <n v="33.408000000000001"/>
    <n v="13.39"/>
    <n v="20.018000000000001"/>
    <n v="0.59919779693486586"/>
  </r>
  <r>
    <n v="2973"/>
    <d v="2026-03-16T00:00:00"/>
    <n v="2026"/>
    <s v="Q1"/>
    <x v="2"/>
    <x v="0"/>
    <x v="0"/>
    <x v="2"/>
    <s v="Returning"/>
    <x v="1"/>
    <s v="Summit Backpack 45L"/>
    <n v="2"/>
    <n v="156.09"/>
    <n v="0.1"/>
    <n v="79.72"/>
    <n v="280.96199999999999"/>
    <n v="159.44"/>
    <n v="121.52199999999999"/>
    <n v="0.43252112385304775"/>
  </r>
  <r>
    <n v="3358"/>
    <d v="2026-03-16T00:00:00"/>
    <n v="2026"/>
    <s v="Q1"/>
    <x v="2"/>
    <x v="0"/>
    <x v="0"/>
    <x v="1"/>
    <s v="Business"/>
    <x v="4"/>
    <s v="Recovery Roller"/>
    <n v="12"/>
    <n v="36.44"/>
    <n v="0.05"/>
    <n v="13.65"/>
    <n v="415.41599999999994"/>
    <n v="163.80000000000001"/>
    <n v="251.61599999999993"/>
    <n v="0.60569645848980291"/>
  </r>
  <r>
    <n v="164"/>
    <d v="2026-03-17T00:00:00"/>
    <n v="2026"/>
    <s v="Q1"/>
    <x v="2"/>
    <x v="0"/>
    <x v="15"/>
    <x v="3"/>
    <s v="Business"/>
    <x v="3"/>
    <s v="Compact Sleeping Bag"/>
    <n v="5"/>
    <n v="123.95"/>
    <n v="0.05"/>
    <n v="59.23"/>
    <n v="588.76249999999993"/>
    <n v="296.14999999999998"/>
    <n v="292.61249999999995"/>
    <n v="0.49699581749856692"/>
  </r>
  <r>
    <n v="995"/>
    <d v="2026-03-17T00:00:00"/>
    <n v="2026"/>
    <s v="Q1"/>
    <x v="2"/>
    <x v="2"/>
    <x v="16"/>
    <x v="3"/>
    <s v="Business"/>
    <x v="3"/>
    <s v="Trail Tent 2P"/>
    <n v="1"/>
    <n v="192.84"/>
    <n v="0.15"/>
    <n v="101.42"/>
    <n v="163.91399999999999"/>
    <n v="101.42"/>
    <n v="62.493999999999986"/>
    <n v="0.38126090510877647"/>
  </r>
  <r>
    <n v="4912"/>
    <d v="2026-03-17T00:00:00"/>
    <n v="2026"/>
    <s v="Q1"/>
    <x v="2"/>
    <x v="1"/>
    <x v="11"/>
    <x v="0"/>
    <s v="New"/>
    <x v="1"/>
    <s v="Summit Backpack 45L"/>
    <n v="1"/>
    <n v="152.57"/>
    <n v="0.1"/>
    <n v="80.319999999999993"/>
    <n v="137.31299999999999"/>
    <n v="80.319999999999993"/>
    <n v="56.992999999999995"/>
    <n v="0.41505902572953762"/>
  </r>
  <r>
    <n v="29"/>
    <d v="2026-03-18T00:00:00"/>
    <n v="2026"/>
    <s v="Q1"/>
    <x v="2"/>
    <x v="3"/>
    <x v="4"/>
    <x v="0"/>
    <s v="Business"/>
    <x v="2"/>
    <s v="Carry-On Duffel"/>
    <n v="2"/>
    <n v="130.4"/>
    <n v="0"/>
    <n v="67.599999999999994"/>
    <n v="260.8"/>
    <n v="135.19999999999999"/>
    <n v="125.60000000000002"/>
    <n v="0.48159509202453993"/>
  </r>
  <r>
    <n v="891"/>
    <d v="2026-03-18T00:00:00"/>
    <n v="2026"/>
    <s v="Q1"/>
    <x v="2"/>
    <x v="2"/>
    <x v="3"/>
    <x v="0"/>
    <s v="New"/>
    <x v="1"/>
    <s v="Hiking Daypack 20L"/>
    <n v="2"/>
    <n v="94.25"/>
    <n v="0.1"/>
    <n v="44.99"/>
    <n v="169.65"/>
    <n v="89.98"/>
    <n v="79.67"/>
    <n v="0.46961391099322131"/>
  </r>
  <r>
    <n v="1143"/>
    <d v="2026-03-18T00:00:00"/>
    <n v="2026"/>
    <s v="Q1"/>
    <x v="2"/>
    <x v="1"/>
    <x v="12"/>
    <x v="0"/>
    <s v="Business"/>
    <x v="3"/>
    <s v="Compact Sleeping Bag"/>
    <n v="5"/>
    <n v="125.91"/>
    <n v="0"/>
    <n v="59.36"/>
    <n v="629.54999999999995"/>
    <n v="296.8"/>
    <n v="332.74999999999994"/>
    <n v="0.52855214041775866"/>
  </r>
  <r>
    <n v="2478"/>
    <d v="2026-03-18T00:00:00"/>
    <n v="2026"/>
    <s v="Q1"/>
    <x v="2"/>
    <x v="3"/>
    <x v="7"/>
    <x v="2"/>
    <s v="Returning"/>
    <x v="4"/>
    <s v="Resistance Band Set"/>
    <n v="2"/>
    <n v="39.619999999999997"/>
    <n v="0"/>
    <n v="14.78"/>
    <n v="79.239999999999995"/>
    <n v="29.56"/>
    <n v="49.679999999999993"/>
    <n v="0.62695608278647141"/>
  </r>
  <r>
    <n v="3961"/>
    <d v="2026-03-18T00:00:00"/>
    <n v="2026"/>
    <s v="Q1"/>
    <x v="2"/>
    <x v="0"/>
    <x v="9"/>
    <x v="0"/>
    <s v="Business"/>
    <x v="4"/>
    <s v="Recovery Roller"/>
    <n v="3"/>
    <n v="36.32"/>
    <n v="0"/>
    <n v="14.18"/>
    <n v="108.96000000000001"/>
    <n v="42.54"/>
    <n v="66.420000000000016"/>
    <n v="0.60958149779735693"/>
  </r>
  <r>
    <n v="4724"/>
    <d v="2026-03-18T00:00:00"/>
    <n v="2026"/>
    <s v="Q1"/>
    <x v="2"/>
    <x v="0"/>
    <x v="15"/>
    <x v="2"/>
    <s v="New"/>
    <x v="4"/>
    <s v="Training Mat"/>
    <n v="1"/>
    <n v="51.16"/>
    <n v="0"/>
    <n v="22.39"/>
    <n v="51.16"/>
    <n v="22.39"/>
    <n v="28.769999999999996"/>
    <n v="0.56235340109460508"/>
  </r>
  <r>
    <n v="2171"/>
    <d v="2026-03-19T00:00:00"/>
    <n v="2026"/>
    <s v="Q1"/>
    <x v="2"/>
    <x v="3"/>
    <x v="13"/>
    <x v="1"/>
    <s v="Business"/>
    <x v="4"/>
    <s v="Recovery Roller"/>
    <n v="5"/>
    <n v="35.65"/>
    <n v="0.1"/>
    <n v="13.64"/>
    <n v="160.42500000000001"/>
    <n v="68.2"/>
    <n v="92.225000000000009"/>
    <n v="0.5748792270531401"/>
  </r>
  <r>
    <n v="2311"/>
    <d v="2026-03-19T00:00:00"/>
    <n v="2026"/>
    <s v="Q1"/>
    <x v="2"/>
    <x v="3"/>
    <x v="8"/>
    <x v="0"/>
    <s v="New"/>
    <x v="1"/>
    <s v="Trail Boots"/>
    <n v="1"/>
    <n v="145.19"/>
    <n v="0"/>
    <n v="80.67"/>
    <n v="145.19"/>
    <n v="80.67"/>
    <n v="64.52"/>
    <n v="0.44438322198498514"/>
  </r>
  <r>
    <n v="3563"/>
    <d v="2026-03-19T00:00:00"/>
    <n v="2026"/>
    <s v="Q1"/>
    <x v="2"/>
    <x v="3"/>
    <x v="8"/>
    <x v="0"/>
    <s v="Returning"/>
    <x v="0"/>
    <s v="Compact Repair Kit"/>
    <n v="2"/>
    <n v="40.090000000000003"/>
    <n v="0"/>
    <n v="17.2"/>
    <n v="80.180000000000007"/>
    <n v="34.4"/>
    <n v="45.780000000000008"/>
    <n v="0.57096532801197308"/>
  </r>
  <r>
    <n v="3587"/>
    <d v="2026-03-19T00:00:00"/>
    <n v="2026"/>
    <s v="Q1"/>
    <x v="2"/>
    <x v="3"/>
    <x v="7"/>
    <x v="0"/>
    <s v="Returning"/>
    <x v="4"/>
    <s v="Resistance Band Set"/>
    <n v="1"/>
    <n v="39.47"/>
    <n v="0"/>
    <n v="15.02"/>
    <n v="39.47"/>
    <n v="15.02"/>
    <n v="24.45"/>
    <n v="0.61945781606283257"/>
  </r>
  <r>
    <n v="3706"/>
    <d v="2026-03-19T00:00:00"/>
    <n v="2026"/>
    <s v="Q1"/>
    <x v="2"/>
    <x v="0"/>
    <x v="0"/>
    <x v="0"/>
    <s v="Returning"/>
    <x v="0"/>
    <s v="Cycling Pack 12L"/>
    <n v="2"/>
    <n v="103.42"/>
    <n v="0"/>
    <n v="49.51"/>
    <n v="206.84"/>
    <n v="99.02"/>
    <n v="107.82000000000001"/>
    <n v="0.52127248114484626"/>
  </r>
  <r>
    <n v="4121"/>
    <d v="2026-03-19T00:00:00"/>
    <n v="2026"/>
    <s v="Q1"/>
    <x v="2"/>
    <x v="0"/>
    <x v="0"/>
    <x v="0"/>
    <s v="Returning"/>
    <x v="2"/>
    <s v="Travel Backpack 35L"/>
    <n v="4"/>
    <n v="161.93"/>
    <n v="0.15"/>
    <n v="88"/>
    <n v="550.56200000000001"/>
    <n v="352"/>
    <n v="198.56200000000001"/>
    <n v="0.36065329608654428"/>
  </r>
  <r>
    <n v="1047"/>
    <d v="2026-03-20T00:00:00"/>
    <n v="2026"/>
    <s v="Q1"/>
    <x v="2"/>
    <x v="0"/>
    <x v="0"/>
    <x v="0"/>
    <s v="Returning"/>
    <x v="2"/>
    <s v="Packing Cube Set"/>
    <n v="2"/>
    <n v="46.21"/>
    <n v="0.05"/>
    <n v="18.37"/>
    <n v="87.798999999999992"/>
    <n v="36.74"/>
    <n v="51.05899999999999"/>
    <n v="0.58154420893176451"/>
  </r>
  <r>
    <n v="1142"/>
    <d v="2026-03-20T00:00:00"/>
    <n v="2026"/>
    <s v="Q1"/>
    <x v="2"/>
    <x v="1"/>
    <x v="11"/>
    <x v="0"/>
    <s v="New"/>
    <x v="3"/>
    <s v="Compact Sleeping Bag"/>
    <n v="3"/>
    <n v="125.85"/>
    <n v="0"/>
    <n v="59.19"/>
    <n v="377.54999999999995"/>
    <n v="177.57"/>
    <n v="199.97999999999996"/>
    <n v="0.52967818831942781"/>
  </r>
  <r>
    <n v="2232"/>
    <d v="2026-03-20T00:00:00"/>
    <n v="2026"/>
    <s v="Q1"/>
    <x v="2"/>
    <x v="3"/>
    <x v="13"/>
    <x v="2"/>
    <s v="New"/>
    <x v="2"/>
    <s v="Insulated Bottle"/>
    <n v="2"/>
    <n v="36.340000000000003"/>
    <n v="0"/>
    <n v="13.8"/>
    <n v="72.680000000000007"/>
    <n v="27.6"/>
    <n v="45.080000000000005"/>
    <n v="0.620253164556962"/>
  </r>
  <r>
    <n v="2339"/>
    <d v="2026-03-20T00:00:00"/>
    <n v="2026"/>
    <s v="Q1"/>
    <x v="2"/>
    <x v="1"/>
    <x v="12"/>
    <x v="3"/>
    <s v="New"/>
    <x v="0"/>
    <s v="Trail Bike Light"/>
    <n v="2"/>
    <n v="51.29"/>
    <n v="0"/>
    <n v="23.15"/>
    <n v="102.58"/>
    <n v="46.3"/>
    <n v="56.28"/>
    <n v="0.54864496003119523"/>
  </r>
  <r>
    <n v="3611"/>
    <d v="2026-03-20T00:00:00"/>
    <n v="2026"/>
    <s v="Q1"/>
    <x v="2"/>
    <x v="1"/>
    <x v="1"/>
    <x v="1"/>
    <s v="Business"/>
    <x v="0"/>
    <s v="Compact Repair Kit"/>
    <n v="6"/>
    <n v="40.89"/>
    <n v="0.1"/>
    <n v="16.84"/>
    <n v="220.80600000000001"/>
    <n v="101.03999999999999"/>
    <n v="119.76600000000002"/>
    <n v="0.54240373902883077"/>
  </r>
  <r>
    <n v="3953"/>
    <d v="2026-03-20T00:00:00"/>
    <n v="2026"/>
    <s v="Q1"/>
    <x v="2"/>
    <x v="1"/>
    <x v="14"/>
    <x v="0"/>
    <s v="New"/>
    <x v="4"/>
    <s v="Weighted Vest"/>
    <n v="1"/>
    <n v="120.63"/>
    <n v="0"/>
    <n v="70.28"/>
    <n v="120.63"/>
    <n v="70.28"/>
    <n v="50.349999999999994"/>
    <n v="0.41739202520102792"/>
  </r>
  <r>
    <n v="4253"/>
    <d v="2026-03-20T00:00:00"/>
    <n v="2026"/>
    <s v="Q1"/>
    <x v="2"/>
    <x v="3"/>
    <x v="13"/>
    <x v="1"/>
    <s v="New"/>
    <x v="0"/>
    <s v="Commuter Helmet"/>
    <n v="5"/>
    <n v="82.64"/>
    <n v="0.1"/>
    <n v="43.52"/>
    <n v="371.88"/>
    <n v="217.60000000000002"/>
    <n v="154.27999999999997"/>
    <n v="0.41486501021834993"/>
  </r>
  <r>
    <n v="4952"/>
    <d v="2026-03-20T00:00:00"/>
    <n v="2026"/>
    <s v="Q1"/>
    <x v="2"/>
    <x v="1"/>
    <x v="6"/>
    <x v="0"/>
    <s v="Business"/>
    <x v="1"/>
    <s v="Trekking Poles"/>
    <n v="2"/>
    <n v="72.459999999999994"/>
    <n v="0"/>
    <n v="33.31"/>
    <n v="144.91999999999999"/>
    <n v="66.62"/>
    <n v="78.299999999999983"/>
    <n v="0.54029809550096597"/>
  </r>
  <r>
    <n v="5016"/>
    <d v="2026-03-20T00:00:00"/>
    <n v="2026"/>
    <s v="Q1"/>
    <x v="2"/>
    <x v="1"/>
    <x v="12"/>
    <x v="3"/>
    <s v="New"/>
    <x v="4"/>
    <s v="Resistance Band Set"/>
    <n v="2"/>
    <n v="40.659999999999997"/>
    <n v="0.1"/>
    <n v="14.63"/>
    <n v="73.188000000000002"/>
    <n v="29.26"/>
    <n v="43.927999999999997"/>
    <n v="0.60020768431983385"/>
  </r>
  <r>
    <n v="839"/>
    <d v="2026-03-21T00:00:00"/>
    <n v="2026"/>
    <s v="Q1"/>
    <x v="2"/>
    <x v="1"/>
    <x v="12"/>
    <x v="3"/>
    <s v="New"/>
    <x v="0"/>
    <s v="Compact Repair Kit"/>
    <n v="1"/>
    <n v="40.5"/>
    <n v="0.05"/>
    <n v="17.16"/>
    <n v="38.475000000000001"/>
    <n v="17.16"/>
    <n v="21.315000000000001"/>
    <n v="0.55399610136452238"/>
  </r>
  <r>
    <n v="1382"/>
    <d v="2026-03-21T00:00:00"/>
    <n v="2026"/>
    <s v="Q1"/>
    <x v="2"/>
    <x v="2"/>
    <x v="2"/>
    <x v="0"/>
    <s v="Business"/>
    <x v="1"/>
    <s v="Trekking Poles"/>
    <n v="1"/>
    <n v="72.16"/>
    <n v="0"/>
    <n v="33.11"/>
    <n v="72.16"/>
    <n v="33.11"/>
    <n v="39.049999999999997"/>
    <n v="0.54115853658536583"/>
  </r>
  <r>
    <n v="1452"/>
    <d v="2026-03-21T00:00:00"/>
    <n v="2026"/>
    <s v="Q1"/>
    <x v="2"/>
    <x v="2"/>
    <x v="5"/>
    <x v="3"/>
    <s v="Business"/>
    <x v="2"/>
    <s v="Travel Backpack 35L"/>
    <n v="1"/>
    <n v="161.93"/>
    <n v="0.15"/>
    <n v="87.5"/>
    <n v="137.6405"/>
    <n v="87.5"/>
    <n v="50.140500000000003"/>
    <n v="0.36428594781332529"/>
  </r>
  <r>
    <n v="1845"/>
    <d v="2026-03-21T00:00:00"/>
    <n v="2026"/>
    <s v="Q1"/>
    <x v="2"/>
    <x v="0"/>
    <x v="9"/>
    <x v="0"/>
    <s v="Returning"/>
    <x v="3"/>
    <s v="Alpine Tent 4P"/>
    <n v="3"/>
    <n v="348.54"/>
    <n v="0.1"/>
    <n v="200.3"/>
    <n v="941.05800000000011"/>
    <n v="600.90000000000009"/>
    <n v="340.15800000000002"/>
    <n v="0.36146337420222768"/>
  </r>
  <r>
    <n v="3560"/>
    <d v="2026-03-21T00:00:00"/>
    <n v="2026"/>
    <s v="Q1"/>
    <x v="2"/>
    <x v="2"/>
    <x v="16"/>
    <x v="0"/>
    <s v="Returning"/>
    <x v="4"/>
    <s v="Training Mat"/>
    <n v="3"/>
    <n v="50.46"/>
    <n v="0.1"/>
    <n v="21.9"/>
    <n v="136.24199999999999"/>
    <n v="65.699999999999989"/>
    <n v="70.542000000000002"/>
    <n v="0.51776985070683057"/>
  </r>
  <r>
    <n v="4059"/>
    <d v="2026-03-21T00:00:00"/>
    <n v="2026"/>
    <s v="Q1"/>
    <x v="2"/>
    <x v="3"/>
    <x v="13"/>
    <x v="3"/>
    <s v="New"/>
    <x v="3"/>
    <s v="Portable Camp Stove"/>
    <n v="1"/>
    <n v="83.62"/>
    <n v="0"/>
    <n v="39.15"/>
    <n v="83.62"/>
    <n v="39.15"/>
    <n v="44.470000000000006"/>
    <n v="0.53181057163358048"/>
  </r>
  <r>
    <n v="4731"/>
    <d v="2026-03-21T00:00:00"/>
    <n v="2026"/>
    <s v="Q1"/>
    <x v="2"/>
    <x v="1"/>
    <x v="12"/>
    <x v="1"/>
    <s v="Business"/>
    <x v="0"/>
    <s v="Trail Bike Light"/>
    <n v="6"/>
    <n v="51.07"/>
    <n v="0.1"/>
    <n v="22.68"/>
    <n v="275.77800000000002"/>
    <n v="136.07999999999998"/>
    <n v="139.69800000000004"/>
    <n v="0.50655962404542798"/>
  </r>
  <r>
    <n v="693"/>
    <d v="2026-03-22T00:00:00"/>
    <n v="2026"/>
    <s v="Q1"/>
    <x v="2"/>
    <x v="1"/>
    <x v="11"/>
    <x v="0"/>
    <s v="New"/>
    <x v="2"/>
    <s v="Packing Cube Set"/>
    <n v="3"/>
    <n v="47.02"/>
    <n v="0.1"/>
    <n v="17.989999999999998"/>
    <n v="126.95400000000001"/>
    <n v="53.97"/>
    <n v="72.984000000000009"/>
    <n v="0.57488539155914742"/>
  </r>
  <r>
    <n v="1672"/>
    <d v="2026-03-22T00:00:00"/>
    <n v="2026"/>
    <s v="Q1"/>
    <x v="2"/>
    <x v="2"/>
    <x v="5"/>
    <x v="3"/>
    <s v="Returning"/>
    <x v="2"/>
    <s v="Packing Cube Set"/>
    <n v="1"/>
    <n v="47.1"/>
    <n v="0.05"/>
    <n v="18.48"/>
    <n v="44.744999999999997"/>
    <n v="18.48"/>
    <n v="26.264999999999997"/>
    <n v="0.58699296010727453"/>
  </r>
  <r>
    <n v="2347"/>
    <d v="2026-03-22T00:00:00"/>
    <n v="2026"/>
    <s v="Q1"/>
    <x v="2"/>
    <x v="3"/>
    <x v="13"/>
    <x v="0"/>
    <s v="Returning"/>
    <x v="2"/>
    <s v="Carry-On Duffel"/>
    <n v="2"/>
    <n v="131.38999999999999"/>
    <n v="0"/>
    <n v="66.91"/>
    <n v="262.77999999999997"/>
    <n v="133.82"/>
    <n v="128.95999999999998"/>
    <n v="0.49075272090722277"/>
  </r>
  <r>
    <n v="2582"/>
    <d v="2026-03-22T00:00:00"/>
    <n v="2026"/>
    <s v="Q1"/>
    <x v="2"/>
    <x v="1"/>
    <x v="1"/>
    <x v="3"/>
    <s v="New"/>
    <x v="4"/>
    <s v="Weighted Vest"/>
    <n v="1"/>
    <n v="120.16"/>
    <n v="0.15"/>
    <n v="68.33"/>
    <n v="102.136"/>
    <n v="68.33"/>
    <n v="33.805999999999997"/>
    <n v="0.33099005247904756"/>
  </r>
  <r>
    <n v="2762"/>
    <d v="2026-03-22T00:00:00"/>
    <n v="2026"/>
    <s v="Q1"/>
    <x v="2"/>
    <x v="3"/>
    <x v="8"/>
    <x v="2"/>
    <s v="Returning"/>
    <x v="3"/>
    <s v="Trail Tent 2P"/>
    <n v="1"/>
    <n v="196.48"/>
    <n v="0"/>
    <n v="101.29"/>
    <n v="196.48"/>
    <n v="101.29"/>
    <n v="95.189999999999984"/>
    <n v="0.48447679153094458"/>
  </r>
  <r>
    <n v="4090"/>
    <d v="2026-03-22T00:00:00"/>
    <n v="2026"/>
    <s v="Q1"/>
    <x v="2"/>
    <x v="1"/>
    <x v="11"/>
    <x v="3"/>
    <s v="Business"/>
    <x v="2"/>
    <s v="Insulated Bottle"/>
    <n v="1"/>
    <n v="36.520000000000003"/>
    <n v="0"/>
    <n v="13.96"/>
    <n v="36.520000000000003"/>
    <n v="13.96"/>
    <n v="22.560000000000002"/>
    <n v="0.61774370208105145"/>
  </r>
  <r>
    <n v="4491"/>
    <d v="2026-03-22T00:00:00"/>
    <n v="2026"/>
    <s v="Q1"/>
    <x v="2"/>
    <x v="1"/>
    <x v="12"/>
    <x v="2"/>
    <s v="Business"/>
    <x v="4"/>
    <s v="Training Mat"/>
    <n v="4"/>
    <n v="49.71"/>
    <n v="0.1"/>
    <n v="22.46"/>
    <n v="178.95600000000002"/>
    <n v="89.84"/>
    <n v="89.116000000000014"/>
    <n v="0.49797715639598561"/>
  </r>
  <r>
    <n v="4678"/>
    <d v="2026-03-22T00:00:00"/>
    <n v="2026"/>
    <s v="Q1"/>
    <x v="2"/>
    <x v="0"/>
    <x v="0"/>
    <x v="0"/>
    <s v="Returning"/>
    <x v="3"/>
    <s v="Portable Camp Stove"/>
    <n v="1"/>
    <n v="81.209999999999994"/>
    <n v="0.05"/>
    <n v="40.44"/>
    <n v="77.149499999999989"/>
    <n v="40.44"/>
    <n v="36.709499999999991"/>
    <n v="0.47582291524896464"/>
  </r>
  <r>
    <n v="1189"/>
    <d v="2026-03-23T00:00:00"/>
    <n v="2026"/>
    <s v="Q1"/>
    <x v="2"/>
    <x v="3"/>
    <x v="13"/>
    <x v="0"/>
    <s v="New"/>
    <x v="0"/>
    <s v="Cycling Pack 12L"/>
    <n v="2"/>
    <n v="103.22"/>
    <n v="0"/>
    <n v="51.33"/>
    <n v="206.44"/>
    <n v="102.66"/>
    <n v="103.78"/>
    <n v="0.50271265258670805"/>
  </r>
  <r>
    <n v="1590"/>
    <d v="2026-03-23T00:00:00"/>
    <n v="2026"/>
    <s v="Q1"/>
    <x v="2"/>
    <x v="0"/>
    <x v="15"/>
    <x v="3"/>
    <s v="New"/>
    <x v="1"/>
    <s v="Summit Backpack 45L"/>
    <n v="1"/>
    <n v="153.47"/>
    <n v="0"/>
    <n v="78.19"/>
    <n v="153.47"/>
    <n v="78.19"/>
    <n v="75.28"/>
    <n v="0.49051931973675639"/>
  </r>
  <r>
    <n v="2309"/>
    <d v="2026-03-23T00:00:00"/>
    <n v="2026"/>
    <s v="Q1"/>
    <x v="2"/>
    <x v="3"/>
    <x v="7"/>
    <x v="0"/>
    <s v="Returning"/>
    <x v="3"/>
    <s v="Trail Tent 2P"/>
    <n v="6"/>
    <n v="199.75"/>
    <n v="0"/>
    <n v="105.84"/>
    <n v="1198.5"/>
    <n v="635.04"/>
    <n v="563.46"/>
    <n v="0.47013767209011265"/>
  </r>
  <r>
    <n v="3628"/>
    <d v="2026-03-23T00:00:00"/>
    <n v="2026"/>
    <s v="Q1"/>
    <x v="2"/>
    <x v="1"/>
    <x v="12"/>
    <x v="3"/>
    <s v="New"/>
    <x v="2"/>
    <s v="Packing Cube Set"/>
    <n v="1"/>
    <n v="45.84"/>
    <n v="0"/>
    <n v="18.079999999999998"/>
    <n v="45.84"/>
    <n v="18.079999999999998"/>
    <n v="27.760000000000005"/>
    <n v="0.605584642233857"/>
  </r>
  <r>
    <n v="3718"/>
    <d v="2026-03-23T00:00:00"/>
    <n v="2026"/>
    <s v="Q1"/>
    <x v="2"/>
    <x v="1"/>
    <x v="12"/>
    <x v="3"/>
    <s v="New"/>
    <x v="3"/>
    <s v="Compact Sleeping Bag"/>
    <n v="2"/>
    <n v="122.07"/>
    <n v="0.05"/>
    <n v="59.16"/>
    <n v="231.93299999999996"/>
    <n v="118.32"/>
    <n v="113.61299999999997"/>
    <n v="0.48985267297021118"/>
  </r>
  <r>
    <n v="4198"/>
    <d v="2026-03-23T00:00:00"/>
    <n v="2026"/>
    <s v="Q1"/>
    <x v="2"/>
    <x v="1"/>
    <x v="14"/>
    <x v="3"/>
    <s v="New"/>
    <x v="4"/>
    <s v="Weighted Vest"/>
    <n v="3"/>
    <n v="122.4"/>
    <n v="0.15"/>
    <n v="71.150000000000006"/>
    <n v="312.12"/>
    <n v="213.45000000000002"/>
    <n v="98.669999999999987"/>
    <n v="0.31612841214917337"/>
  </r>
  <r>
    <n v="4784"/>
    <d v="2026-03-23T00:00:00"/>
    <n v="2026"/>
    <s v="Q1"/>
    <x v="2"/>
    <x v="0"/>
    <x v="15"/>
    <x v="0"/>
    <s v="New"/>
    <x v="0"/>
    <s v="Cycling Pack 12L"/>
    <n v="1"/>
    <n v="101.43"/>
    <n v="0"/>
    <n v="51.78"/>
    <n v="101.43"/>
    <n v="51.78"/>
    <n v="49.650000000000006"/>
    <n v="0.4895001478852411"/>
  </r>
  <r>
    <n v="86"/>
    <d v="2026-03-24T00:00:00"/>
    <n v="2026"/>
    <s v="Q1"/>
    <x v="2"/>
    <x v="1"/>
    <x v="12"/>
    <x v="1"/>
    <s v="Business"/>
    <x v="0"/>
    <s v="Cycling Pack 12L"/>
    <n v="8"/>
    <n v="104.7"/>
    <n v="0.05"/>
    <n v="49.91"/>
    <n v="795.72"/>
    <n v="399.28"/>
    <n v="396.44000000000005"/>
    <n v="0.49821545267179412"/>
  </r>
  <r>
    <n v="1813"/>
    <d v="2026-03-24T00:00:00"/>
    <n v="2026"/>
    <s v="Q1"/>
    <x v="2"/>
    <x v="0"/>
    <x v="0"/>
    <x v="2"/>
    <s v="Returning"/>
    <x v="1"/>
    <s v="Trail Boots"/>
    <n v="4"/>
    <n v="146.34"/>
    <n v="0"/>
    <n v="79.37"/>
    <n v="585.36"/>
    <n v="317.48"/>
    <n v="267.88"/>
    <n v="0.45763290966242992"/>
  </r>
  <r>
    <n v="2212"/>
    <d v="2026-03-24T00:00:00"/>
    <n v="2026"/>
    <s v="Q1"/>
    <x v="2"/>
    <x v="1"/>
    <x v="6"/>
    <x v="0"/>
    <s v="Returning"/>
    <x v="4"/>
    <s v="Weighted Vest"/>
    <n v="2"/>
    <n v="122.92"/>
    <n v="0.05"/>
    <n v="70.31"/>
    <n v="233.548"/>
    <n v="140.62"/>
    <n v="92.927999999999997"/>
    <n v="0.39789679209413054"/>
  </r>
  <r>
    <n v="4466"/>
    <d v="2026-03-24T00:00:00"/>
    <n v="2026"/>
    <s v="Q1"/>
    <x v="2"/>
    <x v="2"/>
    <x v="2"/>
    <x v="0"/>
    <s v="New"/>
    <x v="1"/>
    <s v="Hiking Daypack 20L"/>
    <n v="1"/>
    <n v="91.35"/>
    <n v="0.05"/>
    <n v="45.24"/>
    <n v="86.782499999999985"/>
    <n v="45.24"/>
    <n v="41.542499999999983"/>
    <n v="0.47869674185463645"/>
  </r>
  <r>
    <n v="4483"/>
    <d v="2026-03-24T00:00:00"/>
    <n v="2026"/>
    <s v="Q1"/>
    <x v="2"/>
    <x v="1"/>
    <x v="12"/>
    <x v="0"/>
    <s v="New"/>
    <x v="0"/>
    <s v="Trail Bike Light"/>
    <n v="3"/>
    <n v="51.01"/>
    <n v="0.15"/>
    <n v="22.84"/>
    <n v="130.07550000000001"/>
    <n v="68.52"/>
    <n v="61.555500000000009"/>
    <n v="0.47322900930613382"/>
  </r>
  <r>
    <n v="273"/>
    <d v="2026-03-25T00:00:00"/>
    <n v="2026"/>
    <s v="Q1"/>
    <x v="2"/>
    <x v="3"/>
    <x v="8"/>
    <x v="0"/>
    <s v="New"/>
    <x v="4"/>
    <s v="Weighted Vest"/>
    <n v="2"/>
    <n v="125.04"/>
    <n v="0.05"/>
    <n v="67.680000000000007"/>
    <n v="237.57599999999999"/>
    <n v="135.36000000000001"/>
    <n v="102.21599999999998"/>
    <n v="0.43024547934134755"/>
  </r>
  <r>
    <n v="578"/>
    <d v="2026-03-25T00:00:00"/>
    <n v="2026"/>
    <s v="Q1"/>
    <x v="2"/>
    <x v="2"/>
    <x v="5"/>
    <x v="3"/>
    <s v="Returning"/>
    <x v="0"/>
    <s v="Trail Bike Light"/>
    <n v="2"/>
    <n v="50.22"/>
    <n v="0.05"/>
    <n v="23.16"/>
    <n v="95.417999999999992"/>
    <n v="46.32"/>
    <n v="49.097999999999992"/>
    <n v="0.51455700182355524"/>
  </r>
  <r>
    <n v="1290"/>
    <d v="2026-03-25T00:00:00"/>
    <n v="2026"/>
    <s v="Q1"/>
    <x v="2"/>
    <x v="1"/>
    <x v="1"/>
    <x v="0"/>
    <s v="Business"/>
    <x v="4"/>
    <s v="Recovery Roller"/>
    <n v="5"/>
    <n v="36.369999999999997"/>
    <n v="0.05"/>
    <n v="13.81"/>
    <n v="172.75749999999999"/>
    <n v="69.05"/>
    <n v="103.7075"/>
    <n v="0.60030678841729013"/>
  </r>
  <r>
    <n v="1501"/>
    <d v="2026-03-25T00:00:00"/>
    <n v="2026"/>
    <s v="Q1"/>
    <x v="2"/>
    <x v="3"/>
    <x v="7"/>
    <x v="1"/>
    <s v="New"/>
    <x v="2"/>
    <s v="Insulated Bottle"/>
    <n v="3"/>
    <n v="36.43"/>
    <n v="0.1"/>
    <n v="13.23"/>
    <n v="98.36099999999999"/>
    <n v="39.69"/>
    <n v="58.670999999999992"/>
    <n v="0.59648641229755694"/>
  </r>
  <r>
    <n v="1540"/>
    <d v="2026-03-25T00:00:00"/>
    <n v="2026"/>
    <s v="Q1"/>
    <x v="2"/>
    <x v="1"/>
    <x v="12"/>
    <x v="1"/>
    <s v="Business"/>
    <x v="0"/>
    <s v="Trail Bike Light"/>
    <n v="10"/>
    <n v="49.7"/>
    <n v="0.1"/>
    <n v="21.96"/>
    <n v="447.3"/>
    <n v="219.60000000000002"/>
    <n v="227.7"/>
    <n v="0.50905432595573441"/>
  </r>
  <r>
    <n v="2541"/>
    <d v="2026-03-25T00:00:00"/>
    <n v="2026"/>
    <s v="Q1"/>
    <x v="2"/>
    <x v="1"/>
    <x v="12"/>
    <x v="0"/>
    <s v="Returning"/>
    <x v="2"/>
    <s v="Packing Cube Set"/>
    <n v="2"/>
    <n v="46.61"/>
    <n v="0"/>
    <n v="17.97"/>
    <n v="93.22"/>
    <n v="35.94"/>
    <n v="57.28"/>
    <n v="0.61446041621969538"/>
  </r>
  <r>
    <n v="4264"/>
    <d v="2026-03-25T00:00:00"/>
    <n v="2026"/>
    <s v="Q1"/>
    <x v="2"/>
    <x v="2"/>
    <x v="5"/>
    <x v="0"/>
    <s v="New"/>
    <x v="2"/>
    <s v="Packing Cube Set"/>
    <n v="1"/>
    <n v="47.61"/>
    <n v="0"/>
    <n v="18.89"/>
    <n v="47.61"/>
    <n v="18.89"/>
    <n v="28.72"/>
    <n v="0.60323461457676952"/>
  </r>
  <r>
    <n v="4311"/>
    <d v="2026-03-25T00:00:00"/>
    <n v="2026"/>
    <s v="Q1"/>
    <x v="2"/>
    <x v="2"/>
    <x v="2"/>
    <x v="0"/>
    <s v="New"/>
    <x v="0"/>
    <s v="Compact Repair Kit"/>
    <n v="2"/>
    <n v="40.880000000000003"/>
    <n v="0.05"/>
    <n v="16.39"/>
    <n v="77.671999999999997"/>
    <n v="32.78"/>
    <n v="44.891999999999996"/>
    <n v="0.57796889483983926"/>
  </r>
  <r>
    <n v="4796"/>
    <d v="2026-03-25T00:00:00"/>
    <n v="2026"/>
    <s v="Q1"/>
    <x v="2"/>
    <x v="1"/>
    <x v="12"/>
    <x v="0"/>
    <s v="New"/>
    <x v="4"/>
    <s v="Resistance Band Set"/>
    <n v="2"/>
    <n v="39.409999999999997"/>
    <n v="0.15"/>
    <n v="14.91"/>
    <n v="66.996999999999986"/>
    <n v="29.82"/>
    <n v="37.176999999999985"/>
    <n v="0.55490544352732207"/>
  </r>
  <r>
    <n v="89"/>
    <d v="2026-03-26T00:00:00"/>
    <n v="2026"/>
    <s v="Q1"/>
    <x v="2"/>
    <x v="2"/>
    <x v="10"/>
    <x v="0"/>
    <s v="Returning"/>
    <x v="0"/>
    <s v="Compact Repair Kit"/>
    <n v="1"/>
    <n v="40.82"/>
    <n v="0.05"/>
    <n v="16.940000000000001"/>
    <n v="38.778999999999996"/>
    <n v="16.940000000000001"/>
    <n v="21.838999999999995"/>
    <n v="0.56316563088269411"/>
  </r>
  <r>
    <n v="487"/>
    <d v="2026-03-26T00:00:00"/>
    <n v="2026"/>
    <s v="Q1"/>
    <x v="2"/>
    <x v="3"/>
    <x v="8"/>
    <x v="2"/>
    <s v="Business"/>
    <x v="2"/>
    <s v="Insulated Bottle"/>
    <n v="3"/>
    <n v="36.979999999999997"/>
    <n v="0.1"/>
    <n v="13.65"/>
    <n v="99.846000000000004"/>
    <n v="40.950000000000003"/>
    <n v="58.896000000000001"/>
    <n v="0.58986839733189111"/>
  </r>
  <r>
    <n v="1476"/>
    <d v="2026-03-26T00:00:00"/>
    <n v="2026"/>
    <s v="Q1"/>
    <x v="2"/>
    <x v="1"/>
    <x v="12"/>
    <x v="3"/>
    <s v="New"/>
    <x v="2"/>
    <s v="Insulated Bottle"/>
    <n v="1"/>
    <n v="35.700000000000003"/>
    <n v="0.05"/>
    <n v="13.91"/>
    <n v="33.914999999999999"/>
    <n v="13.91"/>
    <n v="20.004999999999999"/>
    <n v="0.58985699542975079"/>
  </r>
  <r>
    <n v="2145"/>
    <d v="2026-03-26T00:00:00"/>
    <n v="2026"/>
    <s v="Q1"/>
    <x v="2"/>
    <x v="3"/>
    <x v="8"/>
    <x v="2"/>
    <s v="Returning"/>
    <x v="0"/>
    <s v="Compact Repair Kit"/>
    <n v="1"/>
    <n v="39.53"/>
    <n v="0.05"/>
    <n v="17.170000000000002"/>
    <n v="37.5535"/>
    <n v="17.170000000000002"/>
    <n v="20.383499999999998"/>
    <n v="0.54278562584046752"/>
  </r>
  <r>
    <n v="2999"/>
    <d v="2026-03-26T00:00:00"/>
    <n v="2026"/>
    <s v="Q1"/>
    <x v="2"/>
    <x v="2"/>
    <x v="3"/>
    <x v="2"/>
    <s v="Returning"/>
    <x v="2"/>
    <s v="Insulated Bottle"/>
    <n v="2"/>
    <n v="35.75"/>
    <n v="0"/>
    <n v="13.28"/>
    <n v="71.5"/>
    <n v="26.56"/>
    <n v="44.94"/>
    <n v="0.62853146853146846"/>
  </r>
  <r>
    <n v="4464"/>
    <d v="2026-03-26T00:00:00"/>
    <n v="2026"/>
    <s v="Q1"/>
    <x v="2"/>
    <x v="2"/>
    <x v="2"/>
    <x v="0"/>
    <s v="Business"/>
    <x v="4"/>
    <s v="Training Mat"/>
    <n v="2"/>
    <n v="50.17"/>
    <n v="0"/>
    <n v="22.37"/>
    <n v="100.34"/>
    <n v="44.74"/>
    <n v="55.6"/>
    <n v="0.55411600558102447"/>
  </r>
  <r>
    <n v="4978"/>
    <d v="2026-03-26T00:00:00"/>
    <n v="2026"/>
    <s v="Q1"/>
    <x v="2"/>
    <x v="0"/>
    <x v="9"/>
    <x v="0"/>
    <s v="New"/>
    <x v="4"/>
    <s v="Resistance Band Set"/>
    <n v="5"/>
    <n v="41.32"/>
    <n v="0"/>
    <n v="15.09"/>
    <n v="206.6"/>
    <n v="75.45"/>
    <n v="131.14999999999998"/>
    <n v="0.63480154888673757"/>
  </r>
  <r>
    <n v="130"/>
    <d v="2026-03-27T00:00:00"/>
    <n v="2026"/>
    <s v="Q1"/>
    <x v="2"/>
    <x v="3"/>
    <x v="7"/>
    <x v="3"/>
    <s v="New"/>
    <x v="1"/>
    <s v="Summit Backpack 45L"/>
    <n v="3"/>
    <n v="152.4"/>
    <n v="0.05"/>
    <n v="79.97"/>
    <n v="434.34000000000003"/>
    <n v="239.91"/>
    <n v="194.43000000000004"/>
    <n v="0.44764470230694853"/>
  </r>
  <r>
    <n v="848"/>
    <d v="2026-03-27T00:00:00"/>
    <n v="2026"/>
    <s v="Q1"/>
    <x v="2"/>
    <x v="0"/>
    <x v="0"/>
    <x v="0"/>
    <s v="New"/>
    <x v="4"/>
    <s v="Recovery Roller"/>
    <n v="1"/>
    <n v="36.299999999999997"/>
    <n v="0"/>
    <n v="14.1"/>
    <n v="36.299999999999997"/>
    <n v="14.1"/>
    <n v="22.199999999999996"/>
    <n v="0.61157024793388426"/>
  </r>
  <r>
    <n v="1359"/>
    <d v="2026-03-27T00:00:00"/>
    <n v="2026"/>
    <s v="Q1"/>
    <x v="2"/>
    <x v="2"/>
    <x v="5"/>
    <x v="0"/>
    <s v="Returning"/>
    <x v="2"/>
    <s v="Packing Cube Set"/>
    <n v="3"/>
    <n v="46.24"/>
    <n v="0.1"/>
    <n v="18.2"/>
    <n v="124.848"/>
    <n v="54.599999999999994"/>
    <n v="70.248000000000005"/>
    <n v="0.56266820453671673"/>
  </r>
  <r>
    <n v="2379"/>
    <d v="2026-03-27T00:00:00"/>
    <n v="2026"/>
    <s v="Q1"/>
    <x v="2"/>
    <x v="0"/>
    <x v="0"/>
    <x v="2"/>
    <s v="Returning"/>
    <x v="2"/>
    <s v="Travel Backpack 35L"/>
    <n v="2"/>
    <n v="165.58"/>
    <n v="0"/>
    <n v="86.16"/>
    <n v="331.16"/>
    <n v="172.32"/>
    <n v="158.84000000000003"/>
    <n v="0.47964730039859893"/>
  </r>
  <r>
    <n v="2987"/>
    <d v="2026-03-27T00:00:00"/>
    <n v="2026"/>
    <s v="Q1"/>
    <x v="2"/>
    <x v="0"/>
    <x v="9"/>
    <x v="0"/>
    <s v="Returning"/>
    <x v="3"/>
    <s v="Compact Sleeping Bag"/>
    <n v="4"/>
    <n v="121.49"/>
    <n v="0"/>
    <n v="62.01"/>
    <n v="485.96"/>
    <n v="248.04"/>
    <n v="237.92"/>
    <n v="0.4895876203802782"/>
  </r>
  <r>
    <n v="3121"/>
    <d v="2026-03-27T00:00:00"/>
    <n v="2026"/>
    <s v="Q1"/>
    <x v="2"/>
    <x v="1"/>
    <x v="12"/>
    <x v="2"/>
    <s v="New"/>
    <x v="0"/>
    <s v="Commuter Helmet"/>
    <n v="5"/>
    <n v="81.84"/>
    <n v="0.1"/>
    <n v="42.7"/>
    <n v="368.28000000000003"/>
    <n v="213.5"/>
    <n v="154.78000000000003"/>
    <n v="0.42027804931030743"/>
  </r>
  <r>
    <n v="4445"/>
    <d v="2026-03-27T00:00:00"/>
    <n v="2026"/>
    <s v="Q1"/>
    <x v="2"/>
    <x v="1"/>
    <x v="11"/>
    <x v="0"/>
    <s v="New"/>
    <x v="1"/>
    <s v="Summit Backpack 45L"/>
    <n v="1"/>
    <n v="151.47999999999999"/>
    <n v="0"/>
    <n v="79.41"/>
    <n v="151.47999999999999"/>
    <n v="79.41"/>
    <n v="72.069999999999993"/>
    <n v="0.47577237919197252"/>
  </r>
  <r>
    <n v="441"/>
    <d v="2026-03-28T00:00:00"/>
    <n v="2026"/>
    <s v="Q1"/>
    <x v="2"/>
    <x v="0"/>
    <x v="15"/>
    <x v="2"/>
    <s v="New"/>
    <x v="4"/>
    <s v="Training Mat"/>
    <n v="1"/>
    <n v="51.02"/>
    <n v="0.05"/>
    <n v="21.94"/>
    <n v="48.469000000000001"/>
    <n v="21.94"/>
    <n v="26.529"/>
    <n v="0.54733953661102974"/>
  </r>
  <r>
    <n v="4608"/>
    <d v="2026-03-28T00:00:00"/>
    <n v="2026"/>
    <s v="Q1"/>
    <x v="2"/>
    <x v="2"/>
    <x v="2"/>
    <x v="1"/>
    <s v="Business"/>
    <x v="0"/>
    <s v="Compact Repair Kit"/>
    <n v="8"/>
    <n v="40.86"/>
    <n v="0.1"/>
    <n v="16.34"/>
    <n v="294.19200000000001"/>
    <n v="130.72"/>
    <n v="163.47200000000001"/>
    <n v="0.55566432805786703"/>
  </r>
  <r>
    <n v="4914"/>
    <d v="2026-03-28T00:00:00"/>
    <n v="2026"/>
    <s v="Q1"/>
    <x v="2"/>
    <x v="0"/>
    <x v="9"/>
    <x v="0"/>
    <s v="New"/>
    <x v="2"/>
    <s v="Travel Backpack 35L"/>
    <n v="5"/>
    <n v="163.33000000000001"/>
    <n v="0"/>
    <n v="87.05"/>
    <n v="816.65000000000009"/>
    <n v="435.25"/>
    <n v="381.40000000000009"/>
    <n v="0.46702993938651816"/>
  </r>
  <r>
    <n v="860"/>
    <d v="2026-03-29T00:00:00"/>
    <n v="2026"/>
    <s v="Q1"/>
    <x v="2"/>
    <x v="1"/>
    <x v="14"/>
    <x v="3"/>
    <s v="New"/>
    <x v="1"/>
    <s v="Hiking Daypack 20L"/>
    <n v="1"/>
    <n v="90.27"/>
    <n v="0"/>
    <n v="46.38"/>
    <n v="90.27"/>
    <n v="46.38"/>
    <n v="43.889999999999993"/>
    <n v="0.48620804253904948"/>
  </r>
  <r>
    <n v="920"/>
    <d v="2026-03-29T00:00:00"/>
    <n v="2026"/>
    <s v="Q1"/>
    <x v="2"/>
    <x v="0"/>
    <x v="9"/>
    <x v="1"/>
    <s v="Business"/>
    <x v="2"/>
    <s v="Carry-On Duffel"/>
    <n v="12"/>
    <n v="131.31"/>
    <n v="0.05"/>
    <n v="68.459999999999994"/>
    <n v="1496.934"/>
    <n v="821.52"/>
    <n v="675.41399999999999"/>
    <n v="0.45119824922140855"/>
  </r>
  <r>
    <n v="1700"/>
    <d v="2026-03-29T00:00:00"/>
    <n v="2026"/>
    <s v="Q1"/>
    <x v="2"/>
    <x v="1"/>
    <x v="12"/>
    <x v="3"/>
    <s v="New"/>
    <x v="2"/>
    <s v="Travel Backpack 35L"/>
    <n v="1"/>
    <n v="167.27"/>
    <n v="0.05"/>
    <n v="88.19"/>
    <n v="158.90649999999999"/>
    <n v="88.19"/>
    <n v="70.716499999999996"/>
    <n v="0.44501955552478972"/>
  </r>
  <r>
    <n v="1768"/>
    <d v="2026-03-29T00:00:00"/>
    <n v="2026"/>
    <s v="Q1"/>
    <x v="2"/>
    <x v="1"/>
    <x v="12"/>
    <x v="3"/>
    <s v="Returning"/>
    <x v="1"/>
    <s v="Trekking Poles"/>
    <n v="4"/>
    <n v="70.510000000000005"/>
    <n v="0"/>
    <n v="31.93"/>
    <n v="282.04000000000002"/>
    <n v="127.72"/>
    <n v="154.32000000000002"/>
    <n v="0.54715643171181394"/>
  </r>
  <r>
    <n v="1876"/>
    <d v="2026-03-29T00:00:00"/>
    <n v="2026"/>
    <s v="Q1"/>
    <x v="2"/>
    <x v="1"/>
    <x v="6"/>
    <x v="1"/>
    <s v="New"/>
    <x v="0"/>
    <s v="Cycling Pack 12L"/>
    <n v="12"/>
    <n v="101.06"/>
    <n v="0.1"/>
    <n v="50.59"/>
    <n v="1091.4480000000001"/>
    <n v="607.08000000000004"/>
    <n v="484.36800000000005"/>
    <n v="0.4437847703234602"/>
  </r>
  <r>
    <n v="2453"/>
    <d v="2026-03-29T00:00:00"/>
    <n v="2026"/>
    <s v="Q1"/>
    <x v="2"/>
    <x v="3"/>
    <x v="8"/>
    <x v="0"/>
    <s v="Business"/>
    <x v="0"/>
    <s v="Commuter Helmet"/>
    <n v="2"/>
    <n v="79.849999999999994"/>
    <n v="0.05"/>
    <n v="43.78"/>
    <n v="151.71499999999997"/>
    <n v="87.56"/>
    <n v="64.154999999999973"/>
    <n v="0.42286524074745402"/>
  </r>
  <r>
    <n v="2676"/>
    <d v="2026-03-29T00:00:00"/>
    <n v="2026"/>
    <s v="Q1"/>
    <x v="2"/>
    <x v="2"/>
    <x v="5"/>
    <x v="2"/>
    <s v="New"/>
    <x v="3"/>
    <s v="Trail Tent 2P"/>
    <n v="4"/>
    <n v="191.99"/>
    <n v="0"/>
    <n v="104.44"/>
    <n v="767.96"/>
    <n v="417.76"/>
    <n v="350.20000000000005"/>
    <n v="0.45601333402781397"/>
  </r>
  <r>
    <n v="2800"/>
    <d v="2026-03-29T00:00:00"/>
    <n v="2026"/>
    <s v="Q1"/>
    <x v="2"/>
    <x v="1"/>
    <x v="11"/>
    <x v="0"/>
    <s v="New"/>
    <x v="0"/>
    <s v="Trail Bike Light"/>
    <n v="1"/>
    <n v="49.81"/>
    <n v="0.05"/>
    <n v="23.12"/>
    <n v="47.319499999999998"/>
    <n v="23.12"/>
    <n v="24.199499999999997"/>
    <n v="0.51140650260463438"/>
  </r>
  <r>
    <n v="2857"/>
    <d v="2026-03-29T00:00:00"/>
    <n v="2026"/>
    <s v="Q1"/>
    <x v="2"/>
    <x v="0"/>
    <x v="15"/>
    <x v="2"/>
    <s v="New"/>
    <x v="4"/>
    <s v="Resistance Band Set"/>
    <n v="1"/>
    <n v="40.39"/>
    <n v="0.1"/>
    <n v="14.97"/>
    <n v="36.350999999999999"/>
    <n v="14.97"/>
    <n v="21.381"/>
    <n v="0.58818189320788972"/>
  </r>
  <r>
    <n v="3584"/>
    <d v="2026-03-29T00:00:00"/>
    <n v="2026"/>
    <s v="Q1"/>
    <x v="2"/>
    <x v="0"/>
    <x v="0"/>
    <x v="0"/>
    <s v="Returning"/>
    <x v="2"/>
    <s v="Insulated Bottle"/>
    <n v="1"/>
    <n v="35.700000000000003"/>
    <n v="0.05"/>
    <n v="13.85"/>
    <n v="33.914999999999999"/>
    <n v="13.85"/>
    <n v="20.064999999999998"/>
    <n v="0.59162612413386406"/>
  </r>
  <r>
    <n v="3669"/>
    <d v="2026-03-29T00:00:00"/>
    <n v="2026"/>
    <s v="Q1"/>
    <x v="2"/>
    <x v="2"/>
    <x v="10"/>
    <x v="3"/>
    <s v="Returning"/>
    <x v="3"/>
    <s v="Portable Camp Stove"/>
    <n v="1"/>
    <n v="80.09"/>
    <n v="0"/>
    <n v="40.61"/>
    <n v="80.09"/>
    <n v="40.61"/>
    <n v="39.480000000000004"/>
    <n v="0.49294543638406796"/>
  </r>
  <r>
    <n v="4787"/>
    <d v="2026-03-29T00:00:00"/>
    <n v="2026"/>
    <s v="Q1"/>
    <x v="2"/>
    <x v="3"/>
    <x v="13"/>
    <x v="3"/>
    <s v="New"/>
    <x v="1"/>
    <s v="Trail Boots"/>
    <n v="1"/>
    <n v="142.87"/>
    <n v="0.1"/>
    <n v="77.33"/>
    <n v="128.583"/>
    <n v="77.33"/>
    <n v="51.253"/>
    <n v="0.39859857057309289"/>
  </r>
  <r>
    <n v="769"/>
    <d v="2026-03-30T00:00:00"/>
    <n v="2026"/>
    <s v="Q1"/>
    <x v="2"/>
    <x v="3"/>
    <x v="8"/>
    <x v="0"/>
    <s v="Returning"/>
    <x v="4"/>
    <s v="Resistance Band Set"/>
    <n v="1"/>
    <n v="40.53"/>
    <n v="0"/>
    <n v="14.32"/>
    <n v="40.53"/>
    <n v="14.32"/>
    <n v="26.21"/>
    <n v="0.64668147051566738"/>
  </r>
  <r>
    <n v="1184"/>
    <d v="2026-03-30T00:00:00"/>
    <n v="2026"/>
    <s v="Q1"/>
    <x v="2"/>
    <x v="3"/>
    <x v="8"/>
    <x v="0"/>
    <s v="Returning"/>
    <x v="0"/>
    <s v="Trail Bike Light"/>
    <n v="1"/>
    <n v="49.46"/>
    <n v="0"/>
    <n v="23.04"/>
    <n v="49.46"/>
    <n v="23.04"/>
    <n v="26.42"/>
    <n v="0.53416902547513145"/>
  </r>
  <r>
    <n v="1498"/>
    <d v="2026-03-30T00:00:00"/>
    <n v="2026"/>
    <s v="Q1"/>
    <x v="2"/>
    <x v="1"/>
    <x v="14"/>
    <x v="3"/>
    <s v="Business"/>
    <x v="1"/>
    <s v="Trail Boots"/>
    <n v="3"/>
    <n v="142.46"/>
    <n v="0"/>
    <n v="79.650000000000006"/>
    <n v="427.38"/>
    <n v="238.95000000000002"/>
    <n v="188.42999999999998"/>
    <n v="0.44089569001825069"/>
  </r>
  <r>
    <n v="2054"/>
    <d v="2026-03-30T00:00:00"/>
    <n v="2026"/>
    <s v="Q1"/>
    <x v="2"/>
    <x v="3"/>
    <x v="13"/>
    <x v="1"/>
    <s v="Business"/>
    <x v="1"/>
    <s v="Trail Boots"/>
    <n v="6"/>
    <n v="142.18"/>
    <n v="0.05"/>
    <n v="80.94"/>
    <n v="810.42600000000004"/>
    <n v="485.64"/>
    <n v="324.78600000000006"/>
    <n v="0.40075960050640036"/>
  </r>
  <r>
    <n v="2294"/>
    <d v="2026-03-30T00:00:00"/>
    <n v="2026"/>
    <s v="Q1"/>
    <x v="2"/>
    <x v="1"/>
    <x v="14"/>
    <x v="0"/>
    <s v="New"/>
    <x v="4"/>
    <s v="Resistance Band Set"/>
    <n v="2"/>
    <n v="41.04"/>
    <n v="0"/>
    <n v="15.03"/>
    <n v="82.08"/>
    <n v="30.06"/>
    <n v="52.019999999999996"/>
    <n v="0.63377192982456132"/>
  </r>
  <r>
    <n v="2892"/>
    <d v="2026-03-30T00:00:00"/>
    <n v="2026"/>
    <s v="Q1"/>
    <x v="2"/>
    <x v="1"/>
    <x v="12"/>
    <x v="0"/>
    <s v="Returning"/>
    <x v="1"/>
    <s v="Trail Boots"/>
    <n v="2"/>
    <n v="145.06"/>
    <n v="0.15"/>
    <n v="77.08"/>
    <n v="246.602"/>
    <n v="154.16"/>
    <n v="92.442000000000007"/>
    <n v="0.37486313979610875"/>
  </r>
  <r>
    <n v="3145"/>
    <d v="2026-03-30T00:00:00"/>
    <n v="2026"/>
    <s v="Q1"/>
    <x v="2"/>
    <x v="1"/>
    <x v="11"/>
    <x v="0"/>
    <s v="Returning"/>
    <x v="2"/>
    <s v="Carry-On Duffel"/>
    <n v="1"/>
    <n v="130.72999999999999"/>
    <n v="0"/>
    <n v="66.17"/>
    <n v="130.72999999999999"/>
    <n v="66.17"/>
    <n v="64.559999999999988"/>
    <n v="0.4938422703281572"/>
  </r>
  <r>
    <n v="3925"/>
    <d v="2026-03-30T00:00:00"/>
    <n v="2026"/>
    <s v="Q1"/>
    <x v="2"/>
    <x v="3"/>
    <x v="13"/>
    <x v="0"/>
    <s v="Business"/>
    <x v="4"/>
    <s v="Recovery Roller"/>
    <n v="2"/>
    <n v="36.630000000000003"/>
    <n v="0"/>
    <n v="14.31"/>
    <n v="73.260000000000005"/>
    <n v="28.62"/>
    <n v="44.64"/>
    <n v="0.60933660933660927"/>
  </r>
  <r>
    <n v="2722"/>
    <d v="2026-03-31T00:00:00"/>
    <n v="2026"/>
    <s v="Q1"/>
    <x v="2"/>
    <x v="3"/>
    <x v="13"/>
    <x v="3"/>
    <s v="New"/>
    <x v="0"/>
    <s v="Trail Bike Light"/>
    <n v="1"/>
    <n v="50.99"/>
    <n v="0.1"/>
    <n v="21.86"/>
    <n v="45.891000000000005"/>
    <n v="21.86"/>
    <n v="24.031000000000006"/>
    <n v="0.52365387548756848"/>
  </r>
  <r>
    <n v="2767"/>
    <d v="2026-03-31T00:00:00"/>
    <n v="2026"/>
    <s v="Q1"/>
    <x v="2"/>
    <x v="1"/>
    <x v="6"/>
    <x v="0"/>
    <s v="Returning"/>
    <x v="2"/>
    <s v="Carry-On Duffel"/>
    <n v="4"/>
    <n v="134.18"/>
    <n v="0"/>
    <n v="66.430000000000007"/>
    <n v="536.72"/>
    <n v="265.72000000000003"/>
    <n v="271"/>
    <n v="0.5049187658369354"/>
  </r>
  <r>
    <n v="3794"/>
    <d v="2026-03-31T00:00:00"/>
    <n v="2026"/>
    <s v="Q1"/>
    <x v="2"/>
    <x v="1"/>
    <x v="12"/>
    <x v="2"/>
    <s v="Business"/>
    <x v="4"/>
    <s v="Training Mat"/>
    <n v="2"/>
    <n v="50.86"/>
    <n v="0.1"/>
    <n v="21.76"/>
    <n v="91.548000000000002"/>
    <n v="43.52"/>
    <n v="48.027999999999999"/>
    <n v="0.52462096386595003"/>
  </r>
  <r>
    <n v="3880"/>
    <d v="2026-03-31T00:00:00"/>
    <n v="2026"/>
    <s v="Q1"/>
    <x v="2"/>
    <x v="1"/>
    <x v="12"/>
    <x v="1"/>
    <s v="Business"/>
    <x v="3"/>
    <s v="Compact Sleeping Bag"/>
    <n v="12"/>
    <n v="124.86"/>
    <n v="0.1"/>
    <n v="60.82"/>
    <n v="1348.4880000000001"/>
    <n v="729.84"/>
    <n v="618.64800000000002"/>
    <n v="0.45877160197198641"/>
  </r>
  <r>
    <n v="422"/>
    <d v="2026-04-01T00:00:00"/>
    <n v="2026"/>
    <s v="Q2"/>
    <x v="3"/>
    <x v="3"/>
    <x v="4"/>
    <x v="0"/>
    <s v="Business"/>
    <x v="0"/>
    <s v="Commuter Helmet"/>
    <n v="1"/>
    <n v="81.760000000000005"/>
    <n v="0.1"/>
    <n v="42.78"/>
    <n v="73.584000000000003"/>
    <n v="42.78"/>
    <n v="30.804000000000002"/>
    <n v="0.4186236138290933"/>
  </r>
  <r>
    <n v="495"/>
    <d v="2026-04-01T00:00:00"/>
    <n v="2026"/>
    <s v="Q2"/>
    <x v="3"/>
    <x v="1"/>
    <x v="14"/>
    <x v="2"/>
    <s v="Business"/>
    <x v="2"/>
    <s v="Carry-On Duffel"/>
    <n v="1"/>
    <n v="134.65"/>
    <n v="0"/>
    <n v="68.19"/>
    <n v="134.65"/>
    <n v="68.19"/>
    <n v="66.460000000000008"/>
    <n v="0.49357593761604163"/>
  </r>
  <r>
    <n v="1517"/>
    <d v="2026-04-01T00:00:00"/>
    <n v="2026"/>
    <s v="Q2"/>
    <x v="3"/>
    <x v="2"/>
    <x v="16"/>
    <x v="0"/>
    <s v="Business"/>
    <x v="0"/>
    <s v="Compact Repair Kit"/>
    <n v="1"/>
    <n v="41.21"/>
    <n v="0"/>
    <n v="16.34"/>
    <n v="41.21"/>
    <n v="16.34"/>
    <n v="24.87"/>
    <n v="0.60349429750060668"/>
  </r>
  <r>
    <n v="2391"/>
    <d v="2026-04-01T00:00:00"/>
    <n v="2026"/>
    <s v="Q2"/>
    <x v="3"/>
    <x v="1"/>
    <x v="12"/>
    <x v="0"/>
    <s v="Returning"/>
    <x v="4"/>
    <s v="Resistance Band Set"/>
    <n v="2"/>
    <n v="40.590000000000003"/>
    <n v="0"/>
    <n v="15.01"/>
    <n v="81.180000000000007"/>
    <n v="30.02"/>
    <n v="51.160000000000011"/>
    <n v="0.63020448386302053"/>
  </r>
  <r>
    <n v="3809"/>
    <d v="2026-04-01T00:00:00"/>
    <n v="2026"/>
    <s v="Q2"/>
    <x v="3"/>
    <x v="0"/>
    <x v="15"/>
    <x v="0"/>
    <s v="New"/>
    <x v="3"/>
    <s v="Compact Sleeping Bag"/>
    <n v="3"/>
    <n v="124.08"/>
    <n v="0.05"/>
    <n v="62.41"/>
    <n v="353.62799999999999"/>
    <n v="187.23"/>
    <n v="166.398"/>
    <n v="0.47054531880959655"/>
  </r>
  <r>
    <n v="3958"/>
    <d v="2026-04-01T00:00:00"/>
    <n v="2026"/>
    <s v="Q2"/>
    <x v="3"/>
    <x v="1"/>
    <x v="1"/>
    <x v="0"/>
    <s v="Returning"/>
    <x v="3"/>
    <s v="Compact Sleeping Bag"/>
    <n v="2"/>
    <n v="125.35"/>
    <n v="0.15"/>
    <n v="60.73"/>
    <n v="213.095"/>
    <n v="121.46"/>
    <n v="91.635000000000005"/>
    <n v="0.43001947488209485"/>
  </r>
  <r>
    <n v="4418"/>
    <d v="2026-04-01T00:00:00"/>
    <n v="2026"/>
    <s v="Q2"/>
    <x v="3"/>
    <x v="1"/>
    <x v="14"/>
    <x v="3"/>
    <s v="New"/>
    <x v="4"/>
    <s v="Recovery Roller"/>
    <n v="3"/>
    <n v="36.090000000000003"/>
    <n v="0"/>
    <n v="14.03"/>
    <n v="108.27000000000001"/>
    <n v="42.089999999999996"/>
    <n v="66.180000000000007"/>
    <n v="0.61124965364366857"/>
  </r>
  <r>
    <n v="4693"/>
    <d v="2026-04-01T00:00:00"/>
    <n v="2026"/>
    <s v="Q2"/>
    <x v="3"/>
    <x v="1"/>
    <x v="12"/>
    <x v="1"/>
    <s v="Business"/>
    <x v="1"/>
    <s v="Hiking Daypack 20L"/>
    <n v="15"/>
    <n v="94.33"/>
    <n v="0.1"/>
    <n v="44.38"/>
    <n v="1273.4550000000002"/>
    <n v="665.7"/>
    <n v="607.75500000000011"/>
    <n v="0.47724890161018652"/>
  </r>
  <r>
    <n v="193"/>
    <d v="2026-04-02T00:00:00"/>
    <n v="2026"/>
    <s v="Q2"/>
    <x v="3"/>
    <x v="3"/>
    <x v="4"/>
    <x v="2"/>
    <s v="Returning"/>
    <x v="2"/>
    <s v="Insulated Bottle"/>
    <n v="1"/>
    <n v="35.6"/>
    <n v="0.1"/>
    <n v="13.39"/>
    <n v="32.04"/>
    <n v="13.39"/>
    <n v="18.649999999999999"/>
    <n v="0.58208489388264661"/>
  </r>
  <r>
    <n v="2246"/>
    <d v="2026-04-02T00:00:00"/>
    <n v="2026"/>
    <s v="Q2"/>
    <x v="3"/>
    <x v="1"/>
    <x v="12"/>
    <x v="3"/>
    <s v="Returning"/>
    <x v="0"/>
    <s v="Trail Bike Light"/>
    <n v="1"/>
    <n v="50.17"/>
    <n v="0"/>
    <n v="21.95"/>
    <n v="50.17"/>
    <n v="21.95"/>
    <n v="28.220000000000002"/>
    <n v="0.56248754235598963"/>
  </r>
  <r>
    <n v="2556"/>
    <d v="2026-04-02T00:00:00"/>
    <n v="2026"/>
    <s v="Q2"/>
    <x v="3"/>
    <x v="3"/>
    <x v="8"/>
    <x v="0"/>
    <s v="Returning"/>
    <x v="1"/>
    <s v="Trekking Poles"/>
    <n v="2"/>
    <n v="72.900000000000006"/>
    <n v="0"/>
    <n v="31.52"/>
    <n v="145.80000000000001"/>
    <n v="63.04"/>
    <n v="82.760000000000019"/>
    <n v="0.5676268861454048"/>
  </r>
  <r>
    <n v="169"/>
    <d v="2026-04-03T00:00:00"/>
    <n v="2026"/>
    <s v="Q2"/>
    <x v="3"/>
    <x v="2"/>
    <x v="16"/>
    <x v="0"/>
    <s v="New"/>
    <x v="1"/>
    <s v="Hiking Daypack 20L"/>
    <n v="2"/>
    <n v="93.48"/>
    <n v="0"/>
    <n v="45.15"/>
    <n v="186.96"/>
    <n v="90.3"/>
    <n v="96.660000000000011"/>
    <n v="0.51700898587933253"/>
  </r>
  <r>
    <n v="877"/>
    <d v="2026-04-03T00:00:00"/>
    <n v="2026"/>
    <s v="Q2"/>
    <x v="3"/>
    <x v="1"/>
    <x v="12"/>
    <x v="0"/>
    <s v="New"/>
    <x v="3"/>
    <s v="Compact Sleeping Bag"/>
    <n v="1"/>
    <n v="123.63"/>
    <n v="0"/>
    <n v="58.88"/>
    <n v="123.63"/>
    <n v="58.88"/>
    <n v="64.75"/>
    <n v="0.52374019250990866"/>
  </r>
  <r>
    <n v="2023"/>
    <d v="2026-04-03T00:00:00"/>
    <n v="2026"/>
    <s v="Q2"/>
    <x v="3"/>
    <x v="1"/>
    <x v="12"/>
    <x v="0"/>
    <s v="New"/>
    <x v="2"/>
    <s v="Travel Backpack 35L"/>
    <n v="3"/>
    <n v="168.37"/>
    <n v="0"/>
    <n v="87.15"/>
    <n v="505.11"/>
    <n v="261.45000000000005"/>
    <n v="243.65999999999997"/>
    <n v="0.4823899744610084"/>
  </r>
  <r>
    <n v="2548"/>
    <d v="2026-04-03T00:00:00"/>
    <n v="2026"/>
    <s v="Q2"/>
    <x v="3"/>
    <x v="0"/>
    <x v="9"/>
    <x v="3"/>
    <s v="New"/>
    <x v="0"/>
    <s v="Trail Bike Light"/>
    <n v="4"/>
    <n v="51.68"/>
    <n v="0.05"/>
    <n v="23.09"/>
    <n v="196.38399999999999"/>
    <n v="92.36"/>
    <n v="104.02399999999999"/>
    <n v="0.52969692031937421"/>
  </r>
  <r>
    <n v="2602"/>
    <d v="2026-04-03T00:00:00"/>
    <n v="2026"/>
    <s v="Q2"/>
    <x v="3"/>
    <x v="1"/>
    <x v="12"/>
    <x v="3"/>
    <s v="New"/>
    <x v="0"/>
    <s v="Compact Repair Kit"/>
    <n v="1"/>
    <n v="40.159999999999997"/>
    <n v="0"/>
    <n v="16.77"/>
    <n v="40.159999999999997"/>
    <n v="16.77"/>
    <n v="23.389999999999997"/>
    <n v="0.58242031872509958"/>
  </r>
  <r>
    <n v="3229"/>
    <d v="2026-04-03T00:00:00"/>
    <n v="2026"/>
    <s v="Q2"/>
    <x v="3"/>
    <x v="3"/>
    <x v="13"/>
    <x v="2"/>
    <s v="Returning"/>
    <x v="2"/>
    <s v="Insulated Bottle"/>
    <n v="3"/>
    <n v="36.17"/>
    <n v="0.1"/>
    <n v="13.65"/>
    <n v="97.659000000000006"/>
    <n v="40.950000000000003"/>
    <n v="56.709000000000003"/>
    <n v="0.58068380794396834"/>
  </r>
  <r>
    <n v="3261"/>
    <d v="2026-04-03T00:00:00"/>
    <n v="2026"/>
    <s v="Q2"/>
    <x v="3"/>
    <x v="2"/>
    <x v="10"/>
    <x v="0"/>
    <s v="New"/>
    <x v="2"/>
    <s v="Carry-On Duffel"/>
    <n v="4"/>
    <n v="130.55000000000001"/>
    <n v="0"/>
    <n v="67.66"/>
    <n v="522.20000000000005"/>
    <n v="270.64"/>
    <n v="251.56000000000006"/>
    <n v="0.48173113749521262"/>
  </r>
  <r>
    <n v="3621"/>
    <d v="2026-04-03T00:00:00"/>
    <n v="2026"/>
    <s v="Q2"/>
    <x v="3"/>
    <x v="3"/>
    <x v="8"/>
    <x v="0"/>
    <s v="New"/>
    <x v="0"/>
    <s v="Cycling Pack 12L"/>
    <n v="2"/>
    <n v="102.63"/>
    <n v="0"/>
    <n v="50.19"/>
    <n v="205.26"/>
    <n v="100.38"/>
    <n v="104.88"/>
    <n v="0.51096170710318622"/>
  </r>
  <r>
    <n v="4681"/>
    <d v="2026-04-03T00:00:00"/>
    <n v="2026"/>
    <s v="Q2"/>
    <x v="3"/>
    <x v="3"/>
    <x v="13"/>
    <x v="3"/>
    <s v="Returning"/>
    <x v="0"/>
    <s v="Commuter Helmet"/>
    <n v="6"/>
    <n v="81.239999999999995"/>
    <n v="0"/>
    <n v="43.28"/>
    <n v="487.43999999999994"/>
    <n v="259.68"/>
    <n v="227.75999999999993"/>
    <n v="0.46725750861644505"/>
  </r>
  <r>
    <n v="4954"/>
    <d v="2026-04-03T00:00:00"/>
    <n v="2026"/>
    <s v="Q2"/>
    <x v="3"/>
    <x v="3"/>
    <x v="8"/>
    <x v="0"/>
    <s v="New"/>
    <x v="1"/>
    <s v="Trekking Poles"/>
    <n v="3"/>
    <n v="72.11"/>
    <n v="0.05"/>
    <n v="31.63"/>
    <n v="205.51349999999996"/>
    <n v="94.89"/>
    <n v="110.62349999999996"/>
    <n v="0.5382785072513484"/>
  </r>
  <r>
    <n v="1153"/>
    <d v="2026-04-04T00:00:00"/>
    <n v="2026"/>
    <s v="Q2"/>
    <x v="3"/>
    <x v="2"/>
    <x v="16"/>
    <x v="2"/>
    <s v="New"/>
    <x v="1"/>
    <s v="Hiking Daypack 20L"/>
    <n v="4"/>
    <n v="90.15"/>
    <n v="0"/>
    <n v="44.9"/>
    <n v="360.6"/>
    <n v="179.6"/>
    <n v="181.00000000000003"/>
    <n v="0.50194120909595119"/>
  </r>
  <r>
    <n v="1383"/>
    <d v="2026-04-04T00:00:00"/>
    <n v="2026"/>
    <s v="Q2"/>
    <x v="3"/>
    <x v="3"/>
    <x v="4"/>
    <x v="2"/>
    <s v="Returning"/>
    <x v="0"/>
    <s v="Trail Bike Light"/>
    <n v="1"/>
    <n v="50.7"/>
    <n v="0.05"/>
    <n v="21.85"/>
    <n v="48.164999999999999"/>
    <n v="21.85"/>
    <n v="26.314999999999998"/>
    <n v="0.54635108481262329"/>
  </r>
  <r>
    <n v="2583"/>
    <d v="2026-04-04T00:00:00"/>
    <n v="2026"/>
    <s v="Q2"/>
    <x v="3"/>
    <x v="0"/>
    <x v="0"/>
    <x v="0"/>
    <s v="Returning"/>
    <x v="4"/>
    <s v="Resistance Band Set"/>
    <n v="1"/>
    <n v="41.13"/>
    <n v="0"/>
    <n v="15.04"/>
    <n v="41.13"/>
    <n v="15.04"/>
    <n v="26.090000000000003"/>
    <n v="0.63433017262338931"/>
  </r>
  <r>
    <n v="4074"/>
    <d v="2026-04-04T00:00:00"/>
    <n v="2026"/>
    <s v="Q2"/>
    <x v="3"/>
    <x v="1"/>
    <x v="1"/>
    <x v="2"/>
    <s v="Returning"/>
    <x v="3"/>
    <s v="Compact Sleeping Bag"/>
    <n v="1"/>
    <n v="121.66"/>
    <n v="0"/>
    <n v="61.37"/>
    <n v="121.66"/>
    <n v="61.37"/>
    <n v="60.29"/>
    <n v="0.49556140062469178"/>
  </r>
  <r>
    <n v="4301"/>
    <d v="2026-04-04T00:00:00"/>
    <n v="2026"/>
    <s v="Q2"/>
    <x v="3"/>
    <x v="2"/>
    <x v="16"/>
    <x v="2"/>
    <s v="New"/>
    <x v="4"/>
    <s v="Weighted Vest"/>
    <n v="1"/>
    <n v="122.77"/>
    <n v="0.1"/>
    <n v="70.59"/>
    <n v="110.49299999999999"/>
    <n v="70.59"/>
    <n v="39.902999999999992"/>
    <n v="0.36113599956558329"/>
  </r>
  <r>
    <n v="4692"/>
    <d v="2026-04-04T00:00:00"/>
    <n v="2026"/>
    <s v="Q2"/>
    <x v="3"/>
    <x v="3"/>
    <x v="13"/>
    <x v="0"/>
    <s v="Returning"/>
    <x v="0"/>
    <s v="Trail Bike Light"/>
    <n v="1"/>
    <n v="49.96"/>
    <n v="0"/>
    <n v="22.13"/>
    <n v="49.96"/>
    <n v="22.13"/>
    <n v="27.830000000000002"/>
    <n v="0.55704563650920735"/>
  </r>
  <r>
    <n v="1951"/>
    <d v="2026-04-05T00:00:00"/>
    <n v="2026"/>
    <s v="Q2"/>
    <x v="3"/>
    <x v="3"/>
    <x v="8"/>
    <x v="3"/>
    <s v="Returning"/>
    <x v="1"/>
    <s v="Summit Backpack 45L"/>
    <n v="2"/>
    <n v="155.13"/>
    <n v="0.15"/>
    <n v="80.959999999999994"/>
    <n v="263.721"/>
    <n v="161.91999999999999"/>
    <n v="101.80100000000002"/>
    <n v="0.38601779911345707"/>
  </r>
  <r>
    <n v="2111"/>
    <d v="2026-04-05T00:00:00"/>
    <n v="2026"/>
    <s v="Q2"/>
    <x v="3"/>
    <x v="3"/>
    <x v="13"/>
    <x v="0"/>
    <s v="New"/>
    <x v="1"/>
    <s v="Trekking Poles"/>
    <n v="3"/>
    <n v="69.83"/>
    <n v="0.05"/>
    <n v="31.53"/>
    <n v="199.0155"/>
    <n v="94.59"/>
    <n v="104.4255"/>
    <n v="0.52471038687941396"/>
  </r>
  <r>
    <n v="2933"/>
    <d v="2026-04-05T00:00:00"/>
    <n v="2026"/>
    <s v="Q2"/>
    <x v="3"/>
    <x v="1"/>
    <x v="6"/>
    <x v="2"/>
    <s v="Returning"/>
    <x v="2"/>
    <s v="Insulated Bottle"/>
    <n v="1"/>
    <n v="35.4"/>
    <n v="0"/>
    <n v="13.37"/>
    <n v="35.4"/>
    <n v="13.37"/>
    <n v="22.03"/>
    <n v="0.62231638418079105"/>
  </r>
  <r>
    <n v="3263"/>
    <d v="2026-04-05T00:00:00"/>
    <n v="2026"/>
    <s v="Q2"/>
    <x v="3"/>
    <x v="3"/>
    <x v="7"/>
    <x v="0"/>
    <s v="New"/>
    <x v="4"/>
    <s v="Training Mat"/>
    <n v="1"/>
    <n v="51.75"/>
    <n v="0.1"/>
    <n v="22.1"/>
    <n v="46.575000000000003"/>
    <n v="22.1"/>
    <n v="24.475000000000001"/>
    <n v="0.52549651100375738"/>
  </r>
  <r>
    <n v="4764"/>
    <d v="2026-04-05T00:00:00"/>
    <n v="2026"/>
    <s v="Q2"/>
    <x v="3"/>
    <x v="3"/>
    <x v="13"/>
    <x v="3"/>
    <s v="New"/>
    <x v="0"/>
    <s v="Compact Repair Kit"/>
    <n v="6"/>
    <n v="39.6"/>
    <n v="0.15"/>
    <n v="17.010000000000002"/>
    <n v="201.96"/>
    <n v="102.06"/>
    <n v="99.9"/>
    <n v="0.49465240641711233"/>
  </r>
  <r>
    <n v="28"/>
    <d v="2026-04-06T00:00:00"/>
    <n v="2026"/>
    <s v="Q2"/>
    <x v="3"/>
    <x v="1"/>
    <x v="6"/>
    <x v="2"/>
    <s v="New"/>
    <x v="4"/>
    <s v="Weighted Vest"/>
    <n v="2"/>
    <n v="125.94"/>
    <n v="0.05"/>
    <n v="70.94"/>
    <n v="239.28599999999997"/>
    <n v="141.88"/>
    <n v="97.405999999999977"/>
    <n v="0.40706936469329585"/>
  </r>
  <r>
    <n v="581"/>
    <d v="2026-04-06T00:00:00"/>
    <n v="2026"/>
    <s v="Q2"/>
    <x v="3"/>
    <x v="1"/>
    <x v="1"/>
    <x v="0"/>
    <s v="Returning"/>
    <x v="3"/>
    <s v="Compact Sleeping Bag"/>
    <n v="3"/>
    <n v="124.67"/>
    <n v="0"/>
    <n v="61.46"/>
    <n v="374.01"/>
    <n v="184.38"/>
    <n v="189.63"/>
    <n v="0.50701852891633914"/>
  </r>
  <r>
    <n v="643"/>
    <d v="2026-04-06T00:00:00"/>
    <n v="2026"/>
    <s v="Q2"/>
    <x v="3"/>
    <x v="3"/>
    <x v="8"/>
    <x v="0"/>
    <s v="Returning"/>
    <x v="1"/>
    <s v="Trekking Poles"/>
    <n v="2"/>
    <n v="72.260000000000005"/>
    <n v="0"/>
    <n v="33.21"/>
    <n v="144.52000000000001"/>
    <n v="66.42"/>
    <n v="78.100000000000009"/>
    <n v="0.54040963188486024"/>
  </r>
  <r>
    <n v="1907"/>
    <d v="2026-04-06T00:00:00"/>
    <n v="2026"/>
    <s v="Q2"/>
    <x v="3"/>
    <x v="1"/>
    <x v="12"/>
    <x v="1"/>
    <s v="Business"/>
    <x v="0"/>
    <s v="Trail Bike Light"/>
    <n v="10"/>
    <n v="50.64"/>
    <n v="0.2"/>
    <n v="22.99"/>
    <n v="405.12"/>
    <n v="229.89999999999998"/>
    <n v="175.22000000000003"/>
    <n v="0.43251382306477099"/>
  </r>
  <r>
    <n v="1950"/>
    <d v="2026-04-06T00:00:00"/>
    <n v="2026"/>
    <s v="Q2"/>
    <x v="3"/>
    <x v="0"/>
    <x v="9"/>
    <x v="0"/>
    <s v="New"/>
    <x v="1"/>
    <s v="Trekking Poles"/>
    <n v="1"/>
    <n v="73"/>
    <n v="0"/>
    <n v="32.4"/>
    <n v="73"/>
    <n v="32.4"/>
    <n v="40.6"/>
    <n v="0.55616438356164388"/>
  </r>
  <r>
    <n v="2443"/>
    <d v="2026-04-06T00:00:00"/>
    <n v="2026"/>
    <s v="Q2"/>
    <x v="3"/>
    <x v="0"/>
    <x v="15"/>
    <x v="0"/>
    <s v="Returning"/>
    <x v="2"/>
    <s v="Insulated Bottle"/>
    <n v="1"/>
    <n v="35.700000000000003"/>
    <n v="0"/>
    <n v="13.8"/>
    <n v="35.700000000000003"/>
    <n v="13.8"/>
    <n v="21.900000000000002"/>
    <n v="0.61344537815126055"/>
  </r>
  <r>
    <n v="2480"/>
    <d v="2026-04-06T00:00:00"/>
    <n v="2026"/>
    <s v="Q2"/>
    <x v="3"/>
    <x v="2"/>
    <x v="16"/>
    <x v="1"/>
    <s v="New"/>
    <x v="1"/>
    <s v="Summit Backpack 45L"/>
    <n v="8"/>
    <n v="152.41999999999999"/>
    <n v="0.05"/>
    <n v="80.11"/>
    <n v="1158.3919999999998"/>
    <n v="640.88"/>
    <n v="517.51199999999983"/>
    <n v="0.44675032286134564"/>
  </r>
  <r>
    <n v="2515"/>
    <d v="2026-04-06T00:00:00"/>
    <n v="2026"/>
    <s v="Q2"/>
    <x v="3"/>
    <x v="3"/>
    <x v="8"/>
    <x v="0"/>
    <s v="Returning"/>
    <x v="0"/>
    <s v="Commuter Helmet"/>
    <n v="1"/>
    <n v="81.78"/>
    <n v="0"/>
    <n v="42.82"/>
    <n v="81.78"/>
    <n v="42.82"/>
    <n v="38.96"/>
    <n v="0.47640009782342874"/>
  </r>
  <r>
    <n v="2829"/>
    <d v="2026-04-06T00:00:00"/>
    <n v="2026"/>
    <s v="Q2"/>
    <x v="3"/>
    <x v="1"/>
    <x v="6"/>
    <x v="0"/>
    <s v="Business"/>
    <x v="0"/>
    <s v="Cycling Pack 12L"/>
    <n v="6"/>
    <n v="102.59"/>
    <n v="0.1"/>
    <n v="49.6"/>
    <n v="553.98599999999999"/>
    <n v="297.60000000000002"/>
    <n v="256.38599999999997"/>
    <n v="0.46280230908362302"/>
  </r>
  <r>
    <n v="4086"/>
    <d v="2026-04-06T00:00:00"/>
    <n v="2026"/>
    <s v="Q2"/>
    <x v="3"/>
    <x v="3"/>
    <x v="8"/>
    <x v="2"/>
    <s v="Returning"/>
    <x v="1"/>
    <s v="Summit Backpack 45L"/>
    <n v="2"/>
    <n v="152.44"/>
    <n v="0.15"/>
    <n v="76.680000000000007"/>
    <n v="259.14799999999997"/>
    <n v="153.36000000000001"/>
    <n v="105.78799999999995"/>
    <n v="0.4082146109559015"/>
  </r>
  <r>
    <n v="4512"/>
    <d v="2026-04-06T00:00:00"/>
    <n v="2026"/>
    <s v="Q2"/>
    <x v="3"/>
    <x v="1"/>
    <x v="1"/>
    <x v="0"/>
    <s v="New"/>
    <x v="2"/>
    <s v="Carry-On Duffel"/>
    <n v="6"/>
    <n v="136.29"/>
    <n v="0"/>
    <n v="68.209999999999994"/>
    <n v="817.74"/>
    <n v="409.26"/>
    <n v="408.48"/>
    <n v="0.49952307579426225"/>
  </r>
  <r>
    <n v="4837"/>
    <d v="2026-04-06T00:00:00"/>
    <n v="2026"/>
    <s v="Q2"/>
    <x v="3"/>
    <x v="0"/>
    <x v="9"/>
    <x v="1"/>
    <s v="Business"/>
    <x v="1"/>
    <s v="Summit Backpack 45L"/>
    <n v="4"/>
    <n v="157.51"/>
    <n v="0.2"/>
    <n v="79.209999999999994"/>
    <n v="504.03199999999998"/>
    <n v="316.83999999999997"/>
    <n v="187.19200000000001"/>
    <n v="0.37138911815122855"/>
  </r>
  <r>
    <n v="1580"/>
    <d v="2026-04-07T00:00:00"/>
    <n v="2026"/>
    <s v="Q2"/>
    <x v="3"/>
    <x v="2"/>
    <x v="3"/>
    <x v="0"/>
    <s v="New"/>
    <x v="3"/>
    <s v="Compact Sleeping Bag"/>
    <n v="2"/>
    <n v="120.5"/>
    <n v="0"/>
    <n v="61.42"/>
    <n v="241"/>
    <n v="122.84"/>
    <n v="118.16"/>
    <n v="0.49029045643153524"/>
  </r>
  <r>
    <n v="1962"/>
    <d v="2026-04-07T00:00:00"/>
    <n v="2026"/>
    <s v="Q2"/>
    <x v="3"/>
    <x v="0"/>
    <x v="0"/>
    <x v="0"/>
    <s v="Returning"/>
    <x v="1"/>
    <s v="Summit Backpack 45L"/>
    <n v="3"/>
    <n v="152.62"/>
    <n v="0.05"/>
    <n v="77.75"/>
    <n v="434.96699999999998"/>
    <n v="233.25"/>
    <n v="201.71699999999998"/>
    <n v="0.46375242259757637"/>
  </r>
  <r>
    <n v="2381"/>
    <d v="2026-04-07T00:00:00"/>
    <n v="2026"/>
    <s v="Q2"/>
    <x v="3"/>
    <x v="1"/>
    <x v="11"/>
    <x v="0"/>
    <s v="Returning"/>
    <x v="2"/>
    <s v="Carry-On Duffel"/>
    <n v="2"/>
    <n v="134.16"/>
    <n v="0.05"/>
    <n v="67.08"/>
    <n v="254.90399999999997"/>
    <n v="134.16"/>
    <n v="120.74399999999997"/>
    <n v="0.47368421052631576"/>
  </r>
  <r>
    <n v="2655"/>
    <d v="2026-04-07T00:00:00"/>
    <n v="2026"/>
    <s v="Q2"/>
    <x v="3"/>
    <x v="3"/>
    <x v="13"/>
    <x v="2"/>
    <s v="Business"/>
    <x v="0"/>
    <s v="Cycling Pack 12L"/>
    <n v="1"/>
    <n v="101.13"/>
    <n v="0"/>
    <n v="50.8"/>
    <n v="101.13"/>
    <n v="50.8"/>
    <n v="50.33"/>
    <n v="0.49767625828141998"/>
  </r>
  <r>
    <n v="2944"/>
    <d v="2026-04-07T00:00:00"/>
    <n v="2026"/>
    <s v="Q2"/>
    <x v="3"/>
    <x v="1"/>
    <x v="14"/>
    <x v="2"/>
    <s v="New"/>
    <x v="4"/>
    <s v="Training Mat"/>
    <n v="1"/>
    <n v="51.36"/>
    <n v="0"/>
    <n v="22.21"/>
    <n v="51.36"/>
    <n v="22.21"/>
    <n v="29.15"/>
    <n v="0.56756230529595009"/>
  </r>
  <r>
    <n v="4756"/>
    <d v="2026-04-07T00:00:00"/>
    <n v="2026"/>
    <s v="Q2"/>
    <x v="3"/>
    <x v="2"/>
    <x v="16"/>
    <x v="0"/>
    <s v="Business"/>
    <x v="1"/>
    <s v="Summit Backpack 45L"/>
    <n v="5"/>
    <n v="151.88"/>
    <n v="0"/>
    <n v="80.56"/>
    <n v="759.4"/>
    <n v="402.8"/>
    <n v="356.59999999999997"/>
    <n v="0.46958124835396364"/>
  </r>
  <r>
    <n v="52"/>
    <d v="2026-04-08T00:00:00"/>
    <n v="2026"/>
    <s v="Q2"/>
    <x v="3"/>
    <x v="1"/>
    <x v="12"/>
    <x v="0"/>
    <s v="New"/>
    <x v="2"/>
    <s v="Carry-On Duffel"/>
    <n v="2"/>
    <n v="133.59"/>
    <n v="0"/>
    <n v="66.83"/>
    <n v="267.18"/>
    <n v="133.66"/>
    <n v="133.52000000000001"/>
    <n v="0.49973800434164234"/>
  </r>
  <r>
    <n v="556"/>
    <d v="2026-04-08T00:00:00"/>
    <n v="2026"/>
    <s v="Q2"/>
    <x v="3"/>
    <x v="3"/>
    <x v="8"/>
    <x v="0"/>
    <s v="New"/>
    <x v="3"/>
    <s v="Compact Sleeping Bag"/>
    <n v="2"/>
    <n v="124.39"/>
    <n v="0"/>
    <n v="61.27"/>
    <n v="248.78"/>
    <n v="122.54"/>
    <n v="126.24"/>
    <n v="0.50743628909076288"/>
  </r>
  <r>
    <n v="1233"/>
    <d v="2026-04-08T00:00:00"/>
    <n v="2026"/>
    <s v="Q2"/>
    <x v="3"/>
    <x v="0"/>
    <x v="15"/>
    <x v="0"/>
    <s v="New"/>
    <x v="0"/>
    <s v="Trail Bike Light"/>
    <n v="5"/>
    <n v="50.22"/>
    <n v="0.1"/>
    <n v="22.31"/>
    <n v="225.99"/>
    <n v="111.55"/>
    <n v="114.44000000000001"/>
    <n v="0.50639408823399268"/>
  </r>
  <r>
    <n v="1492"/>
    <d v="2026-04-08T00:00:00"/>
    <n v="2026"/>
    <s v="Q2"/>
    <x v="3"/>
    <x v="1"/>
    <x v="14"/>
    <x v="0"/>
    <s v="Returning"/>
    <x v="0"/>
    <s v="Compact Repair Kit"/>
    <n v="2"/>
    <n v="41.08"/>
    <n v="0"/>
    <n v="16.79"/>
    <n v="82.16"/>
    <n v="33.58"/>
    <n v="48.58"/>
    <n v="0.59128529698149956"/>
  </r>
  <r>
    <n v="1619"/>
    <d v="2026-04-08T00:00:00"/>
    <n v="2026"/>
    <s v="Q2"/>
    <x v="3"/>
    <x v="3"/>
    <x v="8"/>
    <x v="2"/>
    <s v="New"/>
    <x v="2"/>
    <s v="Packing Cube Set"/>
    <n v="5"/>
    <n v="46.11"/>
    <n v="0"/>
    <n v="18.88"/>
    <n v="230.55"/>
    <n v="94.399999999999991"/>
    <n v="136.15000000000003"/>
    <n v="0.5905443504662764"/>
  </r>
  <r>
    <n v="1631"/>
    <d v="2026-04-08T00:00:00"/>
    <n v="2026"/>
    <s v="Q2"/>
    <x v="3"/>
    <x v="3"/>
    <x v="8"/>
    <x v="0"/>
    <s v="Returning"/>
    <x v="2"/>
    <s v="Packing Cube Set"/>
    <n v="1"/>
    <n v="45.54"/>
    <n v="0"/>
    <n v="18.36"/>
    <n v="45.54"/>
    <n v="18.36"/>
    <n v="27.18"/>
    <n v="0.59683794466403162"/>
  </r>
  <r>
    <n v="1844"/>
    <d v="2026-04-08T00:00:00"/>
    <n v="2026"/>
    <s v="Q2"/>
    <x v="3"/>
    <x v="1"/>
    <x v="14"/>
    <x v="2"/>
    <s v="New"/>
    <x v="4"/>
    <s v="Recovery Roller"/>
    <n v="2"/>
    <n v="37.1"/>
    <n v="0.1"/>
    <n v="14.17"/>
    <n v="66.78"/>
    <n v="28.34"/>
    <n v="38.44"/>
    <n v="0.57562144354597178"/>
  </r>
  <r>
    <n v="4246"/>
    <d v="2026-04-08T00:00:00"/>
    <n v="2026"/>
    <s v="Q2"/>
    <x v="3"/>
    <x v="3"/>
    <x v="8"/>
    <x v="1"/>
    <s v="Business"/>
    <x v="1"/>
    <s v="Summit Backpack 45L"/>
    <n v="5"/>
    <n v="156.57"/>
    <n v="0.15"/>
    <n v="80.849999999999994"/>
    <n v="665.4224999999999"/>
    <n v="404.25"/>
    <n v="261.1724999999999"/>
    <n v="0.39249123677062309"/>
  </r>
  <r>
    <n v="5139"/>
    <d v="2026-04-08T00:00:00"/>
    <n v="2026"/>
    <s v="Q2"/>
    <x v="3"/>
    <x v="0"/>
    <x v="15"/>
    <x v="0"/>
    <s v="Returning"/>
    <x v="4"/>
    <s v="Training Mat"/>
    <n v="2"/>
    <n v="51.4"/>
    <n v="0"/>
    <n v="21.99"/>
    <n v="102.8"/>
    <n v="43.98"/>
    <n v="58.82"/>
    <n v="0.57217898832684821"/>
  </r>
  <r>
    <n v="186"/>
    <d v="2026-04-09T00:00:00"/>
    <n v="2026"/>
    <s v="Q2"/>
    <x v="3"/>
    <x v="0"/>
    <x v="0"/>
    <x v="0"/>
    <s v="New"/>
    <x v="2"/>
    <s v="Packing Cube Set"/>
    <n v="2"/>
    <n v="46.42"/>
    <n v="0.1"/>
    <n v="18.73"/>
    <n v="83.556000000000012"/>
    <n v="37.46"/>
    <n v="46.096000000000011"/>
    <n v="0.55167791660682663"/>
  </r>
  <r>
    <n v="1742"/>
    <d v="2026-04-09T00:00:00"/>
    <n v="2026"/>
    <s v="Q2"/>
    <x v="3"/>
    <x v="3"/>
    <x v="4"/>
    <x v="3"/>
    <s v="Returning"/>
    <x v="3"/>
    <s v="Compact Sleeping Bag"/>
    <n v="2"/>
    <n v="120.75"/>
    <n v="0.05"/>
    <n v="60.31"/>
    <n v="229.42499999999998"/>
    <n v="120.62"/>
    <n v="108.80499999999998"/>
    <n v="0.47425084450256066"/>
  </r>
  <r>
    <n v="3189"/>
    <d v="2026-04-09T00:00:00"/>
    <n v="2026"/>
    <s v="Q2"/>
    <x v="3"/>
    <x v="1"/>
    <x v="11"/>
    <x v="1"/>
    <s v="Business"/>
    <x v="1"/>
    <s v="Summit Backpack 45L"/>
    <n v="6"/>
    <n v="157.38999999999999"/>
    <n v="0.05"/>
    <n v="79.239999999999995"/>
    <n v="897.12299999999993"/>
    <n v="475.43999999999994"/>
    <n v="421.68299999999999"/>
    <n v="0.47003922539049831"/>
  </r>
  <r>
    <n v="3747"/>
    <d v="2026-04-09T00:00:00"/>
    <n v="2026"/>
    <s v="Q2"/>
    <x v="3"/>
    <x v="3"/>
    <x v="7"/>
    <x v="2"/>
    <s v="Returning"/>
    <x v="3"/>
    <s v="Compact Sleeping Bag"/>
    <n v="2"/>
    <n v="122.36"/>
    <n v="0.05"/>
    <n v="59.06"/>
    <n v="232.48399999999998"/>
    <n v="118.12"/>
    <n v="114.36399999999998"/>
    <n v="0.49192202474148755"/>
  </r>
  <r>
    <n v="3782"/>
    <d v="2026-04-09T00:00:00"/>
    <n v="2026"/>
    <s v="Q2"/>
    <x v="3"/>
    <x v="0"/>
    <x v="0"/>
    <x v="2"/>
    <s v="Returning"/>
    <x v="4"/>
    <s v="Resistance Band Set"/>
    <n v="2"/>
    <n v="39.68"/>
    <n v="0.05"/>
    <n v="14.98"/>
    <n v="75.391999999999996"/>
    <n v="29.96"/>
    <n v="45.431999999999995"/>
    <n v="0.60261035653650252"/>
  </r>
  <r>
    <n v="4344"/>
    <d v="2026-04-09T00:00:00"/>
    <n v="2026"/>
    <s v="Q2"/>
    <x v="3"/>
    <x v="2"/>
    <x v="5"/>
    <x v="2"/>
    <s v="Business"/>
    <x v="3"/>
    <s v="Compact Sleeping Bag"/>
    <n v="3"/>
    <n v="121.56"/>
    <n v="0.15"/>
    <n v="61.31"/>
    <n v="309.97800000000001"/>
    <n v="183.93"/>
    <n v="126.048"/>
    <n v="0.40663530960261696"/>
  </r>
  <r>
    <n v="4901"/>
    <d v="2026-04-09T00:00:00"/>
    <n v="2026"/>
    <s v="Q2"/>
    <x v="3"/>
    <x v="0"/>
    <x v="0"/>
    <x v="3"/>
    <s v="New"/>
    <x v="0"/>
    <s v="Commuter Helmet"/>
    <n v="1"/>
    <n v="80.19"/>
    <n v="0.1"/>
    <n v="42.15"/>
    <n v="72.171000000000006"/>
    <n v="42.15"/>
    <n v="30.021000000000008"/>
    <n v="0.4159704036247247"/>
  </r>
  <r>
    <n v="4969"/>
    <d v="2026-04-09T00:00:00"/>
    <n v="2026"/>
    <s v="Q2"/>
    <x v="3"/>
    <x v="3"/>
    <x v="7"/>
    <x v="3"/>
    <s v="Business"/>
    <x v="0"/>
    <s v="Commuter Helmet"/>
    <n v="2"/>
    <n v="81.14"/>
    <n v="0"/>
    <n v="43.43"/>
    <n v="162.28"/>
    <n v="86.86"/>
    <n v="75.42"/>
    <n v="0.46475228000985952"/>
  </r>
  <r>
    <n v="673"/>
    <d v="2026-04-10T00:00:00"/>
    <n v="2026"/>
    <s v="Q2"/>
    <x v="3"/>
    <x v="3"/>
    <x v="8"/>
    <x v="2"/>
    <s v="New"/>
    <x v="3"/>
    <s v="Trail Tent 2P"/>
    <n v="2"/>
    <n v="191.11"/>
    <n v="0"/>
    <n v="103.58"/>
    <n v="382.22"/>
    <n v="207.16"/>
    <n v="175.06000000000003"/>
    <n v="0.45800847679346979"/>
  </r>
  <r>
    <n v="888"/>
    <d v="2026-04-10T00:00:00"/>
    <n v="2026"/>
    <s v="Q2"/>
    <x v="3"/>
    <x v="3"/>
    <x v="7"/>
    <x v="2"/>
    <s v="New"/>
    <x v="0"/>
    <s v="Compact Repair Kit"/>
    <n v="2"/>
    <n v="40.58"/>
    <n v="0.05"/>
    <n v="17.149999999999999"/>
    <n v="77.10199999999999"/>
    <n v="34.299999999999997"/>
    <n v="42.801999999999992"/>
    <n v="0.55513475655625011"/>
  </r>
  <r>
    <n v="1541"/>
    <d v="2026-04-10T00:00:00"/>
    <n v="2026"/>
    <s v="Q2"/>
    <x v="3"/>
    <x v="0"/>
    <x v="15"/>
    <x v="3"/>
    <s v="Returning"/>
    <x v="3"/>
    <s v="Portable Camp Stove"/>
    <n v="1"/>
    <n v="83.44"/>
    <n v="0"/>
    <n v="40.299999999999997"/>
    <n v="83.44"/>
    <n v="40.299999999999997"/>
    <n v="43.14"/>
    <n v="0.51701821668264625"/>
  </r>
  <r>
    <n v="1881"/>
    <d v="2026-04-10T00:00:00"/>
    <n v="2026"/>
    <s v="Q2"/>
    <x v="3"/>
    <x v="3"/>
    <x v="7"/>
    <x v="3"/>
    <s v="New"/>
    <x v="4"/>
    <s v="Training Mat"/>
    <n v="1"/>
    <n v="49.61"/>
    <n v="0"/>
    <n v="21.92"/>
    <n v="49.61"/>
    <n v="21.92"/>
    <n v="27.689999999999998"/>
    <n v="0.55815359806490628"/>
  </r>
  <r>
    <n v="2007"/>
    <d v="2026-04-10T00:00:00"/>
    <n v="2026"/>
    <s v="Q2"/>
    <x v="3"/>
    <x v="3"/>
    <x v="8"/>
    <x v="0"/>
    <s v="Returning"/>
    <x v="4"/>
    <s v="Weighted Vest"/>
    <n v="2"/>
    <n v="123.31"/>
    <n v="0"/>
    <n v="69.239999999999995"/>
    <n v="246.62"/>
    <n v="138.47999999999999"/>
    <n v="108.14000000000001"/>
    <n v="0.43848836266320662"/>
  </r>
  <r>
    <n v="2312"/>
    <d v="2026-04-10T00:00:00"/>
    <n v="2026"/>
    <s v="Q2"/>
    <x v="3"/>
    <x v="0"/>
    <x v="15"/>
    <x v="2"/>
    <s v="New"/>
    <x v="1"/>
    <s v="Hiking Daypack 20L"/>
    <n v="1"/>
    <n v="93.35"/>
    <n v="0.1"/>
    <n v="45.54"/>
    <n v="84.015000000000001"/>
    <n v="45.54"/>
    <n v="38.475000000000001"/>
    <n v="0.45795393679700053"/>
  </r>
  <r>
    <n v="4493"/>
    <d v="2026-04-10T00:00:00"/>
    <n v="2026"/>
    <s v="Q2"/>
    <x v="3"/>
    <x v="0"/>
    <x v="0"/>
    <x v="1"/>
    <s v="Business"/>
    <x v="1"/>
    <s v="Hiking Daypack 20L"/>
    <n v="5"/>
    <n v="92.63"/>
    <n v="0.15"/>
    <n v="46.33"/>
    <n v="393.67749999999995"/>
    <n v="231.64999999999998"/>
    <n v="162.02749999999997"/>
    <n v="0.41157419461361139"/>
  </r>
  <r>
    <n v="2072"/>
    <d v="2026-04-11T00:00:00"/>
    <n v="2026"/>
    <s v="Q2"/>
    <x v="3"/>
    <x v="0"/>
    <x v="9"/>
    <x v="0"/>
    <s v="New"/>
    <x v="3"/>
    <s v="Compact Sleeping Bag"/>
    <n v="4"/>
    <n v="124.87"/>
    <n v="0.1"/>
    <n v="62.03"/>
    <n v="449.53200000000004"/>
    <n v="248.12"/>
    <n v="201.41200000000003"/>
    <n v="0.44804819234225823"/>
  </r>
  <r>
    <n v="2142"/>
    <d v="2026-04-11T00:00:00"/>
    <n v="2026"/>
    <s v="Q2"/>
    <x v="3"/>
    <x v="3"/>
    <x v="4"/>
    <x v="3"/>
    <s v="New"/>
    <x v="3"/>
    <s v="Alpine Tent 4P"/>
    <n v="1"/>
    <n v="339.64"/>
    <n v="0.1"/>
    <n v="195.81"/>
    <n v="305.67599999999999"/>
    <n v="195.81"/>
    <n v="109.86599999999999"/>
    <n v="0.35941977780394924"/>
  </r>
  <r>
    <n v="2911"/>
    <d v="2026-04-11T00:00:00"/>
    <n v="2026"/>
    <s v="Q2"/>
    <x v="3"/>
    <x v="2"/>
    <x v="2"/>
    <x v="2"/>
    <s v="New"/>
    <x v="0"/>
    <s v="Trail Bike Light"/>
    <n v="1"/>
    <n v="50.86"/>
    <n v="0.05"/>
    <n v="22.1"/>
    <n v="48.317"/>
    <n v="22.1"/>
    <n v="26.216999999999999"/>
    <n v="0.54260405240391574"/>
  </r>
  <r>
    <n v="4276"/>
    <d v="2026-04-11T00:00:00"/>
    <n v="2026"/>
    <s v="Q2"/>
    <x v="3"/>
    <x v="3"/>
    <x v="8"/>
    <x v="0"/>
    <s v="New"/>
    <x v="2"/>
    <s v="Travel Backpack 35L"/>
    <n v="2"/>
    <n v="167.01"/>
    <n v="0"/>
    <n v="89.8"/>
    <n v="334.02"/>
    <n v="179.6"/>
    <n v="154.41999999999999"/>
    <n v="0.46230764624872761"/>
  </r>
  <r>
    <n v="5077"/>
    <d v="2026-04-11T00:00:00"/>
    <n v="2026"/>
    <s v="Q2"/>
    <x v="3"/>
    <x v="3"/>
    <x v="8"/>
    <x v="3"/>
    <s v="Returning"/>
    <x v="1"/>
    <s v="Hiking Daypack 20L"/>
    <n v="2"/>
    <n v="92.63"/>
    <n v="0.15"/>
    <n v="44.96"/>
    <n v="157.47099999999998"/>
    <n v="89.92"/>
    <n v="67.550999999999974"/>
    <n v="0.42897422382533917"/>
  </r>
  <r>
    <n v="1259"/>
    <d v="2026-04-12T00:00:00"/>
    <n v="2026"/>
    <s v="Q2"/>
    <x v="3"/>
    <x v="1"/>
    <x v="12"/>
    <x v="3"/>
    <s v="New"/>
    <x v="1"/>
    <s v="Summit Backpack 45L"/>
    <n v="2"/>
    <n v="151.01"/>
    <n v="0"/>
    <n v="80.209999999999994"/>
    <n v="302.02"/>
    <n v="160.41999999999999"/>
    <n v="141.6"/>
    <n v="0.4688431229719886"/>
  </r>
  <r>
    <n v="1720"/>
    <d v="2026-04-12T00:00:00"/>
    <n v="2026"/>
    <s v="Q2"/>
    <x v="3"/>
    <x v="0"/>
    <x v="15"/>
    <x v="0"/>
    <s v="New"/>
    <x v="1"/>
    <s v="Hiking Daypack 20L"/>
    <n v="2"/>
    <n v="92.07"/>
    <n v="0"/>
    <n v="44.1"/>
    <n v="184.14"/>
    <n v="88.2"/>
    <n v="95.939999999999984"/>
    <n v="0.52101661779081132"/>
  </r>
  <r>
    <n v="1975"/>
    <d v="2026-04-12T00:00:00"/>
    <n v="2026"/>
    <s v="Q2"/>
    <x v="3"/>
    <x v="0"/>
    <x v="15"/>
    <x v="0"/>
    <s v="Returning"/>
    <x v="4"/>
    <s v="Recovery Roller"/>
    <n v="1"/>
    <n v="36.840000000000003"/>
    <n v="0.1"/>
    <n v="13.86"/>
    <n v="33.156000000000006"/>
    <n v="13.86"/>
    <n v="19.296000000000006"/>
    <n v="0.58197611292073836"/>
  </r>
  <r>
    <n v="2848"/>
    <d v="2026-04-12T00:00:00"/>
    <n v="2026"/>
    <s v="Q2"/>
    <x v="3"/>
    <x v="1"/>
    <x v="6"/>
    <x v="0"/>
    <s v="New"/>
    <x v="1"/>
    <s v="Trekking Poles"/>
    <n v="1"/>
    <n v="71.64"/>
    <n v="0.05"/>
    <n v="32.729999999999997"/>
    <n v="68.057999999999993"/>
    <n v="32.729999999999997"/>
    <n v="35.327999999999996"/>
    <n v="0.51908666137706072"/>
  </r>
  <r>
    <n v="2979"/>
    <d v="2026-04-12T00:00:00"/>
    <n v="2026"/>
    <s v="Q2"/>
    <x v="3"/>
    <x v="1"/>
    <x v="14"/>
    <x v="0"/>
    <s v="New"/>
    <x v="4"/>
    <s v="Weighted Vest"/>
    <n v="1"/>
    <n v="124.18"/>
    <n v="0"/>
    <n v="67.42"/>
    <n v="124.18"/>
    <n v="67.42"/>
    <n v="56.760000000000005"/>
    <n v="0.45707843453052022"/>
  </r>
  <r>
    <n v="2996"/>
    <d v="2026-04-12T00:00:00"/>
    <n v="2026"/>
    <s v="Q2"/>
    <x v="3"/>
    <x v="1"/>
    <x v="12"/>
    <x v="2"/>
    <s v="New"/>
    <x v="2"/>
    <s v="Carry-On Duffel"/>
    <n v="1"/>
    <n v="134.94999999999999"/>
    <n v="0"/>
    <n v="67.849999999999994"/>
    <n v="134.94999999999999"/>
    <n v="67.849999999999994"/>
    <n v="67.099999999999994"/>
    <n v="0.49722119303445722"/>
  </r>
  <r>
    <n v="749"/>
    <d v="2026-04-13T00:00:00"/>
    <n v="2026"/>
    <s v="Q2"/>
    <x v="3"/>
    <x v="0"/>
    <x v="15"/>
    <x v="0"/>
    <s v="New"/>
    <x v="3"/>
    <s v="Compact Sleeping Bag"/>
    <n v="2"/>
    <n v="124"/>
    <n v="0"/>
    <n v="60.14"/>
    <n v="248"/>
    <n v="120.28"/>
    <n v="127.72"/>
    <n v="0.51500000000000001"/>
  </r>
  <r>
    <n v="1928"/>
    <d v="2026-04-13T00:00:00"/>
    <n v="2026"/>
    <s v="Q2"/>
    <x v="3"/>
    <x v="3"/>
    <x v="13"/>
    <x v="3"/>
    <s v="Returning"/>
    <x v="4"/>
    <s v="Training Mat"/>
    <n v="2"/>
    <n v="50.2"/>
    <n v="0.1"/>
    <n v="21.48"/>
    <n v="90.360000000000014"/>
    <n v="42.96"/>
    <n v="47.400000000000013"/>
    <n v="0.5245683930942896"/>
  </r>
  <r>
    <n v="2486"/>
    <d v="2026-04-13T00:00:00"/>
    <n v="2026"/>
    <s v="Q2"/>
    <x v="3"/>
    <x v="1"/>
    <x v="11"/>
    <x v="0"/>
    <s v="Business"/>
    <x v="1"/>
    <s v="Hiking Daypack 20L"/>
    <n v="1"/>
    <n v="93.65"/>
    <n v="0"/>
    <n v="44.15"/>
    <n v="93.65"/>
    <n v="44.15"/>
    <n v="49.500000000000007"/>
    <n v="0.5285638013881474"/>
  </r>
  <r>
    <n v="2688"/>
    <d v="2026-04-13T00:00:00"/>
    <n v="2026"/>
    <s v="Q2"/>
    <x v="3"/>
    <x v="2"/>
    <x v="16"/>
    <x v="3"/>
    <s v="New"/>
    <x v="2"/>
    <s v="Packing Cube Set"/>
    <n v="5"/>
    <n v="47.25"/>
    <n v="0.1"/>
    <n v="17.93"/>
    <n v="212.625"/>
    <n v="89.65"/>
    <n v="122.97499999999999"/>
    <n v="0.57836566725455607"/>
  </r>
  <r>
    <n v="2712"/>
    <d v="2026-04-13T00:00:00"/>
    <n v="2026"/>
    <s v="Q2"/>
    <x v="3"/>
    <x v="2"/>
    <x v="5"/>
    <x v="0"/>
    <s v="Returning"/>
    <x v="4"/>
    <s v="Recovery Roller"/>
    <n v="1"/>
    <n v="35.69"/>
    <n v="0.05"/>
    <n v="13.53"/>
    <n v="33.905499999999996"/>
    <n v="13.53"/>
    <n v="20.375499999999995"/>
    <n v="0.60094969842650892"/>
  </r>
  <r>
    <n v="3853"/>
    <d v="2026-04-13T00:00:00"/>
    <n v="2026"/>
    <s v="Q2"/>
    <x v="3"/>
    <x v="3"/>
    <x v="13"/>
    <x v="0"/>
    <s v="Returning"/>
    <x v="2"/>
    <s v="Carry-On Duffel"/>
    <n v="3"/>
    <n v="136.12"/>
    <n v="0"/>
    <n v="66.58"/>
    <n v="408.36"/>
    <n v="199.74"/>
    <n v="208.62"/>
    <n v="0.51087275933000298"/>
  </r>
  <r>
    <n v="4043"/>
    <d v="2026-04-13T00:00:00"/>
    <n v="2026"/>
    <s v="Q2"/>
    <x v="3"/>
    <x v="3"/>
    <x v="7"/>
    <x v="3"/>
    <s v="New"/>
    <x v="1"/>
    <s v="Summit Backpack 45L"/>
    <n v="1"/>
    <n v="155.88999999999999"/>
    <n v="0"/>
    <n v="77.260000000000005"/>
    <n v="155.88999999999999"/>
    <n v="77.260000000000005"/>
    <n v="78.629999999999981"/>
    <n v="0.50439412406183837"/>
  </r>
  <r>
    <n v="290"/>
    <d v="2026-04-14T00:00:00"/>
    <n v="2026"/>
    <s v="Q2"/>
    <x v="3"/>
    <x v="0"/>
    <x v="15"/>
    <x v="0"/>
    <s v="Business"/>
    <x v="2"/>
    <s v="Carry-On Duffel"/>
    <n v="1"/>
    <n v="130.81"/>
    <n v="0"/>
    <n v="67.86"/>
    <n v="130.81"/>
    <n v="67.86"/>
    <n v="62.95"/>
    <n v="0.48123232168794439"/>
  </r>
  <r>
    <n v="2953"/>
    <d v="2026-04-14T00:00:00"/>
    <n v="2026"/>
    <s v="Q2"/>
    <x v="3"/>
    <x v="0"/>
    <x v="0"/>
    <x v="0"/>
    <s v="Returning"/>
    <x v="2"/>
    <s v="Packing Cube Set"/>
    <n v="2"/>
    <n v="47.56"/>
    <n v="0.05"/>
    <n v="18.649999999999999"/>
    <n v="90.364000000000004"/>
    <n v="37.299999999999997"/>
    <n v="53.064000000000007"/>
    <n v="0.58722500110663545"/>
  </r>
  <r>
    <n v="3179"/>
    <d v="2026-04-14T00:00:00"/>
    <n v="2026"/>
    <s v="Q2"/>
    <x v="3"/>
    <x v="1"/>
    <x v="14"/>
    <x v="0"/>
    <s v="New"/>
    <x v="1"/>
    <s v="Trail Boots"/>
    <n v="2"/>
    <n v="140.65"/>
    <n v="0.05"/>
    <n v="78.900000000000006"/>
    <n v="267.23500000000001"/>
    <n v="157.80000000000001"/>
    <n v="109.435"/>
    <n v="0.40950848504125581"/>
  </r>
  <r>
    <n v="3301"/>
    <d v="2026-04-14T00:00:00"/>
    <n v="2026"/>
    <s v="Q2"/>
    <x v="3"/>
    <x v="3"/>
    <x v="4"/>
    <x v="2"/>
    <s v="New"/>
    <x v="0"/>
    <s v="Commuter Helmet"/>
    <n v="1"/>
    <n v="82.75"/>
    <n v="0"/>
    <n v="43.18"/>
    <n v="82.75"/>
    <n v="43.18"/>
    <n v="39.57"/>
    <n v="0.47818731117824775"/>
  </r>
  <r>
    <n v="3349"/>
    <d v="2026-04-14T00:00:00"/>
    <n v="2026"/>
    <s v="Q2"/>
    <x v="3"/>
    <x v="3"/>
    <x v="8"/>
    <x v="0"/>
    <s v="Returning"/>
    <x v="4"/>
    <s v="Resistance Band Set"/>
    <n v="2"/>
    <n v="40.909999999999997"/>
    <n v="0.1"/>
    <n v="14.95"/>
    <n v="73.637999999999991"/>
    <n v="29.9"/>
    <n v="43.737999999999992"/>
    <n v="0.59395964040305271"/>
  </r>
  <r>
    <n v="4874"/>
    <d v="2026-04-14T00:00:00"/>
    <n v="2026"/>
    <s v="Q2"/>
    <x v="3"/>
    <x v="0"/>
    <x v="0"/>
    <x v="2"/>
    <s v="Returning"/>
    <x v="2"/>
    <s v="Packing Cube Set"/>
    <n v="1"/>
    <n v="46.62"/>
    <n v="0"/>
    <n v="18.86"/>
    <n v="46.62"/>
    <n v="18.86"/>
    <n v="27.759999999999998"/>
    <n v="0.59545259545259543"/>
  </r>
  <r>
    <n v="1045"/>
    <d v="2026-04-15T00:00:00"/>
    <n v="2026"/>
    <s v="Q2"/>
    <x v="3"/>
    <x v="0"/>
    <x v="15"/>
    <x v="0"/>
    <s v="Returning"/>
    <x v="3"/>
    <s v="Trail Tent 2P"/>
    <n v="2"/>
    <n v="196.57"/>
    <n v="0.05"/>
    <n v="106.2"/>
    <n v="373.48299999999995"/>
    <n v="212.4"/>
    <n v="161.08299999999994"/>
    <n v="0.43129941657317727"/>
  </r>
  <r>
    <n v="1703"/>
    <d v="2026-04-15T00:00:00"/>
    <n v="2026"/>
    <s v="Q2"/>
    <x v="3"/>
    <x v="1"/>
    <x v="1"/>
    <x v="0"/>
    <s v="Returning"/>
    <x v="1"/>
    <s v="Hiking Daypack 20L"/>
    <n v="1"/>
    <n v="90.52"/>
    <n v="0"/>
    <n v="46.5"/>
    <n v="90.52"/>
    <n v="46.5"/>
    <n v="44.019999999999996"/>
    <n v="0.4863013698630137"/>
  </r>
  <r>
    <n v="2107"/>
    <d v="2026-04-15T00:00:00"/>
    <n v="2026"/>
    <s v="Q2"/>
    <x v="3"/>
    <x v="0"/>
    <x v="15"/>
    <x v="0"/>
    <s v="Returning"/>
    <x v="2"/>
    <s v="Travel Backpack 35L"/>
    <n v="5"/>
    <n v="165.35"/>
    <n v="0.05"/>
    <n v="89.38"/>
    <n v="785.41249999999991"/>
    <n v="446.9"/>
    <n v="338.51249999999993"/>
    <n v="0.43099963395031271"/>
  </r>
  <r>
    <n v="2265"/>
    <d v="2026-04-15T00:00:00"/>
    <n v="2026"/>
    <s v="Q2"/>
    <x v="3"/>
    <x v="1"/>
    <x v="11"/>
    <x v="2"/>
    <s v="Returning"/>
    <x v="2"/>
    <s v="Insulated Bottle"/>
    <n v="2"/>
    <n v="36.35"/>
    <n v="0"/>
    <n v="13.55"/>
    <n v="72.7"/>
    <n v="27.1"/>
    <n v="45.6"/>
    <n v="0.6272352132049519"/>
  </r>
  <r>
    <n v="2839"/>
    <d v="2026-04-15T00:00:00"/>
    <n v="2026"/>
    <s v="Q2"/>
    <x v="3"/>
    <x v="1"/>
    <x v="14"/>
    <x v="2"/>
    <s v="New"/>
    <x v="2"/>
    <s v="Packing Cube Set"/>
    <n v="1"/>
    <n v="47"/>
    <n v="0"/>
    <n v="18.64"/>
    <n v="47"/>
    <n v="18.64"/>
    <n v="28.36"/>
    <n v="0.60340425531914887"/>
  </r>
  <r>
    <n v="4742"/>
    <d v="2026-04-15T00:00:00"/>
    <n v="2026"/>
    <s v="Q2"/>
    <x v="3"/>
    <x v="3"/>
    <x v="13"/>
    <x v="3"/>
    <s v="Returning"/>
    <x v="2"/>
    <s v="Packing Cube Set"/>
    <n v="1"/>
    <n v="46.86"/>
    <n v="0"/>
    <n v="18.190000000000001"/>
    <n v="46.86"/>
    <n v="18.190000000000001"/>
    <n v="28.669999999999998"/>
    <n v="0.61182244985061884"/>
  </r>
  <r>
    <n v="4899"/>
    <d v="2026-04-15T00:00:00"/>
    <n v="2026"/>
    <s v="Q2"/>
    <x v="3"/>
    <x v="0"/>
    <x v="9"/>
    <x v="0"/>
    <s v="New"/>
    <x v="3"/>
    <s v="Portable Camp Stove"/>
    <n v="2"/>
    <n v="82.13"/>
    <n v="0.05"/>
    <n v="39.909999999999997"/>
    <n v="156.047"/>
    <n v="79.819999999999993"/>
    <n v="76.227000000000004"/>
    <n v="0.48848744288579726"/>
  </r>
  <r>
    <n v="5042"/>
    <d v="2026-04-15T00:00:00"/>
    <n v="2026"/>
    <s v="Q2"/>
    <x v="3"/>
    <x v="1"/>
    <x v="6"/>
    <x v="2"/>
    <s v="Business"/>
    <x v="2"/>
    <s v="Travel Backpack 35L"/>
    <n v="1"/>
    <n v="163.16"/>
    <n v="0"/>
    <n v="88.78"/>
    <n v="163.16"/>
    <n v="88.78"/>
    <n v="74.38"/>
    <n v="0.45587153714145623"/>
  </r>
  <r>
    <n v="2248"/>
    <d v="2026-04-16T00:00:00"/>
    <n v="2026"/>
    <s v="Q2"/>
    <x v="3"/>
    <x v="0"/>
    <x v="15"/>
    <x v="2"/>
    <s v="New"/>
    <x v="2"/>
    <s v="Insulated Bottle"/>
    <n v="2"/>
    <n v="36.68"/>
    <n v="0.1"/>
    <n v="13.92"/>
    <n v="66.024000000000001"/>
    <n v="27.84"/>
    <n v="38.183999999999997"/>
    <n v="0.57833515085423481"/>
  </r>
  <r>
    <n v="2427"/>
    <d v="2026-04-16T00:00:00"/>
    <n v="2026"/>
    <s v="Q2"/>
    <x v="3"/>
    <x v="3"/>
    <x v="13"/>
    <x v="0"/>
    <s v="New"/>
    <x v="2"/>
    <s v="Packing Cube Set"/>
    <n v="1"/>
    <n v="45.82"/>
    <n v="0.1"/>
    <n v="18.48"/>
    <n v="41.238"/>
    <n v="18.48"/>
    <n v="22.757999999999999"/>
    <n v="0.55186963480285167"/>
  </r>
  <r>
    <n v="2445"/>
    <d v="2026-04-16T00:00:00"/>
    <n v="2026"/>
    <s v="Q2"/>
    <x v="3"/>
    <x v="0"/>
    <x v="15"/>
    <x v="0"/>
    <s v="Returning"/>
    <x v="1"/>
    <s v="Trekking Poles"/>
    <n v="1"/>
    <n v="70.95"/>
    <n v="0"/>
    <n v="31.43"/>
    <n v="70.95"/>
    <n v="31.43"/>
    <n v="39.520000000000003"/>
    <n v="0.55701198026779419"/>
  </r>
  <r>
    <n v="3311"/>
    <d v="2026-04-16T00:00:00"/>
    <n v="2026"/>
    <s v="Q2"/>
    <x v="3"/>
    <x v="1"/>
    <x v="11"/>
    <x v="0"/>
    <s v="New"/>
    <x v="2"/>
    <s v="Packing Cube Set"/>
    <n v="1"/>
    <n v="46.68"/>
    <n v="0.05"/>
    <n v="18.350000000000001"/>
    <n v="44.345999999999997"/>
    <n v="18.350000000000001"/>
    <n v="25.995999999999995"/>
    <n v="0.58620845172056102"/>
  </r>
  <r>
    <n v="3320"/>
    <d v="2026-04-16T00:00:00"/>
    <n v="2026"/>
    <s v="Q2"/>
    <x v="3"/>
    <x v="2"/>
    <x v="16"/>
    <x v="0"/>
    <s v="Business"/>
    <x v="2"/>
    <s v="Travel Backpack 35L"/>
    <n v="5"/>
    <n v="164.31"/>
    <n v="0.05"/>
    <n v="85.41"/>
    <n v="780.47249999999997"/>
    <n v="427.04999999999995"/>
    <n v="353.42250000000001"/>
    <n v="0.45283145786686912"/>
  </r>
  <r>
    <n v="3321"/>
    <d v="2026-04-16T00:00:00"/>
    <n v="2026"/>
    <s v="Q2"/>
    <x v="3"/>
    <x v="1"/>
    <x v="6"/>
    <x v="0"/>
    <s v="Business"/>
    <x v="2"/>
    <s v="Insulated Bottle"/>
    <n v="3"/>
    <n v="35.57"/>
    <n v="0"/>
    <n v="13.67"/>
    <n v="106.71000000000001"/>
    <n v="41.01"/>
    <n v="65.700000000000017"/>
    <n v="0.61568737700309262"/>
  </r>
  <r>
    <n v="5181"/>
    <d v="2026-04-16T00:00:00"/>
    <n v="2026"/>
    <s v="Q2"/>
    <x v="3"/>
    <x v="0"/>
    <x v="0"/>
    <x v="3"/>
    <s v="New"/>
    <x v="2"/>
    <s v="Packing Cube Set"/>
    <n v="2"/>
    <n v="45.51"/>
    <n v="0.1"/>
    <n v="18.809999999999999"/>
    <n v="81.917999999999992"/>
    <n v="37.619999999999997"/>
    <n v="44.297999999999995"/>
    <n v="0.54076027246758951"/>
  </r>
  <r>
    <n v="5187"/>
    <d v="2026-04-16T00:00:00"/>
    <n v="2026"/>
    <s v="Q2"/>
    <x v="3"/>
    <x v="3"/>
    <x v="8"/>
    <x v="0"/>
    <s v="Returning"/>
    <x v="3"/>
    <s v="Trail Tent 2P"/>
    <n v="2"/>
    <n v="198.32"/>
    <n v="0"/>
    <n v="106.8"/>
    <n v="396.64"/>
    <n v="213.6"/>
    <n v="183.04"/>
    <n v="0.46147640177490923"/>
  </r>
  <r>
    <n v="605"/>
    <d v="2026-04-17T00:00:00"/>
    <n v="2026"/>
    <s v="Q2"/>
    <x v="3"/>
    <x v="3"/>
    <x v="8"/>
    <x v="3"/>
    <s v="Business"/>
    <x v="2"/>
    <s v="Carry-On Duffel"/>
    <n v="2"/>
    <n v="130.94"/>
    <n v="0"/>
    <n v="67.459999999999994"/>
    <n v="261.88"/>
    <n v="134.91999999999999"/>
    <n v="126.96000000000001"/>
    <n v="0.48480219948067821"/>
  </r>
  <r>
    <n v="3244"/>
    <d v="2026-04-17T00:00:00"/>
    <n v="2026"/>
    <s v="Q2"/>
    <x v="3"/>
    <x v="1"/>
    <x v="11"/>
    <x v="3"/>
    <s v="Returning"/>
    <x v="2"/>
    <s v="Carry-On Duffel"/>
    <n v="1"/>
    <n v="131.62"/>
    <n v="0"/>
    <n v="66.95"/>
    <n v="131.62"/>
    <n v="66.95"/>
    <n v="64.67"/>
    <n v="0.49133870232487464"/>
  </r>
  <r>
    <n v="4047"/>
    <d v="2026-04-17T00:00:00"/>
    <n v="2026"/>
    <s v="Q2"/>
    <x v="3"/>
    <x v="0"/>
    <x v="0"/>
    <x v="1"/>
    <s v="Business"/>
    <x v="2"/>
    <s v="Travel Backpack 35L"/>
    <n v="8"/>
    <n v="168.34"/>
    <n v="0.15"/>
    <n v="88.7"/>
    <n v="1144.712"/>
    <n v="709.6"/>
    <n v="435.11199999999997"/>
    <n v="0.38010608781946897"/>
  </r>
  <r>
    <n v="4101"/>
    <d v="2026-04-17T00:00:00"/>
    <n v="2026"/>
    <s v="Q2"/>
    <x v="3"/>
    <x v="1"/>
    <x v="6"/>
    <x v="0"/>
    <s v="Returning"/>
    <x v="3"/>
    <s v="Portable Camp Stove"/>
    <n v="1"/>
    <n v="81.040000000000006"/>
    <n v="0"/>
    <n v="39.97"/>
    <n v="81.040000000000006"/>
    <n v="39.97"/>
    <n v="41.070000000000007"/>
    <n v="0.50678677196446209"/>
  </r>
  <r>
    <n v="4537"/>
    <d v="2026-04-17T00:00:00"/>
    <n v="2026"/>
    <s v="Q2"/>
    <x v="3"/>
    <x v="3"/>
    <x v="8"/>
    <x v="0"/>
    <s v="Business"/>
    <x v="3"/>
    <s v="Portable Camp Stove"/>
    <n v="3"/>
    <n v="81.53"/>
    <n v="0.05"/>
    <n v="38.630000000000003"/>
    <n v="232.3605"/>
    <n v="115.89000000000001"/>
    <n v="116.47049999999999"/>
    <n v="0.50124913657872139"/>
  </r>
  <r>
    <n v="754"/>
    <d v="2026-04-18T00:00:00"/>
    <n v="2026"/>
    <s v="Q2"/>
    <x v="3"/>
    <x v="2"/>
    <x v="10"/>
    <x v="3"/>
    <s v="Returning"/>
    <x v="0"/>
    <s v="Cycling Pack 12L"/>
    <n v="3"/>
    <n v="104.8"/>
    <n v="0.1"/>
    <n v="50.59"/>
    <n v="282.95999999999998"/>
    <n v="151.77000000000001"/>
    <n v="131.18999999999997"/>
    <n v="0.46363443596268017"/>
  </r>
  <r>
    <n v="1340"/>
    <d v="2026-04-18T00:00:00"/>
    <n v="2026"/>
    <s v="Q2"/>
    <x v="3"/>
    <x v="3"/>
    <x v="8"/>
    <x v="0"/>
    <s v="New"/>
    <x v="4"/>
    <s v="Training Mat"/>
    <n v="2"/>
    <n v="51.24"/>
    <n v="0"/>
    <n v="22.52"/>
    <n v="102.48"/>
    <n v="45.04"/>
    <n v="57.440000000000005"/>
    <n v="0.56049960967993762"/>
  </r>
  <r>
    <n v="1444"/>
    <d v="2026-04-18T00:00:00"/>
    <n v="2026"/>
    <s v="Q2"/>
    <x v="3"/>
    <x v="2"/>
    <x v="10"/>
    <x v="2"/>
    <s v="Returning"/>
    <x v="3"/>
    <s v="Compact Sleeping Bag"/>
    <n v="1"/>
    <n v="120.52"/>
    <n v="0.1"/>
    <n v="59.01"/>
    <n v="108.468"/>
    <n v="59.01"/>
    <n v="49.458000000000006"/>
    <n v="0.45596858059519862"/>
  </r>
  <r>
    <n v="2390"/>
    <d v="2026-04-18T00:00:00"/>
    <n v="2026"/>
    <s v="Q2"/>
    <x v="3"/>
    <x v="3"/>
    <x v="8"/>
    <x v="2"/>
    <s v="Returning"/>
    <x v="3"/>
    <s v="Portable Camp Stove"/>
    <n v="1"/>
    <n v="80.98"/>
    <n v="0"/>
    <n v="40.19"/>
    <n v="80.98"/>
    <n v="40.19"/>
    <n v="40.790000000000006"/>
    <n v="0.50370461842430236"/>
  </r>
  <r>
    <n v="3076"/>
    <d v="2026-04-18T00:00:00"/>
    <n v="2026"/>
    <s v="Q2"/>
    <x v="3"/>
    <x v="2"/>
    <x v="2"/>
    <x v="0"/>
    <s v="Business"/>
    <x v="3"/>
    <s v="Portable Camp Stove"/>
    <n v="2"/>
    <n v="82.58"/>
    <n v="0.1"/>
    <n v="39.93"/>
    <n v="148.64400000000001"/>
    <n v="79.86"/>
    <n v="68.784000000000006"/>
    <n v="0.46274319851457174"/>
  </r>
  <r>
    <n v="3157"/>
    <d v="2026-04-18T00:00:00"/>
    <n v="2026"/>
    <s v="Q2"/>
    <x v="3"/>
    <x v="3"/>
    <x v="8"/>
    <x v="0"/>
    <s v="New"/>
    <x v="3"/>
    <s v="Trail Tent 2P"/>
    <n v="2"/>
    <n v="200.36"/>
    <n v="0"/>
    <n v="105.12"/>
    <n v="400.72"/>
    <n v="210.24"/>
    <n v="190.48000000000002"/>
    <n v="0.47534438011579161"/>
  </r>
  <r>
    <n v="4516"/>
    <d v="2026-04-18T00:00:00"/>
    <n v="2026"/>
    <s v="Q2"/>
    <x v="3"/>
    <x v="2"/>
    <x v="5"/>
    <x v="0"/>
    <s v="Returning"/>
    <x v="3"/>
    <s v="Trail Tent 2P"/>
    <n v="1"/>
    <n v="196.24"/>
    <n v="0"/>
    <n v="106.34"/>
    <n v="196.24"/>
    <n v="106.34"/>
    <n v="89.9"/>
    <n v="0.45811251528740321"/>
  </r>
  <r>
    <n v="5119"/>
    <d v="2026-04-18T00:00:00"/>
    <n v="2026"/>
    <s v="Q2"/>
    <x v="3"/>
    <x v="0"/>
    <x v="15"/>
    <x v="0"/>
    <s v="Business"/>
    <x v="1"/>
    <s v="Hiking Daypack 20L"/>
    <n v="1"/>
    <n v="93.32"/>
    <n v="0"/>
    <n v="44.82"/>
    <n v="93.32"/>
    <n v="44.82"/>
    <n v="48.499999999999993"/>
    <n v="0.51971710244320612"/>
  </r>
  <r>
    <n v="125"/>
    <d v="2026-04-19T00:00:00"/>
    <n v="2026"/>
    <s v="Q2"/>
    <x v="3"/>
    <x v="3"/>
    <x v="7"/>
    <x v="0"/>
    <s v="Returning"/>
    <x v="0"/>
    <s v="Cycling Pack 12L"/>
    <n v="2"/>
    <n v="101.61"/>
    <n v="0"/>
    <n v="49.9"/>
    <n v="203.22"/>
    <n v="99.8"/>
    <n v="103.42"/>
    <n v="0.50890660368074014"/>
  </r>
  <r>
    <n v="728"/>
    <d v="2026-04-19T00:00:00"/>
    <n v="2026"/>
    <s v="Q2"/>
    <x v="3"/>
    <x v="1"/>
    <x v="14"/>
    <x v="0"/>
    <s v="Returning"/>
    <x v="0"/>
    <s v="Cycling Pack 12L"/>
    <n v="1"/>
    <n v="104.91"/>
    <n v="0"/>
    <n v="51.68"/>
    <n v="104.91"/>
    <n v="51.68"/>
    <n v="53.23"/>
    <n v="0.50738728433895719"/>
  </r>
  <r>
    <n v="1271"/>
    <d v="2026-04-19T00:00:00"/>
    <n v="2026"/>
    <s v="Q2"/>
    <x v="3"/>
    <x v="2"/>
    <x v="2"/>
    <x v="1"/>
    <s v="Business"/>
    <x v="4"/>
    <s v="Resistance Band Set"/>
    <n v="8"/>
    <n v="39.99"/>
    <n v="0.15"/>
    <n v="14.92"/>
    <n v="271.93200000000002"/>
    <n v="119.36"/>
    <n v="152.572"/>
    <n v="0.56106673727255341"/>
  </r>
  <r>
    <n v="1284"/>
    <d v="2026-04-19T00:00:00"/>
    <n v="2026"/>
    <s v="Q2"/>
    <x v="3"/>
    <x v="1"/>
    <x v="12"/>
    <x v="2"/>
    <s v="New"/>
    <x v="2"/>
    <s v="Carry-On Duffel"/>
    <n v="1"/>
    <n v="136.01"/>
    <n v="0"/>
    <n v="66.59"/>
    <n v="136.01"/>
    <n v="66.59"/>
    <n v="69.419999999999987"/>
    <n v="0.51040364679067707"/>
  </r>
  <r>
    <n v="1657"/>
    <d v="2026-04-19T00:00:00"/>
    <n v="2026"/>
    <s v="Q2"/>
    <x v="3"/>
    <x v="0"/>
    <x v="0"/>
    <x v="1"/>
    <s v="Business"/>
    <x v="3"/>
    <s v="Compact Sleeping Bag"/>
    <n v="15"/>
    <n v="122.1"/>
    <n v="0.15"/>
    <n v="62.33"/>
    <n v="1556.7749999999999"/>
    <n v="934.94999999999993"/>
    <n v="621.82499999999993"/>
    <n v="0.39943151707857588"/>
  </r>
  <r>
    <n v="2240"/>
    <d v="2026-04-19T00:00:00"/>
    <n v="2026"/>
    <s v="Q2"/>
    <x v="3"/>
    <x v="0"/>
    <x v="15"/>
    <x v="3"/>
    <s v="Returning"/>
    <x v="3"/>
    <s v="Alpine Tent 4P"/>
    <n v="4"/>
    <n v="341.75"/>
    <n v="0.1"/>
    <n v="191.91"/>
    <n v="1230.3"/>
    <n v="767.64"/>
    <n v="462.65999999999997"/>
    <n v="0.37605462082418922"/>
  </r>
  <r>
    <n v="3050"/>
    <d v="2026-04-19T00:00:00"/>
    <n v="2026"/>
    <s v="Q2"/>
    <x v="3"/>
    <x v="3"/>
    <x v="13"/>
    <x v="2"/>
    <s v="Returning"/>
    <x v="1"/>
    <s v="Summit Backpack 45L"/>
    <n v="3"/>
    <n v="156.16"/>
    <n v="0.05"/>
    <n v="77.81"/>
    <n v="445.05599999999998"/>
    <n v="233.43"/>
    <n v="211.62599999999998"/>
    <n v="0.47550420621225192"/>
  </r>
  <r>
    <n v="3213"/>
    <d v="2026-04-19T00:00:00"/>
    <n v="2026"/>
    <s v="Q2"/>
    <x v="3"/>
    <x v="0"/>
    <x v="15"/>
    <x v="0"/>
    <s v="Returning"/>
    <x v="2"/>
    <s v="Carry-On Duffel"/>
    <n v="2"/>
    <n v="132.53"/>
    <n v="0.05"/>
    <n v="66.39"/>
    <n v="251.80699999999999"/>
    <n v="132.78"/>
    <n v="119.02699999999999"/>
    <n v="0.47269138665724142"/>
  </r>
  <r>
    <n v="3367"/>
    <d v="2026-04-19T00:00:00"/>
    <n v="2026"/>
    <s v="Q2"/>
    <x v="3"/>
    <x v="2"/>
    <x v="3"/>
    <x v="0"/>
    <s v="Returning"/>
    <x v="2"/>
    <s v="Packing Cube Set"/>
    <n v="3"/>
    <n v="45.79"/>
    <n v="0"/>
    <n v="17.98"/>
    <n v="137.37"/>
    <n v="53.94"/>
    <n v="83.43"/>
    <n v="0.60733784669141733"/>
  </r>
  <r>
    <n v="3885"/>
    <d v="2026-04-19T00:00:00"/>
    <n v="2026"/>
    <s v="Q2"/>
    <x v="3"/>
    <x v="0"/>
    <x v="15"/>
    <x v="0"/>
    <s v="New"/>
    <x v="2"/>
    <s v="Carry-On Duffel"/>
    <n v="2"/>
    <n v="133.97"/>
    <n v="0.15"/>
    <n v="67.36"/>
    <n v="227.749"/>
    <n v="134.72"/>
    <n v="93.028999999999996"/>
    <n v="0.40847160690057915"/>
  </r>
  <r>
    <n v="4372"/>
    <d v="2026-04-19T00:00:00"/>
    <n v="2026"/>
    <s v="Q2"/>
    <x v="3"/>
    <x v="0"/>
    <x v="15"/>
    <x v="0"/>
    <s v="New"/>
    <x v="4"/>
    <s v="Recovery Roller"/>
    <n v="1"/>
    <n v="37.11"/>
    <n v="0.1"/>
    <n v="14.27"/>
    <n v="33.399000000000001"/>
    <n v="14.27"/>
    <n v="19.129000000000001"/>
    <n v="0.5727416988532591"/>
  </r>
  <r>
    <n v="4417"/>
    <d v="2026-04-19T00:00:00"/>
    <n v="2026"/>
    <s v="Q2"/>
    <x v="3"/>
    <x v="3"/>
    <x v="8"/>
    <x v="2"/>
    <s v="New"/>
    <x v="3"/>
    <s v="Alpine Tent 4P"/>
    <n v="3"/>
    <n v="334.01"/>
    <n v="0.15"/>
    <n v="192.17"/>
    <n v="851.72550000000001"/>
    <n v="576.51"/>
    <n v="275.21550000000002"/>
    <n v="0.32312699337990941"/>
  </r>
  <r>
    <n v="1147"/>
    <d v="2026-04-20T00:00:00"/>
    <n v="2026"/>
    <s v="Q2"/>
    <x v="3"/>
    <x v="3"/>
    <x v="7"/>
    <x v="0"/>
    <s v="New"/>
    <x v="2"/>
    <s v="Carry-On Duffel"/>
    <n v="1"/>
    <n v="131.46"/>
    <n v="0"/>
    <n v="67.77"/>
    <n v="131.46"/>
    <n v="67.77"/>
    <n v="63.690000000000012"/>
    <n v="0.48448197170241902"/>
  </r>
  <r>
    <n v="1514"/>
    <d v="2026-04-20T00:00:00"/>
    <n v="2026"/>
    <s v="Q2"/>
    <x v="3"/>
    <x v="2"/>
    <x v="3"/>
    <x v="2"/>
    <s v="Returning"/>
    <x v="1"/>
    <s v="Trekking Poles"/>
    <n v="3"/>
    <n v="72.48"/>
    <n v="0"/>
    <n v="32.36"/>
    <n v="217.44"/>
    <n v="97.08"/>
    <n v="120.36"/>
    <n v="0.55353200883002207"/>
  </r>
  <r>
    <n v="1538"/>
    <d v="2026-04-20T00:00:00"/>
    <n v="2026"/>
    <s v="Q2"/>
    <x v="3"/>
    <x v="2"/>
    <x v="2"/>
    <x v="3"/>
    <s v="New"/>
    <x v="0"/>
    <s v="Commuter Helmet"/>
    <n v="1"/>
    <n v="81.98"/>
    <n v="0"/>
    <n v="43.15"/>
    <n v="81.98"/>
    <n v="43.15"/>
    <n v="38.830000000000005"/>
    <n v="0.47365211027079779"/>
  </r>
  <r>
    <n v="1679"/>
    <d v="2026-04-20T00:00:00"/>
    <n v="2026"/>
    <s v="Q2"/>
    <x v="3"/>
    <x v="3"/>
    <x v="13"/>
    <x v="3"/>
    <s v="Returning"/>
    <x v="2"/>
    <s v="Packing Cube Set"/>
    <n v="1"/>
    <n v="46.71"/>
    <n v="0"/>
    <n v="18.18"/>
    <n v="46.71"/>
    <n v="18.18"/>
    <n v="28.53"/>
    <n v="0.61078998073217727"/>
  </r>
  <r>
    <n v="1708"/>
    <d v="2026-04-20T00:00:00"/>
    <n v="2026"/>
    <s v="Q2"/>
    <x v="3"/>
    <x v="2"/>
    <x v="5"/>
    <x v="3"/>
    <s v="New"/>
    <x v="4"/>
    <s v="Resistance Band Set"/>
    <n v="1"/>
    <n v="41.01"/>
    <n v="0"/>
    <n v="14.5"/>
    <n v="41.01"/>
    <n v="14.5"/>
    <n v="26.509999999999998"/>
    <n v="0.64642770056083876"/>
  </r>
  <r>
    <n v="2686"/>
    <d v="2026-04-20T00:00:00"/>
    <n v="2026"/>
    <s v="Q2"/>
    <x v="3"/>
    <x v="1"/>
    <x v="12"/>
    <x v="0"/>
    <s v="Returning"/>
    <x v="1"/>
    <s v="Trekking Poles"/>
    <n v="1"/>
    <n v="70.45"/>
    <n v="0.05"/>
    <n v="31.98"/>
    <n v="66.927499999999995"/>
    <n v="31.98"/>
    <n v="34.947499999999991"/>
    <n v="0.52216951178514059"/>
  </r>
  <r>
    <n v="3307"/>
    <d v="2026-04-20T00:00:00"/>
    <n v="2026"/>
    <s v="Q2"/>
    <x v="3"/>
    <x v="3"/>
    <x v="13"/>
    <x v="2"/>
    <s v="Business"/>
    <x v="0"/>
    <s v="Trail Bike Light"/>
    <n v="2"/>
    <n v="51.39"/>
    <n v="0.05"/>
    <n v="22.28"/>
    <n v="97.640999999999991"/>
    <n v="44.56"/>
    <n v="53.080999999999989"/>
    <n v="0.54363433393758764"/>
  </r>
  <r>
    <n v="3772"/>
    <d v="2026-04-20T00:00:00"/>
    <n v="2026"/>
    <s v="Q2"/>
    <x v="3"/>
    <x v="0"/>
    <x v="15"/>
    <x v="2"/>
    <s v="Returning"/>
    <x v="3"/>
    <s v="Compact Sleeping Bag"/>
    <n v="2"/>
    <n v="122.03"/>
    <n v="0"/>
    <n v="59.43"/>
    <n v="244.06"/>
    <n v="118.86"/>
    <n v="125.2"/>
    <n v="0.51298860935835455"/>
  </r>
  <r>
    <n v="3877"/>
    <d v="2026-04-20T00:00:00"/>
    <n v="2026"/>
    <s v="Q2"/>
    <x v="3"/>
    <x v="3"/>
    <x v="4"/>
    <x v="0"/>
    <s v="New"/>
    <x v="2"/>
    <s v="Carry-On Duffel"/>
    <n v="3"/>
    <n v="132.07"/>
    <n v="0.05"/>
    <n v="66.41"/>
    <n v="376.39949999999999"/>
    <n v="199.23"/>
    <n v="177.1695"/>
    <n v="0.47069536489819991"/>
  </r>
  <r>
    <n v="4117"/>
    <d v="2026-04-20T00:00:00"/>
    <n v="2026"/>
    <s v="Q2"/>
    <x v="3"/>
    <x v="3"/>
    <x v="7"/>
    <x v="3"/>
    <s v="Returning"/>
    <x v="0"/>
    <s v="Compact Repair Kit"/>
    <n v="1"/>
    <n v="41.04"/>
    <n v="0.1"/>
    <n v="17.02"/>
    <n v="36.936"/>
    <n v="17.02"/>
    <n v="19.916"/>
    <n v="0.53920294563569415"/>
  </r>
  <r>
    <n v="4562"/>
    <d v="2026-04-20T00:00:00"/>
    <n v="2026"/>
    <s v="Q2"/>
    <x v="3"/>
    <x v="1"/>
    <x v="1"/>
    <x v="2"/>
    <s v="New"/>
    <x v="4"/>
    <s v="Resistance Band Set"/>
    <n v="2"/>
    <n v="40.56"/>
    <n v="0"/>
    <n v="15.09"/>
    <n v="81.12"/>
    <n v="30.18"/>
    <n v="50.940000000000005"/>
    <n v="0.62795857988165682"/>
  </r>
  <r>
    <n v="4683"/>
    <d v="2026-04-20T00:00:00"/>
    <n v="2026"/>
    <s v="Q2"/>
    <x v="3"/>
    <x v="2"/>
    <x v="16"/>
    <x v="0"/>
    <s v="Business"/>
    <x v="4"/>
    <s v="Training Mat"/>
    <n v="3"/>
    <n v="51.36"/>
    <n v="0"/>
    <n v="22.05"/>
    <n v="154.07999999999998"/>
    <n v="66.150000000000006"/>
    <n v="87.929999999999978"/>
    <n v="0.57067757009345788"/>
  </r>
  <r>
    <n v="308"/>
    <d v="2026-04-21T00:00:00"/>
    <n v="2026"/>
    <s v="Q2"/>
    <x v="3"/>
    <x v="3"/>
    <x v="7"/>
    <x v="0"/>
    <s v="Returning"/>
    <x v="1"/>
    <s v="Hiking Daypack 20L"/>
    <n v="6"/>
    <n v="93.58"/>
    <n v="0"/>
    <n v="46.68"/>
    <n v="561.48"/>
    <n v="280.08"/>
    <n v="281.40000000000003"/>
    <n v="0.5011754648429152"/>
  </r>
  <r>
    <n v="773"/>
    <d v="2026-04-21T00:00:00"/>
    <n v="2026"/>
    <s v="Q2"/>
    <x v="3"/>
    <x v="3"/>
    <x v="7"/>
    <x v="0"/>
    <s v="Business"/>
    <x v="0"/>
    <s v="Commuter Helmet"/>
    <n v="5"/>
    <n v="80.16"/>
    <n v="0.1"/>
    <n v="42.5"/>
    <n v="360.71999999999997"/>
    <n v="212.5"/>
    <n v="148.21999999999997"/>
    <n v="0.41090042137946325"/>
  </r>
  <r>
    <n v="1303"/>
    <d v="2026-04-21T00:00:00"/>
    <n v="2026"/>
    <s v="Q2"/>
    <x v="3"/>
    <x v="1"/>
    <x v="12"/>
    <x v="0"/>
    <s v="New"/>
    <x v="1"/>
    <s v="Trail Boots"/>
    <n v="1"/>
    <n v="142.22999999999999"/>
    <n v="0.05"/>
    <n v="77.66"/>
    <n v="135.11849999999998"/>
    <n v="77.66"/>
    <n v="57.458499999999987"/>
    <n v="0.42524524768999061"/>
  </r>
  <r>
    <n v="1348"/>
    <d v="2026-04-21T00:00:00"/>
    <n v="2026"/>
    <s v="Q2"/>
    <x v="3"/>
    <x v="1"/>
    <x v="14"/>
    <x v="0"/>
    <s v="Returning"/>
    <x v="1"/>
    <s v="Trekking Poles"/>
    <n v="2"/>
    <n v="71.77"/>
    <n v="0"/>
    <n v="32.450000000000003"/>
    <n v="143.54"/>
    <n v="64.900000000000006"/>
    <n v="78.639999999999986"/>
    <n v="0.54786122335237553"/>
  </r>
  <r>
    <n v="1496"/>
    <d v="2026-04-21T00:00:00"/>
    <n v="2026"/>
    <s v="Q2"/>
    <x v="3"/>
    <x v="0"/>
    <x v="0"/>
    <x v="3"/>
    <s v="Returning"/>
    <x v="1"/>
    <s v="Trekking Poles"/>
    <n v="1"/>
    <n v="71.23"/>
    <n v="0.05"/>
    <n v="33.28"/>
    <n v="67.668499999999995"/>
    <n v="33.28"/>
    <n v="34.388499999999993"/>
    <n v="0.50819066478494423"/>
  </r>
  <r>
    <n v="1695"/>
    <d v="2026-04-21T00:00:00"/>
    <n v="2026"/>
    <s v="Q2"/>
    <x v="3"/>
    <x v="0"/>
    <x v="0"/>
    <x v="2"/>
    <s v="Returning"/>
    <x v="1"/>
    <s v="Trekking Poles"/>
    <n v="1"/>
    <n v="71.239999999999995"/>
    <n v="0.1"/>
    <n v="33.07"/>
    <n v="64.116"/>
    <n v="33.07"/>
    <n v="31.045999999999999"/>
    <n v="0.48421610830369954"/>
  </r>
  <r>
    <n v="2812"/>
    <d v="2026-04-21T00:00:00"/>
    <n v="2026"/>
    <s v="Q2"/>
    <x v="3"/>
    <x v="1"/>
    <x v="6"/>
    <x v="0"/>
    <s v="New"/>
    <x v="0"/>
    <s v="Trail Bike Light"/>
    <n v="1"/>
    <n v="51.39"/>
    <n v="0"/>
    <n v="22.08"/>
    <n v="51.39"/>
    <n v="22.08"/>
    <n v="29.310000000000002"/>
    <n v="0.57034442498540572"/>
  </r>
  <r>
    <n v="3017"/>
    <d v="2026-04-21T00:00:00"/>
    <n v="2026"/>
    <s v="Q2"/>
    <x v="3"/>
    <x v="1"/>
    <x v="12"/>
    <x v="0"/>
    <s v="Returning"/>
    <x v="0"/>
    <s v="Cycling Pack 12L"/>
    <n v="1"/>
    <n v="102.64"/>
    <n v="0"/>
    <n v="51.86"/>
    <n v="102.64"/>
    <n v="51.86"/>
    <n v="50.78"/>
    <n v="0.49473889321901793"/>
  </r>
  <r>
    <n v="3719"/>
    <d v="2026-04-21T00:00:00"/>
    <n v="2026"/>
    <s v="Q2"/>
    <x v="3"/>
    <x v="2"/>
    <x v="2"/>
    <x v="0"/>
    <s v="New"/>
    <x v="4"/>
    <s v="Recovery Roller"/>
    <n v="2"/>
    <n v="35.56"/>
    <n v="0.1"/>
    <n v="13.85"/>
    <n v="64.00800000000001"/>
    <n v="27.7"/>
    <n v="36.308000000000007"/>
    <n v="0.56724159480064995"/>
  </r>
  <r>
    <n v="3920"/>
    <d v="2026-04-21T00:00:00"/>
    <n v="2026"/>
    <s v="Q2"/>
    <x v="3"/>
    <x v="1"/>
    <x v="11"/>
    <x v="0"/>
    <s v="Returning"/>
    <x v="0"/>
    <s v="Cycling Pack 12L"/>
    <n v="2"/>
    <n v="100.39"/>
    <n v="0"/>
    <n v="49.05"/>
    <n v="200.78"/>
    <n v="98.1"/>
    <n v="102.68"/>
    <n v="0.51140551847793603"/>
  </r>
  <r>
    <n v="4654"/>
    <d v="2026-04-21T00:00:00"/>
    <n v="2026"/>
    <s v="Q2"/>
    <x v="3"/>
    <x v="0"/>
    <x v="15"/>
    <x v="2"/>
    <s v="Returning"/>
    <x v="3"/>
    <s v="Trail Tent 2P"/>
    <n v="2"/>
    <n v="191.51"/>
    <n v="0.1"/>
    <n v="101.25"/>
    <n v="344.71800000000002"/>
    <n v="202.5"/>
    <n v="142.21800000000002"/>
    <n v="0.41256331262075091"/>
  </r>
  <r>
    <n v="4920"/>
    <d v="2026-04-21T00:00:00"/>
    <n v="2026"/>
    <s v="Q2"/>
    <x v="3"/>
    <x v="1"/>
    <x v="12"/>
    <x v="2"/>
    <s v="New"/>
    <x v="1"/>
    <s v="Trail Boots"/>
    <n v="2"/>
    <n v="147.30000000000001"/>
    <n v="0"/>
    <n v="81.2"/>
    <n v="294.60000000000002"/>
    <n v="162.4"/>
    <n v="132.20000000000002"/>
    <n v="0.44874405974202308"/>
  </r>
  <r>
    <n v="5191"/>
    <d v="2026-04-21T00:00:00"/>
    <n v="2026"/>
    <s v="Q2"/>
    <x v="3"/>
    <x v="1"/>
    <x v="11"/>
    <x v="2"/>
    <s v="Returning"/>
    <x v="0"/>
    <s v="Commuter Helmet"/>
    <n v="1"/>
    <n v="79.92"/>
    <n v="0.1"/>
    <n v="43.13"/>
    <n v="71.927999999999997"/>
    <n v="43.13"/>
    <n v="28.797999999999995"/>
    <n v="0.40037259481703918"/>
  </r>
  <r>
    <n v="413"/>
    <d v="2026-04-22T00:00:00"/>
    <n v="2026"/>
    <s v="Q2"/>
    <x v="3"/>
    <x v="1"/>
    <x v="1"/>
    <x v="0"/>
    <s v="Returning"/>
    <x v="3"/>
    <s v="Alpine Tent 4P"/>
    <n v="2"/>
    <n v="344.29"/>
    <n v="0.1"/>
    <n v="192.66"/>
    <n v="619.72200000000009"/>
    <n v="385.32"/>
    <n v="234.4020000000001"/>
    <n v="0.37823733867766524"/>
  </r>
  <r>
    <n v="1658"/>
    <d v="2026-04-22T00:00:00"/>
    <n v="2026"/>
    <s v="Q2"/>
    <x v="3"/>
    <x v="2"/>
    <x v="5"/>
    <x v="0"/>
    <s v="Returning"/>
    <x v="1"/>
    <s v="Summit Backpack 45L"/>
    <n v="1"/>
    <n v="151.15"/>
    <n v="0"/>
    <n v="77.680000000000007"/>
    <n v="151.15"/>
    <n v="77.680000000000007"/>
    <n v="73.47"/>
    <n v="0.48607343698312933"/>
  </r>
  <r>
    <n v="2024"/>
    <d v="2026-04-22T00:00:00"/>
    <n v="2026"/>
    <s v="Q2"/>
    <x v="3"/>
    <x v="1"/>
    <x v="6"/>
    <x v="2"/>
    <s v="New"/>
    <x v="3"/>
    <s v="Portable Camp Stove"/>
    <n v="1"/>
    <n v="81.73"/>
    <n v="0.05"/>
    <n v="39.979999999999997"/>
    <n v="77.643500000000003"/>
    <n v="39.979999999999997"/>
    <n v="37.663500000000006"/>
    <n v="0.48508246021882068"/>
  </r>
  <r>
    <n v="3980"/>
    <d v="2026-04-22T00:00:00"/>
    <n v="2026"/>
    <s v="Q2"/>
    <x v="3"/>
    <x v="3"/>
    <x v="4"/>
    <x v="2"/>
    <s v="New"/>
    <x v="1"/>
    <s v="Trail Boots"/>
    <n v="1"/>
    <n v="142.53"/>
    <n v="0.05"/>
    <n v="77.77"/>
    <n v="135.40350000000001"/>
    <n v="77.77"/>
    <n v="57.633500000000012"/>
    <n v="0.4256426163282338"/>
  </r>
  <r>
    <n v="4239"/>
    <d v="2026-04-22T00:00:00"/>
    <n v="2026"/>
    <s v="Q2"/>
    <x v="3"/>
    <x v="1"/>
    <x v="1"/>
    <x v="0"/>
    <s v="New"/>
    <x v="3"/>
    <s v="Portable Camp Stove"/>
    <n v="2"/>
    <n v="83.24"/>
    <n v="0"/>
    <n v="40.03"/>
    <n v="166.48"/>
    <n v="80.06"/>
    <n v="86.419999999999987"/>
    <n v="0.51910139356078799"/>
  </r>
  <r>
    <n v="4761"/>
    <d v="2026-04-22T00:00:00"/>
    <n v="2026"/>
    <s v="Q2"/>
    <x v="3"/>
    <x v="0"/>
    <x v="0"/>
    <x v="3"/>
    <s v="New"/>
    <x v="1"/>
    <s v="Trail Boots"/>
    <n v="1"/>
    <n v="141.99"/>
    <n v="0.05"/>
    <n v="79.7"/>
    <n v="134.8905"/>
    <n v="79.7"/>
    <n v="55.1905"/>
    <n v="0.40915038494186023"/>
  </r>
  <r>
    <n v="5160"/>
    <d v="2026-04-22T00:00:00"/>
    <n v="2026"/>
    <s v="Q2"/>
    <x v="3"/>
    <x v="1"/>
    <x v="12"/>
    <x v="0"/>
    <s v="New"/>
    <x v="4"/>
    <s v="Recovery Roller"/>
    <n v="2"/>
    <n v="35.94"/>
    <n v="0.05"/>
    <n v="14.17"/>
    <n v="68.285999999999987"/>
    <n v="28.34"/>
    <n v="39.945999999999984"/>
    <n v="0.5849808159798493"/>
  </r>
  <r>
    <n v="2224"/>
    <d v="2026-04-23T00:00:00"/>
    <n v="2026"/>
    <s v="Q2"/>
    <x v="3"/>
    <x v="1"/>
    <x v="1"/>
    <x v="0"/>
    <s v="New"/>
    <x v="4"/>
    <s v="Training Mat"/>
    <n v="3"/>
    <n v="49.55"/>
    <n v="0"/>
    <n v="22.55"/>
    <n v="148.64999999999998"/>
    <n v="67.650000000000006"/>
    <n v="80.999999999999972"/>
    <n v="0.54490413723511588"/>
  </r>
  <r>
    <n v="2832"/>
    <d v="2026-04-23T00:00:00"/>
    <n v="2026"/>
    <s v="Q2"/>
    <x v="3"/>
    <x v="3"/>
    <x v="8"/>
    <x v="3"/>
    <s v="Returning"/>
    <x v="4"/>
    <s v="Resistance Band Set"/>
    <n v="1"/>
    <n v="39.89"/>
    <n v="0.05"/>
    <n v="15.06"/>
    <n v="37.895499999999998"/>
    <n v="15.06"/>
    <n v="22.835499999999996"/>
    <n v="0.60259133670224685"/>
  </r>
  <r>
    <n v="3000"/>
    <d v="2026-04-23T00:00:00"/>
    <n v="2026"/>
    <s v="Q2"/>
    <x v="3"/>
    <x v="3"/>
    <x v="7"/>
    <x v="3"/>
    <s v="New"/>
    <x v="4"/>
    <s v="Resistance Band Set"/>
    <n v="1"/>
    <n v="40.630000000000003"/>
    <n v="0.1"/>
    <n v="14.67"/>
    <n v="36.567"/>
    <n v="14.67"/>
    <n v="21.896999999999998"/>
    <n v="0.59881860694068423"/>
  </r>
  <r>
    <n v="3206"/>
    <d v="2026-04-23T00:00:00"/>
    <n v="2026"/>
    <s v="Q2"/>
    <x v="3"/>
    <x v="3"/>
    <x v="8"/>
    <x v="3"/>
    <s v="Returning"/>
    <x v="0"/>
    <s v="Compact Repair Kit"/>
    <n v="4"/>
    <n v="39.78"/>
    <n v="0.05"/>
    <n v="16.7"/>
    <n v="151.16399999999999"/>
    <n v="66.8"/>
    <n v="84.36399999999999"/>
    <n v="0.55809584292556425"/>
  </r>
  <r>
    <n v="3777"/>
    <d v="2026-04-23T00:00:00"/>
    <n v="2026"/>
    <s v="Q2"/>
    <x v="3"/>
    <x v="3"/>
    <x v="4"/>
    <x v="3"/>
    <s v="Business"/>
    <x v="1"/>
    <s v="Hiking Daypack 20L"/>
    <n v="1"/>
    <n v="92.74"/>
    <n v="0"/>
    <n v="46.1"/>
    <n v="92.74"/>
    <n v="46.1"/>
    <n v="46.639999999999993"/>
    <n v="0.50291136510675005"/>
  </r>
  <r>
    <n v="4980"/>
    <d v="2026-04-23T00:00:00"/>
    <n v="2026"/>
    <s v="Q2"/>
    <x v="3"/>
    <x v="1"/>
    <x v="6"/>
    <x v="2"/>
    <s v="Returning"/>
    <x v="3"/>
    <s v="Compact Sleeping Bag"/>
    <n v="2"/>
    <n v="120.49"/>
    <n v="0.1"/>
    <n v="62.23"/>
    <n v="216.88200000000001"/>
    <n v="124.46"/>
    <n v="92.422000000000011"/>
    <n v="0.42613955976060719"/>
  </r>
  <r>
    <n v="1102"/>
    <d v="2026-04-24T00:00:00"/>
    <n v="2026"/>
    <s v="Q2"/>
    <x v="3"/>
    <x v="1"/>
    <x v="6"/>
    <x v="0"/>
    <s v="Business"/>
    <x v="1"/>
    <s v="Trekking Poles"/>
    <n v="2"/>
    <n v="70.53"/>
    <n v="0"/>
    <n v="32.229999999999997"/>
    <n v="141.06"/>
    <n v="64.459999999999994"/>
    <n v="76.600000000000009"/>
    <n v="0.54303133418403526"/>
  </r>
  <r>
    <n v="1333"/>
    <d v="2026-04-24T00:00:00"/>
    <n v="2026"/>
    <s v="Q2"/>
    <x v="3"/>
    <x v="1"/>
    <x v="14"/>
    <x v="0"/>
    <s v="New"/>
    <x v="1"/>
    <s v="Hiking Daypack 20L"/>
    <n v="1"/>
    <n v="90.87"/>
    <n v="0.1"/>
    <n v="44.4"/>
    <n v="81.783000000000001"/>
    <n v="44.4"/>
    <n v="37.383000000000003"/>
    <n v="0.45709988628443565"/>
  </r>
  <r>
    <n v="1369"/>
    <d v="2026-04-24T00:00:00"/>
    <n v="2026"/>
    <s v="Q2"/>
    <x v="3"/>
    <x v="1"/>
    <x v="14"/>
    <x v="1"/>
    <s v="Returning"/>
    <x v="4"/>
    <s v="Weighted Vest"/>
    <n v="3"/>
    <n v="124.31"/>
    <n v="0.2"/>
    <n v="67.97"/>
    <n v="298.34399999999999"/>
    <n v="203.91"/>
    <n v="94.433999999999997"/>
    <n v="0.31652723031131846"/>
  </r>
  <r>
    <n v="1712"/>
    <d v="2026-04-24T00:00:00"/>
    <n v="2026"/>
    <s v="Q2"/>
    <x v="3"/>
    <x v="1"/>
    <x v="1"/>
    <x v="1"/>
    <s v="Returning"/>
    <x v="0"/>
    <s v="Compact Repair Kit"/>
    <n v="15"/>
    <n v="41.21"/>
    <n v="0.15"/>
    <n v="16.760000000000002"/>
    <n v="525.42750000000001"/>
    <n v="251.40000000000003"/>
    <n v="274.02749999999997"/>
    <n v="0.52153246642020068"/>
  </r>
  <r>
    <n v="2229"/>
    <d v="2026-04-24T00:00:00"/>
    <n v="2026"/>
    <s v="Q2"/>
    <x v="3"/>
    <x v="0"/>
    <x v="0"/>
    <x v="0"/>
    <s v="New"/>
    <x v="1"/>
    <s v="Trail Boots"/>
    <n v="2"/>
    <n v="145.75"/>
    <n v="0.1"/>
    <n v="78.900000000000006"/>
    <n v="262.35000000000002"/>
    <n v="157.80000000000001"/>
    <n v="104.55000000000001"/>
    <n v="0.39851343624928531"/>
  </r>
  <r>
    <n v="3458"/>
    <d v="2026-04-24T00:00:00"/>
    <n v="2026"/>
    <s v="Q2"/>
    <x v="3"/>
    <x v="2"/>
    <x v="3"/>
    <x v="0"/>
    <s v="New"/>
    <x v="2"/>
    <s v="Carry-On Duffel"/>
    <n v="1"/>
    <n v="134.86000000000001"/>
    <n v="0"/>
    <n v="66.040000000000006"/>
    <n v="134.86000000000001"/>
    <n v="66.040000000000006"/>
    <n v="68.820000000000007"/>
    <n v="0.51030698502150373"/>
  </r>
  <r>
    <n v="4637"/>
    <d v="2026-04-24T00:00:00"/>
    <n v="2026"/>
    <s v="Q2"/>
    <x v="3"/>
    <x v="3"/>
    <x v="13"/>
    <x v="2"/>
    <s v="New"/>
    <x v="2"/>
    <s v="Carry-On Duffel"/>
    <n v="1"/>
    <n v="136.07"/>
    <n v="0"/>
    <n v="65.17"/>
    <n v="136.07"/>
    <n v="65.17"/>
    <n v="70.899999999999991"/>
    <n v="0.52105533916366575"/>
  </r>
  <r>
    <n v="4726"/>
    <d v="2026-04-24T00:00:00"/>
    <n v="2026"/>
    <s v="Q2"/>
    <x v="3"/>
    <x v="0"/>
    <x v="15"/>
    <x v="2"/>
    <s v="Business"/>
    <x v="2"/>
    <s v="Packing Cube Set"/>
    <n v="1"/>
    <n v="47.25"/>
    <n v="0.1"/>
    <n v="18.25"/>
    <n v="42.524999999999999"/>
    <n v="18.25"/>
    <n v="24.274999999999999"/>
    <n v="0.57084068195179305"/>
  </r>
  <r>
    <n v="4838"/>
    <d v="2026-04-24T00:00:00"/>
    <n v="2026"/>
    <s v="Q2"/>
    <x v="3"/>
    <x v="0"/>
    <x v="0"/>
    <x v="0"/>
    <s v="Business"/>
    <x v="0"/>
    <s v="Compact Repair Kit"/>
    <n v="2"/>
    <n v="41.32"/>
    <n v="0.1"/>
    <n v="16.66"/>
    <n v="74.376000000000005"/>
    <n v="33.32"/>
    <n v="41.056000000000004"/>
    <n v="0.5520060234484242"/>
  </r>
  <r>
    <n v="5075"/>
    <d v="2026-04-24T00:00:00"/>
    <n v="2026"/>
    <s v="Q2"/>
    <x v="3"/>
    <x v="0"/>
    <x v="15"/>
    <x v="3"/>
    <s v="New"/>
    <x v="0"/>
    <s v="Commuter Helmet"/>
    <n v="2"/>
    <n v="81.75"/>
    <n v="0"/>
    <n v="41.92"/>
    <n v="163.5"/>
    <n v="83.84"/>
    <n v="79.66"/>
    <n v="0.48721712538226297"/>
  </r>
  <r>
    <n v="149"/>
    <d v="2026-04-25T00:00:00"/>
    <n v="2026"/>
    <s v="Q2"/>
    <x v="3"/>
    <x v="1"/>
    <x v="12"/>
    <x v="0"/>
    <s v="Returning"/>
    <x v="2"/>
    <s v="Insulated Bottle"/>
    <n v="1"/>
    <n v="36.020000000000003"/>
    <n v="0.05"/>
    <n v="13.72"/>
    <n v="34.219000000000001"/>
    <n v="13.72"/>
    <n v="20.499000000000002"/>
    <n v="0.59905315760250155"/>
  </r>
  <r>
    <n v="449"/>
    <d v="2026-04-25T00:00:00"/>
    <n v="2026"/>
    <s v="Q2"/>
    <x v="3"/>
    <x v="2"/>
    <x v="5"/>
    <x v="0"/>
    <s v="Business"/>
    <x v="2"/>
    <s v="Insulated Bottle"/>
    <n v="1"/>
    <n v="36.68"/>
    <n v="0"/>
    <n v="13.27"/>
    <n v="36.68"/>
    <n v="13.27"/>
    <n v="23.41"/>
    <n v="0.63822246455834242"/>
  </r>
  <r>
    <n v="1422"/>
    <d v="2026-04-25T00:00:00"/>
    <n v="2026"/>
    <s v="Q2"/>
    <x v="3"/>
    <x v="3"/>
    <x v="8"/>
    <x v="1"/>
    <s v="Business"/>
    <x v="3"/>
    <s v="Alpine Tent 4P"/>
    <n v="6"/>
    <n v="348.16"/>
    <n v="0.1"/>
    <n v="198.24"/>
    <n v="1880.0640000000001"/>
    <n v="1189.44"/>
    <n v="690.62400000000002"/>
    <n v="0.36734068627450978"/>
  </r>
  <r>
    <n v="3248"/>
    <d v="2026-04-25T00:00:00"/>
    <n v="2026"/>
    <s v="Q2"/>
    <x v="3"/>
    <x v="2"/>
    <x v="16"/>
    <x v="0"/>
    <s v="Returning"/>
    <x v="0"/>
    <s v="Compact Repair Kit"/>
    <n v="2"/>
    <n v="39.799999999999997"/>
    <n v="0.05"/>
    <n v="16.23"/>
    <n v="75.61999999999999"/>
    <n v="32.46"/>
    <n v="43.159999999999989"/>
    <n v="0.57074847923829664"/>
  </r>
  <r>
    <n v="3445"/>
    <d v="2026-04-25T00:00:00"/>
    <n v="2026"/>
    <s v="Q2"/>
    <x v="3"/>
    <x v="0"/>
    <x v="15"/>
    <x v="0"/>
    <s v="Returning"/>
    <x v="0"/>
    <s v="Compact Repair Kit"/>
    <n v="5"/>
    <n v="39.369999999999997"/>
    <n v="0.05"/>
    <n v="16.760000000000002"/>
    <n v="187.00749999999999"/>
    <n v="83.800000000000011"/>
    <n v="103.20749999999998"/>
    <n v="0.55188963009504954"/>
  </r>
  <r>
    <n v="3930"/>
    <d v="2026-04-25T00:00:00"/>
    <n v="2026"/>
    <s v="Q2"/>
    <x v="3"/>
    <x v="1"/>
    <x v="12"/>
    <x v="3"/>
    <s v="Returning"/>
    <x v="4"/>
    <s v="Resistance Band Set"/>
    <n v="2"/>
    <n v="40.85"/>
    <n v="0"/>
    <n v="14.99"/>
    <n v="81.7"/>
    <n v="29.98"/>
    <n v="51.72"/>
    <n v="0.633047735618115"/>
  </r>
  <r>
    <n v="3969"/>
    <d v="2026-04-25T00:00:00"/>
    <n v="2026"/>
    <s v="Q2"/>
    <x v="3"/>
    <x v="3"/>
    <x v="8"/>
    <x v="3"/>
    <s v="Returning"/>
    <x v="1"/>
    <s v="Hiking Daypack 20L"/>
    <n v="1"/>
    <n v="92.91"/>
    <n v="0.05"/>
    <n v="46"/>
    <n v="88.264499999999998"/>
    <n v="46"/>
    <n v="42.264499999999998"/>
    <n v="0.4788391709010984"/>
  </r>
  <r>
    <n v="4190"/>
    <d v="2026-04-25T00:00:00"/>
    <n v="2026"/>
    <s v="Q2"/>
    <x v="3"/>
    <x v="3"/>
    <x v="13"/>
    <x v="0"/>
    <s v="New"/>
    <x v="1"/>
    <s v="Summit Backpack 45L"/>
    <n v="1"/>
    <n v="152.01"/>
    <n v="0"/>
    <n v="80.33"/>
    <n v="152.01"/>
    <n v="80.33"/>
    <n v="71.679999999999993"/>
    <n v="0.47154792447865268"/>
  </r>
  <r>
    <n v="4442"/>
    <d v="2026-04-25T00:00:00"/>
    <n v="2026"/>
    <s v="Q2"/>
    <x v="3"/>
    <x v="1"/>
    <x v="6"/>
    <x v="3"/>
    <s v="New"/>
    <x v="2"/>
    <s v="Insulated Bottle"/>
    <n v="1"/>
    <n v="36.65"/>
    <n v="0"/>
    <n v="13.28"/>
    <n v="36.65"/>
    <n v="13.28"/>
    <n v="23.369999999999997"/>
    <n v="0.63765347885402446"/>
  </r>
  <r>
    <n v="228"/>
    <d v="2026-04-26T00:00:00"/>
    <n v="2026"/>
    <s v="Q2"/>
    <x v="3"/>
    <x v="3"/>
    <x v="8"/>
    <x v="0"/>
    <s v="Returning"/>
    <x v="3"/>
    <s v="Portable Camp Stove"/>
    <n v="5"/>
    <n v="80.819999999999993"/>
    <n v="0"/>
    <n v="40.47"/>
    <n v="404.09999999999997"/>
    <n v="202.35"/>
    <n v="201.74999999999997"/>
    <n v="0.49925760950259834"/>
  </r>
  <r>
    <n v="2101"/>
    <d v="2026-04-26T00:00:00"/>
    <n v="2026"/>
    <s v="Q2"/>
    <x v="3"/>
    <x v="3"/>
    <x v="4"/>
    <x v="0"/>
    <s v="New"/>
    <x v="1"/>
    <s v="Trail Boots"/>
    <n v="4"/>
    <n v="144.69999999999999"/>
    <n v="0"/>
    <n v="79.41"/>
    <n v="578.79999999999995"/>
    <n v="317.64"/>
    <n v="261.15999999999997"/>
    <n v="0.45120939875604699"/>
  </r>
  <r>
    <n v="2590"/>
    <d v="2026-04-26T00:00:00"/>
    <n v="2026"/>
    <s v="Q2"/>
    <x v="3"/>
    <x v="1"/>
    <x v="6"/>
    <x v="2"/>
    <s v="New"/>
    <x v="4"/>
    <s v="Recovery Roller"/>
    <n v="2"/>
    <n v="36.51"/>
    <n v="0.1"/>
    <n v="14.18"/>
    <n v="65.718000000000004"/>
    <n v="28.36"/>
    <n v="37.358000000000004"/>
    <n v="0.56845917404668433"/>
  </r>
  <r>
    <n v="2957"/>
    <d v="2026-04-26T00:00:00"/>
    <n v="2026"/>
    <s v="Q2"/>
    <x v="3"/>
    <x v="3"/>
    <x v="7"/>
    <x v="3"/>
    <s v="New"/>
    <x v="2"/>
    <s v="Insulated Bottle"/>
    <n v="3"/>
    <n v="36.58"/>
    <n v="0.05"/>
    <n v="13.71"/>
    <n v="104.25299999999999"/>
    <n v="41.13"/>
    <n v="63.122999999999983"/>
    <n v="0.60547897902218628"/>
  </r>
  <r>
    <n v="4270"/>
    <d v="2026-04-26T00:00:00"/>
    <n v="2026"/>
    <s v="Q2"/>
    <x v="3"/>
    <x v="3"/>
    <x v="7"/>
    <x v="2"/>
    <s v="Business"/>
    <x v="3"/>
    <s v="Trail Tent 2P"/>
    <n v="2"/>
    <n v="191.59"/>
    <n v="0"/>
    <n v="102.52"/>
    <n v="383.18"/>
    <n v="205.04"/>
    <n v="178.14000000000001"/>
    <n v="0.46489900307949272"/>
  </r>
  <r>
    <n v="4324"/>
    <d v="2026-04-26T00:00:00"/>
    <n v="2026"/>
    <s v="Q2"/>
    <x v="3"/>
    <x v="3"/>
    <x v="8"/>
    <x v="1"/>
    <s v="Business"/>
    <x v="3"/>
    <s v="Alpine Tent 4P"/>
    <n v="6"/>
    <n v="337.24"/>
    <n v="0.05"/>
    <n v="198.63"/>
    <n v="1922.268"/>
    <n v="1191.78"/>
    <n v="730.48800000000006"/>
    <n v="0.38001360892445801"/>
  </r>
  <r>
    <n v="5010"/>
    <d v="2026-04-26T00:00:00"/>
    <n v="2026"/>
    <s v="Q2"/>
    <x v="3"/>
    <x v="3"/>
    <x v="7"/>
    <x v="1"/>
    <s v="Business"/>
    <x v="2"/>
    <s v="Packing Cube Set"/>
    <n v="3"/>
    <n v="46.2"/>
    <n v="0.1"/>
    <n v="18.149999999999999"/>
    <n v="124.74000000000002"/>
    <n v="54.449999999999996"/>
    <n v="70.29000000000002"/>
    <n v="0.5634920634920636"/>
  </r>
  <r>
    <n v="5092"/>
    <d v="2026-04-26T00:00:00"/>
    <n v="2026"/>
    <s v="Q2"/>
    <x v="3"/>
    <x v="1"/>
    <x v="1"/>
    <x v="3"/>
    <s v="Business"/>
    <x v="4"/>
    <s v="Training Mat"/>
    <n v="4"/>
    <n v="50.84"/>
    <n v="0.05"/>
    <n v="22.63"/>
    <n v="193.19200000000001"/>
    <n v="90.52"/>
    <n v="102.67200000000001"/>
    <n v="0.53145057766367143"/>
  </r>
  <r>
    <n v="1061"/>
    <d v="2026-04-27T00:00:00"/>
    <n v="2026"/>
    <s v="Q2"/>
    <x v="3"/>
    <x v="3"/>
    <x v="13"/>
    <x v="0"/>
    <s v="Returning"/>
    <x v="2"/>
    <s v="Travel Backpack 35L"/>
    <n v="1"/>
    <n v="166.5"/>
    <n v="0"/>
    <n v="85.55"/>
    <n v="166.5"/>
    <n v="85.55"/>
    <n v="80.95"/>
    <n v="0.4861861861861862"/>
  </r>
  <r>
    <n v="1099"/>
    <d v="2026-04-27T00:00:00"/>
    <n v="2026"/>
    <s v="Q2"/>
    <x v="3"/>
    <x v="3"/>
    <x v="4"/>
    <x v="3"/>
    <s v="New"/>
    <x v="1"/>
    <s v="Trekking Poles"/>
    <n v="1"/>
    <n v="70.2"/>
    <n v="0"/>
    <n v="32.06"/>
    <n v="70.2"/>
    <n v="32.06"/>
    <n v="38.14"/>
    <n v="0.5433048433048433"/>
  </r>
  <r>
    <n v="3500"/>
    <d v="2026-04-27T00:00:00"/>
    <n v="2026"/>
    <s v="Q2"/>
    <x v="3"/>
    <x v="1"/>
    <x v="12"/>
    <x v="0"/>
    <s v="New"/>
    <x v="4"/>
    <s v="Training Mat"/>
    <n v="4"/>
    <n v="50.67"/>
    <n v="0"/>
    <n v="22.62"/>
    <n v="202.68"/>
    <n v="90.48"/>
    <n v="112.2"/>
    <n v="0.55358200118413259"/>
  </r>
  <r>
    <n v="3856"/>
    <d v="2026-04-27T00:00:00"/>
    <n v="2026"/>
    <s v="Q2"/>
    <x v="3"/>
    <x v="1"/>
    <x v="11"/>
    <x v="2"/>
    <s v="New"/>
    <x v="2"/>
    <s v="Travel Backpack 35L"/>
    <n v="3"/>
    <n v="161.05000000000001"/>
    <n v="0.05"/>
    <n v="87.43"/>
    <n v="458.99250000000001"/>
    <n v="262.29000000000002"/>
    <n v="196.70249999999999"/>
    <n v="0.4285527541299694"/>
  </r>
  <r>
    <n v="4044"/>
    <d v="2026-04-27T00:00:00"/>
    <n v="2026"/>
    <s v="Q2"/>
    <x v="3"/>
    <x v="1"/>
    <x v="6"/>
    <x v="1"/>
    <s v="New"/>
    <x v="4"/>
    <s v="Weighted Vest"/>
    <n v="10"/>
    <n v="124.59"/>
    <n v="0.15"/>
    <n v="67.14"/>
    <n v="1059.0150000000001"/>
    <n v="671.4"/>
    <n v="387.61500000000012"/>
    <n v="0.36601464568490538"/>
  </r>
  <r>
    <n v="4235"/>
    <d v="2026-04-27T00:00:00"/>
    <n v="2026"/>
    <s v="Q2"/>
    <x v="3"/>
    <x v="2"/>
    <x v="16"/>
    <x v="0"/>
    <s v="Business"/>
    <x v="4"/>
    <s v="Training Mat"/>
    <n v="1"/>
    <n v="50.18"/>
    <n v="0"/>
    <n v="22.05"/>
    <n v="50.18"/>
    <n v="22.05"/>
    <n v="28.13"/>
    <n v="0.56058190514149064"/>
  </r>
  <r>
    <n v="122"/>
    <d v="2026-04-28T00:00:00"/>
    <n v="2026"/>
    <s v="Q2"/>
    <x v="3"/>
    <x v="1"/>
    <x v="11"/>
    <x v="0"/>
    <s v="New"/>
    <x v="3"/>
    <s v="Portable Camp Stove"/>
    <n v="1"/>
    <n v="83.38"/>
    <n v="0"/>
    <n v="38.979999999999997"/>
    <n v="83.38"/>
    <n v="38.979999999999997"/>
    <n v="44.4"/>
    <n v="0.53250179899256422"/>
  </r>
  <r>
    <n v="239"/>
    <d v="2026-04-28T00:00:00"/>
    <n v="2026"/>
    <s v="Q2"/>
    <x v="3"/>
    <x v="3"/>
    <x v="7"/>
    <x v="0"/>
    <s v="Returning"/>
    <x v="2"/>
    <s v="Insulated Bottle"/>
    <n v="1"/>
    <n v="35.549999999999997"/>
    <n v="0.05"/>
    <n v="13.25"/>
    <n v="33.772499999999994"/>
    <n v="13.25"/>
    <n v="20.522499999999994"/>
    <n v="0.60766896143311855"/>
  </r>
  <r>
    <n v="356"/>
    <d v="2026-04-28T00:00:00"/>
    <n v="2026"/>
    <s v="Q2"/>
    <x v="3"/>
    <x v="3"/>
    <x v="8"/>
    <x v="2"/>
    <s v="New"/>
    <x v="1"/>
    <s v="Summit Backpack 45L"/>
    <n v="1"/>
    <n v="154.36000000000001"/>
    <n v="0"/>
    <n v="77.760000000000005"/>
    <n v="154.36000000000001"/>
    <n v="77.760000000000005"/>
    <n v="76.600000000000009"/>
    <n v="0.49624254988338951"/>
  </r>
  <r>
    <n v="785"/>
    <d v="2026-04-28T00:00:00"/>
    <n v="2026"/>
    <s v="Q2"/>
    <x v="3"/>
    <x v="0"/>
    <x v="9"/>
    <x v="3"/>
    <s v="New"/>
    <x v="1"/>
    <s v="Summit Backpack 45L"/>
    <n v="1"/>
    <n v="155.68"/>
    <n v="0"/>
    <n v="77.97"/>
    <n v="155.68"/>
    <n v="77.97"/>
    <n v="77.710000000000008"/>
    <n v="0.49916495375128472"/>
  </r>
  <r>
    <n v="2325"/>
    <d v="2026-04-28T00:00:00"/>
    <n v="2026"/>
    <s v="Q2"/>
    <x v="3"/>
    <x v="0"/>
    <x v="0"/>
    <x v="0"/>
    <s v="Returning"/>
    <x v="4"/>
    <s v="Resistance Band Set"/>
    <n v="1"/>
    <n v="40.950000000000003"/>
    <n v="0.15"/>
    <n v="14.89"/>
    <n v="34.807500000000005"/>
    <n v="14.89"/>
    <n v="19.917500000000004"/>
    <n v="0.57221863104216053"/>
  </r>
  <r>
    <n v="2566"/>
    <d v="2026-04-28T00:00:00"/>
    <n v="2026"/>
    <s v="Q2"/>
    <x v="3"/>
    <x v="3"/>
    <x v="13"/>
    <x v="3"/>
    <s v="Returning"/>
    <x v="2"/>
    <s v="Packing Cube Set"/>
    <n v="3"/>
    <n v="47.28"/>
    <n v="0.05"/>
    <n v="18.52"/>
    <n v="134.74799999999999"/>
    <n v="55.56"/>
    <n v="79.187999999999988"/>
    <n v="0.58767477068305274"/>
  </r>
  <r>
    <n v="3105"/>
    <d v="2026-04-28T00:00:00"/>
    <n v="2026"/>
    <s v="Q2"/>
    <x v="3"/>
    <x v="3"/>
    <x v="7"/>
    <x v="0"/>
    <s v="Returning"/>
    <x v="4"/>
    <s v="Training Mat"/>
    <n v="4"/>
    <n v="51.57"/>
    <n v="0.1"/>
    <n v="22.58"/>
    <n v="185.65200000000002"/>
    <n v="90.32"/>
    <n v="95.332000000000022"/>
    <n v="0.51349837330058401"/>
  </r>
  <r>
    <n v="3167"/>
    <d v="2026-04-28T00:00:00"/>
    <n v="2026"/>
    <s v="Q2"/>
    <x v="3"/>
    <x v="3"/>
    <x v="8"/>
    <x v="0"/>
    <s v="Business"/>
    <x v="0"/>
    <s v="Trail Bike Light"/>
    <n v="1"/>
    <n v="51.61"/>
    <n v="0"/>
    <n v="23"/>
    <n v="51.61"/>
    <n v="23"/>
    <n v="28.61"/>
    <n v="0.55434993218368533"/>
  </r>
  <r>
    <n v="4396"/>
    <d v="2026-04-28T00:00:00"/>
    <n v="2026"/>
    <s v="Q2"/>
    <x v="3"/>
    <x v="0"/>
    <x v="15"/>
    <x v="2"/>
    <s v="Returning"/>
    <x v="4"/>
    <s v="Training Mat"/>
    <n v="1"/>
    <n v="50.56"/>
    <n v="0.05"/>
    <n v="22.06"/>
    <n v="48.031999999999996"/>
    <n v="22.06"/>
    <n v="25.971999999999998"/>
    <n v="0.54072285143237842"/>
  </r>
  <r>
    <n v="4475"/>
    <d v="2026-04-28T00:00:00"/>
    <n v="2026"/>
    <s v="Q2"/>
    <x v="3"/>
    <x v="2"/>
    <x v="5"/>
    <x v="3"/>
    <s v="Business"/>
    <x v="2"/>
    <s v="Travel Backpack 35L"/>
    <n v="2"/>
    <n v="165.74"/>
    <n v="0"/>
    <n v="87.73"/>
    <n v="331.48"/>
    <n v="175.46"/>
    <n v="156.02000000000001"/>
    <n v="0.47067696391939184"/>
  </r>
  <r>
    <n v="4482"/>
    <d v="2026-04-28T00:00:00"/>
    <n v="2026"/>
    <s v="Q2"/>
    <x v="3"/>
    <x v="2"/>
    <x v="2"/>
    <x v="0"/>
    <s v="Business"/>
    <x v="4"/>
    <s v="Recovery Roller"/>
    <n v="3"/>
    <n v="36.770000000000003"/>
    <n v="0"/>
    <n v="13.63"/>
    <n v="110.31"/>
    <n v="40.89"/>
    <n v="69.42"/>
    <n v="0.62931737829752521"/>
  </r>
  <r>
    <n v="5022"/>
    <d v="2026-04-28T00:00:00"/>
    <n v="2026"/>
    <s v="Q2"/>
    <x v="3"/>
    <x v="3"/>
    <x v="7"/>
    <x v="0"/>
    <s v="Business"/>
    <x v="3"/>
    <s v="Trail Tent 2P"/>
    <n v="2"/>
    <n v="196.37"/>
    <n v="0"/>
    <n v="101.73"/>
    <n v="392.74"/>
    <n v="203.46"/>
    <n v="189.28"/>
    <n v="0.48194734429902736"/>
  </r>
  <r>
    <n v="1304"/>
    <d v="2026-04-29T00:00:00"/>
    <n v="2026"/>
    <s v="Q2"/>
    <x v="3"/>
    <x v="0"/>
    <x v="0"/>
    <x v="3"/>
    <s v="Returning"/>
    <x v="2"/>
    <s v="Insulated Bottle"/>
    <n v="2"/>
    <n v="35.33"/>
    <n v="0"/>
    <n v="13.69"/>
    <n v="70.66"/>
    <n v="27.38"/>
    <n v="43.28"/>
    <n v="0.61251061420888764"/>
  </r>
  <r>
    <n v="3008"/>
    <d v="2026-04-29T00:00:00"/>
    <n v="2026"/>
    <s v="Q2"/>
    <x v="3"/>
    <x v="2"/>
    <x v="2"/>
    <x v="1"/>
    <s v="Business"/>
    <x v="2"/>
    <s v="Packing Cube Set"/>
    <n v="4"/>
    <n v="46.43"/>
    <n v="0.1"/>
    <n v="18.04"/>
    <n v="167.148"/>
    <n v="72.16"/>
    <n v="94.988"/>
    <n v="0.56828678775695796"/>
  </r>
  <r>
    <n v="4140"/>
    <d v="2026-04-29T00:00:00"/>
    <n v="2026"/>
    <s v="Q2"/>
    <x v="3"/>
    <x v="3"/>
    <x v="7"/>
    <x v="3"/>
    <s v="New"/>
    <x v="4"/>
    <s v="Weighted Vest"/>
    <n v="1"/>
    <n v="125.25"/>
    <n v="0"/>
    <n v="70.88"/>
    <n v="125.25"/>
    <n v="70.88"/>
    <n v="54.370000000000005"/>
    <n v="0.43409181636726552"/>
  </r>
  <r>
    <n v="4151"/>
    <d v="2026-04-29T00:00:00"/>
    <n v="2026"/>
    <s v="Q2"/>
    <x v="3"/>
    <x v="1"/>
    <x v="14"/>
    <x v="0"/>
    <s v="Returning"/>
    <x v="3"/>
    <s v="Alpine Tent 4P"/>
    <n v="1"/>
    <n v="341.98"/>
    <n v="0"/>
    <n v="192.43"/>
    <n v="341.98"/>
    <n v="192.43"/>
    <n v="149.55000000000001"/>
    <n v="0.43730627522077314"/>
  </r>
  <r>
    <n v="4650"/>
    <d v="2026-04-29T00:00:00"/>
    <n v="2026"/>
    <s v="Q2"/>
    <x v="3"/>
    <x v="1"/>
    <x v="6"/>
    <x v="3"/>
    <s v="Business"/>
    <x v="4"/>
    <s v="Resistance Band Set"/>
    <n v="1"/>
    <n v="40.04"/>
    <n v="0"/>
    <n v="14.72"/>
    <n v="40.04"/>
    <n v="14.72"/>
    <n v="25.32"/>
    <n v="0.63236763236763238"/>
  </r>
  <r>
    <n v="4897"/>
    <d v="2026-04-29T00:00:00"/>
    <n v="2026"/>
    <s v="Q2"/>
    <x v="3"/>
    <x v="3"/>
    <x v="13"/>
    <x v="0"/>
    <s v="Returning"/>
    <x v="0"/>
    <s v="Compact Repair Kit"/>
    <n v="3"/>
    <n v="40.47"/>
    <n v="0.05"/>
    <n v="17.14"/>
    <n v="115.33949999999999"/>
    <n v="51.42"/>
    <n v="63.919499999999985"/>
    <n v="0.5541856866034619"/>
  </r>
  <r>
    <n v="792"/>
    <d v="2026-04-30T00:00:00"/>
    <n v="2026"/>
    <s v="Q2"/>
    <x v="3"/>
    <x v="3"/>
    <x v="8"/>
    <x v="1"/>
    <s v="Returning"/>
    <x v="3"/>
    <s v="Portable Camp Stove"/>
    <n v="6"/>
    <n v="83.7"/>
    <n v="0.2"/>
    <n v="38.58"/>
    <n v="401.76000000000005"/>
    <n v="231.48"/>
    <n v="170.28000000000006"/>
    <n v="0.42383512544802876"/>
  </r>
  <r>
    <n v="1796"/>
    <d v="2026-04-30T00:00:00"/>
    <n v="2026"/>
    <s v="Q2"/>
    <x v="3"/>
    <x v="0"/>
    <x v="15"/>
    <x v="0"/>
    <s v="Returning"/>
    <x v="3"/>
    <s v="Portable Camp Stove"/>
    <n v="4"/>
    <n v="83.27"/>
    <n v="0"/>
    <n v="39.979999999999997"/>
    <n v="333.08"/>
    <n v="159.91999999999999"/>
    <n v="173.16"/>
    <n v="0.51987510507986068"/>
  </r>
  <r>
    <n v="3222"/>
    <d v="2026-04-30T00:00:00"/>
    <n v="2026"/>
    <s v="Q2"/>
    <x v="3"/>
    <x v="2"/>
    <x v="16"/>
    <x v="1"/>
    <s v="Business"/>
    <x v="3"/>
    <s v="Compact Sleeping Bag"/>
    <n v="3"/>
    <n v="126.03"/>
    <n v="0.1"/>
    <n v="61.75"/>
    <n v="340.28100000000006"/>
    <n v="185.25"/>
    <n v="155.03100000000006"/>
    <n v="0.45559699189787273"/>
  </r>
  <r>
    <n v="3237"/>
    <d v="2026-04-30T00:00:00"/>
    <n v="2026"/>
    <s v="Q2"/>
    <x v="3"/>
    <x v="1"/>
    <x v="14"/>
    <x v="0"/>
    <s v="New"/>
    <x v="3"/>
    <s v="Compact Sleeping Bag"/>
    <n v="1"/>
    <n v="122.86"/>
    <n v="0.05"/>
    <n v="59.22"/>
    <n v="116.717"/>
    <n v="59.22"/>
    <n v="57.497"/>
    <n v="0.49261889870370212"/>
  </r>
  <r>
    <n v="3695"/>
    <d v="2026-04-30T00:00:00"/>
    <n v="2026"/>
    <s v="Q2"/>
    <x v="3"/>
    <x v="2"/>
    <x v="2"/>
    <x v="0"/>
    <s v="New"/>
    <x v="0"/>
    <s v="Compact Repair Kit"/>
    <n v="1"/>
    <n v="39.44"/>
    <n v="0.1"/>
    <n v="16.63"/>
    <n v="35.496000000000002"/>
    <n v="16.63"/>
    <n v="18.866000000000003"/>
    <n v="0.53149650664863657"/>
  </r>
  <r>
    <n v="5148"/>
    <d v="2026-04-30T00:00:00"/>
    <n v="2026"/>
    <s v="Q2"/>
    <x v="3"/>
    <x v="2"/>
    <x v="10"/>
    <x v="0"/>
    <s v="Returning"/>
    <x v="2"/>
    <s v="Carry-On Duffel"/>
    <n v="1"/>
    <n v="130.34"/>
    <n v="0.1"/>
    <n v="66.680000000000007"/>
    <n v="117.30600000000001"/>
    <n v="66.680000000000007"/>
    <n v="50.626000000000005"/>
    <n v="0.43157212759790631"/>
  </r>
  <r>
    <n v="534"/>
    <d v="2026-05-01T00:00:00"/>
    <n v="2026"/>
    <s v="Q2"/>
    <x v="4"/>
    <x v="1"/>
    <x v="12"/>
    <x v="0"/>
    <s v="Business"/>
    <x v="1"/>
    <s v="Summit Backpack 45L"/>
    <n v="1"/>
    <n v="154.86000000000001"/>
    <n v="0"/>
    <n v="78.37"/>
    <n v="154.86000000000001"/>
    <n v="78.37"/>
    <n v="76.490000000000009"/>
    <n v="0.49393000129148912"/>
  </r>
  <r>
    <n v="551"/>
    <d v="2026-05-01T00:00:00"/>
    <n v="2026"/>
    <s v="Q2"/>
    <x v="4"/>
    <x v="3"/>
    <x v="8"/>
    <x v="2"/>
    <s v="Returning"/>
    <x v="0"/>
    <s v="Cycling Pack 12L"/>
    <n v="4"/>
    <n v="103.64"/>
    <n v="0"/>
    <n v="50.59"/>
    <n v="414.56"/>
    <n v="202.36"/>
    <n v="212.2"/>
    <n v="0.51186800463141646"/>
  </r>
  <r>
    <n v="2110"/>
    <d v="2026-05-01T00:00:00"/>
    <n v="2026"/>
    <s v="Q2"/>
    <x v="4"/>
    <x v="0"/>
    <x v="15"/>
    <x v="0"/>
    <s v="Returning"/>
    <x v="2"/>
    <s v="Travel Backpack 35L"/>
    <n v="1"/>
    <n v="164.49"/>
    <n v="0.05"/>
    <n v="87.81"/>
    <n v="156.2655"/>
    <n v="87.81"/>
    <n v="68.455500000000001"/>
    <n v="0.43807174328306631"/>
  </r>
  <r>
    <n v="2217"/>
    <d v="2026-05-01T00:00:00"/>
    <n v="2026"/>
    <s v="Q2"/>
    <x v="4"/>
    <x v="3"/>
    <x v="8"/>
    <x v="1"/>
    <s v="Returning"/>
    <x v="2"/>
    <s v="Travel Backpack 35L"/>
    <n v="3"/>
    <n v="163.44999999999999"/>
    <n v="0.05"/>
    <n v="87.54"/>
    <n v="465.83249999999992"/>
    <n v="262.62"/>
    <n v="203.21249999999992"/>
    <n v="0.4362351274331438"/>
  </r>
  <r>
    <n v="2544"/>
    <d v="2026-05-01T00:00:00"/>
    <n v="2026"/>
    <s v="Q2"/>
    <x v="4"/>
    <x v="3"/>
    <x v="4"/>
    <x v="0"/>
    <s v="Returning"/>
    <x v="1"/>
    <s v="Trekking Poles"/>
    <n v="1"/>
    <n v="71.87"/>
    <n v="0.05"/>
    <n v="31.97"/>
    <n v="68.276499999999999"/>
    <n v="31.97"/>
    <n v="36.3065"/>
    <n v="0.53175690025118449"/>
  </r>
  <r>
    <n v="3678"/>
    <d v="2026-05-01T00:00:00"/>
    <n v="2026"/>
    <s v="Q2"/>
    <x v="4"/>
    <x v="1"/>
    <x v="14"/>
    <x v="3"/>
    <s v="Returning"/>
    <x v="3"/>
    <s v="Trail Tent 2P"/>
    <n v="2"/>
    <n v="194.97"/>
    <n v="0"/>
    <n v="101.14"/>
    <n v="389.94"/>
    <n v="202.28"/>
    <n v="187.66"/>
    <n v="0.48125352618351541"/>
  </r>
  <r>
    <n v="3726"/>
    <d v="2026-05-01T00:00:00"/>
    <n v="2026"/>
    <s v="Q2"/>
    <x v="4"/>
    <x v="3"/>
    <x v="8"/>
    <x v="3"/>
    <s v="Returning"/>
    <x v="0"/>
    <s v="Trail Bike Light"/>
    <n v="2"/>
    <n v="49.53"/>
    <n v="0"/>
    <n v="22.91"/>
    <n v="99.06"/>
    <n v="45.82"/>
    <n v="53.24"/>
    <n v="0.53745204926307288"/>
  </r>
  <r>
    <n v="3897"/>
    <d v="2026-05-01T00:00:00"/>
    <n v="2026"/>
    <s v="Q2"/>
    <x v="4"/>
    <x v="3"/>
    <x v="8"/>
    <x v="1"/>
    <s v="Business"/>
    <x v="4"/>
    <s v="Recovery Roller"/>
    <n v="4"/>
    <n v="35.619999999999997"/>
    <n v="0.15"/>
    <n v="13.76"/>
    <n v="121.10799999999999"/>
    <n v="55.04"/>
    <n v="66.067999999999984"/>
    <n v="0.54552960993493405"/>
  </r>
  <r>
    <n v="1262"/>
    <d v="2026-05-02T00:00:00"/>
    <n v="2026"/>
    <s v="Q2"/>
    <x v="4"/>
    <x v="3"/>
    <x v="7"/>
    <x v="2"/>
    <s v="Returning"/>
    <x v="2"/>
    <s v="Packing Cube Set"/>
    <n v="2"/>
    <n v="45.47"/>
    <n v="0"/>
    <n v="18.37"/>
    <n v="90.94"/>
    <n v="36.74"/>
    <n v="54.199999999999996"/>
    <n v="0.59599736089729494"/>
  </r>
  <r>
    <n v="2657"/>
    <d v="2026-05-02T00:00:00"/>
    <n v="2026"/>
    <s v="Q2"/>
    <x v="4"/>
    <x v="0"/>
    <x v="0"/>
    <x v="2"/>
    <s v="New"/>
    <x v="1"/>
    <s v="Trail Boots"/>
    <n v="1"/>
    <n v="145.68"/>
    <n v="0"/>
    <n v="77.8"/>
    <n v="145.68"/>
    <n v="77.8"/>
    <n v="67.88000000000001"/>
    <n v="0.46595277320153766"/>
  </r>
  <r>
    <n v="3238"/>
    <d v="2026-05-02T00:00:00"/>
    <n v="2026"/>
    <s v="Q2"/>
    <x v="4"/>
    <x v="3"/>
    <x v="8"/>
    <x v="3"/>
    <s v="Returning"/>
    <x v="3"/>
    <s v="Portable Camp Stove"/>
    <n v="2"/>
    <n v="82.65"/>
    <n v="0.05"/>
    <n v="40.46"/>
    <n v="157.035"/>
    <n v="80.92"/>
    <n v="76.114999999999995"/>
    <n v="0.48470086286496639"/>
  </r>
  <r>
    <n v="3607"/>
    <d v="2026-05-02T00:00:00"/>
    <n v="2026"/>
    <s v="Q2"/>
    <x v="4"/>
    <x v="1"/>
    <x v="6"/>
    <x v="0"/>
    <s v="Business"/>
    <x v="2"/>
    <s v="Insulated Bottle"/>
    <n v="1"/>
    <n v="36.270000000000003"/>
    <n v="0"/>
    <n v="13.8"/>
    <n v="36.270000000000003"/>
    <n v="13.8"/>
    <n v="22.470000000000002"/>
    <n v="0.61952026468155497"/>
  </r>
  <r>
    <n v="5070"/>
    <d v="2026-05-02T00:00:00"/>
    <n v="2026"/>
    <s v="Q2"/>
    <x v="4"/>
    <x v="2"/>
    <x v="16"/>
    <x v="2"/>
    <s v="New"/>
    <x v="3"/>
    <s v="Portable Camp Stove"/>
    <n v="1"/>
    <n v="80.819999999999993"/>
    <n v="0"/>
    <n v="39.950000000000003"/>
    <n v="80.819999999999993"/>
    <n v="39.950000000000003"/>
    <n v="40.86999999999999"/>
    <n v="0.50569166048007907"/>
  </r>
  <r>
    <n v="5171"/>
    <d v="2026-05-02T00:00:00"/>
    <n v="2026"/>
    <s v="Q2"/>
    <x v="4"/>
    <x v="1"/>
    <x v="1"/>
    <x v="2"/>
    <s v="New"/>
    <x v="1"/>
    <s v="Summit Backpack 45L"/>
    <n v="2"/>
    <n v="157.84"/>
    <n v="0.1"/>
    <n v="79.28"/>
    <n v="284.11200000000002"/>
    <n v="158.56"/>
    <n v="125.55200000000002"/>
    <n v="0.44191023258433298"/>
  </r>
  <r>
    <n v="617"/>
    <d v="2026-05-03T00:00:00"/>
    <n v="2026"/>
    <s v="Q2"/>
    <x v="4"/>
    <x v="1"/>
    <x v="14"/>
    <x v="3"/>
    <s v="Returning"/>
    <x v="4"/>
    <s v="Recovery Roller"/>
    <n v="4"/>
    <n v="36.909999999999997"/>
    <n v="0.1"/>
    <n v="13.85"/>
    <n v="132.876"/>
    <n v="55.4"/>
    <n v="77.475999999999999"/>
    <n v="0.58306992985941775"/>
  </r>
  <r>
    <n v="849"/>
    <d v="2026-05-03T00:00:00"/>
    <n v="2026"/>
    <s v="Q2"/>
    <x v="4"/>
    <x v="1"/>
    <x v="14"/>
    <x v="1"/>
    <s v="Business"/>
    <x v="3"/>
    <s v="Trail Tent 2P"/>
    <n v="3"/>
    <n v="193.18"/>
    <n v="0.1"/>
    <n v="102.31"/>
    <n v="521.58600000000001"/>
    <n v="306.93"/>
    <n v="214.65600000000001"/>
    <n v="0.41154478839539405"/>
  </r>
  <r>
    <n v="956"/>
    <d v="2026-05-03T00:00:00"/>
    <n v="2026"/>
    <s v="Q2"/>
    <x v="4"/>
    <x v="0"/>
    <x v="15"/>
    <x v="0"/>
    <s v="Business"/>
    <x v="1"/>
    <s v="Summit Backpack 45L"/>
    <n v="1"/>
    <n v="157.59"/>
    <n v="0.05"/>
    <n v="77.599999999999994"/>
    <n v="149.7105"/>
    <n v="77.599999999999994"/>
    <n v="72.110500000000002"/>
    <n v="0.48166628259206939"/>
  </r>
  <r>
    <n v="1896"/>
    <d v="2026-05-03T00:00:00"/>
    <n v="2026"/>
    <s v="Q2"/>
    <x v="4"/>
    <x v="1"/>
    <x v="12"/>
    <x v="3"/>
    <s v="New"/>
    <x v="4"/>
    <s v="Training Mat"/>
    <n v="2"/>
    <n v="49.97"/>
    <n v="0"/>
    <n v="22.63"/>
    <n v="99.94"/>
    <n v="45.26"/>
    <n v="54.68"/>
    <n v="0.54712827696617972"/>
  </r>
  <r>
    <n v="2317"/>
    <d v="2026-05-03T00:00:00"/>
    <n v="2026"/>
    <s v="Q2"/>
    <x v="4"/>
    <x v="0"/>
    <x v="15"/>
    <x v="1"/>
    <s v="Business"/>
    <x v="1"/>
    <s v="Summit Backpack 45L"/>
    <n v="5"/>
    <n v="155.54"/>
    <n v="0.1"/>
    <n v="78.02"/>
    <n v="699.93"/>
    <n v="390.09999999999997"/>
    <n v="309.83"/>
    <n v="0.44265855156944267"/>
  </r>
  <r>
    <n v="2542"/>
    <d v="2026-05-03T00:00:00"/>
    <n v="2026"/>
    <s v="Q2"/>
    <x v="4"/>
    <x v="3"/>
    <x v="8"/>
    <x v="2"/>
    <s v="New"/>
    <x v="2"/>
    <s v="Carry-On Duffel"/>
    <n v="1"/>
    <n v="131.13"/>
    <n v="0.05"/>
    <n v="67.010000000000005"/>
    <n v="124.5735"/>
    <n v="67.010000000000005"/>
    <n v="57.563499999999991"/>
    <n v="0.46208463276700096"/>
  </r>
  <r>
    <n v="4535"/>
    <d v="2026-05-03T00:00:00"/>
    <n v="2026"/>
    <s v="Q2"/>
    <x v="4"/>
    <x v="2"/>
    <x v="5"/>
    <x v="0"/>
    <s v="New"/>
    <x v="2"/>
    <s v="Insulated Bottle"/>
    <n v="1"/>
    <n v="36.82"/>
    <n v="0.1"/>
    <n v="13.4"/>
    <n v="33.137999999999998"/>
    <n v="13.4"/>
    <n v="19.738"/>
    <n v="0.5956303941094816"/>
  </r>
  <r>
    <n v="4988"/>
    <d v="2026-05-03T00:00:00"/>
    <n v="2026"/>
    <s v="Q2"/>
    <x v="4"/>
    <x v="2"/>
    <x v="10"/>
    <x v="2"/>
    <s v="New"/>
    <x v="4"/>
    <s v="Weighted Vest"/>
    <n v="1"/>
    <n v="122.28"/>
    <n v="0"/>
    <n v="67.28"/>
    <n v="122.28"/>
    <n v="67.28"/>
    <n v="55"/>
    <n v="0.44978737324174028"/>
  </r>
  <r>
    <n v="253"/>
    <d v="2026-05-04T00:00:00"/>
    <n v="2026"/>
    <s v="Q2"/>
    <x v="4"/>
    <x v="2"/>
    <x v="10"/>
    <x v="2"/>
    <s v="Business"/>
    <x v="1"/>
    <s v="Hiking Daypack 20L"/>
    <n v="1"/>
    <n v="90.92"/>
    <n v="0.15"/>
    <n v="44.93"/>
    <n v="77.281999999999996"/>
    <n v="44.93"/>
    <n v="32.351999999999997"/>
    <n v="0.41862270645169636"/>
  </r>
  <r>
    <n v="1743"/>
    <d v="2026-05-04T00:00:00"/>
    <n v="2026"/>
    <s v="Q2"/>
    <x v="4"/>
    <x v="1"/>
    <x v="12"/>
    <x v="0"/>
    <s v="New"/>
    <x v="4"/>
    <s v="Training Mat"/>
    <n v="1"/>
    <n v="51.02"/>
    <n v="0"/>
    <n v="21.83"/>
    <n v="51.02"/>
    <n v="21.83"/>
    <n v="29.190000000000005"/>
    <n v="0.5721285770286163"/>
  </r>
  <r>
    <n v="1801"/>
    <d v="2026-05-04T00:00:00"/>
    <n v="2026"/>
    <s v="Q2"/>
    <x v="4"/>
    <x v="2"/>
    <x v="2"/>
    <x v="0"/>
    <s v="Business"/>
    <x v="2"/>
    <s v="Insulated Bottle"/>
    <n v="2"/>
    <n v="36.299999999999997"/>
    <n v="0.05"/>
    <n v="13.9"/>
    <n v="68.969999999999985"/>
    <n v="27.8"/>
    <n v="41.169999999999987"/>
    <n v="0.59692619979701311"/>
  </r>
  <r>
    <n v="2511"/>
    <d v="2026-05-04T00:00:00"/>
    <n v="2026"/>
    <s v="Q2"/>
    <x v="4"/>
    <x v="2"/>
    <x v="10"/>
    <x v="1"/>
    <s v="Business"/>
    <x v="3"/>
    <s v="Trail Tent 2P"/>
    <n v="8"/>
    <n v="195.03"/>
    <n v="0.15"/>
    <n v="101.13"/>
    <n v="1326.204"/>
    <n v="809.04"/>
    <n v="517.16399999999999"/>
    <n v="0.38995810599274322"/>
  </r>
  <r>
    <n v="3186"/>
    <d v="2026-05-04T00:00:00"/>
    <n v="2026"/>
    <s v="Q2"/>
    <x v="4"/>
    <x v="1"/>
    <x v="6"/>
    <x v="0"/>
    <s v="New"/>
    <x v="1"/>
    <s v="Trail Boots"/>
    <n v="1"/>
    <n v="143.66"/>
    <n v="0.1"/>
    <n v="79.25"/>
    <n v="129.29400000000001"/>
    <n v="79.25"/>
    <n v="50.044000000000011"/>
    <n v="0.38705585719368268"/>
  </r>
  <r>
    <n v="3378"/>
    <d v="2026-05-04T00:00:00"/>
    <n v="2026"/>
    <s v="Q2"/>
    <x v="4"/>
    <x v="0"/>
    <x v="0"/>
    <x v="1"/>
    <s v="Business"/>
    <x v="4"/>
    <s v="Weighted Vest"/>
    <n v="3"/>
    <n v="120.28"/>
    <n v="0.2"/>
    <n v="69.23"/>
    <n v="288.67200000000003"/>
    <n v="207.69"/>
    <n v="80.982000000000028"/>
    <n v="0.28053292317924849"/>
  </r>
  <r>
    <n v="4255"/>
    <d v="2026-05-04T00:00:00"/>
    <n v="2026"/>
    <s v="Q2"/>
    <x v="4"/>
    <x v="3"/>
    <x v="7"/>
    <x v="3"/>
    <s v="Returning"/>
    <x v="2"/>
    <s v="Insulated Bottle"/>
    <n v="6"/>
    <n v="36.04"/>
    <n v="0"/>
    <n v="13.38"/>
    <n v="216.24"/>
    <n v="80.28"/>
    <n v="135.96"/>
    <n v="0.62874583795782468"/>
  </r>
  <r>
    <n v="4587"/>
    <d v="2026-05-04T00:00:00"/>
    <n v="2026"/>
    <s v="Q2"/>
    <x v="4"/>
    <x v="2"/>
    <x v="2"/>
    <x v="3"/>
    <s v="Returning"/>
    <x v="1"/>
    <s v="Hiking Daypack 20L"/>
    <n v="2"/>
    <n v="91.72"/>
    <n v="0"/>
    <n v="45.67"/>
    <n v="183.44"/>
    <n v="91.34"/>
    <n v="92.1"/>
    <n v="0.50207152202354988"/>
  </r>
  <r>
    <n v="830"/>
    <d v="2026-05-05T00:00:00"/>
    <n v="2026"/>
    <s v="Q2"/>
    <x v="4"/>
    <x v="3"/>
    <x v="8"/>
    <x v="0"/>
    <s v="Business"/>
    <x v="0"/>
    <s v="Trail Bike Light"/>
    <n v="2"/>
    <n v="50.4"/>
    <n v="0"/>
    <n v="22.21"/>
    <n v="100.8"/>
    <n v="44.42"/>
    <n v="56.379999999999995"/>
    <n v="0.55932539682539684"/>
  </r>
  <r>
    <n v="4320"/>
    <d v="2026-05-05T00:00:00"/>
    <n v="2026"/>
    <s v="Q2"/>
    <x v="4"/>
    <x v="1"/>
    <x v="6"/>
    <x v="0"/>
    <s v="Returning"/>
    <x v="2"/>
    <s v="Travel Backpack 35L"/>
    <n v="2"/>
    <n v="165.17"/>
    <n v="0"/>
    <n v="87.78"/>
    <n v="330.34"/>
    <n v="175.56"/>
    <n v="154.77999999999997"/>
    <n v="0.46854755706242052"/>
  </r>
  <r>
    <n v="4386"/>
    <d v="2026-05-05T00:00:00"/>
    <n v="2026"/>
    <s v="Q2"/>
    <x v="4"/>
    <x v="0"/>
    <x v="15"/>
    <x v="0"/>
    <s v="Returning"/>
    <x v="1"/>
    <s v="Trekking Poles"/>
    <n v="1"/>
    <n v="69.819999999999993"/>
    <n v="0.05"/>
    <n v="33.29"/>
    <n v="66.328999999999994"/>
    <n v="33.29"/>
    <n v="33.038999999999994"/>
    <n v="0.49810791659756665"/>
  </r>
  <r>
    <n v="4602"/>
    <d v="2026-05-05T00:00:00"/>
    <n v="2026"/>
    <s v="Q2"/>
    <x v="4"/>
    <x v="1"/>
    <x v="12"/>
    <x v="3"/>
    <s v="New"/>
    <x v="2"/>
    <s v="Carry-On Duffel"/>
    <n v="2"/>
    <n v="131.36000000000001"/>
    <n v="0.1"/>
    <n v="65.3"/>
    <n v="236.44800000000004"/>
    <n v="130.6"/>
    <n v="105.84800000000004"/>
    <n v="0.4476586818243336"/>
  </r>
  <r>
    <n v="5190"/>
    <d v="2026-05-05T00:00:00"/>
    <n v="2026"/>
    <s v="Q2"/>
    <x v="4"/>
    <x v="3"/>
    <x v="8"/>
    <x v="1"/>
    <s v="Returning"/>
    <x v="1"/>
    <s v="Hiking Daypack 20L"/>
    <n v="15"/>
    <n v="93.65"/>
    <n v="0.1"/>
    <n v="44.89"/>
    <n v="1264.2750000000001"/>
    <n v="673.35"/>
    <n v="590.92500000000007"/>
    <n v="0.46740226612089936"/>
  </r>
  <r>
    <n v="393"/>
    <d v="2026-05-06T00:00:00"/>
    <n v="2026"/>
    <s v="Q2"/>
    <x v="4"/>
    <x v="1"/>
    <x v="12"/>
    <x v="3"/>
    <s v="New"/>
    <x v="3"/>
    <s v="Trail Tent 2P"/>
    <n v="3"/>
    <n v="199.93"/>
    <n v="0"/>
    <n v="104.86"/>
    <n v="599.79"/>
    <n v="314.58"/>
    <n v="285.20999999999998"/>
    <n v="0.47551643075076278"/>
  </r>
  <r>
    <n v="812"/>
    <d v="2026-05-06T00:00:00"/>
    <n v="2026"/>
    <s v="Q2"/>
    <x v="4"/>
    <x v="0"/>
    <x v="0"/>
    <x v="0"/>
    <s v="New"/>
    <x v="1"/>
    <s v="Trekking Poles"/>
    <n v="5"/>
    <n v="70.150000000000006"/>
    <n v="0"/>
    <n v="32.700000000000003"/>
    <n v="350.75"/>
    <n v="163.5"/>
    <n v="187.25"/>
    <n v="0.53385602280826805"/>
  </r>
  <r>
    <n v="1297"/>
    <d v="2026-05-06T00:00:00"/>
    <n v="2026"/>
    <s v="Q2"/>
    <x v="4"/>
    <x v="2"/>
    <x v="2"/>
    <x v="2"/>
    <s v="New"/>
    <x v="4"/>
    <s v="Recovery Roller"/>
    <n v="2"/>
    <n v="35.86"/>
    <n v="0"/>
    <n v="13.9"/>
    <n v="71.72"/>
    <n v="27.8"/>
    <n v="43.92"/>
    <n v="0.61238148354712774"/>
  </r>
  <r>
    <n v="1574"/>
    <d v="2026-05-06T00:00:00"/>
    <n v="2026"/>
    <s v="Q2"/>
    <x v="4"/>
    <x v="1"/>
    <x v="6"/>
    <x v="0"/>
    <s v="Returning"/>
    <x v="1"/>
    <s v="Hiking Daypack 20L"/>
    <n v="1"/>
    <n v="92.27"/>
    <n v="0"/>
    <n v="46.5"/>
    <n v="92.27"/>
    <n v="46.5"/>
    <n v="45.769999999999996"/>
    <n v="0.49604421805570603"/>
  </r>
  <r>
    <n v="3060"/>
    <d v="2026-05-06T00:00:00"/>
    <n v="2026"/>
    <s v="Q2"/>
    <x v="4"/>
    <x v="1"/>
    <x v="6"/>
    <x v="1"/>
    <s v="Business"/>
    <x v="1"/>
    <s v="Summit Backpack 45L"/>
    <n v="6"/>
    <n v="157.31"/>
    <n v="0.15"/>
    <n v="80.34"/>
    <n v="802.28099999999995"/>
    <n v="482.04"/>
    <n v="320.24099999999993"/>
    <n v="0.3991631361081715"/>
  </r>
  <r>
    <n v="3490"/>
    <d v="2026-05-06T00:00:00"/>
    <n v="2026"/>
    <s v="Q2"/>
    <x v="4"/>
    <x v="1"/>
    <x v="11"/>
    <x v="0"/>
    <s v="New"/>
    <x v="2"/>
    <s v="Packing Cube Set"/>
    <n v="2"/>
    <n v="46.18"/>
    <n v="0.05"/>
    <n v="17.899999999999999"/>
    <n v="87.74199999999999"/>
    <n v="35.799999999999997"/>
    <n v="51.941999999999993"/>
    <n v="0.59198559412823959"/>
  </r>
  <r>
    <n v="3654"/>
    <d v="2026-05-06T00:00:00"/>
    <n v="2026"/>
    <s v="Q2"/>
    <x v="4"/>
    <x v="2"/>
    <x v="10"/>
    <x v="0"/>
    <s v="Business"/>
    <x v="0"/>
    <s v="Trail Bike Light"/>
    <n v="1"/>
    <n v="51.44"/>
    <n v="0.1"/>
    <n v="22.88"/>
    <n v="46.295999999999999"/>
    <n v="22.88"/>
    <n v="23.416"/>
    <n v="0.50578883704855715"/>
  </r>
  <r>
    <n v="4209"/>
    <d v="2026-05-06T00:00:00"/>
    <n v="2026"/>
    <s v="Q2"/>
    <x v="4"/>
    <x v="1"/>
    <x v="1"/>
    <x v="0"/>
    <s v="New"/>
    <x v="4"/>
    <s v="Training Mat"/>
    <n v="2"/>
    <n v="50.97"/>
    <n v="0.05"/>
    <n v="21.67"/>
    <n v="96.842999999999989"/>
    <n v="43.34"/>
    <n v="53.502999999999986"/>
    <n v="0.55247152607829153"/>
  </r>
  <r>
    <n v="4227"/>
    <d v="2026-05-06T00:00:00"/>
    <n v="2026"/>
    <s v="Q2"/>
    <x v="4"/>
    <x v="1"/>
    <x v="1"/>
    <x v="0"/>
    <s v="New"/>
    <x v="0"/>
    <s v="Compact Repair Kit"/>
    <n v="2"/>
    <n v="40.549999999999997"/>
    <n v="0"/>
    <n v="16.52"/>
    <n v="81.099999999999994"/>
    <n v="33.04"/>
    <n v="48.059999999999995"/>
    <n v="0.59260172626387175"/>
  </r>
  <r>
    <n v="4247"/>
    <d v="2026-05-06T00:00:00"/>
    <n v="2026"/>
    <s v="Q2"/>
    <x v="4"/>
    <x v="2"/>
    <x v="16"/>
    <x v="0"/>
    <s v="New"/>
    <x v="0"/>
    <s v="Trail Bike Light"/>
    <n v="2"/>
    <n v="51.3"/>
    <n v="0"/>
    <n v="23.12"/>
    <n v="102.6"/>
    <n v="46.24"/>
    <n v="56.359999999999992"/>
    <n v="0.54931773879142298"/>
  </r>
  <r>
    <n v="5196"/>
    <d v="2026-05-06T00:00:00"/>
    <n v="2026"/>
    <s v="Q2"/>
    <x v="4"/>
    <x v="3"/>
    <x v="8"/>
    <x v="0"/>
    <s v="New"/>
    <x v="3"/>
    <s v="Portable Camp Stove"/>
    <n v="3"/>
    <n v="82.56"/>
    <n v="0"/>
    <n v="39.99"/>
    <n v="247.68"/>
    <n v="119.97"/>
    <n v="127.71000000000001"/>
    <n v="0.515625"/>
  </r>
  <r>
    <n v="400"/>
    <d v="2026-05-07T00:00:00"/>
    <n v="2026"/>
    <s v="Q2"/>
    <x v="4"/>
    <x v="1"/>
    <x v="12"/>
    <x v="1"/>
    <s v="Business"/>
    <x v="1"/>
    <s v="Hiking Daypack 20L"/>
    <n v="6"/>
    <n v="92.66"/>
    <n v="0.15"/>
    <n v="44.71"/>
    <n v="472.56600000000003"/>
    <n v="268.26"/>
    <n v="204.30600000000004"/>
    <n v="0.43233326138571126"/>
  </r>
  <r>
    <n v="829"/>
    <d v="2026-05-07T00:00:00"/>
    <n v="2026"/>
    <s v="Q2"/>
    <x v="4"/>
    <x v="2"/>
    <x v="16"/>
    <x v="3"/>
    <s v="New"/>
    <x v="4"/>
    <s v="Resistance Band Set"/>
    <n v="1"/>
    <n v="39.42"/>
    <n v="0"/>
    <n v="14.86"/>
    <n v="39.42"/>
    <n v="14.86"/>
    <n v="24.560000000000002"/>
    <n v="0.62303399289700667"/>
  </r>
  <r>
    <n v="1236"/>
    <d v="2026-05-07T00:00:00"/>
    <n v="2026"/>
    <s v="Q2"/>
    <x v="4"/>
    <x v="0"/>
    <x v="9"/>
    <x v="2"/>
    <s v="Returning"/>
    <x v="4"/>
    <s v="Weighted Vest"/>
    <n v="2"/>
    <n v="124.25"/>
    <n v="0"/>
    <n v="69.510000000000005"/>
    <n v="248.5"/>
    <n v="139.02000000000001"/>
    <n v="109.47999999999999"/>
    <n v="0.44056338028169012"/>
  </r>
  <r>
    <n v="1364"/>
    <d v="2026-05-07T00:00:00"/>
    <n v="2026"/>
    <s v="Q2"/>
    <x v="4"/>
    <x v="1"/>
    <x v="14"/>
    <x v="0"/>
    <s v="New"/>
    <x v="1"/>
    <s v="Summit Backpack 45L"/>
    <n v="2"/>
    <n v="156.43"/>
    <n v="0"/>
    <n v="78.569999999999993"/>
    <n v="312.86"/>
    <n v="157.13999999999999"/>
    <n v="155.72000000000003"/>
    <n v="0.49773061433228927"/>
  </r>
  <r>
    <n v="2105"/>
    <d v="2026-05-07T00:00:00"/>
    <n v="2026"/>
    <s v="Q2"/>
    <x v="4"/>
    <x v="1"/>
    <x v="14"/>
    <x v="2"/>
    <s v="New"/>
    <x v="3"/>
    <s v="Portable Camp Stove"/>
    <n v="1"/>
    <n v="80.3"/>
    <n v="0"/>
    <n v="40.020000000000003"/>
    <n v="80.3"/>
    <n v="40.020000000000003"/>
    <n v="40.279999999999994"/>
    <n v="0.50161892901618921"/>
  </r>
  <r>
    <n v="4706"/>
    <d v="2026-05-07T00:00:00"/>
    <n v="2026"/>
    <s v="Q2"/>
    <x v="4"/>
    <x v="3"/>
    <x v="13"/>
    <x v="2"/>
    <s v="New"/>
    <x v="3"/>
    <s v="Portable Camp Stove"/>
    <n v="1"/>
    <n v="79.89"/>
    <n v="0"/>
    <n v="39.549999999999997"/>
    <n v="79.89"/>
    <n v="39.549999999999997"/>
    <n v="40.340000000000003"/>
    <n v="0.50494429841031419"/>
  </r>
  <r>
    <n v="68"/>
    <d v="2026-05-08T00:00:00"/>
    <n v="2026"/>
    <s v="Q2"/>
    <x v="4"/>
    <x v="3"/>
    <x v="7"/>
    <x v="2"/>
    <s v="New"/>
    <x v="4"/>
    <s v="Resistance Band Set"/>
    <n v="1"/>
    <n v="39.5"/>
    <n v="0"/>
    <n v="14.68"/>
    <n v="39.5"/>
    <n v="14.68"/>
    <n v="24.82"/>
    <n v="0.62835443037974681"/>
  </r>
  <r>
    <n v="1352"/>
    <d v="2026-05-08T00:00:00"/>
    <n v="2026"/>
    <s v="Q2"/>
    <x v="4"/>
    <x v="3"/>
    <x v="7"/>
    <x v="0"/>
    <s v="Returning"/>
    <x v="0"/>
    <s v="Commuter Helmet"/>
    <n v="1"/>
    <n v="80.7"/>
    <n v="0"/>
    <n v="41.88"/>
    <n v="80.7"/>
    <n v="41.88"/>
    <n v="38.82"/>
    <n v="0.48104089219330853"/>
  </r>
  <r>
    <n v="2526"/>
    <d v="2026-05-08T00:00:00"/>
    <n v="2026"/>
    <s v="Q2"/>
    <x v="4"/>
    <x v="1"/>
    <x v="14"/>
    <x v="0"/>
    <s v="New"/>
    <x v="3"/>
    <s v="Portable Camp Stove"/>
    <n v="1"/>
    <n v="80.86"/>
    <n v="0"/>
    <n v="38.44"/>
    <n v="80.86"/>
    <n v="38.44"/>
    <n v="42.42"/>
    <n v="0.52461043779371752"/>
  </r>
  <r>
    <n v="3298"/>
    <d v="2026-05-08T00:00:00"/>
    <n v="2026"/>
    <s v="Q2"/>
    <x v="4"/>
    <x v="1"/>
    <x v="14"/>
    <x v="3"/>
    <s v="New"/>
    <x v="3"/>
    <s v="Alpine Tent 4P"/>
    <n v="2"/>
    <n v="337.7"/>
    <n v="0.1"/>
    <n v="192.16"/>
    <n v="607.86"/>
    <n v="384.32"/>
    <n v="223.54000000000002"/>
    <n v="0.36774915276543946"/>
  </r>
  <r>
    <n v="3510"/>
    <d v="2026-05-08T00:00:00"/>
    <n v="2026"/>
    <s v="Q2"/>
    <x v="4"/>
    <x v="2"/>
    <x v="2"/>
    <x v="0"/>
    <s v="Returning"/>
    <x v="3"/>
    <s v="Compact Sleeping Bag"/>
    <n v="4"/>
    <n v="121.81"/>
    <n v="0"/>
    <n v="58.95"/>
    <n v="487.24"/>
    <n v="235.8"/>
    <n v="251.44"/>
    <n v="0.5160495854199163"/>
  </r>
  <r>
    <n v="3638"/>
    <d v="2026-05-08T00:00:00"/>
    <n v="2026"/>
    <s v="Q2"/>
    <x v="4"/>
    <x v="3"/>
    <x v="7"/>
    <x v="1"/>
    <s v="Business"/>
    <x v="2"/>
    <s v="Travel Backpack 35L"/>
    <n v="10"/>
    <n v="168.55"/>
    <n v="0.1"/>
    <n v="88.85"/>
    <n v="1516.95"/>
    <n v="888.5"/>
    <n v="628.45000000000005"/>
    <n v="0.41428524341606515"/>
  </r>
  <r>
    <n v="3754"/>
    <d v="2026-05-08T00:00:00"/>
    <n v="2026"/>
    <s v="Q2"/>
    <x v="4"/>
    <x v="1"/>
    <x v="12"/>
    <x v="0"/>
    <s v="Returning"/>
    <x v="0"/>
    <s v="Compact Repair Kit"/>
    <n v="1"/>
    <n v="39.42"/>
    <n v="0.05"/>
    <n v="16.77"/>
    <n v="37.448999999999998"/>
    <n v="16.77"/>
    <n v="20.678999999999998"/>
    <n v="0.55219097973243614"/>
  </r>
  <r>
    <n v="4029"/>
    <d v="2026-05-08T00:00:00"/>
    <n v="2026"/>
    <s v="Q2"/>
    <x v="4"/>
    <x v="3"/>
    <x v="13"/>
    <x v="2"/>
    <s v="New"/>
    <x v="2"/>
    <s v="Travel Backpack 35L"/>
    <n v="1"/>
    <n v="161.36000000000001"/>
    <n v="0"/>
    <n v="87"/>
    <n v="161.36000000000001"/>
    <n v="87"/>
    <n v="74.360000000000014"/>
    <n v="0.46083292017848293"/>
  </r>
  <r>
    <n v="4651"/>
    <d v="2026-05-08T00:00:00"/>
    <n v="2026"/>
    <s v="Q2"/>
    <x v="4"/>
    <x v="1"/>
    <x v="11"/>
    <x v="0"/>
    <s v="Business"/>
    <x v="3"/>
    <s v="Compact Sleeping Bag"/>
    <n v="1"/>
    <n v="123.68"/>
    <n v="0"/>
    <n v="59.26"/>
    <n v="123.68"/>
    <n v="59.26"/>
    <n v="64.420000000000016"/>
    <n v="0.52086028460543343"/>
  </r>
  <r>
    <n v="4886"/>
    <d v="2026-05-08T00:00:00"/>
    <n v="2026"/>
    <s v="Q2"/>
    <x v="4"/>
    <x v="3"/>
    <x v="8"/>
    <x v="3"/>
    <s v="Returning"/>
    <x v="1"/>
    <s v="Trail Boots"/>
    <n v="1"/>
    <n v="146.29"/>
    <n v="0"/>
    <n v="81.16"/>
    <n v="146.29"/>
    <n v="81.16"/>
    <n v="65.13"/>
    <n v="0.44521156606740037"/>
  </r>
  <r>
    <n v="162"/>
    <d v="2026-05-09T00:00:00"/>
    <n v="2026"/>
    <s v="Q2"/>
    <x v="4"/>
    <x v="0"/>
    <x v="0"/>
    <x v="0"/>
    <s v="New"/>
    <x v="2"/>
    <s v="Travel Backpack 35L"/>
    <n v="2"/>
    <n v="164.95"/>
    <n v="0.1"/>
    <n v="86.27"/>
    <n v="296.90999999999997"/>
    <n v="172.54"/>
    <n v="124.36999999999998"/>
    <n v="0.41888114243373409"/>
  </r>
  <r>
    <n v="184"/>
    <d v="2026-05-09T00:00:00"/>
    <n v="2026"/>
    <s v="Q2"/>
    <x v="4"/>
    <x v="0"/>
    <x v="15"/>
    <x v="2"/>
    <s v="Business"/>
    <x v="1"/>
    <s v="Hiking Daypack 20L"/>
    <n v="2"/>
    <n v="91.59"/>
    <n v="0"/>
    <n v="44.97"/>
    <n v="183.18"/>
    <n v="89.94"/>
    <n v="93.240000000000009"/>
    <n v="0.50900753357353423"/>
  </r>
  <r>
    <n v="328"/>
    <d v="2026-05-09T00:00:00"/>
    <n v="2026"/>
    <s v="Q2"/>
    <x v="4"/>
    <x v="3"/>
    <x v="13"/>
    <x v="0"/>
    <s v="Returning"/>
    <x v="4"/>
    <s v="Training Mat"/>
    <n v="1"/>
    <n v="51.78"/>
    <n v="0.1"/>
    <n v="21.63"/>
    <n v="46.602000000000004"/>
    <n v="21.63"/>
    <n v="24.972000000000005"/>
    <n v="0.53585683017896235"/>
  </r>
  <r>
    <n v="908"/>
    <d v="2026-05-09T00:00:00"/>
    <n v="2026"/>
    <s v="Q2"/>
    <x v="4"/>
    <x v="3"/>
    <x v="8"/>
    <x v="2"/>
    <s v="Returning"/>
    <x v="2"/>
    <s v="Packing Cube Set"/>
    <n v="2"/>
    <n v="46.25"/>
    <n v="0"/>
    <n v="18.12"/>
    <n v="92.5"/>
    <n v="36.24"/>
    <n v="56.26"/>
    <n v="0.60821621621621624"/>
  </r>
  <r>
    <n v="3159"/>
    <d v="2026-05-09T00:00:00"/>
    <n v="2026"/>
    <s v="Q2"/>
    <x v="4"/>
    <x v="0"/>
    <x v="0"/>
    <x v="0"/>
    <s v="Returning"/>
    <x v="3"/>
    <s v="Trail Tent 2P"/>
    <n v="3"/>
    <n v="198.5"/>
    <n v="0"/>
    <n v="102.23"/>
    <n v="595.5"/>
    <n v="306.69"/>
    <n v="288.81"/>
    <n v="0.48498740554156172"/>
  </r>
  <r>
    <n v="4509"/>
    <d v="2026-05-09T00:00:00"/>
    <n v="2026"/>
    <s v="Q2"/>
    <x v="4"/>
    <x v="3"/>
    <x v="8"/>
    <x v="0"/>
    <s v="New"/>
    <x v="1"/>
    <s v="Summit Backpack 45L"/>
    <n v="1"/>
    <n v="152.80000000000001"/>
    <n v="0.1"/>
    <n v="77.67"/>
    <n v="137.52000000000001"/>
    <n v="77.67"/>
    <n v="59.850000000000009"/>
    <n v="0.43520942408376967"/>
  </r>
  <r>
    <n v="4677"/>
    <d v="2026-05-09T00:00:00"/>
    <n v="2026"/>
    <s v="Q2"/>
    <x v="4"/>
    <x v="1"/>
    <x v="14"/>
    <x v="0"/>
    <s v="Business"/>
    <x v="2"/>
    <s v="Travel Backpack 35L"/>
    <n v="2"/>
    <n v="161.47999999999999"/>
    <n v="0"/>
    <n v="85.03"/>
    <n v="322.95999999999998"/>
    <n v="170.06"/>
    <n v="152.89999999999998"/>
    <n v="0.47343324250681196"/>
  </r>
  <r>
    <n v="4867"/>
    <d v="2026-05-09T00:00:00"/>
    <n v="2026"/>
    <s v="Q2"/>
    <x v="4"/>
    <x v="1"/>
    <x v="6"/>
    <x v="2"/>
    <s v="Returning"/>
    <x v="0"/>
    <s v="Commuter Helmet"/>
    <n v="1"/>
    <n v="82.86"/>
    <n v="0"/>
    <n v="42.67"/>
    <n v="82.86"/>
    <n v="42.67"/>
    <n v="40.19"/>
    <n v="0.48503499879314504"/>
  </r>
  <r>
    <n v="1615"/>
    <d v="2026-05-10T00:00:00"/>
    <n v="2026"/>
    <s v="Q2"/>
    <x v="4"/>
    <x v="3"/>
    <x v="4"/>
    <x v="0"/>
    <s v="New"/>
    <x v="4"/>
    <s v="Training Mat"/>
    <n v="1"/>
    <n v="51.15"/>
    <n v="0"/>
    <n v="21.39"/>
    <n v="51.15"/>
    <n v="21.39"/>
    <n v="29.759999999999998"/>
    <n v="0.58181818181818179"/>
  </r>
  <r>
    <n v="1812"/>
    <d v="2026-05-10T00:00:00"/>
    <n v="2026"/>
    <s v="Q2"/>
    <x v="4"/>
    <x v="2"/>
    <x v="2"/>
    <x v="1"/>
    <s v="Business"/>
    <x v="4"/>
    <s v="Training Mat"/>
    <n v="12"/>
    <n v="50.53"/>
    <n v="0.1"/>
    <n v="22.09"/>
    <n v="545.72400000000005"/>
    <n v="265.08"/>
    <n v="280.64400000000006"/>
    <n v="0.5142599555819426"/>
  </r>
  <r>
    <n v="3645"/>
    <d v="2026-05-10T00:00:00"/>
    <n v="2026"/>
    <s v="Q2"/>
    <x v="4"/>
    <x v="1"/>
    <x v="1"/>
    <x v="3"/>
    <s v="Returning"/>
    <x v="0"/>
    <s v="Trail Bike Light"/>
    <n v="2"/>
    <n v="50.93"/>
    <n v="0"/>
    <n v="22.91"/>
    <n v="101.86"/>
    <n v="45.82"/>
    <n v="56.04"/>
    <n v="0.55016689573924993"/>
  </r>
  <r>
    <n v="3804"/>
    <d v="2026-05-10T00:00:00"/>
    <n v="2026"/>
    <s v="Q2"/>
    <x v="4"/>
    <x v="2"/>
    <x v="5"/>
    <x v="0"/>
    <s v="Returning"/>
    <x v="4"/>
    <s v="Training Mat"/>
    <n v="2"/>
    <n v="50.79"/>
    <n v="0.05"/>
    <n v="21.83"/>
    <n v="96.500999999999991"/>
    <n v="43.66"/>
    <n v="52.840999999999994"/>
    <n v="0.54756945523880585"/>
  </r>
  <r>
    <n v="4367"/>
    <d v="2026-05-10T00:00:00"/>
    <n v="2026"/>
    <s v="Q2"/>
    <x v="4"/>
    <x v="3"/>
    <x v="8"/>
    <x v="0"/>
    <s v="Business"/>
    <x v="2"/>
    <s v="Travel Backpack 35L"/>
    <n v="5"/>
    <n v="160.94"/>
    <n v="0.1"/>
    <n v="88.89"/>
    <n v="724.23"/>
    <n v="444.45"/>
    <n v="279.78000000000003"/>
    <n v="0.38631374011018604"/>
  </r>
  <r>
    <n v="4746"/>
    <d v="2026-05-10T00:00:00"/>
    <n v="2026"/>
    <s v="Q2"/>
    <x v="4"/>
    <x v="1"/>
    <x v="1"/>
    <x v="0"/>
    <s v="Returning"/>
    <x v="4"/>
    <s v="Recovery Roller"/>
    <n v="2"/>
    <n v="36.409999999999997"/>
    <n v="0"/>
    <n v="13.92"/>
    <n v="72.819999999999993"/>
    <n v="27.84"/>
    <n v="44.97999999999999"/>
    <n v="0.61768744850315838"/>
  </r>
  <r>
    <n v="4795"/>
    <d v="2026-05-10T00:00:00"/>
    <n v="2026"/>
    <s v="Q2"/>
    <x v="4"/>
    <x v="3"/>
    <x v="4"/>
    <x v="3"/>
    <s v="Returning"/>
    <x v="1"/>
    <s v="Trekking Poles"/>
    <n v="2"/>
    <n v="72.25"/>
    <n v="0"/>
    <n v="32.25"/>
    <n v="144.5"/>
    <n v="64.5"/>
    <n v="80"/>
    <n v="0.55363321799307963"/>
  </r>
  <r>
    <n v="4800"/>
    <d v="2026-05-10T00:00:00"/>
    <n v="2026"/>
    <s v="Q2"/>
    <x v="4"/>
    <x v="3"/>
    <x v="8"/>
    <x v="2"/>
    <s v="New"/>
    <x v="0"/>
    <s v="Cycling Pack 12L"/>
    <n v="4"/>
    <n v="103.36"/>
    <n v="0"/>
    <n v="51.59"/>
    <n v="413.44"/>
    <n v="206.36"/>
    <n v="207.07999999999998"/>
    <n v="0.50087074303405565"/>
  </r>
  <r>
    <n v="5018"/>
    <d v="2026-05-10T00:00:00"/>
    <n v="2026"/>
    <s v="Q2"/>
    <x v="4"/>
    <x v="2"/>
    <x v="2"/>
    <x v="1"/>
    <s v="Business"/>
    <x v="1"/>
    <s v="Trail Boots"/>
    <n v="4"/>
    <n v="145.85"/>
    <n v="0.15"/>
    <n v="79.69"/>
    <n v="495.89"/>
    <n v="318.76"/>
    <n v="177.13"/>
    <n v="0.35719615237250196"/>
  </r>
  <r>
    <n v="474"/>
    <d v="2026-05-11T00:00:00"/>
    <n v="2026"/>
    <s v="Q2"/>
    <x v="4"/>
    <x v="1"/>
    <x v="12"/>
    <x v="0"/>
    <s v="Returning"/>
    <x v="0"/>
    <s v="Cycling Pack 12L"/>
    <n v="2"/>
    <n v="100.49"/>
    <n v="0.1"/>
    <n v="50.11"/>
    <n v="180.88200000000001"/>
    <n v="100.22"/>
    <n v="80.662000000000006"/>
    <n v="0.44593713028383147"/>
  </r>
  <r>
    <n v="1175"/>
    <d v="2026-05-11T00:00:00"/>
    <n v="2026"/>
    <s v="Q2"/>
    <x v="4"/>
    <x v="2"/>
    <x v="16"/>
    <x v="1"/>
    <s v="Returning"/>
    <x v="3"/>
    <s v="Alpine Tent 4P"/>
    <n v="4"/>
    <n v="332.89"/>
    <n v="0.1"/>
    <n v="198.06"/>
    <n v="1198.404"/>
    <n v="792.24"/>
    <n v="406.16399999999999"/>
    <n v="0.33892076461694054"/>
  </r>
  <r>
    <n v="2015"/>
    <d v="2026-05-11T00:00:00"/>
    <n v="2026"/>
    <s v="Q2"/>
    <x v="4"/>
    <x v="1"/>
    <x v="12"/>
    <x v="0"/>
    <s v="New"/>
    <x v="1"/>
    <s v="Summit Backpack 45L"/>
    <n v="1"/>
    <n v="154.6"/>
    <n v="0"/>
    <n v="80.05"/>
    <n v="154.6"/>
    <n v="80.05"/>
    <n v="74.55"/>
    <n v="0.48221216041397152"/>
  </r>
  <r>
    <n v="2196"/>
    <d v="2026-05-11T00:00:00"/>
    <n v="2026"/>
    <s v="Q2"/>
    <x v="4"/>
    <x v="3"/>
    <x v="4"/>
    <x v="3"/>
    <s v="Returning"/>
    <x v="0"/>
    <s v="Commuter Helmet"/>
    <n v="1"/>
    <n v="83.23"/>
    <n v="0.05"/>
    <n v="43.82"/>
    <n v="79.0685"/>
    <n v="43.82"/>
    <n v="35.2485"/>
    <n v="0.44579699880483376"/>
  </r>
  <r>
    <n v="3508"/>
    <d v="2026-05-11T00:00:00"/>
    <n v="2026"/>
    <s v="Q2"/>
    <x v="4"/>
    <x v="1"/>
    <x v="12"/>
    <x v="3"/>
    <s v="Returning"/>
    <x v="2"/>
    <s v="Packing Cube Set"/>
    <n v="3"/>
    <n v="46.23"/>
    <n v="0"/>
    <n v="18.47"/>
    <n v="138.69"/>
    <n v="55.41"/>
    <n v="83.28"/>
    <n v="0.60047588146225395"/>
  </r>
  <r>
    <n v="3516"/>
    <d v="2026-05-11T00:00:00"/>
    <n v="2026"/>
    <s v="Q2"/>
    <x v="4"/>
    <x v="3"/>
    <x v="7"/>
    <x v="3"/>
    <s v="Returning"/>
    <x v="3"/>
    <s v="Compact Sleeping Bag"/>
    <n v="1"/>
    <n v="125.3"/>
    <n v="0.05"/>
    <n v="59.62"/>
    <n v="119.035"/>
    <n v="59.62"/>
    <n v="59.414999999999999"/>
    <n v="0.49913890872432476"/>
  </r>
  <r>
    <n v="3570"/>
    <d v="2026-05-11T00:00:00"/>
    <n v="2026"/>
    <s v="Q2"/>
    <x v="4"/>
    <x v="1"/>
    <x v="12"/>
    <x v="0"/>
    <s v="Business"/>
    <x v="2"/>
    <s v="Insulated Bottle"/>
    <n v="1"/>
    <n v="36.159999999999997"/>
    <n v="0.1"/>
    <n v="13.38"/>
    <n v="32.543999999999997"/>
    <n v="13.38"/>
    <n v="19.163999999999994"/>
    <n v="0.58886430678466062"/>
  </r>
  <r>
    <n v="4799"/>
    <d v="2026-05-11T00:00:00"/>
    <n v="2026"/>
    <s v="Q2"/>
    <x v="4"/>
    <x v="3"/>
    <x v="13"/>
    <x v="0"/>
    <s v="Returning"/>
    <x v="3"/>
    <s v="Compact Sleeping Bag"/>
    <n v="1"/>
    <n v="121.41"/>
    <n v="0.05"/>
    <n v="60.75"/>
    <n v="115.33949999999999"/>
    <n v="60.75"/>
    <n v="54.589499999999987"/>
    <n v="0.47329405797666879"/>
  </r>
  <r>
    <n v="5156"/>
    <d v="2026-05-11T00:00:00"/>
    <n v="2026"/>
    <s v="Q2"/>
    <x v="4"/>
    <x v="0"/>
    <x v="0"/>
    <x v="2"/>
    <s v="New"/>
    <x v="2"/>
    <s v="Carry-On Duffel"/>
    <n v="3"/>
    <n v="132.58000000000001"/>
    <n v="0.1"/>
    <n v="67.88"/>
    <n v="357.96600000000001"/>
    <n v="203.64"/>
    <n v="154.32600000000002"/>
    <n v="0.43111915656794225"/>
  </r>
  <r>
    <n v="526"/>
    <d v="2026-05-12T00:00:00"/>
    <n v="2026"/>
    <s v="Q2"/>
    <x v="4"/>
    <x v="1"/>
    <x v="1"/>
    <x v="2"/>
    <s v="Returning"/>
    <x v="3"/>
    <s v="Portable Camp Stove"/>
    <n v="2"/>
    <n v="81.11"/>
    <n v="0.05"/>
    <n v="40.049999999999997"/>
    <n v="154.10899999999998"/>
    <n v="80.099999999999994"/>
    <n v="74.008999999999986"/>
    <n v="0.48023801335418437"/>
  </r>
  <r>
    <n v="712"/>
    <d v="2026-05-12T00:00:00"/>
    <n v="2026"/>
    <s v="Q2"/>
    <x v="4"/>
    <x v="1"/>
    <x v="14"/>
    <x v="3"/>
    <s v="Business"/>
    <x v="0"/>
    <s v="Cycling Pack 12L"/>
    <n v="3"/>
    <n v="104.54"/>
    <n v="0"/>
    <n v="51.45"/>
    <n v="313.62"/>
    <n v="154.35000000000002"/>
    <n v="159.26999999999998"/>
    <n v="0.50784388750717424"/>
  </r>
  <r>
    <n v="1533"/>
    <d v="2026-05-12T00:00:00"/>
    <n v="2026"/>
    <s v="Q2"/>
    <x v="4"/>
    <x v="2"/>
    <x v="16"/>
    <x v="2"/>
    <s v="New"/>
    <x v="1"/>
    <s v="Trail Boots"/>
    <n v="3"/>
    <n v="143.87"/>
    <n v="0"/>
    <n v="79.2"/>
    <n v="431.61"/>
    <n v="237.60000000000002"/>
    <n v="194.01"/>
    <n v="0.44950302356293875"/>
  </r>
  <r>
    <n v="1933"/>
    <d v="2026-05-12T00:00:00"/>
    <n v="2026"/>
    <s v="Q2"/>
    <x v="4"/>
    <x v="3"/>
    <x v="13"/>
    <x v="0"/>
    <s v="Returning"/>
    <x v="2"/>
    <s v="Insulated Bottle"/>
    <n v="1"/>
    <n v="36.950000000000003"/>
    <n v="0.1"/>
    <n v="13.26"/>
    <n v="33.255000000000003"/>
    <n v="13.26"/>
    <n v="19.995000000000005"/>
    <n v="0.60126296797474077"/>
  </r>
  <r>
    <n v="3128"/>
    <d v="2026-05-12T00:00:00"/>
    <n v="2026"/>
    <s v="Q2"/>
    <x v="4"/>
    <x v="2"/>
    <x v="5"/>
    <x v="0"/>
    <s v="New"/>
    <x v="3"/>
    <s v="Compact Sleeping Bag"/>
    <n v="1"/>
    <n v="121.38"/>
    <n v="0"/>
    <n v="59.68"/>
    <n v="121.38"/>
    <n v="59.68"/>
    <n v="61.699999999999996"/>
    <n v="0.50832097544900312"/>
  </r>
  <r>
    <n v="4922"/>
    <d v="2026-05-12T00:00:00"/>
    <n v="2026"/>
    <s v="Q2"/>
    <x v="4"/>
    <x v="3"/>
    <x v="8"/>
    <x v="0"/>
    <s v="Returning"/>
    <x v="4"/>
    <s v="Resistance Band Set"/>
    <n v="2"/>
    <n v="39.79"/>
    <n v="0.1"/>
    <n v="14.33"/>
    <n v="71.622"/>
    <n v="28.66"/>
    <n v="42.962000000000003"/>
    <n v="0.59984362346764963"/>
  </r>
  <r>
    <n v="5051"/>
    <d v="2026-05-12T00:00:00"/>
    <n v="2026"/>
    <s v="Q2"/>
    <x v="4"/>
    <x v="0"/>
    <x v="15"/>
    <x v="2"/>
    <s v="Returning"/>
    <x v="0"/>
    <s v="Trail Bike Light"/>
    <n v="4"/>
    <n v="51.31"/>
    <n v="0"/>
    <n v="22.19"/>
    <n v="205.24"/>
    <n v="88.76"/>
    <n v="116.48"/>
    <n v="0.56753069577080495"/>
  </r>
  <r>
    <n v="5182"/>
    <d v="2026-05-12T00:00:00"/>
    <n v="2026"/>
    <s v="Q2"/>
    <x v="4"/>
    <x v="3"/>
    <x v="7"/>
    <x v="0"/>
    <s v="Returning"/>
    <x v="4"/>
    <s v="Training Mat"/>
    <n v="2"/>
    <n v="51.15"/>
    <n v="0"/>
    <n v="22.53"/>
    <n v="102.3"/>
    <n v="45.06"/>
    <n v="57.239999999999995"/>
    <n v="0.55953079178885623"/>
  </r>
  <r>
    <n v="1071"/>
    <d v="2026-05-13T00:00:00"/>
    <n v="2026"/>
    <s v="Q2"/>
    <x v="4"/>
    <x v="1"/>
    <x v="12"/>
    <x v="2"/>
    <s v="Business"/>
    <x v="4"/>
    <s v="Training Mat"/>
    <n v="1"/>
    <n v="50.83"/>
    <n v="0.1"/>
    <n v="21.82"/>
    <n v="45.747"/>
    <n v="21.82"/>
    <n v="23.927"/>
    <n v="0.52302883249174803"/>
  </r>
  <r>
    <n v="1210"/>
    <d v="2026-05-13T00:00:00"/>
    <n v="2026"/>
    <s v="Q2"/>
    <x v="4"/>
    <x v="2"/>
    <x v="2"/>
    <x v="1"/>
    <s v="Business"/>
    <x v="1"/>
    <s v="Trail Boots"/>
    <n v="6"/>
    <n v="141.9"/>
    <n v="0.1"/>
    <n v="79.64"/>
    <n v="766.2600000000001"/>
    <n v="477.84000000000003"/>
    <n v="288.42000000000007"/>
    <n v="0.37639965546942294"/>
  </r>
  <r>
    <n v="1244"/>
    <d v="2026-05-13T00:00:00"/>
    <n v="2026"/>
    <s v="Q2"/>
    <x v="4"/>
    <x v="3"/>
    <x v="8"/>
    <x v="0"/>
    <s v="Returning"/>
    <x v="3"/>
    <s v="Compact Sleeping Bag"/>
    <n v="1"/>
    <n v="122.11"/>
    <n v="0"/>
    <n v="59.86"/>
    <n v="122.11"/>
    <n v="59.86"/>
    <n v="62.25"/>
    <n v="0.50978625829170421"/>
  </r>
  <r>
    <n v="1403"/>
    <d v="2026-05-13T00:00:00"/>
    <n v="2026"/>
    <s v="Q2"/>
    <x v="4"/>
    <x v="1"/>
    <x v="11"/>
    <x v="0"/>
    <s v="Returning"/>
    <x v="0"/>
    <s v="Cycling Pack 12L"/>
    <n v="1"/>
    <n v="102.38"/>
    <n v="0"/>
    <n v="50.82"/>
    <n v="102.38"/>
    <n v="50.82"/>
    <n v="51.559999999999995"/>
    <n v="0.50361398710685679"/>
  </r>
  <r>
    <n v="1592"/>
    <d v="2026-05-13T00:00:00"/>
    <n v="2026"/>
    <s v="Q2"/>
    <x v="4"/>
    <x v="2"/>
    <x v="16"/>
    <x v="2"/>
    <s v="Returning"/>
    <x v="4"/>
    <s v="Recovery Roller"/>
    <n v="5"/>
    <n v="37.119999999999997"/>
    <n v="0.1"/>
    <n v="13.96"/>
    <n v="167.04"/>
    <n v="69.800000000000011"/>
    <n v="97.239999999999981"/>
    <n v="0.58213601532567039"/>
  </r>
  <r>
    <n v="2581"/>
    <d v="2026-05-13T00:00:00"/>
    <n v="2026"/>
    <s v="Q2"/>
    <x v="4"/>
    <x v="1"/>
    <x v="12"/>
    <x v="0"/>
    <s v="New"/>
    <x v="1"/>
    <s v="Hiking Daypack 20L"/>
    <n v="2"/>
    <n v="91.76"/>
    <n v="0.05"/>
    <n v="46.31"/>
    <n v="174.34399999999999"/>
    <n v="92.62"/>
    <n v="81.72399999999999"/>
    <n v="0.46875143394668006"/>
  </r>
  <r>
    <n v="3428"/>
    <d v="2026-05-13T00:00:00"/>
    <n v="2026"/>
    <s v="Q2"/>
    <x v="4"/>
    <x v="3"/>
    <x v="4"/>
    <x v="0"/>
    <s v="Returning"/>
    <x v="1"/>
    <s v="Trail Boots"/>
    <n v="1"/>
    <n v="144.51"/>
    <n v="0"/>
    <n v="79.22"/>
    <n v="144.51"/>
    <n v="79.22"/>
    <n v="65.289999999999992"/>
    <n v="0.45180264341568055"/>
  </r>
  <r>
    <n v="765"/>
    <d v="2026-05-14T00:00:00"/>
    <n v="2026"/>
    <s v="Q2"/>
    <x v="4"/>
    <x v="1"/>
    <x v="6"/>
    <x v="1"/>
    <s v="Business"/>
    <x v="4"/>
    <s v="Training Mat"/>
    <n v="3"/>
    <n v="49.7"/>
    <n v="0.1"/>
    <n v="21.84"/>
    <n v="134.19000000000003"/>
    <n v="65.52"/>
    <n v="68.67000000000003"/>
    <n v="0.5117370892018781"/>
  </r>
  <r>
    <n v="854"/>
    <d v="2026-05-14T00:00:00"/>
    <n v="2026"/>
    <s v="Q2"/>
    <x v="4"/>
    <x v="0"/>
    <x v="0"/>
    <x v="0"/>
    <s v="Returning"/>
    <x v="3"/>
    <s v="Compact Sleeping Bag"/>
    <n v="1"/>
    <n v="120.9"/>
    <n v="0"/>
    <n v="59.31"/>
    <n v="120.9"/>
    <n v="59.31"/>
    <n v="61.59"/>
    <n v="0.50942928039702229"/>
  </r>
  <r>
    <n v="1087"/>
    <d v="2026-05-14T00:00:00"/>
    <n v="2026"/>
    <s v="Q2"/>
    <x v="4"/>
    <x v="2"/>
    <x v="10"/>
    <x v="0"/>
    <s v="Returning"/>
    <x v="3"/>
    <s v="Trail Tent 2P"/>
    <n v="1"/>
    <n v="195.72"/>
    <n v="0.05"/>
    <n v="105.73"/>
    <n v="185.934"/>
    <n v="105.73"/>
    <n v="80.203999999999994"/>
    <n v="0.43135736336549524"/>
  </r>
  <r>
    <n v="1150"/>
    <d v="2026-05-14T00:00:00"/>
    <n v="2026"/>
    <s v="Q2"/>
    <x v="4"/>
    <x v="0"/>
    <x v="0"/>
    <x v="1"/>
    <s v="Returning"/>
    <x v="0"/>
    <s v="Compact Repair Kit"/>
    <n v="8"/>
    <n v="40.15"/>
    <n v="0.15"/>
    <n v="16.91"/>
    <n v="273.02"/>
    <n v="135.28"/>
    <n v="137.73999999999998"/>
    <n v="0.50450516445681637"/>
  </r>
  <r>
    <n v="1902"/>
    <d v="2026-05-14T00:00:00"/>
    <n v="2026"/>
    <s v="Q2"/>
    <x v="4"/>
    <x v="1"/>
    <x v="14"/>
    <x v="2"/>
    <s v="Business"/>
    <x v="2"/>
    <s v="Carry-On Duffel"/>
    <n v="4"/>
    <n v="130.83000000000001"/>
    <n v="0"/>
    <n v="66.959999999999994"/>
    <n v="523.32000000000005"/>
    <n v="267.83999999999997"/>
    <n v="255.48000000000008"/>
    <n v="0.48819078193074994"/>
  </r>
  <r>
    <n v="3913"/>
    <d v="2026-05-14T00:00:00"/>
    <n v="2026"/>
    <s v="Q2"/>
    <x v="4"/>
    <x v="1"/>
    <x v="12"/>
    <x v="0"/>
    <s v="New"/>
    <x v="0"/>
    <s v="Trail Bike Light"/>
    <n v="1"/>
    <n v="50.34"/>
    <n v="0.05"/>
    <n v="22.23"/>
    <n v="47.823"/>
    <n v="22.23"/>
    <n v="25.593"/>
    <n v="0.53516090584028608"/>
  </r>
  <r>
    <n v="4378"/>
    <d v="2026-05-14T00:00:00"/>
    <n v="2026"/>
    <s v="Q2"/>
    <x v="4"/>
    <x v="2"/>
    <x v="10"/>
    <x v="0"/>
    <s v="Returning"/>
    <x v="0"/>
    <s v="Cycling Pack 12L"/>
    <n v="2"/>
    <n v="103.37"/>
    <n v="0"/>
    <n v="50.49"/>
    <n v="206.74"/>
    <n v="100.98"/>
    <n v="105.76"/>
    <n v="0.51156041404662866"/>
  </r>
  <r>
    <n v="4551"/>
    <d v="2026-05-14T00:00:00"/>
    <n v="2026"/>
    <s v="Q2"/>
    <x v="4"/>
    <x v="1"/>
    <x v="14"/>
    <x v="2"/>
    <s v="Business"/>
    <x v="4"/>
    <s v="Weighted Vest"/>
    <n v="3"/>
    <n v="122.31"/>
    <n v="0.05"/>
    <n v="71.11"/>
    <n v="348.58350000000002"/>
    <n v="213.32999999999998"/>
    <n v="135.25350000000003"/>
    <n v="0.38800889887214979"/>
  </r>
  <r>
    <n v="787"/>
    <d v="2026-05-15T00:00:00"/>
    <n v="2026"/>
    <s v="Q2"/>
    <x v="4"/>
    <x v="0"/>
    <x v="9"/>
    <x v="0"/>
    <s v="Business"/>
    <x v="2"/>
    <s v="Travel Backpack 35L"/>
    <n v="1"/>
    <n v="166.48"/>
    <n v="0"/>
    <n v="89.42"/>
    <n v="166.48"/>
    <n v="89.42"/>
    <n v="77.059999999999988"/>
    <n v="0.4628784238346948"/>
  </r>
  <r>
    <n v="1133"/>
    <d v="2026-05-15T00:00:00"/>
    <n v="2026"/>
    <s v="Q2"/>
    <x v="4"/>
    <x v="0"/>
    <x v="15"/>
    <x v="2"/>
    <s v="New"/>
    <x v="3"/>
    <s v="Trail Tent 2P"/>
    <n v="3"/>
    <n v="192.21"/>
    <n v="0"/>
    <n v="103.51"/>
    <n v="576.63"/>
    <n v="310.53000000000003"/>
    <n v="266.09999999999997"/>
    <n v="0.46147442900993701"/>
  </r>
  <r>
    <n v="2075"/>
    <d v="2026-05-15T00:00:00"/>
    <n v="2026"/>
    <s v="Q2"/>
    <x v="4"/>
    <x v="0"/>
    <x v="9"/>
    <x v="1"/>
    <s v="Business"/>
    <x v="3"/>
    <s v="Portable Camp Stove"/>
    <n v="6"/>
    <n v="81.13"/>
    <n v="0.05"/>
    <n v="39.409999999999997"/>
    <n v="462.44099999999997"/>
    <n v="236.45999999999998"/>
    <n v="225.98099999999999"/>
    <n v="0.48866990599881932"/>
  </r>
  <r>
    <n v="2172"/>
    <d v="2026-05-15T00:00:00"/>
    <n v="2026"/>
    <s v="Q2"/>
    <x v="4"/>
    <x v="2"/>
    <x v="10"/>
    <x v="1"/>
    <s v="Business"/>
    <x v="2"/>
    <s v="Insulated Bottle"/>
    <n v="6"/>
    <n v="37.1"/>
    <n v="0.1"/>
    <n v="13.63"/>
    <n v="200.34000000000003"/>
    <n v="81.78"/>
    <n v="118.56000000000003"/>
    <n v="0.59179395028451642"/>
  </r>
  <r>
    <n v="2977"/>
    <d v="2026-05-15T00:00:00"/>
    <n v="2026"/>
    <s v="Q2"/>
    <x v="4"/>
    <x v="1"/>
    <x v="14"/>
    <x v="1"/>
    <s v="Business"/>
    <x v="2"/>
    <s v="Insulated Bottle"/>
    <n v="6"/>
    <n v="35.92"/>
    <n v="0.15"/>
    <n v="13.3"/>
    <n v="183.19200000000001"/>
    <n v="79.800000000000011"/>
    <n v="103.392"/>
    <n v="0.56439145814227687"/>
  </r>
  <r>
    <n v="3531"/>
    <d v="2026-05-15T00:00:00"/>
    <n v="2026"/>
    <s v="Q2"/>
    <x v="4"/>
    <x v="3"/>
    <x v="13"/>
    <x v="2"/>
    <s v="Business"/>
    <x v="4"/>
    <s v="Recovery Roller"/>
    <n v="4"/>
    <n v="36.21"/>
    <n v="0"/>
    <n v="14.3"/>
    <n v="144.84"/>
    <n v="57.2"/>
    <n v="87.64"/>
    <n v="0.60508146920740125"/>
  </r>
  <r>
    <n v="3881"/>
    <d v="2026-05-15T00:00:00"/>
    <n v="2026"/>
    <s v="Q2"/>
    <x v="4"/>
    <x v="2"/>
    <x v="10"/>
    <x v="0"/>
    <s v="Business"/>
    <x v="1"/>
    <s v="Trekking Poles"/>
    <n v="3"/>
    <n v="73.03"/>
    <n v="0.05"/>
    <n v="33.200000000000003"/>
    <n v="208.13550000000001"/>
    <n v="99.600000000000009"/>
    <n v="108.5355"/>
    <n v="0.52146558371829888"/>
  </r>
  <r>
    <n v="4469"/>
    <d v="2026-05-15T00:00:00"/>
    <n v="2026"/>
    <s v="Q2"/>
    <x v="4"/>
    <x v="2"/>
    <x v="5"/>
    <x v="2"/>
    <s v="Returning"/>
    <x v="0"/>
    <s v="Commuter Helmet"/>
    <n v="2"/>
    <n v="80.81"/>
    <n v="0"/>
    <n v="42.53"/>
    <n v="161.62"/>
    <n v="85.06"/>
    <n v="76.56"/>
    <n v="0.47370374953594852"/>
  </r>
  <r>
    <n v="5037"/>
    <d v="2026-05-15T00:00:00"/>
    <n v="2026"/>
    <s v="Q2"/>
    <x v="4"/>
    <x v="1"/>
    <x v="11"/>
    <x v="0"/>
    <s v="New"/>
    <x v="0"/>
    <s v="Trail Bike Light"/>
    <n v="1"/>
    <n v="51.53"/>
    <n v="0.1"/>
    <n v="23.06"/>
    <n v="46.377000000000002"/>
    <n v="23.06"/>
    <n v="23.317000000000004"/>
    <n v="0.50277076999374692"/>
  </r>
  <r>
    <n v="35"/>
    <d v="2026-05-16T00:00:00"/>
    <n v="2026"/>
    <s v="Q2"/>
    <x v="4"/>
    <x v="3"/>
    <x v="13"/>
    <x v="1"/>
    <s v="Business"/>
    <x v="3"/>
    <s v="Portable Camp Stove"/>
    <n v="5"/>
    <n v="81.75"/>
    <n v="0.05"/>
    <n v="39.159999999999997"/>
    <n v="388.3125"/>
    <n v="195.79999999999998"/>
    <n v="192.51250000000002"/>
    <n v="0.49576694028649609"/>
  </r>
  <r>
    <n v="226"/>
    <d v="2026-05-16T00:00:00"/>
    <n v="2026"/>
    <s v="Q2"/>
    <x v="4"/>
    <x v="2"/>
    <x v="10"/>
    <x v="0"/>
    <s v="New"/>
    <x v="2"/>
    <s v="Travel Backpack 35L"/>
    <n v="1"/>
    <n v="165.99"/>
    <n v="0.1"/>
    <n v="89.9"/>
    <n v="149.39100000000002"/>
    <n v="89.9"/>
    <n v="59.491000000000014"/>
    <n v="0.3982234538894579"/>
  </r>
  <r>
    <n v="1713"/>
    <d v="2026-05-16T00:00:00"/>
    <n v="2026"/>
    <s v="Q2"/>
    <x v="4"/>
    <x v="0"/>
    <x v="15"/>
    <x v="2"/>
    <s v="New"/>
    <x v="3"/>
    <s v="Compact Sleeping Bag"/>
    <n v="2"/>
    <n v="121.22"/>
    <n v="0"/>
    <n v="60.38"/>
    <n v="242.44"/>
    <n v="120.76"/>
    <n v="121.67999999999999"/>
    <n v="0.50189737667051637"/>
  </r>
  <r>
    <n v="2320"/>
    <d v="2026-05-16T00:00:00"/>
    <n v="2026"/>
    <s v="Q2"/>
    <x v="4"/>
    <x v="1"/>
    <x v="12"/>
    <x v="2"/>
    <s v="Business"/>
    <x v="2"/>
    <s v="Carry-On Duffel"/>
    <n v="2"/>
    <n v="131.1"/>
    <n v="0"/>
    <n v="65.55"/>
    <n v="262.2"/>
    <n v="131.1"/>
    <n v="131.1"/>
    <n v="0.5"/>
  </r>
  <r>
    <n v="2496"/>
    <d v="2026-05-16T00:00:00"/>
    <n v="2026"/>
    <s v="Q2"/>
    <x v="4"/>
    <x v="1"/>
    <x v="6"/>
    <x v="0"/>
    <s v="Returning"/>
    <x v="2"/>
    <s v="Packing Cube Set"/>
    <n v="2"/>
    <n v="46.44"/>
    <n v="0"/>
    <n v="18.63"/>
    <n v="92.88"/>
    <n v="37.26"/>
    <n v="55.62"/>
    <n v="0.59883720930232553"/>
  </r>
  <r>
    <n v="2504"/>
    <d v="2026-05-16T00:00:00"/>
    <n v="2026"/>
    <s v="Q2"/>
    <x v="4"/>
    <x v="3"/>
    <x v="7"/>
    <x v="0"/>
    <s v="New"/>
    <x v="2"/>
    <s v="Insulated Bottle"/>
    <n v="1"/>
    <n v="36.659999999999997"/>
    <n v="0"/>
    <n v="13.61"/>
    <n v="36.659999999999997"/>
    <n v="13.61"/>
    <n v="23.049999999999997"/>
    <n v="0.62875068194217132"/>
  </r>
  <r>
    <n v="2598"/>
    <d v="2026-05-16T00:00:00"/>
    <n v="2026"/>
    <s v="Q2"/>
    <x v="4"/>
    <x v="3"/>
    <x v="8"/>
    <x v="0"/>
    <s v="New"/>
    <x v="1"/>
    <s v="Summit Backpack 45L"/>
    <n v="5"/>
    <n v="156.16999999999999"/>
    <n v="0.1"/>
    <n v="80.59"/>
    <n v="702.76499999999999"/>
    <n v="402.95000000000005"/>
    <n v="299.81499999999994"/>
    <n v="0.42662198601239382"/>
  </r>
  <r>
    <n v="2600"/>
    <d v="2026-05-16T00:00:00"/>
    <n v="2026"/>
    <s v="Q2"/>
    <x v="4"/>
    <x v="1"/>
    <x v="12"/>
    <x v="2"/>
    <s v="New"/>
    <x v="2"/>
    <s v="Insulated Bottle"/>
    <n v="1"/>
    <n v="35.97"/>
    <n v="0.1"/>
    <n v="13.54"/>
    <n v="32.372999999999998"/>
    <n v="13.54"/>
    <n v="18.832999999999998"/>
    <n v="0.58175022395205878"/>
  </r>
  <r>
    <n v="2856"/>
    <d v="2026-05-16T00:00:00"/>
    <n v="2026"/>
    <s v="Q2"/>
    <x v="4"/>
    <x v="1"/>
    <x v="11"/>
    <x v="1"/>
    <s v="Business"/>
    <x v="4"/>
    <s v="Weighted Vest"/>
    <n v="4"/>
    <n v="125.11"/>
    <n v="0.15"/>
    <n v="70.010000000000005"/>
    <n v="425.37399999999997"/>
    <n v="280.04000000000002"/>
    <n v="145.33399999999995"/>
    <n v="0.34166169065340135"/>
  </r>
  <r>
    <n v="3478"/>
    <d v="2026-05-16T00:00:00"/>
    <n v="2026"/>
    <s v="Q2"/>
    <x v="4"/>
    <x v="3"/>
    <x v="8"/>
    <x v="0"/>
    <s v="New"/>
    <x v="4"/>
    <s v="Recovery Roller"/>
    <n v="4"/>
    <n v="36.29"/>
    <n v="0.1"/>
    <n v="13.77"/>
    <n v="130.64400000000001"/>
    <n v="55.08"/>
    <n v="75.564000000000007"/>
    <n v="0.57839625241113257"/>
  </r>
  <r>
    <n v="3599"/>
    <d v="2026-05-16T00:00:00"/>
    <n v="2026"/>
    <s v="Q2"/>
    <x v="4"/>
    <x v="1"/>
    <x v="6"/>
    <x v="0"/>
    <s v="New"/>
    <x v="1"/>
    <s v="Trail Boots"/>
    <n v="4"/>
    <n v="143.34"/>
    <n v="0"/>
    <n v="80.55"/>
    <n v="573.36"/>
    <n v="322.2"/>
    <n v="251.16000000000003"/>
    <n v="0.43804939305148599"/>
  </r>
  <r>
    <n v="282"/>
    <d v="2026-05-17T00:00:00"/>
    <n v="2026"/>
    <s v="Q2"/>
    <x v="4"/>
    <x v="1"/>
    <x v="12"/>
    <x v="3"/>
    <s v="New"/>
    <x v="0"/>
    <s v="Trail Bike Light"/>
    <n v="3"/>
    <n v="51.68"/>
    <n v="0"/>
    <n v="22.4"/>
    <n v="155.04"/>
    <n v="67.199999999999989"/>
    <n v="87.84"/>
    <n v="0.56656346749226016"/>
  </r>
  <r>
    <n v="980"/>
    <d v="2026-05-17T00:00:00"/>
    <n v="2026"/>
    <s v="Q2"/>
    <x v="4"/>
    <x v="3"/>
    <x v="7"/>
    <x v="0"/>
    <s v="Returning"/>
    <x v="2"/>
    <s v="Packing Cube Set"/>
    <n v="1"/>
    <n v="46.84"/>
    <n v="0"/>
    <n v="17.93"/>
    <n v="46.84"/>
    <n v="17.93"/>
    <n v="28.910000000000004"/>
    <n v="0.61720751494449189"/>
  </r>
  <r>
    <n v="1155"/>
    <d v="2026-05-17T00:00:00"/>
    <n v="2026"/>
    <s v="Q2"/>
    <x v="4"/>
    <x v="2"/>
    <x v="2"/>
    <x v="3"/>
    <s v="New"/>
    <x v="1"/>
    <s v="Trekking Poles"/>
    <n v="5"/>
    <n v="72.900000000000006"/>
    <n v="0.05"/>
    <n v="31.57"/>
    <n v="346.27499999999998"/>
    <n v="157.85"/>
    <n v="188.42499999999998"/>
    <n v="0.54414843693596127"/>
  </r>
  <r>
    <n v="1816"/>
    <d v="2026-05-17T00:00:00"/>
    <n v="2026"/>
    <s v="Q2"/>
    <x v="4"/>
    <x v="3"/>
    <x v="7"/>
    <x v="0"/>
    <s v="New"/>
    <x v="1"/>
    <s v="Hiking Daypack 20L"/>
    <n v="1"/>
    <n v="91.07"/>
    <n v="0"/>
    <n v="45.3"/>
    <n v="91.07"/>
    <n v="45.3"/>
    <n v="45.769999999999996"/>
    <n v="0.50258043263423735"/>
  </r>
  <r>
    <n v="2128"/>
    <d v="2026-05-17T00:00:00"/>
    <n v="2026"/>
    <s v="Q2"/>
    <x v="4"/>
    <x v="2"/>
    <x v="10"/>
    <x v="2"/>
    <s v="New"/>
    <x v="0"/>
    <s v="Commuter Helmet"/>
    <n v="1"/>
    <n v="81.86"/>
    <n v="0"/>
    <n v="43.14"/>
    <n v="81.86"/>
    <n v="43.14"/>
    <n v="38.72"/>
    <n v="0.47300268751526997"/>
  </r>
  <r>
    <n v="2296"/>
    <d v="2026-05-17T00:00:00"/>
    <n v="2026"/>
    <s v="Q2"/>
    <x v="4"/>
    <x v="3"/>
    <x v="8"/>
    <x v="0"/>
    <s v="Returning"/>
    <x v="2"/>
    <s v="Packing Cube Set"/>
    <n v="1"/>
    <n v="45.45"/>
    <n v="0"/>
    <n v="17.93"/>
    <n v="45.45"/>
    <n v="17.93"/>
    <n v="27.520000000000003"/>
    <n v="0.60550055005500558"/>
  </r>
  <r>
    <n v="2322"/>
    <d v="2026-05-17T00:00:00"/>
    <n v="2026"/>
    <s v="Q2"/>
    <x v="4"/>
    <x v="2"/>
    <x v="10"/>
    <x v="2"/>
    <s v="Business"/>
    <x v="1"/>
    <s v="Trekking Poles"/>
    <n v="1"/>
    <n v="70.62"/>
    <n v="0"/>
    <n v="32.53"/>
    <n v="70.62"/>
    <n v="32.53"/>
    <n v="38.090000000000003"/>
    <n v="0.53936561880487111"/>
  </r>
  <r>
    <n v="3480"/>
    <d v="2026-05-17T00:00:00"/>
    <n v="2026"/>
    <s v="Q2"/>
    <x v="4"/>
    <x v="3"/>
    <x v="8"/>
    <x v="0"/>
    <s v="New"/>
    <x v="4"/>
    <s v="Training Mat"/>
    <n v="2"/>
    <n v="51.56"/>
    <n v="0"/>
    <n v="22.46"/>
    <n v="103.12"/>
    <n v="44.92"/>
    <n v="58.2"/>
    <n v="0.56439100077579518"/>
  </r>
  <r>
    <n v="4426"/>
    <d v="2026-05-17T00:00:00"/>
    <n v="2026"/>
    <s v="Q2"/>
    <x v="4"/>
    <x v="3"/>
    <x v="8"/>
    <x v="0"/>
    <s v="New"/>
    <x v="1"/>
    <s v="Trail Boots"/>
    <n v="2"/>
    <n v="146.22"/>
    <n v="0"/>
    <n v="81.069999999999993"/>
    <n v="292.44"/>
    <n v="162.13999999999999"/>
    <n v="130.30000000000001"/>
    <n v="0.4455614826973055"/>
  </r>
  <r>
    <n v="4938"/>
    <d v="2026-05-17T00:00:00"/>
    <n v="2026"/>
    <s v="Q2"/>
    <x v="4"/>
    <x v="3"/>
    <x v="13"/>
    <x v="2"/>
    <s v="Returning"/>
    <x v="4"/>
    <s v="Training Mat"/>
    <n v="2"/>
    <n v="51.34"/>
    <n v="0"/>
    <n v="22.17"/>
    <n v="102.68"/>
    <n v="44.34"/>
    <n v="58.34"/>
    <n v="0.56817296455005839"/>
  </r>
  <r>
    <n v="915"/>
    <d v="2026-05-18T00:00:00"/>
    <n v="2026"/>
    <s v="Q2"/>
    <x v="4"/>
    <x v="3"/>
    <x v="8"/>
    <x v="0"/>
    <s v="New"/>
    <x v="1"/>
    <s v="Summit Backpack 45L"/>
    <n v="1"/>
    <n v="153.61000000000001"/>
    <n v="0.05"/>
    <n v="79.94"/>
    <n v="145.92950000000002"/>
    <n v="79.94"/>
    <n v="65.989500000000021"/>
    <n v="0.45220123415758989"/>
  </r>
  <r>
    <n v="1188"/>
    <d v="2026-05-18T00:00:00"/>
    <n v="2026"/>
    <s v="Q2"/>
    <x v="4"/>
    <x v="1"/>
    <x v="6"/>
    <x v="0"/>
    <s v="Returning"/>
    <x v="3"/>
    <s v="Portable Camp Stove"/>
    <n v="1"/>
    <n v="82.44"/>
    <n v="0.15"/>
    <n v="39.380000000000003"/>
    <n v="70.073999999999998"/>
    <n v="39.380000000000003"/>
    <n v="30.693999999999996"/>
    <n v="0.43802266175757054"/>
  </r>
  <r>
    <n v="1594"/>
    <d v="2026-05-18T00:00:00"/>
    <n v="2026"/>
    <s v="Q2"/>
    <x v="4"/>
    <x v="0"/>
    <x v="0"/>
    <x v="1"/>
    <s v="Business"/>
    <x v="1"/>
    <s v="Hiking Daypack 20L"/>
    <n v="10"/>
    <n v="92.09"/>
    <n v="0.15"/>
    <n v="45.13"/>
    <n v="782.7650000000001"/>
    <n v="451.3"/>
    <n v="331.46500000000009"/>
    <n v="0.42345403792964686"/>
  </r>
  <r>
    <n v="3022"/>
    <d v="2026-05-18T00:00:00"/>
    <n v="2026"/>
    <s v="Q2"/>
    <x v="4"/>
    <x v="3"/>
    <x v="8"/>
    <x v="3"/>
    <s v="New"/>
    <x v="2"/>
    <s v="Insulated Bottle"/>
    <n v="1"/>
    <n v="36.72"/>
    <n v="0"/>
    <n v="13.67"/>
    <n v="36.72"/>
    <n v="13.67"/>
    <n v="23.049999999999997"/>
    <n v="0.62772331154684091"/>
  </r>
  <r>
    <n v="588"/>
    <d v="2026-05-19T00:00:00"/>
    <n v="2026"/>
    <s v="Q2"/>
    <x v="4"/>
    <x v="1"/>
    <x v="1"/>
    <x v="1"/>
    <s v="Business"/>
    <x v="2"/>
    <s v="Carry-On Duffel"/>
    <n v="3"/>
    <n v="132.41999999999999"/>
    <n v="0.05"/>
    <n v="67.09"/>
    <n v="377.39699999999999"/>
    <n v="201.27"/>
    <n v="176.12699999999998"/>
    <n v="0.46668892439526544"/>
  </r>
  <r>
    <n v="1016"/>
    <d v="2026-05-19T00:00:00"/>
    <n v="2026"/>
    <s v="Q2"/>
    <x v="4"/>
    <x v="3"/>
    <x v="13"/>
    <x v="2"/>
    <s v="Returning"/>
    <x v="3"/>
    <s v="Trail Tent 2P"/>
    <n v="2"/>
    <n v="192.1"/>
    <n v="0.05"/>
    <n v="106.07"/>
    <n v="364.98999999999995"/>
    <n v="212.14"/>
    <n v="152.84999999999997"/>
    <n v="0.41877859667388145"/>
  </r>
  <r>
    <n v="1930"/>
    <d v="2026-05-19T00:00:00"/>
    <n v="2026"/>
    <s v="Q2"/>
    <x v="4"/>
    <x v="2"/>
    <x v="16"/>
    <x v="2"/>
    <s v="New"/>
    <x v="2"/>
    <s v="Insulated Bottle"/>
    <n v="4"/>
    <n v="36.94"/>
    <n v="0"/>
    <n v="13.63"/>
    <n v="147.76"/>
    <n v="54.52"/>
    <n v="93.239999999999981"/>
    <n v="0.63102328099620997"/>
  </r>
  <r>
    <n v="2658"/>
    <d v="2026-05-19T00:00:00"/>
    <n v="2026"/>
    <s v="Q2"/>
    <x v="4"/>
    <x v="0"/>
    <x v="15"/>
    <x v="0"/>
    <s v="Business"/>
    <x v="1"/>
    <s v="Summit Backpack 45L"/>
    <n v="1"/>
    <n v="153.16999999999999"/>
    <n v="0"/>
    <n v="78.489999999999995"/>
    <n v="153.16999999999999"/>
    <n v="78.489999999999995"/>
    <n v="74.679999999999993"/>
    <n v="0.48756283867598094"/>
  </r>
  <r>
    <n v="2951"/>
    <d v="2026-05-19T00:00:00"/>
    <n v="2026"/>
    <s v="Q2"/>
    <x v="4"/>
    <x v="0"/>
    <x v="0"/>
    <x v="0"/>
    <s v="Business"/>
    <x v="0"/>
    <s v="Commuter Helmet"/>
    <n v="2"/>
    <n v="82.85"/>
    <n v="0"/>
    <n v="42.53"/>
    <n v="165.7"/>
    <n v="85.06"/>
    <n v="80.639999999999986"/>
    <n v="0.48666264333132164"/>
  </r>
  <r>
    <n v="4328"/>
    <d v="2026-05-19T00:00:00"/>
    <n v="2026"/>
    <s v="Q2"/>
    <x v="4"/>
    <x v="2"/>
    <x v="5"/>
    <x v="3"/>
    <s v="New"/>
    <x v="1"/>
    <s v="Trail Boots"/>
    <n v="1"/>
    <n v="143.52000000000001"/>
    <n v="0"/>
    <n v="81.040000000000006"/>
    <n v="143.52000000000001"/>
    <n v="81.040000000000006"/>
    <n v="62.480000000000004"/>
    <n v="0.435340022296544"/>
  </r>
  <r>
    <n v="4591"/>
    <d v="2026-05-19T00:00:00"/>
    <n v="2026"/>
    <s v="Q2"/>
    <x v="4"/>
    <x v="2"/>
    <x v="16"/>
    <x v="2"/>
    <s v="New"/>
    <x v="3"/>
    <s v="Trail Tent 2P"/>
    <n v="1"/>
    <n v="192.94"/>
    <n v="0"/>
    <n v="105.15"/>
    <n v="192.94"/>
    <n v="105.15"/>
    <n v="87.789999999999992"/>
    <n v="0.45501192080439512"/>
  </r>
  <r>
    <n v="280"/>
    <d v="2026-05-20T00:00:00"/>
    <n v="2026"/>
    <s v="Q2"/>
    <x v="4"/>
    <x v="3"/>
    <x v="8"/>
    <x v="2"/>
    <s v="Business"/>
    <x v="2"/>
    <s v="Travel Backpack 35L"/>
    <n v="1"/>
    <n v="168.56"/>
    <n v="0"/>
    <n v="85.46"/>
    <n v="168.56"/>
    <n v="85.46"/>
    <n v="83.100000000000009"/>
    <n v="0.49299952539155201"/>
  </r>
  <r>
    <n v="409"/>
    <d v="2026-05-20T00:00:00"/>
    <n v="2026"/>
    <s v="Q2"/>
    <x v="4"/>
    <x v="0"/>
    <x v="0"/>
    <x v="0"/>
    <s v="New"/>
    <x v="3"/>
    <s v="Compact Sleeping Bag"/>
    <n v="2"/>
    <n v="123.9"/>
    <n v="0"/>
    <n v="58.95"/>
    <n v="247.8"/>
    <n v="117.9"/>
    <n v="129.9"/>
    <n v="0.52421307506053272"/>
  </r>
  <r>
    <n v="1372"/>
    <d v="2026-05-20T00:00:00"/>
    <n v="2026"/>
    <s v="Q2"/>
    <x v="4"/>
    <x v="0"/>
    <x v="9"/>
    <x v="0"/>
    <s v="New"/>
    <x v="1"/>
    <s v="Trail Boots"/>
    <n v="2"/>
    <n v="140.93"/>
    <n v="0"/>
    <n v="81.040000000000006"/>
    <n v="281.86"/>
    <n v="162.08000000000001"/>
    <n v="119.78"/>
    <n v="0.42496274746327961"/>
  </r>
  <r>
    <n v="2327"/>
    <d v="2026-05-20T00:00:00"/>
    <n v="2026"/>
    <s v="Q2"/>
    <x v="4"/>
    <x v="2"/>
    <x v="5"/>
    <x v="2"/>
    <s v="Returning"/>
    <x v="1"/>
    <s v="Trekking Poles"/>
    <n v="1"/>
    <n v="73.150000000000006"/>
    <n v="0"/>
    <n v="32.950000000000003"/>
    <n v="73.150000000000006"/>
    <n v="32.950000000000003"/>
    <n v="40.200000000000003"/>
    <n v="0.54955570745044424"/>
  </r>
  <r>
    <n v="2703"/>
    <d v="2026-05-20T00:00:00"/>
    <n v="2026"/>
    <s v="Q2"/>
    <x v="4"/>
    <x v="3"/>
    <x v="8"/>
    <x v="2"/>
    <s v="Business"/>
    <x v="3"/>
    <s v="Trail Tent 2P"/>
    <n v="2"/>
    <n v="197.35"/>
    <n v="0.05"/>
    <n v="102.63"/>
    <n v="374.96499999999997"/>
    <n v="205.26"/>
    <n v="169.70499999999998"/>
    <n v="0.45258890829810783"/>
  </r>
  <r>
    <n v="2776"/>
    <d v="2026-05-20T00:00:00"/>
    <n v="2026"/>
    <s v="Q2"/>
    <x v="4"/>
    <x v="3"/>
    <x v="4"/>
    <x v="0"/>
    <s v="Business"/>
    <x v="2"/>
    <s v="Insulated Bottle"/>
    <n v="3"/>
    <n v="36.74"/>
    <n v="0.05"/>
    <n v="13.97"/>
    <n v="104.70899999999999"/>
    <n v="41.910000000000004"/>
    <n v="62.798999999999985"/>
    <n v="0.59974787267570118"/>
  </r>
  <r>
    <n v="3411"/>
    <d v="2026-05-20T00:00:00"/>
    <n v="2026"/>
    <s v="Q2"/>
    <x v="4"/>
    <x v="1"/>
    <x v="11"/>
    <x v="0"/>
    <s v="Returning"/>
    <x v="1"/>
    <s v="Summit Backpack 45L"/>
    <n v="2"/>
    <n v="151.35"/>
    <n v="0.05"/>
    <n v="77.150000000000006"/>
    <n v="287.565"/>
    <n v="154.30000000000001"/>
    <n v="133.26499999999999"/>
    <n v="0.46342566028550064"/>
  </r>
  <r>
    <n v="3841"/>
    <d v="2026-05-20T00:00:00"/>
    <n v="2026"/>
    <s v="Q2"/>
    <x v="4"/>
    <x v="0"/>
    <x v="15"/>
    <x v="2"/>
    <s v="New"/>
    <x v="0"/>
    <s v="Trail Bike Light"/>
    <n v="2"/>
    <n v="50.09"/>
    <n v="0.05"/>
    <n v="23.16"/>
    <n v="95.171000000000006"/>
    <n v="46.32"/>
    <n v="48.851000000000006"/>
    <n v="0.51329711781950382"/>
  </r>
  <r>
    <n v="5121"/>
    <d v="2026-05-20T00:00:00"/>
    <n v="2026"/>
    <s v="Q2"/>
    <x v="4"/>
    <x v="0"/>
    <x v="9"/>
    <x v="0"/>
    <s v="New"/>
    <x v="4"/>
    <s v="Weighted Vest"/>
    <n v="2"/>
    <n v="121.96"/>
    <n v="0.05"/>
    <n v="71.2"/>
    <n v="231.72399999999999"/>
    <n v="142.4"/>
    <n v="89.323999999999984"/>
    <n v="0.38547582468799085"/>
  </r>
  <r>
    <n v="53"/>
    <d v="2026-05-21T00:00:00"/>
    <n v="2026"/>
    <s v="Q2"/>
    <x v="4"/>
    <x v="3"/>
    <x v="13"/>
    <x v="0"/>
    <s v="Business"/>
    <x v="2"/>
    <s v="Carry-On Duffel"/>
    <n v="1"/>
    <n v="134.28"/>
    <n v="0.05"/>
    <n v="65.44"/>
    <n v="127.56599999999999"/>
    <n v="65.44"/>
    <n v="62.125999999999991"/>
    <n v="0.487010645469796"/>
  </r>
  <r>
    <n v="127"/>
    <d v="2026-05-21T00:00:00"/>
    <n v="2026"/>
    <s v="Q2"/>
    <x v="4"/>
    <x v="3"/>
    <x v="7"/>
    <x v="0"/>
    <s v="Business"/>
    <x v="0"/>
    <s v="Cycling Pack 12L"/>
    <n v="3"/>
    <n v="100.48"/>
    <n v="0.05"/>
    <n v="50.68"/>
    <n v="286.36799999999999"/>
    <n v="152.04"/>
    <n v="134.328"/>
    <n v="0.46907475695608447"/>
  </r>
  <r>
    <n v="1092"/>
    <d v="2026-05-21T00:00:00"/>
    <n v="2026"/>
    <s v="Q2"/>
    <x v="4"/>
    <x v="3"/>
    <x v="8"/>
    <x v="0"/>
    <s v="New"/>
    <x v="4"/>
    <s v="Recovery Roller"/>
    <n v="3"/>
    <n v="36.229999999999997"/>
    <n v="0"/>
    <n v="13.55"/>
    <n v="108.69"/>
    <n v="40.650000000000006"/>
    <n v="68.039999999999992"/>
    <n v="0.62600055202870541"/>
  </r>
  <r>
    <n v="1213"/>
    <d v="2026-05-21T00:00:00"/>
    <n v="2026"/>
    <s v="Q2"/>
    <x v="4"/>
    <x v="2"/>
    <x v="2"/>
    <x v="3"/>
    <s v="Returning"/>
    <x v="3"/>
    <s v="Compact Sleeping Bag"/>
    <n v="3"/>
    <n v="120.61"/>
    <n v="0"/>
    <n v="60.17"/>
    <n v="361.83"/>
    <n v="180.51"/>
    <n v="181.32"/>
    <n v="0.50111931017328581"/>
  </r>
  <r>
    <n v="1849"/>
    <d v="2026-05-21T00:00:00"/>
    <n v="2026"/>
    <s v="Q2"/>
    <x v="4"/>
    <x v="2"/>
    <x v="5"/>
    <x v="3"/>
    <s v="Returning"/>
    <x v="2"/>
    <s v="Packing Cube Set"/>
    <n v="3"/>
    <n v="46.46"/>
    <n v="0"/>
    <n v="18.71"/>
    <n v="139.38"/>
    <n v="56.13"/>
    <n v="83.25"/>
    <n v="0.59728798966853214"/>
  </r>
  <r>
    <n v="2395"/>
    <d v="2026-05-21T00:00:00"/>
    <n v="2026"/>
    <s v="Q2"/>
    <x v="4"/>
    <x v="1"/>
    <x v="12"/>
    <x v="0"/>
    <s v="Business"/>
    <x v="4"/>
    <s v="Recovery Roller"/>
    <n v="1"/>
    <n v="36.9"/>
    <n v="0.05"/>
    <n v="13.89"/>
    <n v="35.055"/>
    <n v="13.89"/>
    <n v="21.164999999999999"/>
    <n v="0.60376551133932388"/>
  </r>
  <r>
    <n v="4166"/>
    <d v="2026-05-21T00:00:00"/>
    <n v="2026"/>
    <s v="Q2"/>
    <x v="4"/>
    <x v="2"/>
    <x v="3"/>
    <x v="0"/>
    <s v="New"/>
    <x v="4"/>
    <s v="Resistance Band Set"/>
    <n v="6"/>
    <n v="40.61"/>
    <n v="0.05"/>
    <n v="15.14"/>
    <n v="231.47699999999998"/>
    <n v="90.84"/>
    <n v="140.63699999999997"/>
    <n v="0.607563602431343"/>
  </r>
  <r>
    <n v="1004"/>
    <d v="2026-05-22T00:00:00"/>
    <n v="2026"/>
    <s v="Q2"/>
    <x v="4"/>
    <x v="3"/>
    <x v="13"/>
    <x v="0"/>
    <s v="Business"/>
    <x v="2"/>
    <s v="Insulated Bottle"/>
    <n v="2"/>
    <n v="36.86"/>
    <n v="0.05"/>
    <n v="13.85"/>
    <n v="70.033999999999992"/>
    <n v="27.7"/>
    <n v="42.333999999999989"/>
    <n v="0.60447782505640113"/>
  </r>
  <r>
    <n v="1012"/>
    <d v="2026-05-22T00:00:00"/>
    <n v="2026"/>
    <s v="Q2"/>
    <x v="4"/>
    <x v="1"/>
    <x v="6"/>
    <x v="0"/>
    <s v="New"/>
    <x v="1"/>
    <s v="Summit Backpack 45L"/>
    <n v="3"/>
    <n v="156.74"/>
    <n v="0"/>
    <n v="79.819999999999993"/>
    <n v="470.22"/>
    <n v="239.45999999999998"/>
    <n v="230.76000000000005"/>
    <n v="0.49074901110118674"/>
  </r>
  <r>
    <n v="2180"/>
    <d v="2026-05-22T00:00:00"/>
    <n v="2026"/>
    <s v="Q2"/>
    <x v="4"/>
    <x v="0"/>
    <x v="9"/>
    <x v="1"/>
    <s v="Returning"/>
    <x v="0"/>
    <s v="Trail Bike Light"/>
    <n v="3"/>
    <n v="51.04"/>
    <n v="0.2"/>
    <n v="22.32"/>
    <n v="122.49600000000001"/>
    <n v="66.960000000000008"/>
    <n v="55.536000000000001"/>
    <n v="0.45336990595611282"/>
  </r>
  <r>
    <n v="3659"/>
    <d v="2026-05-22T00:00:00"/>
    <n v="2026"/>
    <s v="Q2"/>
    <x v="4"/>
    <x v="3"/>
    <x v="13"/>
    <x v="2"/>
    <s v="New"/>
    <x v="1"/>
    <s v="Hiking Daypack 20L"/>
    <n v="2"/>
    <n v="93.55"/>
    <n v="0"/>
    <n v="44.31"/>
    <n v="187.1"/>
    <n v="88.62"/>
    <n v="98.47999999999999"/>
    <n v="0.52634954569748793"/>
  </r>
  <r>
    <n v="3775"/>
    <d v="2026-05-22T00:00:00"/>
    <n v="2026"/>
    <s v="Q2"/>
    <x v="4"/>
    <x v="2"/>
    <x v="2"/>
    <x v="0"/>
    <s v="Business"/>
    <x v="2"/>
    <s v="Carry-On Duffel"/>
    <n v="1"/>
    <n v="131.74"/>
    <n v="0"/>
    <n v="66.650000000000006"/>
    <n v="131.74"/>
    <n v="66.650000000000006"/>
    <n v="65.09"/>
    <n v="0.49407924700166994"/>
  </r>
  <r>
    <n v="4071"/>
    <d v="2026-05-22T00:00:00"/>
    <n v="2026"/>
    <s v="Q2"/>
    <x v="4"/>
    <x v="3"/>
    <x v="8"/>
    <x v="0"/>
    <s v="New"/>
    <x v="1"/>
    <s v="Hiking Daypack 20L"/>
    <n v="5"/>
    <n v="91.79"/>
    <n v="0.05"/>
    <n v="44.48"/>
    <n v="436.0025"/>
    <n v="222.39999999999998"/>
    <n v="213.60250000000002"/>
    <n v="0.48991118170193981"/>
  </r>
  <r>
    <n v="5137"/>
    <d v="2026-05-22T00:00:00"/>
    <n v="2026"/>
    <s v="Q2"/>
    <x v="4"/>
    <x v="3"/>
    <x v="13"/>
    <x v="0"/>
    <s v="Business"/>
    <x v="1"/>
    <s v="Summit Backpack 45L"/>
    <n v="4"/>
    <n v="155.4"/>
    <n v="0.05"/>
    <n v="77.31"/>
    <n v="590.52"/>
    <n v="309.24"/>
    <n v="281.27999999999997"/>
    <n v="0.47632595001016048"/>
  </r>
  <r>
    <n v="133"/>
    <d v="2026-05-23T00:00:00"/>
    <n v="2026"/>
    <s v="Q2"/>
    <x v="4"/>
    <x v="1"/>
    <x v="1"/>
    <x v="0"/>
    <s v="New"/>
    <x v="2"/>
    <s v="Insulated Bottle"/>
    <n v="1"/>
    <n v="36.57"/>
    <n v="0.05"/>
    <n v="13.33"/>
    <n v="34.741500000000002"/>
    <n v="13.33"/>
    <n v="21.411500000000004"/>
    <n v="0.61630902522919284"/>
  </r>
  <r>
    <n v="1385"/>
    <d v="2026-05-23T00:00:00"/>
    <n v="2026"/>
    <s v="Q2"/>
    <x v="4"/>
    <x v="2"/>
    <x v="16"/>
    <x v="0"/>
    <s v="New"/>
    <x v="0"/>
    <s v="Compact Repair Kit"/>
    <n v="2"/>
    <n v="41.19"/>
    <n v="0"/>
    <n v="17.190000000000001"/>
    <n v="82.38"/>
    <n v="34.380000000000003"/>
    <n v="47.999999999999993"/>
    <n v="0.58266569555717407"/>
  </r>
  <r>
    <n v="1597"/>
    <d v="2026-05-23T00:00:00"/>
    <n v="2026"/>
    <s v="Q2"/>
    <x v="4"/>
    <x v="3"/>
    <x v="8"/>
    <x v="0"/>
    <s v="Returning"/>
    <x v="2"/>
    <s v="Carry-On Duffel"/>
    <n v="1"/>
    <n v="136.66999999999999"/>
    <n v="0.05"/>
    <n v="67.099999999999994"/>
    <n v="129.83649999999997"/>
    <n v="67.099999999999994"/>
    <n v="62.736499999999978"/>
    <n v="0.48319617364916639"/>
  </r>
  <r>
    <n v="2273"/>
    <d v="2026-05-23T00:00:00"/>
    <n v="2026"/>
    <s v="Q2"/>
    <x v="4"/>
    <x v="2"/>
    <x v="2"/>
    <x v="2"/>
    <s v="New"/>
    <x v="4"/>
    <s v="Recovery Roller"/>
    <n v="2"/>
    <n v="35.700000000000003"/>
    <n v="0"/>
    <n v="13.52"/>
    <n v="71.400000000000006"/>
    <n v="27.04"/>
    <n v="44.360000000000007"/>
    <n v="0.62128851540616248"/>
  </r>
  <r>
    <n v="2931"/>
    <d v="2026-05-23T00:00:00"/>
    <n v="2026"/>
    <s v="Q2"/>
    <x v="4"/>
    <x v="0"/>
    <x v="0"/>
    <x v="0"/>
    <s v="Returning"/>
    <x v="0"/>
    <s v="Cycling Pack 12L"/>
    <n v="1"/>
    <n v="100.87"/>
    <n v="0"/>
    <n v="50.4"/>
    <n v="100.87"/>
    <n v="50.4"/>
    <n v="50.470000000000006"/>
    <n v="0.5003469812630118"/>
  </r>
  <r>
    <n v="4143"/>
    <d v="2026-05-23T00:00:00"/>
    <n v="2026"/>
    <s v="Q2"/>
    <x v="4"/>
    <x v="2"/>
    <x v="16"/>
    <x v="2"/>
    <s v="Returning"/>
    <x v="2"/>
    <s v="Carry-On Duffel"/>
    <n v="1"/>
    <n v="130.80000000000001"/>
    <n v="0"/>
    <n v="68.7"/>
    <n v="130.80000000000001"/>
    <n v="68.7"/>
    <n v="62.100000000000009"/>
    <n v="0.4747706422018349"/>
  </r>
  <r>
    <n v="4504"/>
    <d v="2026-05-23T00:00:00"/>
    <n v="2026"/>
    <s v="Q2"/>
    <x v="4"/>
    <x v="0"/>
    <x v="9"/>
    <x v="3"/>
    <s v="Returning"/>
    <x v="1"/>
    <s v="Summit Backpack 45L"/>
    <n v="1"/>
    <n v="153.88999999999999"/>
    <n v="0"/>
    <n v="79.64"/>
    <n v="153.88999999999999"/>
    <n v="79.64"/>
    <n v="74.249999999999986"/>
    <n v="0.4824874910650464"/>
  </r>
  <r>
    <n v="656"/>
    <d v="2026-05-24T00:00:00"/>
    <n v="2026"/>
    <s v="Q2"/>
    <x v="4"/>
    <x v="3"/>
    <x v="7"/>
    <x v="0"/>
    <s v="New"/>
    <x v="3"/>
    <s v="Compact Sleeping Bag"/>
    <n v="1"/>
    <n v="122.51"/>
    <n v="0.15"/>
    <n v="62.2"/>
    <n v="104.1335"/>
    <n v="62.2"/>
    <n v="41.933499999999995"/>
    <n v="0.40268981643755369"/>
  </r>
  <r>
    <n v="979"/>
    <d v="2026-05-24T00:00:00"/>
    <n v="2026"/>
    <s v="Q2"/>
    <x v="4"/>
    <x v="3"/>
    <x v="4"/>
    <x v="1"/>
    <s v="Returning"/>
    <x v="0"/>
    <s v="Commuter Helmet"/>
    <n v="8"/>
    <n v="79.94"/>
    <n v="0.15"/>
    <n v="41.65"/>
    <n v="543.59199999999998"/>
    <n v="333.2"/>
    <n v="210.392"/>
    <n v="0.38704028021015763"/>
  </r>
  <r>
    <n v="1510"/>
    <d v="2026-05-24T00:00:00"/>
    <n v="2026"/>
    <s v="Q2"/>
    <x v="4"/>
    <x v="3"/>
    <x v="7"/>
    <x v="0"/>
    <s v="New"/>
    <x v="0"/>
    <s v="Trail Bike Light"/>
    <n v="2"/>
    <n v="50.78"/>
    <n v="0.05"/>
    <n v="23.03"/>
    <n v="96.481999999999999"/>
    <n v="46.06"/>
    <n v="50.421999999999997"/>
    <n v="0.52260525279326708"/>
  </r>
  <r>
    <n v="1959"/>
    <d v="2026-05-24T00:00:00"/>
    <n v="2026"/>
    <s v="Q2"/>
    <x v="4"/>
    <x v="0"/>
    <x v="15"/>
    <x v="3"/>
    <s v="Business"/>
    <x v="0"/>
    <s v="Commuter Helmet"/>
    <n v="2"/>
    <n v="80.59"/>
    <n v="0.05"/>
    <n v="41.44"/>
    <n v="153.12100000000001"/>
    <n v="82.88"/>
    <n v="70.241000000000014"/>
    <n v="0.45872871781140412"/>
  </r>
  <r>
    <n v="2089"/>
    <d v="2026-05-24T00:00:00"/>
    <n v="2026"/>
    <s v="Q2"/>
    <x v="4"/>
    <x v="0"/>
    <x v="15"/>
    <x v="3"/>
    <s v="New"/>
    <x v="4"/>
    <s v="Recovery Roller"/>
    <n v="3"/>
    <n v="35.75"/>
    <n v="0.15"/>
    <n v="13.54"/>
    <n v="91.162499999999994"/>
    <n v="40.619999999999997"/>
    <n v="50.542499999999997"/>
    <n v="0.55442204853969557"/>
  </r>
  <r>
    <n v="2446"/>
    <d v="2026-05-24T00:00:00"/>
    <n v="2026"/>
    <s v="Q2"/>
    <x v="4"/>
    <x v="1"/>
    <x v="12"/>
    <x v="0"/>
    <s v="New"/>
    <x v="3"/>
    <s v="Trail Tent 2P"/>
    <n v="5"/>
    <n v="195.78"/>
    <n v="0.1"/>
    <n v="101.98"/>
    <n v="881.01"/>
    <n v="509.90000000000003"/>
    <n v="371.10999999999996"/>
    <n v="0.4212324491208953"/>
  </r>
  <r>
    <n v="2847"/>
    <d v="2026-05-24T00:00:00"/>
    <n v="2026"/>
    <s v="Q2"/>
    <x v="4"/>
    <x v="3"/>
    <x v="13"/>
    <x v="0"/>
    <s v="Returning"/>
    <x v="3"/>
    <s v="Compact Sleeping Bag"/>
    <n v="2"/>
    <n v="125.95"/>
    <n v="0.05"/>
    <n v="61.74"/>
    <n v="239.30500000000001"/>
    <n v="123.48"/>
    <n v="115.825"/>
    <n v="0.48400576669940032"/>
  </r>
  <r>
    <n v="3454"/>
    <d v="2026-05-24T00:00:00"/>
    <n v="2026"/>
    <s v="Q2"/>
    <x v="4"/>
    <x v="3"/>
    <x v="7"/>
    <x v="0"/>
    <s v="New"/>
    <x v="4"/>
    <s v="Resistance Band Set"/>
    <n v="2"/>
    <n v="41.32"/>
    <n v="0"/>
    <n v="14.91"/>
    <n v="82.64"/>
    <n v="29.82"/>
    <n v="52.82"/>
    <n v="0.63915779283639884"/>
  </r>
  <r>
    <n v="4472"/>
    <d v="2026-05-24T00:00:00"/>
    <n v="2026"/>
    <s v="Q2"/>
    <x v="4"/>
    <x v="3"/>
    <x v="8"/>
    <x v="3"/>
    <s v="New"/>
    <x v="1"/>
    <s v="Trail Boots"/>
    <n v="2"/>
    <n v="144.01"/>
    <n v="0"/>
    <n v="79.37"/>
    <n v="288.02"/>
    <n v="158.74"/>
    <n v="129.27999999999997"/>
    <n v="0.44885771821401282"/>
  </r>
  <r>
    <n v="4852"/>
    <d v="2026-05-24T00:00:00"/>
    <n v="2026"/>
    <s v="Q2"/>
    <x v="4"/>
    <x v="0"/>
    <x v="15"/>
    <x v="0"/>
    <s v="Business"/>
    <x v="0"/>
    <s v="Trail Bike Light"/>
    <n v="2"/>
    <n v="51.17"/>
    <n v="0.05"/>
    <n v="21.97"/>
    <n v="97.222999999999999"/>
    <n v="43.94"/>
    <n v="53.283000000000001"/>
    <n v="0.54804932989107513"/>
  </r>
  <r>
    <n v="4959"/>
    <d v="2026-05-24T00:00:00"/>
    <n v="2026"/>
    <s v="Q2"/>
    <x v="4"/>
    <x v="0"/>
    <x v="0"/>
    <x v="1"/>
    <s v="Business"/>
    <x v="3"/>
    <s v="Portable Camp Stove"/>
    <n v="6"/>
    <n v="83.58"/>
    <n v="0.2"/>
    <n v="40.5"/>
    <n v="401.18400000000003"/>
    <n v="243"/>
    <n v="158.18400000000003"/>
    <n v="0.39429289303661169"/>
  </r>
  <r>
    <n v="5056"/>
    <d v="2026-05-24T00:00:00"/>
    <n v="2026"/>
    <s v="Q2"/>
    <x v="4"/>
    <x v="2"/>
    <x v="16"/>
    <x v="3"/>
    <s v="Returning"/>
    <x v="3"/>
    <s v="Portable Camp Stove"/>
    <n v="2"/>
    <n v="80.010000000000005"/>
    <n v="0"/>
    <n v="38.54"/>
    <n v="160.02000000000001"/>
    <n v="77.08"/>
    <n v="82.940000000000012"/>
    <n v="0.51831021122359711"/>
  </r>
  <r>
    <n v="1152"/>
    <d v="2026-05-25T00:00:00"/>
    <n v="2026"/>
    <s v="Q2"/>
    <x v="4"/>
    <x v="3"/>
    <x v="7"/>
    <x v="0"/>
    <s v="New"/>
    <x v="1"/>
    <s v="Hiking Daypack 20L"/>
    <n v="2"/>
    <n v="94.4"/>
    <n v="0"/>
    <n v="46.39"/>
    <n v="188.8"/>
    <n v="92.78"/>
    <n v="96.02000000000001"/>
    <n v="0.50858050847457625"/>
  </r>
  <r>
    <n v="3919"/>
    <d v="2026-05-25T00:00:00"/>
    <n v="2026"/>
    <s v="Q2"/>
    <x v="4"/>
    <x v="2"/>
    <x v="2"/>
    <x v="2"/>
    <s v="Business"/>
    <x v="1"/>
    <s v="Summit Backpack 45L"/>
    <n v="6"/>
    <n v="157.33000000000001"/>
    <n v="0"/>
    <n v="78.849999999999994"/>
    <n v="943.98"/>
    <n v="473.09999999999997"/>
    <n v="470.88000000000005"/>
    <n v="0.4988241276298227"/>
  </r>
  <r>
    <n v="4202"/>
    <d v="2026-05-25T00:00:00"/>
    <n v="2026"/>
    <s v="Q2"/>
    <x v="4"/>
    <x v="2"/>
    <x v="3"/>
    <x v="0"/>
    <s v="New"/>
    <x v="3"/>
    <s v="Compact Sleeping Bag"/>
    <n v="1"/>
    <n v="125.44"/>
    <n v="0"/>
    <n v="59.92"/>
    <n v="125.44"/>
    <n v="59.92"/>
    <n v="65.52"/>
    <n v="0.5223214285714286"/>
  </r>
  <r>
    <n v="4274"/>
    <d v="2026-05-25T00:00:00"/>
    <n v="2026"/>
    <s v="Q2"/>
    <x v="4"/>
    <x v="1"/>
    <x v="12"/>
    <x v="3"/>
    <s v="Returning"/>
    <x v="4"/>
    <s v="Recovery Roller"/>
    <n v="2"/>
    <n v="36.18"/>
    <n v="0"/>
    <n v="13.71"/>
    <n v="72.36"/>
    <n v="27.42"/>
    <n v="44.94"/>
    <n v="0.62106135986733002"/>
  </r>
  <r>
    <n v="4364"/>
    <d v="2026-05-25T00:00:00"/>
    <n v="2026"/>
    <s v="Q2"/>
    <x v="4"/>
    <x v="0"/>
    <x v="15"/>
    <x v="2"/>
    <s v="Returning"/>
    <x v="4"/>
    <s v="Resistance Band Set"/>
    <n v="1"/>
    <n v="41"/>
    <n v="0.05"/>
    <n v="14.51"/>
    <n v="38.949999999999996"/>
    <n v="14.51"/>
    <n v="24.439999999999998"/>
    <n v="0.62747111681643131"/>
  </r>
  <r>
    <n v="4896"/>
    <d v="2026-05-25T00:00:00"/>
    <n v="2026"/>
    <s v="Q2"/>
    <x v="4"/>
    <x v="2"/>
    <x v="5"/>
    <x v="0"/>
    <s v="Returning"/>
    <x v="1"/>
    <s v="Trekking Poles"/>
    <n v="1"/>
    <n v="72.33"/>
    <n v="0.1"/>
    <n v="32.61"/>
    <n v="65.096999999999994"/>
    <n v="32.61"/>
    <n v="32.486999999999995"/>
    <n v="0.49905525600258072"/>
  </r>
  <r>
    <n v="5109"/>
    <d v="2026-05-25T00:00:00"/>
    <n v="2026"/>
    <s v="Q2"/>
    <x v="4"/>
    <x v="3"/>
    <x v="4"/>
    <x v="0"/>
    <s v="Business"/>
    <x v="3"/>
    <s v="Compact Sleeping Bag"/>
    <n v="2"/>
    <n v="125.42"/>
    <n v="0"/>
    <n v="62.28"/>
    <n v="250.84"/>
    <n v="124.56"/>
    <n v="126.28"/>
    <n v="0.50342848030617127"/>
  </r>
  <r>
    <n v="289"/>
    <d v="2026-05-26T00:00:00"/>
    <n v="2026"/>
    <s v="Q2"/>
    <x v="4"/>
    <x v="0"/>
    <x v="15"/>
    <x v="0"/>
    <s v="Business"/>
    <x v="0"/>
    <s v="Compact Repair Kit"/>
    <n v="2"/>
    <n v="41.29"/>
    <n v="0.15"/>
    <n v="16.43"/>
    <n v="70.192999999999998"/>
    <n v="32.86"/>
    <n v="37.332999999999998"/>
    <n v="0.531862151496588"/>
  </r>
  <r>
    <n v="4092"/>
    <d v="2026-05-26T00:00:00"/>
    <n v="2026"/>
    <s v="Q2"/>
    <x v="4"/>
    <x v="3"/>
    <x v="8"/>
    <x v="1"/>
    <s v="Business"/>
    <x v="2"/>
    <s v="Carry-On Duffel"/>
    <n v="8"/>
    <n v="131.4"/>
    <n v="0.05"/>
    <n v="66.489999999999995"/>
    <n v="998.64"/>
    <n v="531.91999999999996"/>
    <n v="466.72"/>
    <n v="0.46735560362092449"/>
  </r>
  <r>
    <n v="4727"/>
    <d v="2026-05-26T00:00:00"/>
    <n v="2026"/>
    <s v="Q2"/>
    <x v="4"/>
    <x v="2"/>
    <x v="16"/>
    <x v="0"/>
    <s v="New"/>
    <x v="1"/>
    <s v="Trail Boots"/>
    <n v="4"/>
    <n v="140.66999999999999"/>
    <n v="0"/>
    <n v="80.72"/>
    <n v="562.67999999999995"/>
    <n v="322.88"/>
    <n v="239.79999999999995"/>
    <n v="0.42617473519584842"/>
  </r>
  <r>
    <n v="4753"/>
    <d v="2026-05-26T00:00:00"/>
    <n v="2026"/>
    <s v="Q2"/>
    <x v="4"/>
    <x v="3"/>
    <x v="8"/>
    <x v="0"/>
    <s v="Returning"/>
    <x v="4"/>
    <s v="Recovery Roller"/>
    <n v="1"/>
    <n v="36.659999999999997"/>
    <n v="0.05"/>
    <n v="13.51"/>
    <n v="34.826999999999998"/>
    <n v="13.51"/>
    <n v="21.317"/>
    <n v="0.61208257960777557"/>
  </r>
  <r>
    <n v="942"/>
    <d v="2026-05-27T00:00:00"/>
    <n v="2026"/>
    <s v="Q2"/>
    <x v="4"/>
    <x v="3"/>
    <x v="4"/>
    <x v="0"/>
    <s v="Returning"/>
    <x v="2"/>
    <s v="Packing Cube Set"/>
    <n v="1"/>
    <n v="46.28"/>
    <n v="0.05"/>
    <n v="17.95"/>
    <n v="43.966000000000001"/>
    <n v="17.95"/>
    <n v="26.016000000000002"/>
    <n v="0.591729973161079"/>
  </r>
  <r>
    <n v="1755"/>
    <d v="2026-05-27T00:00:00"/>
    <n v="2026"/>
    <s v="Q2"/>
    <x v="4"/>
    <x v="3"/>
    <x v="13"/>
    <x v="3"/>
    <s v="Returning"/>
    <x v="1"/>
    <s v="Hiking Daypack 20L"/>
    <n v="2"/>
    <n v="92.12"/>
    <n v="0"/>
    <n v="46.64"/>
    <n v="184.24"/>
    <n v="93.28"/>
    <n v="90.960000000000008"/>
    <n v="0.49370386452453324"/>
  </r>
  <r>
    <n v="3073"/>
    <d v="2026-05-27T00:00:00"/>
    <n v="2026"/>
    <s v="Q2"/>
    <x v="4"/>
    <x v="3"/>
    <x v="13"/>
    <x v="0"/>
    <s v="Returning"/>
    <x v="4"/>
    <s v="Resistance Band Set"/>
    <n v="3"/>
    <n v="39.549999999999997"/>
    <n v="0"/>
    <n v="14.87"/>
    <n v="118.64999999999999"/>
    <n v="44.61"/>
    <n v="74.039999999999992"/>
    <n v="0.6240202275600506"/>
  </r>
  <r>
    <n v="4230"/>
    <d v="2026-05-27T00:00:00"/>
    <n v="2026"/>
    <s v="Q2"/>
    <x v="4"/>
    <x v="0"/>
    <x v="0"/>
    <x v="2"/>
    <s v="New"/>
    <x v="0"/>
    <s v="Commuter Helmet"/>
    <n v="1"/>
    <n v="83.3"/>
    <n v="0"/>
    <n v="41.93"/>
    <n v="83.3"/>
    <n v="41.93"/>
    <n v="41.37"/>
    <n v="0.49663865546218489"/>
  </r>
  <r>
    <n v="644"/>
    <d v="2026-05-28T00:00:00"/>
    <n v="2026"/>
    <s v="Q2"/>
    <x v="4"/>
    <x v="3"/>
    <x v="13"/>
    <x v="2"/>
    <s v="New"/>
    <x v="1"/>
    <s v="Hiking Daypack 20L"/>
    <n v="2"/>
    <n v="93.84"/>
    <n v="0"/>
    <n v="44.72"/>
    <n v="187.68"/>
    <n v="89.44"/>
    <n v="98.240000000000009"/>
    <n v="0.52344416027280483"/>
  </r>
  <r>
    <n v="1122"/>
    <d v="2026-05-28T00:00:00"/>
    <n v="2026"/>
    <s v="Q2"/>
    <x v="4"/>
    <x v="2"/>
    <x v="16"/>
    <x v="0"/>
    <s v="Returning"/>
    <x v="0"/>
    <s v="Trail Bike Light"/>
    <n v="2"/>
    <n v="51.25"/>
    <n v="0"/>
    <n v="22.57"/>
    <n v="102.5"/>
    <n v="45.14"/>
    <n v="57.36"/>
    <n v="0.55960975609756092"/>
  </r>
  <r>
    <n v="2019"/>
    <d v="2026-05-28T00:00:00"/>
    <n v="2026"/>
    <s v="Q2"/>
    <x v="4"/>
    <x v="3"/>
    <x v="13"/>
    <x v="1"/>
    <s v="Business"/>
    <x v="0"/>
    <s v="Commuter Helmet"/>
    <n v="8"/>
    <n v="80.13"/>
    <n v="0.1"/>
    <n v="43.8"/>
    <n v="576.93600000000004"/>
    <n v="350.4"/>
    <n v="226.53600000000006"/>
    <n v="0.39265360455925796"/>
  </r>
  <r>
    <n v="2432"/>
    <d v="2026-05-28T00:00:00"/>
    <n v="2026"/>
    <s v="Q2"/>
    <x v="4"/>
    <x v="1"/>
    <x v="12"/>
    <x v="0"/>
    <s v="Returning"/>
    <x v="4"/>
    <s v="Resistance Band Set"/>
    <n v="1"/>
    <n v="41.13"/>
    <n v="0"/>
    <n v="14.8"/>
    <n v="41.13"/>
    <n v="14.8"/>
    <n v="26.330000000000002"/>
    <n v="0.64016532944322879"/>
  </r>
  <r>
    <n v="2989"/>
    <d v="2026-05-28T00:00:00"/>
    <n v="2026"/>
    <s v="Q2"/>
    <x v="4"/>
    <x v="3"/>
    <x v="13"/>
    <x v="0"/>
    <s v="Returning"/>
    <x v="3"/>
    <s v="Portable Camp Stove"/>
    <n v="1"/>
    <n v="81.28"/>
    <n v="0.15"/>
    <n v="39.020000000000003"/>
    <n v="69.087999999999994"/>
    <n v="39.020000000000003"/>
    <n v="30.067999999999991"/>
    <n v="0.43521306160259371"/>
  </r>
  <r>
    <n v="3019"/>
    <d v="2026-05-28T00:00:00"/>
    <n v="2026"/>
    <s v="Q2"/>
    <x v="4"/>
    <x v="2"/>
    <x v="3"/>
    <x v="0"/>
    <s v="Business"/>
    <x v="2"/>
    <s v="Packing Cube Set"/>
    <n v="1"/>
    <n v="46.19"/>
    <n v="0"/>
    <n v="18.329999999999998"/>
    <n v="46.19"/>
    <n v="18.329999999999998"/>
    <n v="27.86"/>
    <n v="0.60316085732842606"/>
  </r>
  <r>
    <n v="3798"/>
    <d v="2026-05-28T00:00:00"/>
    <n v="2026"/>
    <s v="Q2"/>
    <x v="4"/>
    <x v="3"/>
    <x v="8"/>
    <x v="0"/>
    <s v="Returning"/>
    <x v="1"/>
    <s v="Summit Backpack 45L"/>
    <n v="3"/>
    <n v="156.58000000000001"/>
    <n v="0"/>
    <n v="79.099999999999994"/>
    <n v="469.74"/>
    <n v="237.29999999999998"/>
    <n v="232.44000000000003"/>
    <n v="0.49482692553327379"/>
  </r>
  <r>
    <n v="3862"/>
    <d v="2026-05-28T00:00:00"/>
    <n v="2026"/>
    <s v="Q2"/>
    <x v="4"/>
    <x v="3"/>
    <x v="13"/>
    <x v="3"/>
    <s v="New"/>
    <x v="4"/>
    <s v="Weighted Vest"/>
    <n v="1"/>
    <n v="123.91"/>
    <n v="0"/>
    <n v="68.89"/>
    <n v="123.91"/>
    <n v="68.89"/>
    <n v="55.019999999999996"/>
    <n v="0.44403195867968687"/>
  </r>
  <r>
    <n v="4281"/>
    <d v="2026-05-28T00:00:00"/>
    <n v="2026"/>
    <s v="Q2"/>
    <x v="4"/>
    <x v="2"/>
    <x v="2"/>
    <x v="3"/>
    <s v="New"/>
    <x v="0"/>
    <s v="Trail Bike Light"/>
    <n v="1"/>
    <n v="50.64"/>
    <n v="0"/>
    <n v="22.97"/>
    <n v="50.64"/>
    <n v="22.97"/>
    <n v="27.67"/>
    <n v="0.54640600315955767"/>
  </r>
  <r>
    <n v="191"/>
    <d v="2026-05-29T00:00:00"/>
    <n v="2026"/>
    <s v="Q2"/>
    <x v="4"/>
    <x v="2"/>
    <x v="5"/>
    <x v="0"/>
    <s v="Returning"/>
    <x v="1"/>
    <s v="Trekking Poles"/>
    <n v="2"/>
    <n v="70.48"/>
    <n v="0.1"/>
    <n v="33.229999999999997"/>
    <n v="126.864"/>
    <n v="66.459999999999994"/>
    <n v="60.404000000000011"/>
    <n v="0.47613192079707412"/>
  </r>
  <r>
    <n v="1039"/>
    <d v="2026-05-29T00:00:00"/>
    <n v="2026"/>
    <s v="Q2"/>
    <x v="4"/>
    <x v="1"/>
    <x v="11"/>
    <x v="3"/>
    <s v="New"/>
    <x v="0"/>
    <s v="Compact Repair Kit"/>
    <n v="1"/>
    <n v="41.27"/>
    <n v="0.05"/>
    <n v="17.149999999999999"/>
    <n v="39.206499999999998"/>
    <n v="17.149999999999999"/>
    <n v="22.0565"/>
    <n v="0.56257253261576523"/>
  </r>
  <r>
    <n v="2641"/>
    <d v="2026-05-29T00:00:00"/>
    <n v="2026"/>
    <s v="Q2"/>
    <x v="4"/>
    <x v="0"/>
    <x v="15"/>
    <x v="3"/>
    <s v="Returning"/>
    <x v="4"/>
    <s v="Recovery Roller"/>
    <n v="2"/>
    <n v="36.9"/>
    <n v="0"/>
    <n v="14.07"/>
    <n v="73.8"/>
    <n v="28.14"/>
    <n v="45.66"/>
    <n v="0.61869918699186988"/>
  </r>
  <r>
    <n v="3058"/>
    <d v="2026-05-29T00:00:00"/>
    <n v="2026"/>
    <s v="Q2"/>
    <x v="4"/>
    <x v="1"/>
    <x v="11"/>
    <x v="0"/>
    <s v="Returning"/>
    <x v="3"/>
    <s v="Trail Tent 2P"/>
    <n v="1"/>
    <n v="196.91"/>
    <n v="0"/>
    <n v="106.31"/>
    <n v="196.91"/>
    <n v="106.31"/>
    <n v="90.6"/>
    <n v="0.46010867909197095"/>
  </r>
  <r>
    <n v="3110"/>
    <d v="2026-05-29T00:00:00"/>
    <n v="2026"/>
    <s v="Q2"/>
    <x v="4"/>
    <x v="1"/>
    <x v="6"/>
    <x v="2"/>
    <s v="Business"/>
    <x v="4"/>
    <s v="Recovery Roller"/>
    <n v="3"/>
    <n v="35.79"/>
    <n v="0"/>
    <n v="13.67"/>
    <n v="107.37"/>
    <n v="41.01"/>
    <n v="66.360000000000014"/>
    <n v="0.61804973456272716"/>
  </r>
  <r>
    <n v="3981"/>
    <d v="2026-05-29T00:00:00"/>
    <n v="2026"/>
    <s v="Q2"/>
    <x v="4"/>
    <x v="3"/>
    <x v="13"/>
    <x v="0"/>
    <s v="New"/>
    <x v="0"/>
    <s v="Commuter Helmet"/>
    <n v="2"/>
    <n v="82.22"/>
    <n v="0.05"/>
    <n v="42.35"/>
    <n v="156.21799999999999"/>
    <n v="84.7"/>
    <n v="71.517999999999986"/>
    <n v="0.45780895927485943"/>
  </r>
  <r>
    <n v="4663"/>
    <d v="2026-05-29T00:00:00"/>
    <n v="2026"/>
    <s v="Q2"/>
    <x v="4"/>
    <x v="2"/>
    <x v="5"/>
    <x v="0"/>
    <s v="New"/>
    <x v="0"/>
    <s v="Compact Repair Kit"/>
    <n v="1"/>
    <n v="40.57"/>
    <n v="0"/>
    <n v="16.809999999999999"/>
    <n v="40.57"/>
    <n v="16.809999999999999"/>
    <n v="23.76"/>
    <n v="0.58565442445156524"/>
  </r>
  <r>
    <n v="5021"/>
    <d v="2026-05-29T00:00:00"/>
    <n v="2026"/>
    <s v="Q2"/>
    <x v="4"/>
    <x v="2"/>
    <x v="10"/>
    <x v="2"/>
    <s v="Returning"/>
    <x v="3"/>
    <s v="Trail Tent 2P"/>
    <n v="1"/>
    <n v="191.62"/>
    <n v="0.05"/>
    <n v="106.15"/>
    <n v="182.03899999999999"/>
    <n v="106.15"/>
    <n v="75.888999999999982"/>
    <n v="0.41688319535923613"/>
  </r>
  <r>
    <n v="5107"/>
    <d v="2026-05-29T00:00:00"/>
    <n v="2026"/>
    <s v="Q2"/>
    <x v="4"/>
    <x v="1"/>
    <x v="6"/>
    <x v="3"/>
    <s v="Returning"/>
    <x v="1"/>
    <s v="Summit Backpack 45L"/>
    <n v="1"/>
    <n v="154.07"/>
    <n v="0.05"/>
    <n v="78.400000000000006"/>
    <n v="146.36649999999997"/>
    <n v="78.400000000000006"/>
    <n v="67.966499999999968"/>
    <n v="0.46435830603314271"/>
  </r>
  <r>
    <n v="454"/>
    <d v="2026-05-30T00:00:00"/>
    <n v="2026"/>
    <s v="Q2"/>
    <x v="4"/>
    <x v="2"/>
    <x v="10"/>
    <x v="3"/>
    <s v="Returning"/>
    <x v="3"/>
    <s v="Compact Sleeping Bag"/>
    <n v="1"/>
    <n v="120.8"/>
    <n v="0"/>
    <n v="61.4"/>
    <n v="120.8"/>
    <n v="61.4"/>
    <n v="59.4"/>
    <n v="0.49172185430463577"/>
  </r>
  <r>
    <n v="873"/>
    <d v="2026-05-30T00:00:00"/>
    <n v="2026"/>
    <s v="Q2"/>
    <x v="4"/>
    <x v="2"/>
    <x v="10"/>
    <x v="0"/>
    <s v="Business"/>
    <x v="0"/>
    <s v="Compact Repair Kit"/>
    <n v="1"/>
    <n v="40.15"/>
    <n v="0"/>
    <n v="16.82"/>
    <n v="40.15"/>
    <n v="16.82"/>
    <n v="23.33"/>
    <n v="0.58107098381070976"/>
  </r>
  <r>
    <n v="1116"/>
    <d v="2026-05-30T00:00:00"/>
    <n v="2026"/>
    <s v="Q2"/>
    <x v="4"/>
    <x v="1"/>
    <x v="12"/>
    <x v="1"/>
    <s v="Business"/>
    <x v="2"/>
    <s v="Carry-On Duffel"/>
    <n v="5"/>
    <n v="134.4"/>
    <n v="0.15"/>
    <n v="67.709999999999994"/>
    <n v="571.19999999999993"/>
    <n v="338.54999999999995"/>
    <n v="232.64999999999998"/>
    <n v="0.40730042016806722"/>
  </r>
  <r>
    <n v="1206"/>
    <d v="2026-05-30T00:00:00"/>
    <n v="2026"/>
    <s v="Q2"/>
    <x v="4"/>
    <x v="3"/>
    <x v="13"/>
    <x v="0"/>
    <s v="Returning"/>
    <x v="2"/>
    <s v="Insulated Bottle"/>
    <n v="2"/>
    <n v="37.130000000000003"/>
    <n v="0.05"/>
    <n v="13.44"/>
    <n v="70.546999999999997"/>
    <n v="26.88"/>
    <n v="43.667000000000002"/>
    <n v="0.6189774193091131"/>
  </r>
  <r>
    <n v="1576"/>
    <d v="2026-05-30T00:00:00"/>
    <n v="2026"/>
    <s v="Q2"/>
    <x v="4"/>
    <x v="1"/>
    <x v="1"/>
    <x v="0"/>
    <s v="Business"/>
    <x v="3"/>
    <s v="Compact Sleeping Bag"/>
    <n v="6"/>
    <n v="123.82"/>
    <n v="0"/>
    <n v="61.91"/>
    <n v="742.92"/>
    <n v="371.46"/>
    <n v="371.46"/>
    <n v="0.5"/>
  </r>
  <r>
    <n v="2634"/>
    <d v="2026-05-30T00:00:00"/>
    <n v="2026"/>
    <s v="Q2"/>
    <x v="4"/>
    <x v="2"/>
    <x v="16"/>
    <x v="3"/>
    <s v="Returning"/>
    <x v="2"/>
    <s v="Insulated Bottle"/>
    <n v="2"/>
    <n v="36.94"/>
    <n v="0.05"/>
    <n v="13.82"/>
    <n v="70.185999999999993"/>
    <n v="27.64"/>
    <n v="42.545999999999992"/>
    <n v="0.60618926851508848"/>
  </r>
  <r>
    <n v="2649"/>
    <d v="2026-05-30T00:00:00"/>
    <n v="2026"/>
    <s v="Q2"/>
    <x v="4"/>
    <x v="0"/>
    <x v="0"/>
    <x v="0"/>
    <s v="New"/>
    <x v="3"/>
    <s v="Trail Tent 2P"/>
    <n v="3"/>
    <n v="199.17"/>
    <n v="0.05"/>
    <n v="105.24"/>
    <n v="567.6345"/>
    <n v="315.71999999999997"/>
    <n v="251.91450000000003"/>
    <n v="0.4437970207941907"/>
  </r>
  <r>
    <n v="2774"/>
    <d v="2026-05-30T00:00:00"/>
    <n v="2026"/>
    <s v="Q2"/>
    <x v="4"/>
    <x v="0"/>
    <x v="9"/>
    <x v="0"/>
    <s v="Returning"/>
    <x v="3"/>
    <s v="Portable Camp Stove"/>
    <n v="3"/>
    <n v="83.17"/>
    <n v="0"/>
    <n v="40.520000000000003"/>
    <n v="249.51"/>
    <n v="121.56"/>
    <n v="127.94999999999999"/>
    <n v="0.51280509799206442"/>
  </r>
  <r>
    <n v="3037"/>
    <d v="2026-05-30T00:00:00"/>
    <n v="2026"/>
    <s v="Q2"/>
    <x v="4"/>
    <x v="1"/>
    <x v="6"/>
    <x v="0"/>
    <s v="Business"/>
    <x v="2"/>
    <s v="Packing Cube Set"/>
    <n v="1"/>
    <n v="45.8"/>
    <n v="0.05"/>
    <n v="17.88"/>
    <n v="43.51"/>
    <n v="17.88"/>
    <n v="25.63"/>
    <n v="0.58905998621006661"/>
  </r>
  <r>
    <n v="3138"/>
    <d v="2026-05-30T00:00:00"/>
    <n v="2026"/>
    <s v="Q2"/>
    <x v="4"/>
    <x v="2"/>
    <x v="2"/>
    <x v="3"/>
    <s v="Returning"/>
    <x v="1"/>
    <s v="Summit Backpack 45L"/>
    <n v="1"/>
    <n v="154.85"/>
    <n v="0"/>
    <n v="80.17"/>
    <n v="154.85"/>
    <n v="80.17"/>
    <n v="74.679999999999993"/>
    <n v="0.48227316758153049"/>
  </r>
  <r>
    <n v="3228"/>
    <d v="2026-05-30T00:00:00"/>
    <n v="2026"/>
    <s v="Q2"/>
    <x v="4"/>
    <x v="3"/>
    <x v="13"/>
    <x v="0"/>
    <s v="Business"/>
    <x v="3"/>
    <s v="Trail Tent 2P"/>
    <n v="1"/>
    <n v="194.99"/>
    <n v="0"/>
    <n v="101.21"/>
    <n v="194.99"/>
    <n v="101.21"/>
    <n v="93.780000000000015"/>
    <n v="0.48094774090979031"/>
  </r>
  <r>
    <n v="3401"/>
    <d v="2026-05-30T00:00:00"/>
    <n v="2026"/>
    <s v="Q2"/>
    <x v="4"/>
    <x v="2"/>
    <x v="10"/>
    <x v="0"/>
    <s v="Returning"/>
    <x v="4"/>
    <s v="Recovery Roller"/>
    <n v="1"/>
    <n v="36.31"/>
    <n v="0"/>
    <n v="13.93"/>
    <n v="36.31"/>
    <n v="13.93"/>
    <n v="22.380000000000003"/>
    <n v="0.61635912971633167"/>
  </r>
  <r>
    <n v="3511"/>
    <d v="2026-05-30T00:00:00"/>
    <n v="2026"/>
    <s v="Q2"/>
    <x v="4"/>
    <x v="0"/>
    <x v="0"/>
    <x v="0"/>
    <s v="Returning"/>
    <x v="2"/>
    <s v="Packing Cube Set"/>
    <n v="1"/>
    <n v="47.19"/>
    <n v="0"/>
    <n v="18.54"/>
    <n v="47.19"/>
    <n v="18.54"/>
    <n v="28.65"/>
    <n v="0.60712015257469798"/>
  </r>
  <r>
    <n v="4485"/>
    <d v="2026-05-30T00:00:00"/>
    <n v="2026"/>
    <s v="Q2"/>
    <x v="4"/>
    <x v="3"/>
    <x v="8"/>
    <x v="0"/>
    <s v="New"/>
    <x v="4"/>
    <s v="Weighted Vest"/>
    <n v="1"/>
    <n v="124.14"/>
    <n v="0"/>
    <n v="70.900000000000006"/>
    <n v="124.14"/>
    <n v="70.900000000000006"/>
    <n v="53.239999999999995"/>
    <n v="0.42887062993394548"/>
  </r>
  <r>
    <n v="447"/>
    <d v="2026-05-31T00:00:00"/>
    <n v="2026"/>
    <s v="Q2"/>
    <x v="4"/>
    <x v="3"/>
    <x v="8"/>
    <x v="0"/>
    <s v="Returning"/>
    <x v="2"/>
    <s v="Carry-On Duffel"/>
    <n v="1"/>
    <n v="131.94999999999999"/>
    <n v="0"/>
    <n v="65.17"/>
    <n v="131.94999999999999"/>
    <n v="65.17"/>
    <n v="66.779999999999987"/>
    <n v="0.50610079575596811"/>
  </r>
  <r>
    <n v="1208"/>
    <d v="2026-05-31T00:00:00"/>
    <n v="2026"/>
    <s v="Q2"/>
    <x v="4"/>
    <x v="3"/>
    <x v="8"/>
    <x v="3"/>
    <s v="New"/>
    <x v="0"/>
    <s v="Cycling Pack 12L"/>
    <n v="1"/>
    <n v="102.24"/>
    <n v="0"/>
    <n v="50.75"/>
    <n v="102.24"/>
    <n v="50.75"/>
    <n v="51.489999999999995"/>
    <n v="0.50361893583724571"/>
  </r>
  <r>
    <n v="1355"/>
    <d v="2026-05-31T00:00:00"/>
    <n v="2026"/>
    <s v="Q2"/>
    <x v="4"/>
    <x v="3"/>
    <x v="13"/>
    <x v="3"/>
    <s v="New"/>
    <x v="1"/>
    <s v="Summit Backpack 45L"/>
    <n v="2"/>
    <n v="152.07"/>
    <n v="0"/>
    <n v="76.849999999999994"/>
    <n v="304.14"/>
    <n v="153.69999999999999"/>
    <n v="150.44"/>
    <n v="0.49464062602748737"/>
  </r>
  <r>
    <n v="1474"/>
    <d v="2026-05-31T00:00:00"/>
    <n v="2026"/>
    <s v="Q2"/>
    <x v="4"/>
    <x v="2"/>
    <x v="3"/>
    <x v="0"/>
    <s v="New"/>
    <x v="3"/>
    <s v="Compact Sleeping Bag"/>
    <n v="2"/>
    <n v="123.34"/>
    <n v="0.05"/>
    <n v="58.96"/>
    <n v="234.346"/>
    <n v="117.92"/>
    <n v="116.426"/>
    <n v="0.49681240558831813"/>
  </r>
  <r>
    <n v="1625"/>
    <d v="2026-05-31T00:00:00"/>
    <n v="2026"/>
    <s v="Q2"/>
    <x v="4"/>
    <x v="2"/>
    <x v="2"/>
    <x v="2"/>
    <s v="Returning"/>
    <x v="1"/>
    <s v="Summit Backpack 45L"/>
    <n v="1"/>
    <n v="155.81"/>
    <n v="0"/>
    <n v="80.31"/>
    <n v="155.81"/>
    <n v="80.31"/>
    <n v="75.5"/>
    <n v="0.48456453372697517"/>
  </r>
  <r>
    <n v="1877"/>
    <d v="2026-05-31T00:00:00"/>
    <n v="2026"/>
    <s v="Q2"/>
    <x v="4"/>
    <x v="2"/>
    <x v="16"/>
    <x v="0"/>
    <s v="Returning"/>
    <x v="2"/>
    <s v="Travel Backpack 35L"/>
    <n v="1"/>
    <n v="163.19"/>
    <n v="0.05"/>
    <n v="87.95"/>
    <n v="155.03049999999999"/>
    <n v="87.95"/>
    <n v="67.080499999999986"/>
    <n v="0.4326922766810401"/>
  </r>
  <r>
    <n v="1978"/>
    <d v="2026-05-31T00:00:00"/>
    <n v="2026"/>
    <s v="Q2"/>
    <x v="4"/>
    <x v="1"/>
    <x v="12"/>
    <x v="0"/>
    <s v="Returning"/>
    <x v="1"/>
    <s v="Trail Boots"/>
    <n v="1"/>
    <n v="147.30000000000001"/>
    <n v="0.05"/>
    <n v="81.510000000000005"/>
    <n v="139.935"/>
    <n v="81.510000000000005"/>
    <n v="58.424999999999997"/>
    <n v="0.41751527494908347"/>
  </r>
  <r>
    <n v="3616"/>
    <d v="2026-05-31T00:00:00"/>
    <n v="2026"/>
    <s v="Q2"/>
    <x v="4"/>
    <x v="2"/>
    <x v="2"/>
    <x v="0"/>
    <s v="Returning"/>
    <x v="4"/>
    <s v="Weighted Vest"/>
    <n v="5"/>
    <n v="126.16"/>
    <n v="0"/>
    <n v="68.59"/>
    <n v="630.79999999999995"/>
    <n v="342.95000000000005"/>
    <n v="287.84999999999991"/>
    <n v="0.45632530120481918"/>
  </r>
  <r>
    <n v="3992"/>
    <d v="2026-05-31T00:00:00"/>
    <n v="2026"/>
    <s v="Q2"/>
    <x v="4"/>
    <x v="3"/>
    <x v="8"/>
    <x v="0"/>
    <s v="New"/>
    <x v="2"/>
    <s v="Travel Backpack 35L"/>
    <n v="2"/>
    <n v="163.57"/>
    <n v="0"/>
    <n v="85.72"/>
    <n v="327.14"/>
    <n v="171.44"/>
    <n v="155.69999999999999"/>
    <n v="0.47594302133643085"/>
  </r>
  <r>
    <n v="4091"/>
    <d v="2026-05-31T00:00:00"/>
    <n v="2026"/>
    <s v="Q2"/>
    <x v="4"/>
    <x v="2"/>
    <x v="16"/>
    <x v="0"/>
    <s v="New"/>
    <x v="1"/>
    <s v="Trail Boots"/>
    <n v="1"/>
    <n v="142.06"/>
    <n v="0"/>
    <n v="77.36"/>
    <n v="142.06"/>
    <n v="77.36"/>
    <n v="64.7"/>
    <n v="0.45544136280444886"/>
  </r>
  <r>
    <n v="4204"/>
    <d v="2026-05-31T00:00:00"/>
    <n v="2026"/>
    <s v="Q2"/>
    <x v="4"/>
    <x v="1"/>
    <x v="11"/>
    <x v="0"/>
    <s v="New"/>
    <x v="0"/>
    <s v="Commuter Helmet"/>
    <n v="1"/>
    <n v="81.37"/>
    <n v="0"/>
    <n v="42.01"/>
    <n v="81.37"/>
    <n v="42.01"/>
    <n v="39.360000000000007"/>
    <n v="0.48371635737986979"/>
  </r>
  <r>
    <n v="4234"/>
    <d v="2026-05-31T00:00:00"/>
    <n v="2026"/>
    <s v="Q2"/>
    <x v="4"/>
    <x v="3"/>
    <x v="8"/>
    <x v="2"/>
    <s v="New"/>
    <x v="3"/>
    <s v="Compact Sleeping Bag"/>
    <n v="1"/>
    <n v="120.75"/>
    <n v="0"/>
    <n v="61.21"/>
    <n v="120.75"/>
    <n v="61.21"/>
    <n v="59.54"/>
    <n v="0.49308488612836437"/>
  </r>
  <r>
    <n v="4696"/>
    <d v="2026-05-31T00:00:00"/>
    <n v="2026"/>
    <s v="Q2"/>
    <x v="4"/>
    <x v="1"/>
    <x v="14"/>
    <x v="0"/>
    <s v="New"/>
    <x v="0"/>
    <s v="Commuter Helmet"/>
    <n v="4"/>
    <n v="81.790000000000006"/>
    <n v="0"/>
    <n v="42.96"/>
    <n v="327.16000000000003"/>
    <n v="171.84"/>
    <n v="155.32000000000002"/>
    <n v="0.47475241472062601"/>
  </r>
  <r>
    <n v="4755"/>
    <d v="2026-05-31T00:00:00"/>
    <n v="2026"/>
    <s v="Q2"/>
    <x v="4"/>
    <x v="0"/>
    <x v="15"/>
    <x v="0"/>
    <s v="New"/>
    <x v="3"/>
    <s v="Portable Camp Stove"/>
    <n v="1"/>
    <n v="81.2"/>
    <n v="0.1"/>
    <n v="40.270000000000003"/>
    <n v="73.08"/>
    <n v="40.270000000000003"/>
    <n v="32.809999999999995"/>
    <n v="0.44896004378762994"/>
  </r>
  <r>
    <n v="5090"/>
    <d v="2026-05-31T00:00:00"/>
    <n v="2026"/>
    <s v="Q2"/>
    <x v="4"/>
    <x v="1"/>
    <x v="1"/>
    <x v="3"/>
    <s v="New"/>
    <x v="2"/>
    <s v="Packing Cube Set"/>
    <n v="2"/>
    <n v="46.52"/>
    <n v="0.05"/>
    <n v="18.739999999999998"/>
    <n v="88.388000000000005"/>
    <n v="37.479999999999997"/>
    <n v="50.908000000000008"/>
    <n v="0.57596053762954258"/>
  </r>
  <r>
    <n v="27"/>
    <d v="2026-06-01T00:00:00"/>
    <n v="2026"/>
    <s v="Q2"/>
    <x v="5"/>
    <x v="3"/>
    <x v="13"/>
    <x v="0"/>
    <s v="Returning"/>
    <x v="3"/>
    <s v="Trail Tent 2P"/>
    <n v="1"/>
    <n v="195.22"/>
    <n v="0"/>
    <n v="105.91"/>
    <n v="195.22"/>
    <n v="105.91"/>
    <n v="89.31"/>
    <n v="0.45748386435816002"/>
  </r>
  <r>
    <n v="463"/>
    <d v="2026-06-01T00:00:00"/>
    <n v="2026"/>
    <s v="Q2"/>
    <x v="5"/>
    <x v="3"/>
    <x v="4"/>
    <x v="0"/>
    <s v="New"/>
    <x v="0"/>
    <s v="Compact Repair Kit"/>
    <n v="1"/>
    <n v="40.71"/>
    <n v="0.05"/>
    <n v="16.559999999999999"/>
    <n v="38.674500000000002"/>
    <n v="16.559999999999999"/>
    <n v="22.114500000000003"/>
    <n v="0.57181088314005357"/>
  </r>
  <r>
    <n v="653"/>
    <d v="2026-06-01T00:00:00"/>
    <n v="2026"/>
    <s v="Q2"/>
    <x v="5"/>
    <x v="1"/>
    <x v="11"/>
    <x v="0"/>
    <s v="Returning"/>
    <x v="4"/>
    <s v="Resistance Band Set"/>
    <n v="1"/>
    <n v="41.26"/>
    <n v="0.05"/>
    <n v="14.32"/>
    <n v="39.196999999999996"/>
    <n v="14.32"/>
    <n v="24.876999999999995"/>
    <n v="0.63466591831007468"/>
  </r>
  <r>
    <n v="1485"/>
    <d v="2026-06-01T00:00:00"/>
    <n v="2026"/>
    <s v="Q2"/>
    <x v="5"/>
    <x v="1"/>
    <x v="11"/>
    <x v="2"/>
    <s v="New"/>
    <x v="4"/>
    <s v="Resistance Band Set"/>
    <n v="2"/>
    <n v="40.840000000000003"/>
    <n v="0"/>
    <n v="14.48"/>
    <n v="81.680000000000007"/>
    <n v="28.96"/>
    <n v="52.720000000000006"/>
    <n v="0.64544564152791384"/>
  </r>
  <r>
    <n v="1925"/>
    <d v="2026-06-01T00:00:00"/>
    <n v="2026"/>
    <s v="Q2"/>
    <x v="5"/>
    <x v="3"/>
    <x v="4"/>
    <x v="0"/>
    <s v="Returning"/>
    <x v="1"/>
    <s v="Trail Boots"/>
    <n v="1"/>
    <n v="143.32"/>
    <n v="0"/>
    <n v="80.36"/>
    <n v="143.32"/>
    <n v="80.36"/>
    <n v="62.959999999999994"/>
    <n v="0.43929667876081496"/>
  </r>
  <r>
    <n v="1952"/>
    <d v="2026-06-01T00:00:00"/>
    <n v="2026"/>
    <s v="Q2"/>
    <x v="5"/>
    <x v="0"/>
    <x v="15"/>
    <x v="0"/>
    <s v="New"/>
    <x v="1"/>
    <s v="Summit Backpack 45L"/>
    <n v="2"/>
    <n v="156.31"/>
    <n v="0"/>
    <n v="79.87"/>
    <n v="312.62"/>
    <n v="159.74"/>
    <n v="152.88"/>
    <n v="0.4890282131661442"/>
  </r>
  <r>
    <n v="2010"/>
    <d v="2026-06-01T00:00:00"/>
    <n v="2026"/>
    <s v="Q2"/>
    <x v="5"/>
    <x v="3"/>
    <x v="8"/>
    <x v="0"/>
    <s v="New"/>
    <x v="0"/>
    <s v="Cycling Pack 12L"/>
    <n v="3"/>
    <n v="100.69"/>
    <n v="0.1"/>
    <n v="51.31"/>
    <n v="271.863"/>
    <n v="153.93"/>
    <n v="117.93299999999999"/>
    <n v="0.43379569856876438"/>
  </r>
  <r>
    <n v="2114"/>
    <d v="2026-06-01T00:00:00"/>
    <n v="2026"/>
    <s v="Q2"/>
    <x v="5"/>
    <x v="3"/>
    <x v="13"/>
    <x v="2"/>
    <s v="Business"/>
    <x v="2"/>
    <s v="Packing Cube Set"/>
    <n v="2"/>
    <n v="45.54"/>
    <n v="0.1"/>
    <n v="18.309999999999999"/>
    <n v="81.971999999999994"/>
    <n v="36.619999999999997"/>
    <n v="45.351999999999997"/>
    <n v="0.5532620894939736"/>
  </r>
  <r>
    <n v="3104"/>
    <d v="2026-06-01T00:00:00"/>
    <n v="2026"/>
    <s v="Q2"/>
    <x v="5"/>
    <x v="2"/>
    <x v="3"/>
    <x v="1"/>
    <s v="Business"/>
    <x v="1"/>
    <s v="Summit Backpack 45L"/>
    <n v="5"/>
    <n v="153.97"/>
    <n v="0.15"/>
    <n v="79.81"/>
    <n v="654.37249999999995"/>
    <n v="399.05"/>
    <n v="255.32249999999993"/>
    <n v="0.39017914108554369"/>
  </r>
  <r>
    <n v="3230"/>
    <d v="2026-06-01T00:00:00"/>
    <n v="2026"/>
    <s v="Q2"/>
    <x v="5"/>
    <x v="2"/>
    <x v="16"/>
    <x v="2"/>
    <s v="Returning"/>
    <x v="4"/>
    <s v="Weighted Vest"/>
    <n v="1"/>
    <n v="124.17"/>
    <n v="0"/>
    <n v="71.040000000000006"/>
    <n v="124.17"/>
    <n v="71.040000000000006"/>
    <n v="53.129999999999995"/>
    <n v="0.4278811307079004"/>
  </r>
  <r>
    <n v="3415"/>
    <d v="2026-06-01T00:00:00"/>
    <n v="2026"/>
    <s v="Q2"/>
    <x v="5"/>
    <x v="2"/>
    <x v="5"/>
    <x v="2"/>
    <s v="Returning"/>
    <x v="1"/>
    <s v="Summit Backpack 45L"/>
    <n v="1"/>
    <n v="152.94999999999999"/>
    <n v="0.05"/>
    <n v="76.97"/>
    <n v="145.30249999999998"/>
    <n v="76.97"/>
    <n v="68.332499999999982"/>
    <n v="0.47027752447480248"/>
  </r>
  <r>
    <n v="4130"/>
    <d v="2026-06-01T00:00:00"/>
    <n v="2026"/>
    <s v="Q2"/>
    <x v="5"/>
    <x v="3"/>
    <x v="13"/>
    <x v="0"/>
    <s v="New"/>
    <x v="0"/>
    <s v="Commuter Helmet"/>
    <n v="3"/>
    <n v="80.099999999999994"/>
    <n v="0"/>
    <n v="43.51"/>
    <n v="240.29999999999998"/>
    <n v="130.53"/>
    <n v="109.76999999999998"/>
    <n v="0.45680399500624214"/>
  </r>
  <r>
    <n v="4314"/>
    <d v="2026-06-01T00:00:00"/>
    <n v="2026"/>
    <s v="Q2"/>
    <x v="5"/>
    <x v="3"/>
    <x v="4"/>
    <x v="2"/>
    <s v="New"/>
    <x v="4"/>
    <s v="Recovery Roller"/>
    <n v="2"/>
    <n v="36.61"/>
    <n v="0"/>
    <n v="14.15"/>
    <n v="73.22"/>
    <n v="28.3"/>
    <n v="44.92"/>
    <n v="0.61349358098880091"/>
  </r>
  <r>
    <n v="998"/>
    <d v="2026-06-02T00:00:00"/>
    <n v="2026"/>
    <s v="Q2"/>
    <x v="5"/>
    <x v="1"/>
    <x v="11"/>
    <x v="0"/>
    <s v="Returning"/>
    <x v="2"/>
    <s v="Carry-On Duffel"/>
    <n v="2"/>
    <n v="131.81"/>
    <n v="0.05"/>
    <n v="66.09"/>
    <n v="250.43899999999999"/>
    <n v="132.18"/>
    <n v="118.25899999999999"/>
    <n v="0.47220680485068217"/>
  </r>
  <r>
    <n v="1172"/>
    <d v="2026-06-02T00:00:00"/>
    <n v="2026"/>
    <s v="Q2"/>
    <x v="5"/>
    <x v="0"/>
    <x v="15"/>
    <x v="0"/>
    <s v="Returning"/>
    <x v="1"/>
    <s v="Summit Backpack 45L"/>
    <n v="1"/>
    <n v="153.43"/>
    <n v="0.05"/>
    <n v="78.16"/>
    <n v="145.7585"/>
    <n v="78.16"/>
    <n v="67.598500000000001"/>
    <n v="0.46377055197467043"/>
  </r>
  <r>
    <n v="1261"/>
    <d v="2026-06-02T00:00:00"/>
    <n v="2026"/>
    <s v="Q2"/>
    <x v="5"/>
    <x v="1"/>
    <x v="14"/>
    <x v="0"/>
    <s v="New"/>
    <x v="0"/>
    <s v="Commuter Helmet"/>
    <n v="2"/>
    <n v="80.06"/>
    <n v="0"/>
    <n v="42.87"/>
    <n v="160.12"/>
    <n v="85.74"/>
    <n v="74.38000000000001"/>
    <n v="0.4645266050462154"/>
  </r>
  <r>
    <n v="1762"/>
    <d v="2026-06-02T00:00:00"/>
    <n v="2026"/>
    <s v="Q2"/>
    <x v="5"/>
    <x v="3"/>
    <x v="13"/>
    <x v="2"/>
    <s v="Business"/>
    <x v="4"/>
    <s v="Resistance Band Set"/>
    <n v="1"/>
    <n v="40.549999999999997"/>
    <n v="0"/>
    <n v="15.16"/>
    <n v="40.549999999999997"/>
    <n v="15.16"/>
    <n v="25.389999999999997"/>
    <n v="0.62614056720098643"/>
  </r>
  <r>
    <n v="1851"/>
    <d v="2026-06-02T00:00:00"/>
    <n v="2026"/>
    <s v="Q2"/>
    <x v="5"/>
    <x v="1"/>
    <x v="6"/>
    <x v="0"/>
    <s v="New"/>
    <x v="2"/>
    <s v="Packing Cube Set"/>
    <n v="3"/>
    <n v="45.43"/>
    <n v="0.15"/>
    <n v="17.850000000000001"/>
    <n v="115.84649999999999"/>
    <n v="53.550000000000004"/>
    <n v="62.296499999999988"/>
    <n v="0.53775038520801222"/>
  </r>
  <r>
    <n v="3205"/>
    <d v="2026-06-02T00:00:00"/>
    <n v="2026"/>
    <s v="Q2"/>
    <x v="5"/>
    <x v="3"/>
    <x v="4"/>
    <x v="1"/>
    <s v="Business"/>
    <x v="1"/>
    <s v="Trail Boots"/>
    <n v="6"/>
    <n v="146.85"/>
    <n v="0.15"/>
    <n v="80.45"/>
    <n v="748.93499999999995"/>
    <n v="482.70000000000005"/>
    <n v="266.2349999999999"/>
    <n v="0.35548478839952724"/>
  </r>
  <r>
    <n v="1396"/>
    <d v="2026-06-03T00:00:00"/>
    <n v="2026"/>
    <s v="Q2"/>
    <x v="5"/>
    <x v="2"/>
    <x v="3"/>
    <x v="0"/>
    <s v="Business"/>
    <x v="3"/>
    <s v="Trail Tent 2P"/>
    <n v="1"/>
    <n v="192.33"/>
    <n v="0.1"/>
    <n v="105.15"/>
    <n v="173.09700000000001"/>
    <n v="105.15"/>
    <n v="67.947000000000003"/>
    <n v="0.39253713235931298"/>
  </r>
  <r>
    <n v="1441"/>
    <d v="2026-06-03T00:00:00"/>
    <n v="2026"/>
    <s v="Q2"/>
    <x v="5"/>
    <x v="2"/>
    <x v="10"/>
    <x v="3"/>
    <s v="New"/>
    <x v="2"/>
    <s v="Carry-On Duffel"/>
    <n v="3"/>
    <n v="135.4"/>
    <n v="0"/>
    <n v="65.16"/>
    <n v="406.20000000000005"/>
    <n v="195.48"/>
    <n v="210.72000000000006"/>
    <n v="0.51875923190546536"/>
  </r>
  <r>
    <n v="1511"/>
    <d v="2026-06-03T00:00:00"/>
    <n v="2026"/>
    <s v="Q2"/>
    <x v="5"/>
    <x v="2"/>
    <x v="5"/>
    <x v="0"/>
    <s v="New"/>
    <x v="4"/>
    <s v="Recovery Roller"/>
    <n v="2"/>
    <n v="36.08"/>
    <n v="0.05"/>
    <n v="13.73"/>
    <n v="68.551999999999992"/>
    <n v="27.46"/>
    <n v="41.091999999999992"/>
    <n v="0.59942817131520587"/>
  </r>
  <r>
    <n v="1701"/>
    <d v="2026-06-03T00:00:00"/>
    <n v="2026"/>
    <s v="Q2"/>
    <x v="5"/>
    <x v="0"/>
    <x v="9"/>
    <x v="0"/>
    <s v="New"/>
    <x v="2"/>
    <s v="Packing Cube Set"/>
    <n v="1"/>
    <n v="46.16"/>
    <n v="0"/>
    <n v="18.36"/>
    <n v="46.16"/>
    <n v="18.36"/>
    <n v="27.799999999999997"/>
    <n v="0.60225303292894283"/>
  </r>
  <r>
    <n v="1984"/>
    <d v="2026-06-03T00:00:00"/>
    <n v="2026"/>
    <s v="Q2"/>
    <x v="5"/>
    <x v="1"/>
    <x v="1"/>
    <x v="0"/>
    <s v="Returning"/>
    <x v="0"/>
    <s v="Trail Bike Light"/>
    <n v="2"/>
    <n v="50.77"/>
    <n v="0"/>
    <n v="22.93"/>
    <n v="101.54"/>
    <n v="45.86"/>
    <n v="55.680000000000007"/>
    <n v="0.54835532794957653"/>
  </r>
  <r>
    <n v="2572"/>
    <d v="2026-06-03T00:00:00"/>
    <n v="2026"/>
    <s v="Q2"/>
    <x v="5"/>
    <x v="3"/>
    <x v="8"/>
    <x v="3"/>
    <s v="Business"/>
    <x v="1"/>
    <s v="Trekking Poles"/>
    <n v="2"/>
    <n v="70.97"/>
    <n v="0.05"/>
    <n v="32.54"/>
    <n v="134.84299999999999"/>
    <n v="65.08"/>
    <n v="69.762999999999991"/>
    <n v="0.51736463887632278"/>
  </r>
  <r>
    <n v="2833"/>
    <d v="2026-06-03T00:00:00"/>
    <n v="2026"/>
    <s v="Q2"/>
    <x v="5"/>
    <x v="3"/>
    <x v="13"/>
    <x v="0"/>
    <s v="Returning"/>
    <x v="1"/>
    <s v="Trail Boots"/>
    <n v="3"/>
    <n v="141.6"/>
    <n v="0"/>
    <n v="78.02"/>
    <n v="424.79999999999995"/>
    <n v="234.06"/>
    <n v="190.73999999999995"/>
    <n v="0.44901129943502821"/>
  </r>
  <r>
    <n v="3522"/>
    <d v="2026-06-03T00:00:00"/>
    <n v="2026"/>
    <s v="Q2"/>
    <x v="5"/>
    <x v="3"/>
    <x v="13"/>
    <x v="0"/>
    <s v="New"/>
    <x v="0"/>
    <s v="Compact Repair Kit"/>
    <n v="1"/>
    <n v="40.57"/>
    <n v="0"/>
    <n v="16.329999999999998"/>
    <n v="40.57"/>
    <n v="16.329999999999998"/>
    <n v="24.240000000000002"/>
    <n v="0.59748582696573826"/>
  </r>
  <r>
    <n v="146"/>
    <d v="2026-06-04T00:00:00"/>
    <n v="2026"/>
    <s v="Q2"/>
    <x v="5"/>
    <x v="1"/>
    <x v="14"/>
    <x v="3"/>
    <s v="Returning"/>
    <x v="0"/>
    <s v="Commuter Helmet"/>
    <n v="2"/>
    <n v="81.81"/>
    <n v="0"/>
    <n v="42.54"/>
    <n v="163.62"/>
    <n v="85.08"/>
    <n v="78.540000000000006"/>
    <n v="0.48001466813348004"/>
  </r>
  <r>
    <n v="161"/>
    <d v="2026-06-04T00:00:00"/>
    <n v="2026"/>
    <s v="Q2"/>
    <x v="5"/>
    <x v="0"/>
    <x v="0"/>
    <x v="3"/>
    <s v="Returning"/>
    <x v="0"/>
    <s v="Trail Bike Light"/>
    <n v="2"/>
    <n v="50.09"/>
    <n v="0"/>
    <n v="22.91"/>
    <n v="100.18"/>
    <n v="45.82"/>
    <n v="54.360000000000007"/>
    <n v="0.54262327809942112"/>
  </r>
  <r>
    <n v="819"/>
    <d v="2026-06-04T00:00:00"/>
    <n v="2026"/>
    <s v="Q2"/>
    <x v="5"/>
    <x v="3"/>
    <x v="8"/>
    <x v="0"/>
    <s v="Returning"/>
    <x v="1"/>
    <s v="Trekking Poles"/>
    <n v="1"/>
    <n v="72.38"/>
    <n v="0"/>
    <n v="32.68"/>
    <n v="72.38"/>
    <n v="32.68"/>
    <n v="39.699999999999996"/>
    <n v="0.54849405913235694"/>
  </r>
  <r>
    <n v="2104"/>
    <d v="2026-06-04T00:00:00"/>
    <n v="2026"/>
    <s v="Q2"/>
    <x v="5"/>
    <x v="1"/>
    <x v="1"/>
    <x v="0"/>
    <s v="New"/>
    <x v="1"/>
    <s v="Hiking Daypack 20L"/>
    <n v="1"/>
    <n v="92.31"/>
    <n v="0"/>
    <n v="45.58"/>
    <n v="92.31"/>
    <n v="45.58"/>
    <n v="46.730000000000004"/>
    <n v="0.50622901094139316"/>
  </r>
  <r>
    <n v="2678"/>
    <d v="2026-06-04T00:00:00"/>
    <n v="2026"/>
    <s v="Q2"/>
    <x v="5"/>
    <x v="3"/>
    <x v="8"/>
    <x v="1"/>
    <s v="Returning"/>
    <x v="2"/>
    <s v="Packing Cube Set"/>
    <n v="12"/>
    <n v="47.6"/>
    <n v="0.15"/>
    <n v="18.670000000000002"/>
    <n v="485.52000000000004"/>
    <n v="224.04000000000002"/>
    <n v="261.48"/>
    <n v="0.53855659911023235"/>
  </r>
  <r>
    <n v="3015"/>
    <d v="2026-06-04T00:00:00"/>
    <n v="2026"/>
    <s v="Q2"/>
    <x v="5"/>
    <x v="1"/>
    <x v="14"/>
    <x v="0"/>
    <s v="Returning"/>
    <x v="2"/>
    <s v="Packing Cube Set"/>
    <n v="1"/>
    <n v="45.5"/>
    <n v="0.05"/>
    <n v="18.89"/>
    <n v="43.225000000000001"/>
    <n v="18.89"/>
    <n v="24.335000000000001"/>
    <n v="0.56298438403701567"/>
  </r>
  <r>
    <n v="3243"/>
    <d v="2026-06-04T00:00:00"/>
    <n v="2026"/>
    <s v="Q2"/>
    <x v="5"/>
    <x v="2"/>
    <x v="5"/>
    <x v="0"/>
    <s v="Returning"/>
    <x v="4"/>
    <s v="Recovery Roller"/>
    <n v="1"/>
    <n v="35.99"/>
    <n v="0"/>
    <n v="14.05"/>
    <n v="35.99"/>
    <n v="14.05"/>
    <n v="21.94"/>
    <n v="0.60961378160600166"/>
  </r>
  <r>
    <n v="3283"/>
    <d v="2026-06-04T00:00:00"/>
    <n v="2026"/>
    <s v="Q2"/>
    <x v="5"/>
    <x v="1"/>
    <x v="12"/>
    <x v="3"/>
    <s v="Returning"/>
    <x v="4"/>
    <s v="Weighted Vest"/>
    <n v="1"/>
    <n v="122.55"/>
    <n v="0"/>
    <n v="68.97"/>
    <n v="122.55"/>
    <n v="68.97"/>
    <n v="53.58"/>
    <n v="0.43720930232558142"/>
  </r>
  <r>
    <n v="3966"/>
    <d v="2026-06-04T00:00:00"/>
    <n v="2026"/>
    <s v="Q2"/>
    <x v="5"/>
    <x v="3"/>
    <x v="8"/>
    <x v="0"/>
    <s v="New"/>
    <x v="4"/>
    <s v="Weighted Vest"/>
    <n v="3"/>
    <n v="126.22"/>
    <n v="0"/>
    <n v="69.599999999999994"/>
    <n v="378.65999999999997"/>
    <n v="208.79999999999998"/>
    <n v="169.85999999999999"/>
    <n v="0.4485818412295991"/>
  </r>
  <r>
    <n v="1349"/>
    <d v="2026-06-05T00:00:00"/>
    <n v="2026"/>
    <s v="Q2"/>
    <x v="5"/>
    <x v="0"/>
    <x v="15"/>
    <x v="2"/>
    <s v="Returning"/>
    <x v="1"/>
    <s v="Hiking Daypack 20L"/>
    <n v="6"/>
    <n v="91.98"/>
    <n v="0.05"/>
    <n v="46.46"/>
    <n v="524.28599999999994"/>
    <n v="278.76"/>
    <n v="245.52599999999995"/>
    <n v="0.46830546686350577"/>
  </r>
  <r>
    <n v="2333"/>
    <d v="2026-06-05T00:00:00"/>
    <n v="2026"/>
    <s v="Q2"/>
    <x v="5"/>
    <x v="2"/>
    <x v="5"/>
    <x v="0"/>
    <s v="Business"/>
    <x v="3"/>
    <s v="Compact Sleeping Bag"/>
    <n v="1"/>
    <n v="125.32"/>
    <n v="0"/>
    <n v="59.03"/>
    <n v="125.32"/>
    <n v="59.03"/>
    <n v="66.289999999999992"/>
    <n v="0.52896584743057773"/>
  </r>
  <r>
    <n v="2628"/>
    <d v="2026-06-05T00:00:00"/>
    <n v="2026"/>
    <s v="Q2"/>
    <x v="5"/>
    <x v="3"/>
    <x v="8"/>
    <x v="3"/>
    <s v="Returning"/>
    <x v="2"/>
    <s v="Travel Backpack 35L"/>
    <n v="2"/>
    <n v="167.26"/>
    <n v="0"/>
    <n v="89.65"/>
    <n v="334.52"/>
    <n v="179.3"/>
    <n v="155.21999999999997"/>
    <n v="0.46400813105344968"/>
  </r>
  <r>
    <n v="2718"/>
    <d v="2026-06-05T00:00:00"/>
    <n v="2026"/>
    <s v="Q2"/>
    <x v="5"/>
    <x v="0"/>
    <x v="0"/>
    <x v="3"/>
    <s v="Returning"/>
    <x v="0"/>
    <s v="Commuter Helmet"/>
    <n v="1"/>
    <n v="80.19"/>
    <n v="0"/>
    <n v="42.18"/>
    <n v="80.19"/>
    <n v="42.18"/>
    <n v="38.01"/>
    <n v="0.47399925177702956"/>
  </r>
  <r>
    <n v="3185"/>
    <d v="2026-06-05T00:00:00"/>
    <n v="2026"/>
    <s v="Q2"/>
    <x v="5"/>
    <x v="0"/>
    <x v="15"/>
    <x v="0"/>
    <s v="New"/>
    <x v="0"/>
    <s v="Trail Bike Light"/>
    <n v="1"/>
    <n v="49.86"/>
    <n v="0"/>
    <n v="22.72"/>
    <n v="49.86"/>
    <n v="22.72"/>
    <n v="27.14"/>
    <n v="0.5443241075010028"/>
  </r>
  <r>
    <n v="4495"/>
    <d v="2026-06-05T00:00:00"/>
    <n v="2026"/>
    <s v="Q2"/>
    <x v="5"/>
    <x v="2"/>
    <x v="10"/>
    <x v="2"/>
    <s v="New"/>
    <x v="3"/>
    <s v="Trail Tent 2P"/>
    <n v="2"/>
    <n v="195.51"/>
    <n v="0"/>
    <n v="102.97"/>
    <n v="391.02"/>
    <n v="205.94"/>
    <n v="185.07999999999998"/>
    <n v="0.47332617257429288"/>
  </r>
  <r>
    <n v="815"/>
    <d v="2026-06-06T00:00:00"/>
    <n v="2026"/>
    <s v="Q2"/>
    <x v="5"/>
    <x v="0"/>
    <x v="0"/>
    <x v="2"/>
    <s v="New"/>
    <x v="4"/>
    <s v="Resistance Band Set"/>
    <n v="1"/>
    <n v="39.61"/>
    <n v="0"/>
    <n v="14.75"/>
    <n v="39.61"/>
    <n v="14.75"/>
    <n v="24.86"/>
    <n v="0.62761928805857103"/>
  </r>
  <r>
    <n v="1140"/>
    <d v="2026-06-06T00:00:00"/>
    <n v="2026"/>
    <s v="Q2"/>
    <x v="5"/>
    <x v="1"/>
    <x v="1"/>
    <x v="2"/>
    <s v="Returning"/>
    <x v="1"/>
    <s v="Trekking Poles"/>
    <n v="1"/>
    <n v="70.86"/>
    <n v="0"/>
    <n v="31.47"/>
    <n v="70.86"/>
    <n v="31.47"/>
    <n v="39.39"/>
    <n v="0.55588484335309063"/>
  </r>
  <r>
    <n v="1544"/>
    <d v="2026-06-06T00:00:00"/>
    <n v="2026"/>
    <s v="Q2"/>
    <x v="5"/>
    <x v="3"/>
    <x v="7"/>
    <x v="1"/>
    <s v="Returning"/>
    <x v="4"/>
    <s v="Resistance Band Set"/>
    <n v="8"/>
    <n v="40.46"/>
    <n v="0.2"/>
    <n v="14.7"/>
    <n v="258.94400000000002"/>
    <n v="117.6"/>
    <n v="141.34400000000002"/>
    <n v="0.54584775086505199"/>
  </r>
  <r>
    <n v="2420"/>
    <d v="2026-06-06T00:00:00"/>
    <n v="2026"/>
    <s v="Q2"/>
    <x v="5"/>
    <x v="2"/>
    <x v="5"/>
    <x v="0"/>
    <s v="New"/>
    <x v="2"/>
    <s v="Carry-On Duffel"/>
    <n v="1"/>
    <n v="131.79"/>
    <n v="0"/>
    <n v="68.22"/>
    <n v="131.79"/>
    <n v="68.22"/>
    <n v="63.569999999999993"/>
    <n v="0.48235829729114499"/>
  </r>
  <r>
    <n v="2805"/>
    <d v="2026-06-06T00:00:00"/>
    <n v="2026"/>
    <s v="Q2"/>
    <x v="5"/>
    <x v="2"/>
    <x v="10"/>
    <x v="1"/>
    <s v="Returning"/>
    <x v="3"/>
    <s v="Alpine Tent 4P"/>
    <n v="12"/>
    <n v="338.45"/>
    <n v="0.1"/>
    <n v="196.78"/>
    <n v="3655.2599999999998"/>
    <n v="2361.36"/>
    <n v="1293.8999999999996"/>
    <n v="0.35398302719915947"/>
  </r>
  <r>
    <n v="3160"/>
    <d v="2026-06-06T00:00:00"/>
    <n v="2026"/>
    <s v="Q2"/>
    <x v="5"/>
    <x v="2"/>
    <x v="3"/>
    <x v="2"/>
    <s v="Returning"/>
    <x v="4"/>
    <s v="Resistance Band Set"/>
    <n v="2"/>
    <n v="40.99"/>
    <n v="0"/>
    <n v="14.53"/>
    <n v="81.98"/>
    <n v="29.06"/>
    <n v="52.92"/>
    <n v="0.64552329836545497"/>
  </r>
  <r>
    <n v="3278"/>
    <d v="2026-06-06T00:00:00"/>
    <n v="2026"/>
    <s v="Q2"/>
    <x v="5"/>
    <x v="1"/>
    <x v="12"/>
    <x v="2"/>
    <s v="Returning"/>
    <x v="0"/>
    <s v="Cycling Pack 12L"/>
    <n v="1"/>
    <n v="101.85"/>
    <n v="0"/>
    <n v="51.59"/>
    <n v="101.85"/>
    <n v="51.59"/>
    <n v="50.259999999999991"/>
    <n v="0.49347079037800679"/>
  </r>
  <r>
    <n v="3555"/>
    <d v="2026-06-06T00:00:00"/>
    <n v="2026"/>
    <s v="Q2"/>
    <x v="5"/>
    <x v="2"/>
    <x v="2"/>
    <x v="1"/>
    <s v="Business"/>
    <x v="3"/>
    <s v="Alpine Tent 4P"/>
    <n v="4"/>
    <n v="346.14"/>
    <n v="0.05"/>
    <n v="198.97"/>
    <n v="1315.3319999999999"/>
    <n v="795.88"/>
    <n v="519.45199999999988"/>
    <n v="0.39492082607280893"/>
  </r>
  <r>
    <n v="3702"/>
    <d v="2026-06-06T00:00:00"/>
    <n v="2026"/>
    <s v="Q2"/>
    <x v="5"/>
    <x v="0"/>
    <x v="9"/>
    <x v="2"/>
    <s v="Business"/>
    <x v="0"/>
    <s v="Commuter Helmet"/>
    <n v="2"/>
    <n v="83.28"/>
    <n v="0"/>
    <n v="43.56"/>
    <n v="166.56"/>
    <n v="87.12"/>
    <n v="79.44"/>
    <n v="0.47694524495677232"/>
  </r>
  <r>
    <n v="4349"/>
    <d v="2026-06-06T00:00:00"/>
    <n v="2026"/>
    <s v="Q2"/>
    <x v="5"/>
    <x v="3"/>
    <x v="7"/>
    <x v="2"/>
    <s v="Business"/>
    <x v="0"/>
    <s v="Commuter Helmet"/>
    <n v="1"/>
    <n v="80.349999999999994"/>
    <n v="0.15"/>
    <n v="43.51"/>
    <n v="68.297499999999999"/>
    <n v="43.51"/>
    <n v="24.787500000000001"/>
    <n v="0.3629342216040119"/>
  </r>
  <r>
    <n v="4989"/>
    <d v="2026-06-06T00:00:00"/>
    <n v="2026"/>
    <s v="Q2"/>
    <x v="5"/>
    <x v="1"/>
    <x v="1"/>
    <x v="0"/>
    <s v="Returning"/>
    <x v="0"/>
    <s v="Compact Repair Kit"/>
    <n v="1"/>
    <n v="40.86"/>
    <n v="0.05"/>
    <n v="16.899999999999999"/>
    <n v="38.817"/>
    <n v="16.899999999999999"/>
    <n v="21.917000000000002"/>
    <n v="0.564623747327202"/>
  </r>
  <r>
    <n v="713"/>
    <d v="2026-06-07T00:00:00"/>
    <n v="2026"/>
    <s v="Q2"/>
    <x v="5"/>
    <x v="1"/>
    <x v="6"/>
    <x v="2"/>
    <s v="Returning"/>
    <x v="2"/>
    <s v="Insulated Bottle"/>
    <n v="4"/>
    <n v="36.299999999999997"/>
    <n v="0.05"/>
    <n v="13.16"/>
    <n v="137.93999999999997"/>
    <n v="52.64"/>
    <n v="85.299999999999969"/>
    <n v="0.61838480498767567"/>
  </r>
  <r>
    <n v="3355"/>
    <d v="2026-06-07T00:00:00"/>
    <n v="2026"/>
    <s v="Q2"/>
    <x v="5"/>
    <x v="0"/>
    <x v="15"/>
    <x v="1"/>
    <s v="New"/>
    <x v="3"/>
    <s v="Alpine Tent 4P"/>
    <n v="10"/>
    <n v="338.26"/>
    <n v="0.05"/>
    <n v="197.42"/>
    <n v="3213.47"/>
    <n v="1974.1999999999998"/>
    <n v="1239.27"/>
    <n v="0.38564853569505864"/>
  </r>
  <r>
    <n v="3879"/>
    <d v="2026-06-07T00:00:00"/>
    <n v="2026"/>
    <s v="Q2"/>
    <x v="5"/>
    <x v="0"/>
    <x v="9"/>
    <x v="3"/>
    <s v="Returning"/>
    <x v="0"/>
    <s v="Compact Repair Kit"/>
    <n v="2"/>
    <n v="41.25"/>
    <n v="0"/>
    <n v="17.13"/>
    <n v="82.5"/>
    <n v="34.26"/>
    <n v="48.24"/>
    <n v="0.58472727272727276"/>
  </r>
  <r>
    <n v="3989"/>
    <d v="2026-06-07T00:00:00"/>
    <n v="2026"/>
    <s v="Q2"/>
    <x v="5"/>
    <x v="1"/>
    <x v="12"/>
    <x v="0"/>
    <s v="Returning"/>
    <x v="1"/>
    <s v="Hiking Daypack 20L"/>
    <n v="2"/>
    <n v="92"/>
    <n v="0"/>
    <n v="44.27"/>
    <n v="184"/>
    <n v="88.54"/>
    <n v="95.46"/>
    <n v="0.51880434782608698"/>
  </r>
  <r>
    <n v="4193"/>
    <d v="2026-06-07T00:00:00"/>
    <n v="2026"/>
    <s v="Q2"/>
    <x v="5"/>
    <x v="1"/>
    <x v="6"/>
    <x v="0"/>
    <s v="New"/>
    <x v="3"/>
    <s v="Portable Camp Stove"/>
    <n v="1"/>
    <n v="80.89"/>
    <n v="0.1"/>
    <n v="40.32"/>
    <n v="72.801000000000002"/>
    <n v="40.32"/>
    <n v="32.481000000000002"/>
    <n v="0.44616145382618372"/>
  </r>
  <r>
    <n v="4413"/>
    <d v="2026-06-07T00:00:00"/>
    <n v="2026"/>
    <s v="Q2"/>
    <x v="5"/>
    <x v="0"/>
    <x v="0"/>
    <x v="2"/>
    <s v="New"/>
    <x v="3"/>
    <s v="Trail Tent 2P"/>
    <n v="1"/>
    <n v="194.73"/>
    <n v="0"/>
    <n v="101.91"/>
    <n v="194.73"/>
    <n v="101.91"/>
    <n v="92.82"/>
    <n v="0.47665999075643195"/>
  </r>
  <r>
    <n v="4598"/>
    <d v="2026-06-07T00:00:00"/>
    <n v="2026"/>
    <s v="Q2"/>
    <x v="5"/>
    <x v="3"/>
    <x v="4"/>
    <x v="1"/>
    <s v="Business"/>
    <x v="1"/>
    <s v="Hiking Daypack 20L"/>
    <n v="5"/>
    <n v="93.82"/>
    <n v="0.15"/>
    <n v="46.06"/>
    <n v="398.73499999999996"/>
    <n v="230.3"/>
    <n v="168.43499999999995"/>
    <n v="0.4224234140469233"/>
  </r>
  <r>
    <n v="72"/>
    <d v="2026-06-08T00:00:00"/>
    <n v="2026"/>
    <s v="Q2"/>
    <x v="5"/>
    <x v="2"/>
    <x v="10"/>
    <x v="2"/>
    <s v="New"/>
    <x v="1"/>
    <s v="Trail Boots"/>
    <n v="3"/>
    <n v="142.53"/>
    <n v="0"/>
    <n v="80.67"/>
    <n v="427.59000000000003"/>
    <n v="242.01"/>
    <n v="185.58000000000004"/>
    <n v="0.43401389181225014"/>
  </r>
  <r>
    <n v="176"/>
    <d v="2026-06-08T00:00:00"/>
    <n v="2026"/>
    <s v="Q2"/>
    <x v="5"/>
    <x v="1"/>
    <x v="14"/>
    <x v="0"/>
    <s v="Returning"/>
    <x v="3"/>
    <s v="Trail Tent 2P"/>
    <n v="1"/>
    <n v="196.33"/>
    <n v="0"/>
    <n v="103.27"/>
    <n v="196.33"/>
    <n v="103.27"/>
    <n v="93.060000000000016"/>
    <n v="0.47399786074466466"/>
  </r>
  <r>
    <n v="205"/>
    <d v="2026-06-08T00:00:00"/>
    <n v="2026"/>
    <s v="Q2"/>
    <x v="5"/>
    <x v="3"/>
    <x v="7"/>
    <x v="0"/>
    <s v="New"/>
    <x v="0"/>
    <s v="Compact Repair Kit"/>
    <n v="2"/>
    <n v="41.05"/>
    <n v="0"/>
    <n v="16.690000000000001"/>
    <n v="82.1"/>
    <n v="33.380000000000003"/>
    <n v="48.719999999999992"/>
    <n v="0.59342265529841653"/>
  </r>
  <r>
    <n v="896"/>
    <d v="2026-06-08T00:00:00"/>
    <n v="2026"/>
    <s v="Q2"/>
    <x v="5"/>
    <x v="3"/>
    <x v="8"/>
    <x v="0"/>
    <s v="New"/>
    <x v="4"/>
    <s v="Weighted Vest"/>
    <n v="1"/>
    <n v="123.09"/>
    <n v="0"/>
    <n v="68.03"/>
    <n v="123.09"/>
    <n v="68.03"/>
    <n v="55.06"/>
    <n v="0.44731497278414167"/>
  </r>
  <r>
    <n v="1697"/>
    <d v="2026-06-08T00:00:00"/>
    <n v="2026"/>
    <s v="Q2"/>
    <x v="5"/>
    <x v="1"/>
    <x v="12"/>
    <x v="0"/>
    <s v="Business"/>
    <x v="1"/>
    <s v="Trail Boots"/>
    <n v="2"/>
    <n v="141.09"/>
    <n v="0"/>
    <n v="81.69"/>
    <n v="282.18"/>
    <n v="163.38"/>
    <n v="118.80000000000001"/>
    <n v="0.42100786731873274"/>
  </r>
  <r>
    <n v="2159"/>
    <d v="2026-06-08T00:00:00"/>
    <n v="2026"/>
    <s v="Q2"/>
    <x v="5"/>
    <x v="2"/>
    <x v="10"/>
    <x v="2"/>
    <s v="New"/>
    <x v="1"/>
    <s v="Summit Backpack 45L"/>
    <n v="1"/>
    <n v="157.04"/>
    <n v="0"/>
    <n v="77.540000000000006"/>
    <n v="157.04"/>
    <n v="77.540000000000006"/>
    <n v="79.499999999999986"/>
    <n v="0.5062404482934284"/>
  </r>
  <r>
    <n v="2772"/>
    <d v="2026-06-08T00:00:00"/>
    <n v="2026"/>
    <s v="Q2"/>
    <x v="5"/>
    <x v="3"/>
    <x v="7"/>
    <x v="2"/>
    <s v="New"/>
    <x v="2"/>
    <s v="Carry-On Duffel"/>
    <n v="6"/>
    <n v="136.46"/>
    <n v="0"/>
    <n v="68.61"/>
    <n v="818.76"/>
    <n v="411.65999999999997"/>
    <n v="407.1"/>
    <n v="0.49721530118716112"/>
  </r>
  <r>
    <n v="3091"/>
    <d v="2026-06-08T00:00:00"/>
    <n v="2026"/>
    <s v="Q2"/>
    <x v="5"/>
    <x v="0"/>
    <x v="0"/>
    <x v="0"/>
    <s v="New"/>
    <x v="4"/>
    <s v="Recovery Roller"/>
    <n v="1"/>
    <n v="36.1"/>
    <n v="0"/>
    <n v="13.65"/>
    <n v="36.1"/>
    <n v="13.65"/>
    <n v="22.450000000000003"/>
    <n v="0.62188365650969535"/>
  </r>
  <r>
    <n v="4241"/>
    <d v="2026-06-08T00:00:00"/>
    <n v="2026"/>
    <s v="Q2"/>
    <x v="5"/>
    <x v="3"/>
    <x v="13"/>
    <x v="0"/>
    <s v="New"/>
    <x v="1"/>
    <s v="Hiking Daypack 20L"/>
    <n v="3"/>
    <n v="92.73"/>
    <n v="0"/>
    <n v="44.68"/>
    <n v="278.19"/>
    <n v="134.04"/>
    <n v="144.15"/>
    <n v="0.51817103418526911"/>
  </r>
  <r>
    <n v="5185"/>
    <d v="2026-06-08T00:00:00"/>
    <n v="2026"/>
    <s v="Q2"/>
    <x v="5"/>
    <x v="1"/>
    <x v="12"/>
    <x v="0"/>
    <s v="New"/>
    <x v="2"/>
    <s v="Travel Backpack 35L"/>
    <n v="3"/>
    <n v="164.31"/>
    <n v="0.05"/>
    <n v="86"/>
    <n v="468.2835"/>
    <n v="258"/>
    <n v="210.2835"/>
    <n v="0.44905169624810615"/>
  </r>
  <r>
    <n v="1437"/>
    <d v="2026-06-09T00:00:00"/>
    <n v="2026"/>
    <s v="Q2"/>
    <x v="5"/>
    <x v="3"/>
    <x v="8"/>
    <x v="3"/>
    <s v="New"/>
    <x v="2"/>
    <s v="Insulated Bottle"/>
    <n v="2"/>
    <n v="36.85"/>
    <n v="0.1"/>
    <n v="13.92"/>
    <n v="66.33"/>
    <n v="27.84"/>
    <n v="38.489999999999995"/>
    <n v="0.58028041610131154"/>
  </r>
  <r>
    <n v="2316"/>
    <d v="2026-06-09T00:00:00"/>
    <n v="2026"/>
    <s v="Q2"/>
    <x v="5"/>
    <x v="1"/>
    <x v="11"/>
    <x v="3"/>
    <s v="New"/>
    <x v="4"/>
    <s v="Recovery Roller"/>
    <n v="1"/>
    <n v="35.619999999999997"/>
    <n v="0"/>
    <n v="14.05"/>
    <n v="35.619999999999997"/>
    <n v="14.05"/>
    <n v="21.569999999999997"/>
    <n v="0.60555867490174053"/>
  </r>
  <r>
    <n v="2329"/>
    <d v="2026-06-09T00:00:00"/>
    <n v="2026"/>
    <s v="Q2"/>
    <x v="5"/>
    <x v="3"/>
    <x v="8"/>
    <x v="0"/>
    <s v="New"/>
    <x v="1"/>
    <s v="Summit Backpack 45L"/>
    <n v="3"/>
    <n v="157.43"/>
    <n v="0.15"/>
    <n v="77.56"/>
    <n v="401.44650000000001"/>
    <n v="232.68"/>
    <n v="168.76650000000001"/>
    <n v="0.42039599299034863"/>
  </r>
  <r>
    <n v="3036"/>
    <d v="2026-06-09T00:00:00"/>
    <n v="2026"/>
    <s v="Q2"/>
    <x v="5"/>
    <x v="1"/>
    <x v="12"/>
    <x v="2"/>
    <s v="New"/>
    <x v="0"/>
    <s v="Commuter Helmet"/>
    <n v="1"/>
    <n v="81.2"/>
    <n v="0.1"/>
    <n v="41.64"/>
    <n v="73.08"/>
    <n v="41.64"/>
    <n v="31.439999999999998"/>
    <n v="0.43021346469622329"/>
  </r>
  <r>
    <n v="3429"/>
    <d v="2026-06-09T00:00:00"/>
    <n v="2026"/>
    <s v="Q2"/>
    <x v="5"/>
    <x v="3"/>
    <x v="13"/>
    <x v="0"/>
    <s v="Returning"/>
    <x v="1"/>
    <s v="Hiking Daypack 20L"/>
    <n v="4"/>
    <n v="93.58"/>
    <n v="0.1"/>
    <n v="44.56"/>
    <n v="336.88799999999998"/>
    <n v="178.24"/>
    <n v="158.64799999999997"/>
    <n v="0.4709220868656645"/>
  </r>
  <r>
    <n v="3615"/>
    <d v="2026-06-09T00:00:00"/>
    <n v="2026"/>
    <s v="Q2"/>
    <x v="5"/>
    <x v="1"/>
    <x v="14"/>
    <x v="0"/>
    <s v="New"/>
    <x v="1"/>
    <s v="Summit Backpack 45L"/>
    <n v="4"/>
    <n v="155.22"/>
    <n v="0"/>
    <n v="77.209999999999994"/>
    <n v="620.88"/>
    <n v="308.83999999999997"/>
    <n v="312.04000000000002"/>
    <n v="0.50257698750161062"/>
  </r>
  <r>
    <n v="3661"/>
    <d v="2026-06-09T00:00:00"/>
    <n v="2026"/>
    <s v="Q2"/>
    <x v="5"/>
    <x v="3"/>
    <x v="8"/>
    <x v="0"/>
    <s v="New"/>
    <x v="0"/>
    <s v="Cycling Pack 12L"/>
    <n v="4"/>
    <n v="100.33"/>
    <n v="0"/>
    <n v="49.99"/>
    <n v="401.32"/>
    <n v="199.96"/>
    <n v="201.35999999999999"/>
    <n v="0.5017442439948171"/>
  </r>
  <r>
    <n v="3831"/>
    <d v="2026-06-09T00:00:00"/>
    <n v="2026"/>
    <s v="Q2"/>
    <x v="5"/>
    <x v="2"/>
    <x v="3"/>
    <x v="0"/>
    <s v="Business"/>
    <x v="2"/>
    <s v="Carry-On Duffel"/>
    <n v="2"/>
    <n v="134.28"/>
    <n v="0"/>
    <n v="69.12"/>
    <n v="268.56"/>
    <n v="138.24"/>
    <n v="130.32"/>
    <n v="0.48525469168900803"/>
  </r>
  <r>
    <n v="4394"/>
    <d v="2026-06-09T00:00:00"/>
    <n v="2026"/>
    <s v="Q2"/>
    <x v="5"/>
    <x v="2"/>
    <x v="2"/>
    <x v="0"/>
    <s v="New"/>
    <x v="4"/>
    <s v="Training Mat"/>
    <n v="2"/>
    <n v="51.16"/>
    <n v="0"/>
    <n v="21.57"/>
    <n v="102.32"/>
    <n v="43.14"/>
    <n v="59.179999999999993"/>
    <n v="0.57838154808444098"/>
  </r>
  <r>
    <n v="372"/>
    <d v="2026-06-10T00:00:00"/>
    <n v="2026"/>
    <s v="Q2"/>
    <x v="5"/>
    <x v="1"/>
    <x v="12"/>
    <x v="0"/>
    <s v="Returning"/>
    <x v="4"/>
    <s v="Recovery Roller"/>
    <n v="3"/>
    <n v="35.94"/>
    <n v="0.1"/>
    <n v="14.04"/>
    <n v="97.037999999999997"/>
    <n v="42.12"/>
    <n v="54.917999999999999"/>
    <n v="0.56594323873121866"/>
  </r>
  <r>
    <n v="532"/>
    <d v="2026-06-10T00:00:00"/>
    <n v="2026"/>
    <s v="Q2"/>
    <x v="5"/>
    <x v="2"/>
    <x v="10"/>
    <x v="2"/>
    <s v="Returning"/>
    <x v="1"/>
    <s v="Trail Boots"/>
    <n v="1"/>
    <n v="145.34"/>
    <n v="0.05"/>
    <n v="77.89"/>
    <n v="138.07300000000001"/>
    <n v="77.89"/>
    <n v="60.183000000000007"/>
    <n v="0.43587812244247609"/>
  </r>
  <r>
    <n v="910"/>
    <d v="2026-06-10T00:00:00"/>
    <n v="2026"/>
    <s v="Q2"/>
    <x v="5"/>
    <x v="2"/>
    <x v="16"/>
    <x v="0"/>
    <s v="Business"/>
    <x v="2"/>
    <s v="Insulated Bottle"/>
    <n v="1"/>
    <n v="35.950000000000003"/>
    <n v="0.1"/>
    <n v="13.63"/>
    <n v="32.355000000000004"/>
    <n v="13.63"/>
    <n v="18.725000000000001"/>
    <n v="0.57873589862463293"/>
  </r>
  <r>
    <n v="938"/>
    <d v="2026-06-10T00:00:00"/>
    <n v="2026"/>
    <s v="Q2"/>
    <x v="5"/>
    <x v="3"/>
    <x v="13"/>
    <x v="2"/>
    <s v="Business"/>
    <x v="4"/>
    <s v="Training Mat"/>
    <n v="1"/>
    <n v="51.09"/>
    <n v="0"/>
    <n v="22.4"/>
    <n v="51.09"/>
    <n v="22.4"/>
    <n v="28.690000000000005"/>
    <n v="0.56155803484047762"/>
  </r>
  <r>
    <n v="1079"/>
    <d v="2026-06-10T00:00:00"/>
    <n v="2026"/>
    <s v="Q2"/>
    <x v="5"/>
    <x v="1"/>
    <x v="14"/>
    <x v="2"/>
    <s v="Returning"/>
    <x v="3"/>
    <s v="Trail Tent 2P"/>
    <n v="2"/>
    <n v="198.69"/>
    <n v="0.15"/>
    <n v="104.25"/>
    <n v="337.77299999999997"/>
    <n v="208.5"/>
    <n v="129.27299999999997"/>
    <n v="0.38272153191640534"/>
  </r>
  <r>
    <n v="1662"/>
    <d v="2026-06-10T00:00:00"/>
    <n v="2026"/>
    <s v="Q2"/>
    <x v="5"/>
    <x v="1"/>
    <x v="6"/>
    <x v="2"/>
    <s v="New"/>
    <x v="0"/>
    <s v="Commuter Helmet"/>
    <n v="3"/>
    <n v="83.45"/>
    <n v="0"/>
    <n v="43.73"/>
    <n v="250.35000000000002"/>
    <n v="131.19"/>
    <n v="119.16000000000003"/>
    <n v="0.47597363690832839"/>
  </r>
  <r>
    <n v="2748"/>
    <d v="2026-06-10T00:00:00"/>
    <n v="2026"/>
    <s v="Q2"/>
    <x v="5"/>
    <x v="2"/>
    <x v="2"/>
    <x v="0"/>
    <s v="New"/>
    <x v="4"/>
    <s v="Resistance Band Set"/>
    <n v="2"/>
    <n v="40.86"/>
    <n v="0"/>
    <n v="14.59"/>
    <n v="81.72"/>
    <n v="29.18"/>
    <n v="52.54"/>
    <n v="0.64292706803720023"/>
  </r>
  <r>
    <n v="3354"/>
    <d v="2026-06-10T00:00:00"/>
    <n v="2026"/>
    <s v="Q2"/>
    <x v="5"/>
    <x v="1"/>
    <x v="6"/>
    <x v="2"/>
    <s v="New"/>
    <x v="3"/>
    <s v="Portable Camp Stove"/>
    <n v="1"/>
    <n v="82.21"/>
    <n v="0.05"/>
    <n v="39.04"/>
    <n v="78.099499999999992"/>
    <n v="39.04"/>
    <n v="39.059499999999993"/>
    <n v="0.50012484074802011"/>
  </r>
  <r>
    <n v="3532"/>
    <d v="2026-06-10T00:00:00"/>
    <n v="2026"/>
    <s v="Q2"/>
    <x v="5"/>
    <x v="2"/>
    <x v="10"/>
    <x v="3"/>
    <s v="Business"/>
    <x v="4"/>
    <s v="Recovery Roller"/>
    <n v="1"/>
    <n v="35.93"/>
    <n v="0.1"/>
    <n v="13.52"/>
    <n v="32.337000000000003"/>
    <n v="13.52"/>
    <n v="18.817000000000004"/>
    <n v="0.58190308315551853"/>
  </r>
  <r>
    <n v="3636"/>
    <d v="2026-06-10T00:00:00"/>
    <n v="2026"/>
    <s v="Q2"/>
    <x v="5"/>
    <x v="0"/>
    <x v="0"/>
    <x v="3"/>
    <s v="New"/>
    <x v="2"/>
    <s v="Travel Backpack 35L"/>
    <n v="2"/>
    <n v="164.77"/>
    <n v="0"/>
    <n v="89.07"/>
    <n v="329.54"/>
    <n v="178.14"/>
    <n v="151.40000000000003"/>
    <n v="0.45942829398555568"/>
  </r>
  <r>
    <n v="3810"/>
    <d v="2026-06-10T00:00:00"/>
    <n v="2026"/>
    <s v="Q2"/>
    <x v="5"/>
    <x v="2"/>
    <x v="2"/>
    <x v="1"/>
    <s v="Business"/>
    <x v="2"/>
    <s v="Packing Cube Set"/>
    <n v="4"/>
    <n v="47.36"/>
    <n v="0.1"/>
    <n v="18.87"/>
    <n v="170.49600000000001"/>
    <n v="75.48"/>
    <n v="95.016000000000005"/>
    <n v="0.55729166666666663"/>
  </r>
  <r>
    <n v="4137"/>
    <d v="2026-06-10T00:00:00"/>
    <n v="2026"/>
    <s v="Q2"/>
    <x v="5"/>
    <x v="3"/>
    <x v="8"/>
    <x v="0"/>
    <s v="Returning"/>
    <x v="1"/>
    <s v="Hiking Daypack 20L"/>
    <n v="1"/>
    <n v="90.7"/>
    <n v="0"/>
    <n v="44.18"/>
    <n v="90.7"/>
    <n v="44.18"/>
    <n v="46.52"/>
    <n v="0.51289966923925034"/>
  </r>
  <r>
    <n v="4303"/>
    <d v="2026-06-10T00:00:00"/>
    <n v="2026"/>
    <s v="Q2"/>
    <x v="5"/>
    <x v="2"/>
    <x v="10"/>
    <x v="3"/>
    <s v="Returning"/>
    <x v="2"/>
    <s v="Packing Cube Set"/>
    <n v="1"/>
    <n v="45.59"/>
    <n v="0"/>
    <n v="18.57"/>
    <n v="45.59"/>
    <n v="18.57"/>
    <n v="27.020000000000003"/>
    <n v="0.59267383198069756"/>
  </r>
  <r>
    <n v="4991"/>
    <d v="2026-06-10T00:00:00"/>
    <n v="2026"/>
    <s v="Q2"/>
    <x v="5"/>
    <x v="3"/>
    <x v="4"/>
    <x v="0"/>
    <s v="New"/>
    <x v="1"/>
    <s v="Trail Boots"/>
    <n v="3"/>
    <n v="146.55000000000001"/>
    <n v="0.1"/>
    <n v="79.59"/>
    <n v="395.68500000000006"/>
    <n v="238.77"/>
    <n v="156.91500000000005"/>
    <n v="0.39656544978960545"/>
  </r>
  <r>
    <n v="39"/>
    <d v="2026-06-11T00:00:00"/>
    <n v="2026"/>
    <s v="Q2"/>
    <x v="5"/>
    <x v="3"/>
    <x v="8"/>
    <x v="3"/>
    <s v="Business"/>
    <x v="0"/>
    <s v="Compact Repair Kit"/>
    <n v="4"/>
    <n v="40.33"/>
    <n v="0.1"/>
    <n v="17.170000000000002"/>
    <n v="145.18799999999999"/>
    <n v="68.680000000000007"/>
    <n v="76.507999999999981"/>
    <n v="0.52695815081136177"/>
  </r>
  <r>
    <n v="206"/>
    <d v="2026-06-11T00:00:00"/>
    <n v="2026"/>
    <s v="Q2"/>
    <x v="5"/>
    <x v="0"/>
    <x v="0"/>
    <x v="2"/>
    <s v="New"/>
    <x v="0"/>
    <s v="Trail Bike Light"/>
    <n v="2"/>
    <n v="51.83"/>
    <n v="0.1"/>
    <n v="23.1"/>
    <n v="93.293999999999997"/>
    <n v="46.2"/>
    <n v="47.093999999999994"/>
    <n v="0.50479130490706792"/>
  </r>
  <r>
    <n v="397"/>
    <d v="2026-06-11T00:00:00"/>
    <n v="2026"/>
    <s v="Q2"/>
    <x v="5"/>
    <x v="3"/>
    <x v="8"/>
    <x v="0"/>
    <s v="Business"/>
    <x v="3"/>
    <s v="Compact Sleeping Bag"/>
    <n v="2"/>
    <n v="121.19"/>
    <n v="0.05"/>
    <n v="58.91"/>
    <n v="230.261"/>
    <n v="117.82"/>
    <n v="112.441"/>
    <n v="0.48831977625390321"/>
  </r>
  <r>
    <n v="763"/>
    <d v="2026-06-11T00:00:00"/>
    <n v="2026"/>
    <s v="Q2"/>
    <x v="5"/>
    <x v="3"/>
    <x v="13"/>
    <x v="2"/>
    <s v="New"/>
    <x v="1"/>
    <s v="Summit Backpack 45L"/>
    <n v="1"/>
    <n v="154.09"/>
    <n v="0"/>
    <n v="77.37"/>
    <n v="154.09"/>
    <n v="77.37"/>
    <n v="76.72"/>
    <n v="0.49789084301382308"/>
  </r>
  <r>
    <n v="1059"/>
    <d v="2026-06-11T00:00:00"/>
    <n v="2026"/>
    <s v="Q2"/>
    <x v="5"/>
    <x v="0"/>
    <x v="0"/>
    <x v="0"/>
    <s v="New"/>
    <x v="0"/>
    <s v="Commuter Helmet"/>
    <n v="1"/>
    <n v="80.64"/>
    <n v="0.05"/>
    <n v="43.85"/>
    <n v="76.60799999999999"/>
    <n v="43.85"/>
    <n v="32.757999999999988"/>
    <n v="0.42760547201336668"/>
  </r>
  <r>
    <n v="1332"/>
    <d v="2026-06-11T00:00:00"/>
    <n v="2026"/>
    <s v="Q2"/>
    <x v="5"/>
    <x v="1"/>
    <x v="12"/>
    <x v="3"/>
    <s v="Returning"/>
    <x v="1"/>
    <s v="Hiking Daypack 20L"/>
    <n v="1"/>
    <n v="94.01"/>
    <n v="0.15"/>
    <n v="46.12"/>
    <n v="79.908500000000004"/>
    <n v="46.12"/>
    <n v="33.788500000000006"/>
    <n v="0.42283987310486376"/>
  </r>
  <r>
    <n v="1447"/>
    <d v="2026-06-11T00:00:00"/>
    <n v="2026"/>
    <s v="Q2"/>
    <x v="5"/>
    <x v="1"/>
    <x v="6"/>
    <x v="0"/>
    <s v="Returning"/>
    <x v="0"/>
    <s v="Trail Bike Light"/>
    <n v="1"/>
    <n v="51.09"/>
    <n v="0"/>
    <n v="22.78"/>
    <n v="51.09"/>
    <n v="22.78"/>
    <n v="28.310000000000002"/>
    <n v="0.55412018007437858"/>
  </r>
  <r>
    <n v="2990"/>
    <d v="2026-06-11T00:00:00"/>
    <n v="2026"/>
    <s v="Q2"/>
    <x v="5"/>
    <x v="1"/>
    <x v="6"/>
    <x v="3"/>
    <s v="Returning"/>
    <x v="1"/>
    <s v="Trail Boots"/>
    <n v="1"/>
    <n v="146.66"/>
    <n v="0"/>
    <n v="78.709999999999994"/>
    <n v="146.66"/>
    <n v="78.709999999999994"/>
    <n v="67.95"/>
    <n v="0.4633165143870176"/>
  </r>
  <r>
    <n v="3769"/>
    <d v="2026-06-11T00:00:00"/>
    <n v="2026"/>
    <s v="Q2"/>
    <x v="5"/>
    <x v="1"/>
    <x v="12"/>
    <x v="2"/>
    <s v="New"/>
    <x v="3"/>
    <s v="Trail Tent 2P"/>
    <n v="2"/>
    <n v="199.03"/>
    <n v="0"/>
    <n v="104.7"/>
    <n v="398.06"/>
    <n v="209.4"/>
    <n v="188.66"/>
    <n v="0.47394865095714211"/>
  </r>
  <r>
    <n v="4152"/>
    <d v="2026-06-11T00:00:00"/>
    <n v="2026"/>
    <s v="Q2"/>
    <x v="5"/>
    <x v="2"/>
    <x v="2"/>
    <x v="0"/>
    <s v="Returning"/>
    <x v="0"/>
    <s v="Compact Repair Kit"/>
    <n v="5"/>
    <n v="41.18"/>
    <n v="0.05"/>
    <n v="16.87"/>
    <n v="195.60499999999999"/>
    <n v="84.350000000000009"/>
    <n v="111.25499999999998"/>
    <n v="0.56877380435060443"/>
  </r>
  <r>
    <n v="4242"/>
    <d v="2026-06-11T00:00:00"/>
    <n v="2026"/>
    <s v="Q2"/>
    <x v="5"/>
    <x v="1"/>
    <x v="12"/>
    <x v="2"/>
    <s v="Business"/>
    <x v="1"/>
    <s v="Trail Boots"/>
    <n v="2"/>
    <n v="141.18"/>
    <n v="0"/>
    <n v="78.66"/>
    <n v="282.36"/>
    <n v="157.32"/>
    <n v="125.04000000000002"/>
    <n v="0.44283892902677441"/>
  </r>
  <r>
    <n v="4780"/>
    <d v="2026-06-11T00:00:00"/>
    <n v="2026"/>
    <s v="Q2"/>
    <x v="5"/>
    <x v="1"/>
    <x v="12"/>
    <x v="2"/>
    <s v="Returning"/>
    <x v="0"/>
    <s v="Commuter Helmet"/>
    <n v="1"/>
    <n v="82.47"/>
    <n v="0.1"/>
    <n v="42.73"/>
    <n v="74.222999999999999"/>
    <n v="42.73"/>
    <n v="31.493000000000002"/>
    <n v="0.42430243994449163"/>
  </r>
  <r>
    <n v="63"/>
    <d v="2026-06-12T00:00:00"/>
    <n v="2026"/>
    <s v="Q2"/>
    <x v="5"/>
    <x v="1"/>
    <x v="1"/>
    <x v="3"/>
    <s v="Returning"/>
    <x v="2"/>
    <s v="Travel Backpack 35L"/>
    <n v="1"/>
    <n v="166.91"/>
    <n v="0"/>
    <n v="85.58"/>
    <n v="166.91"/>
    <n v="85.58"/>
    <n v="81.33"/>
    <n v="0.48726858786172189"/>
  </r>
  <r>
    <n v="190"/>
    <d v="2026-06-12T00:00:00"/>
    <n v="2026"/>
    <s v="Q2"/>
    <x v="5"/>
    <x v="0"/>
    <x v="0"/>
    <x v="2"/>
    <s v="Business"/>
    <x v="2"/>
    <s v="Packing Cube Set"/>
    <n v="1"/>
    <n v="45.99"/>
    <n v="0"/>
    <n v="18.579999999999998"/>
    <n v="45.99"/>
    <n v="18.579999999999998"/>
    <n v="27.410000000000004"/>
    <n v="0.59599913024570561"/>
  </r>
  <r>
    <n v="268"/>
    <d v="2026-06-12T00:00:00"/>
    <n v="2026"/>
    <s v="Q2"/>
    <x v="5"/>
    <x v="3"/>
    <x v="13"/>
    <x v="2"/>
    <s v="Business"/>
    <x v="4"/>
    <s v="Recovery Roller"/>
    <n v="1"/>
    <n v="37.01"/>
    <n v="0.05"/>
    <n v="14.18"/>
    <n v="35.159499999999994"/>
    <n v="14.18"/>
    <n v="20.979499999999994"/>
    <n v="0.59669506107879799"/>
  </r>
  <r>
    <n v="691"/>
    <d v="2026-06-12T00:00:00"/>
    <n v="2026"/>
    <s v="Q2"/>
    <x v="5"/>
    <x v="3"/>
    <x v="8"/>
    <x v="3"/>
    <s v="Business"/>
    <x v="1"/>
    <s v="Trail Boots"/>
    <n v="5"/>
    <n v="140.9"/>
    <n v="0"/>
    <n v="80.16"/>
    <n v="704.5"/>
    <n v="400.79999999999995"/>
    <n v="303.70000000000005"/>
    <n v="0.43108587650816188"/>
  </r>
  <r>
    <n v="810"/>
    <d v="2026-06-12T00:00:00"/>
    <n v="2026"/>
    <s v="Q2"/>
    <x v="5"/>
    <x v="1"/>
    <x v="12"/>
    <x v="2"/>
    <s v="New"/>
    <x v="4"/>
    <s v="Recovery Roller"/>
    <n v="3"/>
    <n v="36.659999999999997"/>
    <n v="0"/>
    <n v="13.55"/>
    <n v="109.97999999999999"/>
    <n v="40.650000000000006"/>
    <n v="69.329999999999984"/>
    <n v="0.63038734315330047"/>
  </r>
  <r>
    <n v="855"/>
    <d v="2026-06-12T00:00:00"/>
    <n v="2026"/>
    <s v="Q2"/>
    <x v="5"/>
    <x v="1"/>
    <x v="6"/>
    <x v="0"/>
    <s v="Business"/>
    <x v="2"/>
    <s v="Insulated Bottle"/>
    <n v="1"/>
    <n v="36.299999999999997"/>
    <n v="0.1"/>
    <n v="13.69"/>
    <n v="32.67"/>
    <n v="13.69"/>
    <n v="18.980000000000004"/>
    <n v="0.58096112641567199"/>
  </r>
  <r>
    <n v="1612"/>
    <d v="2026-06-12T00:00:00"/>
    <n v="2026"/>
    <s v="Q2"/>
    <x v="5"/>
    <x v="2"/>
    <x v="16"/>
    <x v="0"/>
    <s v="New"/>
    <x v="3"/>
    <s v="Compact Sleeping Bag"/>
    <n v="2"/>
    <n v="120.64"/>
    <n v="0"/>
    <n v="61.66"/>
    <n v="241.28"/>
    <n v="123.32"/>
    <n v="117.96000000000001"/>
    <n v="0.48889257294429711"/>
  </r>
  <r>
    <n v="1704"/>
    <d v="2026-06-12T00:00:00"/>
    <n v="2026"/>
    <s v="Q2"/>
    <x v="5"/>
    <x v="2"/>
    <x v="16"/>
    <x v="0"/>
    <s v="Returning"/>
    <x v="2"/>
    <s v="Packing Cube Set"/>
    <n v="1"/>
    <n v="47.07"/>
    <n v="0"/>
    <n v="18.7"/>
    <n v="47.07"/>
    <n v="18.7"/>
    <n v="28.37"/>
    <n v="0.60271935415338862"/>
  </r>
  <r>
    <n v="1857"/>
    <d v="2026-06-12T00:00:00"/>
    <n v="2026"/>
    <s v="Q2"/>
    <x v="5"/>
    <x v="2"/>
    <x v="3"/>
    <x v="3"/>
    <s v="Business"/>
    <x v="1"/>
    <s v="Summit Backpack 45L"/>
    <n v="2"/>
    <n v="154.94"/>
    <n v="0.05"/>
    <n v="77.260000000000005"/>
    <n v="294.38599999999997"/>
    <n v="154.52000000000001"/>
    <n v="139.86599999999996"/>
    <n v="0.47511090880680457"/>
  </r>
  <r>
    <n v="1888"/>
    <d v="2026-06-12T00:00:00"/>
    <n v="2026"/>
    <s v="Q2"/>
    <x v="5"/>
    <x v="1"/>
    <x v="12"/>
    <x v="0"/>
    <s v="Returning"/>
    <x v="2"/>
    <s v="Packing Cube Set"/>
    <n v="1"/>
    <n v="45.97"/>
    <n v="0.05"/>
    <n v="18.41"/>
    <n v="43.671499999999995"/>
    <n v="18.41"/>
    <n v="25.261499999999995"/>
    <n v="0.57844360738696854"/>
  </r>
  <r>
    <n v="2683"/>
    <d v="2026-06-12T00:00:00"/>
    <n v="2026"/>
    <s v="Q2"/>
    <x v="5"/>
    <x v="3"/>
    <x v="8"/>
    <x v="0"/>
    <s v="Returning"/>
    <x v="3"/>
    <s v="Trail Tent 2P"/>
    <n v="1"/>
    <n v="198.64"/>
    <n v="0.05"/>
    <n v="101.89"/>
    <n v="188.70799999999997"/>
    <n v="101.89"/>
    <n v="86.817999999999969"/>
    <n v="0.46006528605040581"/>
  </r>
  <r>
    <n v="4211"/>
    <d v="2026-06-12T00:00:00"/>
    <n v="2026"/>
    <s v="Q2"/>
    <x v="5"/>
    <x v="2"/>
    <x v="3"/>
    <x v="0"/>
    <s v="New"/>
    <x v="2"/>
    <s v="Travel Backpack 35L"/>
    <n v="5"/>
    <n v="168.57"/>
    <n v="0"/>
    <n v="88.65"/>
    <n v="842.84999999999991"/>
    <n v="443.25"/>
    <n v="399.59999999999991"/>
    <n v="0.47410571276027758"/>
  </r>
  <r>
    <n v="4353"/>
    <d v="2026-06-12T00:00:00"/>
    <n v="2026"/>
    <s v="Q2"/>
    <x v="5"/>
    <x v="1"/>
    <x v="6"/>
    <x v="2"/>
    <s v="New"/>
    <x v="2"/>
    <s v="Insulated Bottle"/>
    <n v="1"/>
    <n v="36.65"/>
    <n v="0"/>
    <n v="13.97"/>
    <n v="36.65"/>
    <n v="13.97"/>
    <n v="22.68"/>
    <n v="0.61882673942701227"/>
  </r>
  <r>
    <n v="5020"/>
    <d v="2026-06-12T00:00:00"/>
    <n v="2026"/>
    <s v="Q2"/>
    <x v="5"/>
    <x v="2"/>
    <x v="5"/>
    <x v="2"/>
    <s v="Returning"/>
    <x v="2"/>
    <s v="Insulated Bottle"/>
    <n v="2"/>
    <n v="35.450000000000003"/>
    <n v="0.05"/>
    <n v="13.39"/>
    <n v="67.355000000000004"/>
    <n v="26.78"/>
    <n v="40.575000000000003"/>
    <n v="0.60240516665429444"/>
  </r>
  <r>
    <n v="564"/>
    <d v="2026-06-13T00:00:00"/>
    <n v="2026"/>
    <s v="Q2"/>
    <x v="5"/>
    <x v="2"/>
    <x v="5"/>
    <x v="2"/>
    <s v="New"/>
    <x v="2"/>
    <s v="Packing Cube Set"/>
    <n v="3"/>
    <n v="45.82"/>
    <n v="0.1"/>
    <n v="18.61"/>
    <n v="123.71400000000001"/>
    <n v="55.83"/>
    <n v="67.884000000000015"/>
    <n v="0.54871720258014456"/>
  </r>
  <r>
    <n v="736"/>
    <d v="2026-06-13T00:00:00"/>
    <n v="2026"/>
    <s v="Q2"/>
    <x v="5"/>
    <x v="3"/>
    <x v="13"/>
    <x v="2"/>
    <s v="Business"/>
    <x v="1"/>
    <s v="Summit Backpack 45L"/>
    <n v="1"/>
    <n v="152.78"/>
    <n v="0"/>
    <n v="78.540000000000006"/>
    <n v="152.78"/>
    <n v="78.540000000000006"/>
    <n v="74.239999999999995"/>
    <n v="0.48592747741851022"/>
  </r>
  <r>
    <n v="1300"/>
    <d v="2026-06-13T00:00:00"/>
    <n v="2026"/>
    <s v="Q2"/>
    <x v="5"/>
    <x v="1"/>
    <x v="6"/>
    <x v="0"/>
    <s v="New"/>
    <x v="0"/>
    <s v="Trail Bike Light"/>
    <n v="1"/>
    <n v="49.76"/>
    <n v="0.05"/>
    <n v="22.58"/>
    <n v="47.271999999999998"/>
    <n v="22.58"/>
    <n v="24.692"/>
    <n v="0.52233880521238796"/>
  </r>
  <r>
    <n v="1948"/>
    <d v="2026-06-13T00:00:00"/>
    <n v="2026"/>
    <s v="Q2"/>
    <x v="5"/>
    <x v="3"/>
    <x v="8"/>
    <x v="2"/>
    <s v="New"/>
    <x v="1"/>
    <s v="Summit Backpack 45L"/>
    <n v="1"/>
    <n v="157.6"/>
    <n v="0.05"/>
    <n v="79.34"/>
    <n v="149.72"/>
    <n v="79.34"/>
    <n v="70.38"/>
    <n v="0.47007747795885652"/>
  </r>
  <r>
    <n v="2272"/>
    <d v="2026-06-13T00:00:00"/>
    <n v="2026"/>
    <s v="Q2"/>
    <x v="5"/>
    <x v="3"/>
    <x v="8"/>
    <x v="0"/>
    <s v="Returning"/>
    <x v="4"/>
    <s v="Weighted Vest"/>
    <n v="1"/>
    <n v="125.01"/>
    <n v="0.15"/>
    <n v="70.39"/>
    <n v="106.2585"/>
    <n v="70.39"/>
    <n v="35.868499999999997"/>
    <n v="0.33755887764272974"/>
  </r>
  <r>
    <n v="2680"/>
    <d v="2026-06-13T00:00:00"/>
    <n v="2026"/>
    <s v="Q2"/>
    <x v="5"/>
    <x v="1"/>
    <x v="14"/>
    <x v="0"/>
    <s v="Returning"/>
    <x v="1"/>
    <s v="Hiking Daypack 20L"/>
    <n v="1"/>
    <n v="93.59"/>
    <n v="0.15"/>
    <n v="46.48"/>
    <n v="79.551500000000004"/>
    <n v="46.48"/>
    <n v="33.071500000000007"/>
    <n v="0.41572440494522422"/>
  </r>
  <r>
    <n v="4178"/>
    <d v="2026-06-13T00:00:00"/>
    <n v="2026"/>
    <s v="Q2"/>
    <x v="5"/>
    <x v="2"/>
    <x v="2"/>
    <x v="2"/>
    <s v="Returning"/>
    <x v="1"/>
    <s v="Trail Boots"/>
    <n v="4"/>
    <n v="143.9"/>
    <n v="0.05"/>
    <n v="79.709999999999994"/>
    <n v="546.82000000000005"/>
    <n v="318.83999999999997"/>
    <n v="227.98000000000008"/>
    <n v="0.41691964448996022"/>
  </r>
  <r>
    <n v="4272"/>
    <d v="2026-06-13T00:00:00"/>
    <n v="2026"/>
    <s v="Q2"/>
    <x v="5"/>
    <x v="3"/>
    <x v="7"/>
    <x v="3"/>
    <s v="Returning"/>
    <x v="3"/>
    <s v="Trail Tent 2P"/>
    <n v="4"/>
    <n v="190.97"/>
    <n v="0"/>
    <n v="103.36"/>
    <n v="763.88"/>
    <n v="413.44"/>
    <n v="350.44"/>
    <n v="0.45876315651673039"/>
  </r>
  <r>
    <n v="4713"/>
    <d v="2026-06-13T00:00:00"/>
    <n v="2026"/>
    <s v="Q2"/>
    <x v="5"/>
    <x v="3"/>
    <x v="13"/>
    <x v="2"/>
    <s v="Business"/>
    <x v="4"/>
    <s v="Recovery Roller"/>
    <n v="1"/>
    <n v="35.78"/>
    <n v="0"/>
    <n v="14"/>
    <n v="35.78"/>
    <n v="14"/>
    <n v="21.78"/>
    <n v="0.60871995528228062"/>
  </r>
  <r>
    <n v="5166"/>
    <d v="2026-06-13T00:00:00"/>
    <n v="2026"/>
    <s v="Q2"/>
    <x v="5"/>
    <x v="3"/>
    <x v="7"/>
    <x v="3"/>
    <s v="New"/>
    <x v="3"/>
    <s v="Compact Sleeping Bag"/>
    <n v="3"/>
    <n v="125.25"/>
    <n v="0.05"/>
    <n v="58.95"/>
    <n v="356.96249999999998"/>
    <n v="176.85000000000002"/>
    <n v="180.11249999999995"/>
    <n v="0.50456980775291516"/>
  </r>
  <r>
    <n v="486"/>
    <d v="2026-06-14T00:00:00"/>
    <n v="2026"/>
    <s v="Q2"/>
    <x v="5"/>
    <x v="0"/>
    <x v="9"/>
    <x v="1"/>
    <s v="Business"/>
    <x v="1"/>
    <s v="Trekking Poles"/>
    <n v="8"/>
    <n v="72.36"/>
    <n v="0.1"/>
    <n v="32.229999999999997"/>
    <n v="520.99199999999996"/>
    <n v="257.83999999999997"/>
    <n v="263.15199999999999"/>
    <n v="0.5050979669553467"/>
  </r>
  <r>
    <n v="1507"/>
    <d v="2026-06-14T00:00:00"/>
    <n v="2026"/>
    <s v="Q2"/>
    <x v="5"/>
    <x v="0"/>
    <x v="15"/>
    <x v="2"/>
    <s v="Returning"/>
    <x v="2"/>
    <s v="Travel Backpack 35L"/>
    <n v="1"/>
    <n v="162.51"/>
    <n v="0"/>
    <n v="88.29"/>
    <n v="162.51"/>
    <n v="88.29"/>
    <n v="74.219999999999985"/>
    <n v="0.45671035628576695"/>
  </r>
  <r>
    <n v="1821"/>
    <d v="2026-06-14T00:00:00"/>
    <n v="2026"/>
    <s v="Q2"/>
    <x v="5"/>
    <x v="0"/>
    <x v="15"/>
    <x v="2"/>
    <s v="Business"/>
    <x v="1"/>
    <s v="Trekking Poles"/>
    <n v="3"/>
    <n v="70.52"/>
    <n v="0"/>
    <n v="33.119999999999997"/>
    <n v="211.56"/>
    <n v="99.359999999999985"/>
    <n v="112.20000000000002"/>
    <n v="0.53034600113442998"/>
  </r>
  <r>
    <n v="2588"/>
    <d v="2026-06-14T00:00:00"/>
    <n v="2026"/>
    <s v="Q2"/>
    <x v="5"/>
    <x v="3"/>
    <x v="8"/>
    <x v="3"/>
    <s v="Returning"/>
    <x v="1"/>
    <s v="Hiking Daypack 20L"/>
    <n v="1"/>
    <n v="90.28"/>
    <n v="0"/>
    <n v="46.04"/>
    <n v="90.28"/>
    <n v="46.04"/>
    <n v="44.24"/>
    <n v="0.4900310146211786"/>
  </r>
  <r>
    <n v="2815"/>
    <d v="2026-06-14T00:00:00"/>
    <n v="2026"/>
    <s v="Q2"/>
    <x v="5"/>
    <x v="3"/>
    <x v="13"/>
    <x v="3"/>
    <s v="New"/>
    <x v="3"/>
    <s v="Alpine Tent 4P"/>
    <n v="2"/>
    <n v="342.25"/>
    <n v="0"/>
    <n v="196.86"/>
    <n v="684.5"/>
    <n v="393.72"/>
    <n v="290.77999999999997"/>
    <n v="0.42480642804967128"/>
  </r>
  <r>
    <n v="3258"/>
    <d v="2026-06-14T00:00:00"/>
    <n v="2026"/>
    <s v="Q2"/>
    <x v="5"/>
    <x v="1"/>
    <x v="1"/>
    <x v="0"/>
    <s v="Business"/>
    <x v="0"/>
    <s v="Trail Bike Light"/>
    <n v="6"/>
    <n v="50.92"/>
    <n v="0.05"/>
    <n v="22.87"/>
    <n v="290.24399999999997"/>
    <n v="137.22"/>
    <n v="153.02399999999997"/>
    <n v="0.52722536899987593"/>
  </r>
  <r>
    <n v="3361"/>
    <d v="2026-06-14T00:00:00"/>
    <n v="2026"/>
    <s v="Q2"/>
    <x v="5"/>
    <x v="0"/>
    <x v="0"/>
    <x v="2"/>
    <s v="Returning"/>
    <x v="2"/>
    <s v="Insulated Bottle"/>
    <n v="5"/>
    <n v="36.72"/>
    <n v="0.15"/>
    <n v="13.2"/>
    <n v="156.06"/>
    <n v="66"/>
    <n v="90.06"/>
    <n v="0.57708573625528647"/>
  </r>
  <r>
    <n v="3629"/>
    <d v="2026-06-14T00:00:00"/>
    <n v="2026"/>
    <s v="Q2"/>
    <x v="5"/>
    <x v="0"/>
    <x v="15"/>
    <x v="0"/>
    <s v="New"/>
    <x v="3"/>
    <s v="Alpine Tent 4P"/>
    <n v="4"/>
    <n v="348.96"/>
    <n v="0.15"/>
    <n v="197.02"/>
    <n v="1186.4639999999999"/>
    <n v="788.08"/>
    <n v="398.3839999999999"/>
    <n v="0.3357741996385899"/>
  </r>
  <r>
    <n v="3750"/>
    <d v="2026-06-14T00:00:00"/>
    <n v="2026"/>
    <s v="Q2"/>
    <x v="5"/>
    <x v="0"/>
    <x v="0"/>
    <x v="0"/>
    <s v="Returning"/>
    <x v="1"/>
    <s v="Trekking Poles"/>
    <n v="1"/>
    <n v="71.28"/>
    <n v="0"/>
    <n v="31.92"/>
    <n v="71.28"/>
    <n v="31.92"/>
    <n v="39.36"/>
    <n v="0.55218855218855212"/>
  </r>
  <r>
    <n v="5088"/>
    <d v="2026-06-14T00:00:00"/>
    <n v="2026"/>
    <s v="Q2"/>
    <x v="5"/>
    <x v="1"/>
    <x v="12"/>
    <x v="0"/>
    <s v="New"/>
    <x v="2"/>
    <s v="Travel Backpack 35L"/>
    <n v="1"/>
    <n v="160.99"/>
    <n v="0.05"/>
    <n v="89.15"/>
    <n v="152.94050000000001"/>
    <n v="89.15"/>
    <n v="63.790500000000009"/>
    <n v="0.41709357560619981"/>
  </r>
  <r>
    <n v="1450"/>
    <d v="2026-06-15T00:00:00"/>
    <n v="2026"/>
    <s v="Q2"/>
    <x v="5"/>
    <x v="1"/>
    <x v="14"/>
    <x v="0"/>
    <s v="Returning"/>
    <x v="4"/>
    <s v="Weighted Vest"/>
    <n v="1"/>
    <n v="124.19"/>
    <n v="0.05"/>
    <n v="67.209999999999994"/>
    <n v="117.98049999999999"/>
    <n v="67.209999999999994"/>
    <n v="50.770499999999998"/>
    <n v="0.43032958836417884"/>
  </r>
  <r>
    <n v="2330"/>
    <d v="2026-06-15T00:00:00"/>
    <n v="2026"/>
    <s v="Q2"/>
    <x v="5"/>
    <x v="1"/>
    <x v="1"/>
    <x v="0"/>
    <s v="New"/>
    <x v="2"/>
    <s v="Insulated Bottle"/>
    <n v="2"/>
    <n v="36.11"/>
    <n v="0.05"/>
    <n v="13.29"/>
    <n v="68.608999999999995"/>
    <n v="26.58"/>
    <n v="42.028999999999996"/>
    <n v="0.6125872698917052"/>
  </r>
  <r>
    <n v="4655"/>
    <d v="2026-06-15T00:00:00"/>
    <n v="2026"/>
    <s v="Q2"/>
    <x v="5"/>
    <x v="0"/>
    <x v="0"/>
    <x v="1"/>
    <s v="Business"/>
    <x v="4"/>
    <s v="Resistance Band Set"/>
    <n v="4"/>
    <n v="40.909999999999997"/>
    <n v="0.05"/>
    <n v="14.42"/>
    <n v="155.45799999999997"/>
    <n v="57.68"/>
    <n v="97.777999999999963"/>
    <n v="0.62896730949838531"/>
  </r>
  <r>
    <n v="137"/>
    <d v="2026-06-16T00:00:00"/>
    <n v="2026"/>
    <s v="Q2"/>
    <x v="5"/>
    <x v="1"/>
    <x v="6"/>
    <x v="0"/>
    <s v="Returning"/>
    <x v="1"/>
    <s v="Trail Boots"/>
    <n v="5"/>
    <n v="141.66999999999999"/>
    <n v="0.1"/>
    <n v="80.59"/>
    <n v="637.51499999999999"/>
    <n v="402.95000000000005"/>
    <n v="234.56499999999994"/>
    <n v="0.36793644071119885"/>
  </r>
  <r>
    <n v="141"/>
    <d v="2026-06-16T00:00:00"/>
    <n v="2026"/>
    <s v="Q2"/>
    <x v="5"/>
    <x v="3"/>
    <x v="7"/>
    <x v="0"/>
    <s v="Returning"/>
    <x v="2"/>
    <s v="Packing Cube Set"/>
    <n v="1"/>
    <n v="47.53"/>
    <n v="0.05"/>
    <n v="18.5"/>
    <n v="45.153500000000001"/>
    <n v="18.5"/>
    <n v="26.653500000000001"/>
    <n v="0.59028646727274736"/>
  </r>
  <r>
    <n v="335"/>
    <d v="2026-06-16T00:00:00"/>
    <n v="2026"/>
    <s v="Q2"/>
    <x v="5"/>
    <x v="3"/>
    <x v="8"/>
    <x v="0"/>
    <s v="Returning"/>
    <x v="2"/>
    <s v="Travel Backpack 35L"/>
    <n v="3"/>
    <n v="163.65"/>
    <n v="0.15"/>
    <n v="85.8"/>
    <n v="417.3075"/>
    <n v="257.39999999999998"/>
    <n v="159.90750000000003"/>
    <n v="0.38318865584730688"/>
  </r>
  <r>
    <n v="498"/>
    <d v="2026-06-16T00:00:00"/>
    <n v="2026"/>
    <s v="Q2"/>
    <x v="5"/>
    <x v="0"/>
    <x v="15"/>
    <x v="1"/>
    <s v="Business"/>
    <x v="2"/>
    <s v="Carry-On Duffel"/>
    <n v="5"/>
    <n v="130.94999999999999"/>
    <n v="0.15"/>
    <n v="68.47"/>
    <n v="556.53750000000002"/>
    <n v="342.35"/>
    <n v="214.1875"/>
    <n v="0.38485726478449339"/>
  </r>
  <r>
    <n v="2611"/>
    <d v="2026-06-16T00:00:00"/>
    <n v="2026"/>
    <s v="Q2"/>
    <x v="5"/>
    <x v="3"/>
    <x v="13"/>
    <x v="0"/>
    <s v="Returning"/>
    <x v="2"/>
    <s v="Travel Backpack 35L"/>
    <n v="5"/>
    <n v="160.82"/>
    <n v="0"/>
    <n v="90.14"/>
    <n v="804.09999999999991"/>
    <n v="450.7"/>
    <n v="353.39999999999992"/>
    <n v="0.43949757492849145"/>
  </r>
  <r>
    <n v="3197"/>
    <d v="2026-06-16T00:00:00"/>
    <n v="2026"/>
    <s v="Q2"/>
    <x v="5"/>
    <x v="1"/>
    <x v="12"/>
    <x v="2"/>
    <s v="New"/>
    <x v="0"/>
    <s v="Compact Repair Kit"/>
    <n v="3"/>
    <n v="40.51"/>
    <n v="0"/>
    <n v="16.940000000000001"/>
    <n v="121.53"/>
    <n v="50.820000000000007"/>
    <n v="70.709999999999994"/>
    <n v="0.58183164650703523"/>
  </r>
  <r>
    <n v="4668"/>
    <d v="2026-06-16T00:00:00"/>
    <n v="2026"/>
    <s v="Q2"/>
    <x v="5"/>
    <x v="1"/>
    <x v="11"/>
    <x v="0"/>
    <s v="Business"/>
    <x v="0"/>
    <s v="Commuter Helmet"/>
    <n v="1"/>
    <n v="81.08"/>
    <n v="0"/>
    <n v="41.52"/>
    <n v="81.08"/>
    <n v="41.52"/>
    <n v="39.559999999999995"/>
    <n v="0.48791317217562896"/>
  </r>
  <r>
    <n v="4994"/>
    <d v="2026-06-16T00:00:00"/>
    <n v="2026"/>
    <s v="Q2"/>
    <x v="5"/>
    <x v="2"/>
    <x v="10"/>
    <x v="1"/>
    <s v="Business"/>
    <x v="1"/>
    <s v="Summit Backpack 45L"/>
    <n v="4"/>
    <n v="150.43"/>
    <n v="0.1"/>
    <n v="77.650000000000006"/>
    <n v="541.548"/>
    <n v="310.60000000000002"/>
    <n v="230.94799999999998"/>
    <n v="0.42645896577957998"/>
  </r>
  <r>
    <n v="512"/>
    <d v="2026-06-17T00:00:00"/>
    <n v="2026"/>
    <s v="Q2"/>
    <x v="5"/>
    <x v="1"/>
    <x v="12"/>
    <x v="3"/>
    <s v="Returning"/>
    <x v="3"/>
    <s v="Trail Tent 2P"/>
    <n v="1"/>
    <n v="192.42"/>
    <n v="0"/>
    <n v="103.31"/>
    <n v="192.42"/>
    <n v="103.31"/>
    <n v="89.109999999999985"/>
    <n v="0.46310154869556175"/>
  </r>
  <r>
    <n v="717"/>
    <d v="2026-06-17T00:00:00"/>
    <n v="2026"/>
    <s v="Q2"/>
    <x v="5"/>
    <x v="3"/>
    <x v="7"/>
    <x v="1"/>
    <s v="Business"/>
    <x v="3"/>
    <s v="Alpine Tent 4P"/>
    <n v="10"/>
    <n v="333.14"/>
    <n v="0.15"/>
    <n v="194.52"/>
    <n v="2831.6899999999996"/>
    <n v="1945.2"/>
    <n v="886.48999999999955"/>
    <n v="0.31306039856057677"/>
  </r>
  <r>
    <n v="952"/>
    <d v="2026-06-17T00:00:00"/>
    <n v="2026"/>
    <s v="Q2"/>
    <x v="5"/>
    <x v="0"/>
    <x v="0"/>
    <x v="0"/>
    <s v="Business"/>
    <x v="3"/>
    <s v="Portable Camp Stove"/>
    <n v="1"/>
    <n v="79.900000000000006"/>
    <n v="0.05"/>
    <n v="40.19"/>
    <n v="75.905000000000001"/>
    <n v="40.19"/>
    <n v="35.715000000000003"/>
    <n v="0.47052236348066667"/>
  </r>
  <r>
    <n v="1081"/>
    <d v="2026-06-17T00:00:00"/>
    <n v="2026"/>
    <s v="Q2"/>
    <x v="5"/>
    <x v="3"/>
    <x v="13"/>
    <x v="0"/>
    <s v="Returning"/>
    <x v="0"/>
    <s v="Trail Bike Light"/>
    <n v="1"/>
    <n v="51.12"/>
    <n v="0"/>
    <n v="22.43"/>
    <n v="51.12"/>
    <n v="22.43"/>
    <n v="28.689999999999998"/>
    <n v="0.56122848200312991"/>
  </r>
  <r>
    <n v="2043"/>
    <d v="2026-06-17T00:00:00"/>
    <n v="2026"/>
    <s v="Q2"/>
    <x v="5"/>
    <x v="1"/>
    <x v="6"/>
    <x v="0"/>
    <s v="New"/>
    <x v="1"/>
    <s v="Hiking Daypack 20L"/>
    <n v="2"/>
    <n v="90.33"/>
    <n v="0"/>
    <n v="46.3"/>
    <n v="180.66"/>
    <n v="92.6"/>
    <n v="88.06"/>
    <n v="0.48743496069965686"/>
  </r>
  <r>
    <n v="4040"/>
    <d v="2026-06-17T00:00:00"/>
    <n v="2026"/>
    <s v="Q2"/>
    <x v="5"/>
    <x v="3"/>
    <x v="7"/>
    <x v="0"/>
    <s v="Business"/>
    <x v="2"/>
    <s v="Insulated Bottle"/>
    <n v="2"/>
    <n v="36.799999999999997"/>
    <n v="0.05"/>
    <n v="13.94"/>
    <n v="69.919999999999987"/>
    <n v="27.88"/>
    <n v="42.039999999999992"/>
    <n v="0.60125858123569798"/>
  </r>
  <r>
    <n v="2295"/>
    <d v="2026-06-18T00:00:00"/>
    <n v="2026"/>
    <s v="Q2"/>
    <x v="5"/>
    <x v="1"/>
    <x v="11"/>
    <x v="3"/>
    <s v="New"/>
    <x v="2"/>
    <s v="Packing Cube Set"/>
    <n v="1"/>
    <n v="45.7"/>
    <n v="0.1"/>
    <n v="18.600000000000001"/>
    <n v="41.13"/>
    <n v="18.600000000000001"/>
    <n v="22.53"/>
    <n v="0.5477753464624362"/>
  </r>
  <r>
    <n v="2670"/>
    <d v="2026-06-18T00:00:00"/>
    <n v="2026"/>
    <s v="Q2"/>
    <x v="5"/>
    <x v="2"/>
    <x v="5"/>
    <x v="3"/>
    <s v="Returning"/>
    <x v="2"/>
    <s v="Travel Backpack 35L"/>
    <n v="3"/>
    <n v="162.30000000000001"/>
    <n v="0.1"/>
    <n v="86.43"/>
    <n v="438.21000000000004"/>
    <n v="259.29000000000002"/>
    <n v="178.92000000000002"/>
    <n v="0.40829739166153217"/>
  </r>
  <r>
    <n v="2777"/>
    <d v="2026-06-18T00:00:00"/>
    <n v="2026"/>
    <s v="Q2"/>
    <x v="5"/>
    <x v="1"/>
    <x v="14"/>
    <x v="1"/>
    <s v="Business"/>
    <x v="1"/>
    <s v="Trekking Poles"/>
    <n v="5"/>
    <n v="72.37"/>
    <n v="0.2"/>
    <n v="32.840000000000003"/>
    <n v="289.48"/>
    <n v="164.20000000000002"/>
    <n v="125.28"/>
    <n v="0.43277601215973466"/>
  </r>
  <r>
    <n v="2780"/>
    <d v="2026-06-18T00:00:00"/>
    <n v="2026"/>
    <s v="Q2"/>
    <x v="5"/>
    <x v="2"/>
    <x v="3"/>
    <x v="0"/>
    <s v="New"/>
    <x v="4"/>
    <s v="Recovery Roller"/>
    <n v="2"/>
    <n v="35.61"/>
    <n v="0.15"/>
    <n v="13.96"/>
    <n v="60.536999999999999"/>
    <n v="27.92"/>
    <n v="32.616999999999997"/>
    <n v="0.53879445628293432"/>
  </r>
  <r>
    <n v="3209"/>
    <d v="2026-06-18T00:00:00"/>
    <n v="2026"/>
    <s v="Q2"/>
    <x v="5"/>
    <x v="3"/>
    <x v="13"/>
    <x v="0"/>
    <s v="Returning"/>
    <x v="2"/>
    <s v="Carry-On Duffel"/>
    <n v="2"/>
    <n v="133.12"/>
    <n v="0"/>
    <n v="67.02"/>
    <n v="266.24"/>
    <n v="134.04"/>
    <n v="132.20000000000002"/>
    <n v="0.4965444711538462"/>
  </r>
  <r>
    <n v="3414"/>
    <d v="2026-06-18T00:00:00"/>
    <n v="2026"/>
    <s v="Q2"/>
    <x v="5"/>
    <x v="0"/>
    <x v="15"/>
    <x v="3"/>
    <s v="Returning"/>
    <x v="0"/>
    <s v="Trail Bike Light"/>
    <n v="1"/>
    <n v="51.23"/>
    <n v="0.05"/>
    <n v="23.12"/>
    <n v="48.668499999999995"/>
    <n v="23.12"/>
    <n v="25.548499999999994"/>
    <n v="0.5249494025909982"/>
  </r>
  <r>
    <n v="3846"/>
    <d v="2026-06-18T00:00:00"/>
    <n v="2026"/>
    <s v="Q2"/>
    <x v="5"/>
    <x v="1"/>
    <x v="12"/>
    <x v="0"/>
    <s v="Business"/>
    <x v="1"/>
    <s v="Hiking Daypack 20L"/>
    <n v="1"/>
    <n v="93.5"/>
    <n v="0"/>
    <n v="46.63"/>
    <n v="93.5"/>
    <n v="46.63"/>
    <n v="46.87"/>
    <n v="0.50128342245989299"/>
  </r>
  <r>
    <n v="4120"/>
    <d v="2026-06-18T00:00:00"/>
    <n v="2026"/>
    <s v="Q2"/>
    <x v="5"/>
    <x v="3"/>
    <x v="4"/>
    <x v="2"/>
    <s v="Returning"/>
    <x v="4"/>
    <s v="Resistance Band Set"/>
    <n v="3"/>
    <n v="41.16"/>
    <n v="0"/>
    <n v="14.79"/>
    <n v="123.47999999999999"/>
    <n v="44.37"/>
    <n v="79.109999999999985"/>
    <n v="0.64067055393586003"/>
  </r>
  <r>
    <n v="4217"/>
    <d v="2026-06-18T00:00:00"/>
    <n v="2026"/>
    <s v="Q2"/>
    <x v="5"/>
    <x v="1"/>
    <x v="12"/>
    <x v="3"/>
    <s v="New"/>
    <x v="4"/>
    <s v="Resistance Band Set"/>
    <n v="1"/>
    <n v="39.74"/>
    <n v="0.05"/>
    <n v="14.39"/>
    <n v="37.753"/>
    <n v="14.39"/>
    <n v="23.363"/>
    <n v="0.6188382380208195"/>
  </r>
  <r>
    <n v="4786"/>
    <d v="2026-06-18T00:00:00"/>
    <n v="2026"/>
    <s v="Q2"/>
    <x v="5"/>
    <x v="3"/>
    <x v="7"/>
    <x v="0"/>
    <s v="Returning"/>
    <x v="2"/>
    <s v="Packing Cube Set"/>
    <n v="3"/>
    <n v="46.79"/>
    <n v="0.1"/>
    <n v="18.25"/>
    <n v="126.33300000000001"/>
    <n v="54.75"/>
    <n v="71.583000000000013"/>
    <n v="0.56662154781411034"/>
  </r>
  <r>
    <n v="23"/>
    <d v="2026-06-19T00:00:00"/>
    <n v="2026"/>
    <s v="Q2"/>
    <x v="5"/>
    <x v="3"/>
    <x v="13"/>
    <x v="1"/>
    <s v="Business"/>
    <x v="1"/>
    <s v="Hiking Daypack 20L"/>
    <n v="4"/>
    <n v="91.74"/>
    <n v="0.2"/>
    <n v="44.74"/>
    <n v="293.56799999999998"/>
    <n v="178.96"/>
    <n v="114.60799999999998"/>
    <n v="0.39039677349029861"/>
  </r>
  <r>
    <n v="99"/>
    <d v="2026-06-19T00:00:00"/>
    <n v="2026"/>
    <s v="Q2"/>
    <x v="5"/>
    <x v="3"/>
    <x v="13"/>
    <x v="0"/>
    <s v="New"/>
    <x v="4"/>
    <s v="Recovery Roller"/>
    <n v="1"/>
    <n v="36.28"/>
    <n v="0.1"/>
    <n v="13.8"/>
    <n v="32.652000000000001"/>
    <n v="13.8"/>
    <n v="18.852"/>
    <n v="0.5773612642410878"/>
  </r>
  <r>
    <n v="269"/>
    <d v="2026-06-19T00:00:00"/>
    <n v="2026"/>
    <s v="Q2"/>
    <x v="5"/>
    <x v="3"/>
    <x v="13"/>
    <x v="1"/>
    <s v="Returning"/>
    <x v="1"/>
    <s v="Trekking Poles"/>
    <n v="3"/>
    <n v="73.02"/>
    <n v="0.1"/>
    <n v="32.69"/>
    <n v="197.154"/>
    <n v="98.07"/>
    <n v="99.084000000000003"/>
    <n v="0.50257159377948202"/>
  </r>
  <r>
    <n v="1772"/>
    <d v="2026-06-19T00:00:00"/>
    <n v="2026"/>
    <s v="Q2"/>
    <x v="5"/>
    <x v="3"/>
    <x v="4"/>
    <x v="0"/>
    <s v="New"/>
    <x v="1"/>
    <s v="Summit Backpack 45L"/>
    <n v="4"/>
    <n v="153.38"/>
    <n v="0"/>
    <n v="76.92"/>
    <n v="613.52"/>
    <n v="307.68"/>
    <n v="305.83999999999997"/>
    <n v="0.49850045638283996"/>
  </r>
  <r>
    <n v="1906"/>
    <d v="2026-06-19T00:00:00"/>
    <n v="2026"/>
    <s v="Q2"/>
    <x v="5"/>
    <x v="3"/>
    <x v="8"/>
    <x v="3"/>
    <s v="Returning"/>
    <x v="3"/>
    <s v="Compact Sleeping Bag"/>
    <n v="2"/>
    <n v="125.5"/>
    <n v="0"/>
    <n v="61.67"/>
    <n v="251"/>
    <n v="123.34"/>
    <n v="127.66"/>
    <n v="0.50860557768924297"/>
  </r>
  <r>
    <n v="2473"/>
    <d v="2026-06-19T00:00:00"/>
    <n v="2026"/>
    <s v="Q2"/>
    <x v="5"/>
    <x v="0"/>
    <x v="0"/>
    <x v="1"/>
    <s v="Returning"/>
    <x v="0"/>
    <s v="Commuter Helmet"/>
    <n v="3"/>
    <n v="80.75"/>
    <n v="0.15"/>
    <n v="42.81"/>
    <n v="205.91249999999999"/>
    <n v="128.43"/>
    <n v="77.482499999999987"/>
    <n v="0.37628847204516475"/>
  </r>
  <r>
    <n v="2549"/>
    <d v="2026-06-19T00:00:00"/>
    <n v="2026"/>
    <s v="Q2"/>
    <x v="5"/>
    <x v="3"/>
    <x v="13"/>
    <x v="1"/>
    <s v="Returning"/>
    <x v="4"/>
    <s v="Recovery Roller"/>
    <n v="8"/>
    <n v="36.15"/>
    <n v="0.05"/>
    <n v="13.55"/>
    <n v="274.73999999999995"/>
    <n v="108.4"/>
    <n v="166.33999999999995"/>
    <n v="0.60544514814005956"/>
  </r>
  <r>
    <n v="3341"/>
    <d v="2026-06-19T00:00:00"/>
    <n v="2026"/>
    <s v="Q2"/>
    <x v="5"/>
    <x v="0"/>
    <x v="15"/>
    <x v="0"/>
    <s v="New"/>
    <x v="1"/>
    <s v="Trail Boots"/>
    <n v="2"/>
    <n v="143.1"/>
    <n v="0"/>
    <n v="78.11"/>
    <n v="286.2"/>
    <n v="156.22"/>
    <n v="129.97999999999999"/>
    <n v="0.45415793151642209"/>
  </r>
  <r>
    <n v="3351"/>
    <d v="2026-06-19T00:00:00"/>
    <n v="2026"/>
    <s v="Q2"/>
    <x v="5"/>
    <x v="1"/>
    <x v="1"/>
    <x v="3"/>
    <s v="New"/>
    <x v="3"/>
    <s v="Compact Sleeping Bag"/>
    <n v="4"/>
    <n v="123.89"/>
    <n v="0"/>
    <n v="59.42"/>
    <n v="495.56"/>
    <n v="237.68"/>
    <n v="257.88"/>
    <n v="0.5203809831301961"/>
  </r>
  <r>
    <n v="3366"/>
    <d v="2026-06-19T00:00:00"/>
    <n v="2026"/>
    <s v="Q2"/>
    <x v="5"/>
    <x v="1"/>
    <x v="11"/>
    <x v="0"/>
    <s v="Business"/>
    <x v="2"/>
    <s v="Carry-On Duffel"/>
    <n v="1"/>
    <n v="135.41999999999999"/>
    <n v="0.05"/>
    <n v="68.180000000000007"/>
    <n v="128.64899999999997"/>
    <n v="68.180000000000007"/>
    <n v="60.468999999999966"/>
    <n v="0.47003085915941811"/>
  </r>
  <r>
    <n v="3691"/>
    <d v="2026-06-19T00:00:00"/>
    <n v="2026"/>
    <s v="Q2"/>
    <x v="5"/>
    <x v="1"/>
    <x v="6"/>
    <x v="2"/>
    <s v="Returning"/>
    <x v="1"/>
    <s v="Hiking Daypack 20L"/>
    <n v="1"/>
    <n v="93.48"/>
    <n v="0.05"/>
    <n v="44.31"/>
    <n v="88.805999999999997"/>
    <n v="44.31"/>
    <n v="44.495999999999995"/>
    <n v="0.50104722653874734"/>
  </r>
  <r>
    <n v="3909"/>
    <d v="2026-06-19T00:00:00"/>
    <n v="2026"/>
    <s v="Q2"/>
    <x v="5"/>
    <x v="1"/>
    <x v="1"/>
    <x v="3"/>
    <s v="Returning"/>
    <x v="1"/>
    <s v="Summit Backpack 45L"/>
    <n v="1"/>
    <n v="156.05000000000001"/>
    <n v="0.05"/>
    <n v="81.28"/>
    <n v="148.2475"/>
    <n v="81.28"/>
    <n v="66.967500000000001"/>
    <n v="0.45172768512116562"/>
  </r>
  <r>
    <n v="4862"/>
    <d v="2026-06-19T00:00:00"/>
    <n v="2026"/>
    <s v="Q2"/>
    <x v="5"/>
    <x v="1"/>
    <x v="6"/>
    <x v="0"/>
    <s v="Returning"/>
    <x v="4"/>
    <s v="Recovery Roller"/>
    <n v="1"/>
    <n v="36.74"/>
    <n v="0"/>
    <n v="14.15"/>
    <n v="36.74"/>
    <n v="14.15"/>
    <n v="22.590000000000003"/>
    <n v="0.61486118671747425"/>
  </r>
  <r>
    <n v="5096"/>
    <d v="2026-06-19T00:00:00"/>
    <n v="2026"/>
    <s v="Q2"/>
    <x v="5"/>
    <x v="0"/>
    <x v="15"/>
    <x v="0"/>
    <s v="Returning"/>
    <x v="3"/>
    <s v="Trail Tent 2P"/>
    <n v="2"/>
    <n v="199.28"/>
    <n v="0"/>
    <n v="102.85"/>
    <n v="398.56"/>
    <n v="205.7"/>
    <n v="192.86"/>
    <n v="0.48389201124046571"/>
  </r>
  <r>
    <n v="5112"/>
    <d v="2026-06-19T00:00:00"/>
    <n v="2026"/>
    <s v="Q2"/>
    <x v="5"/>
    <x v="0"/>
    <x v="0"/>
    <x v="3"/>
    <s v="Returning"/>
    <x v="4"/>
    <s v="Recovery Roller"/>
    <n v="2"/>
    <n v="37.04"/>
    <n v="0.05"/>
    <n v="13.76"/>
    <n v="70.375999999999991"/>
    <n v="27.52"/>
    <n v="42.855999999999995"/>
    <n v="0.60895759918153913"/>
  </r>
  <r>
    <n v="501"/>
    <d v="2026-06-20T00:00:00"/>
    <n v="2026"/>
    <s v="Q2"/>
    <x v="5"/>
    <x v="3"/>
    <x v="4"/>
    <x v="0"/>
    <s v="New"/>
    <x v="3"/>
    <s v="Portable Camp Stove"/>
    <n v="2"/>
    <n v="80.95"/>
    <n v="0.1"/>
    <n v="39.44"/>
    <n v="145.71"/>
    <n v="78.88"/>
    <n v="66.830000000000013"/>
    <n v="0.45865074462974409"/>
  </r>
  <r>
    <n v="540"/>
    <d v="2026-06-20T00:00:00"/>
    <n v="2026"/>
    <s v="Q2"/>
    <x v="5"/>
    <x v="0"/>
    <x v="9"/>
    <x v="3"/>
    <s v="Returning"/>
    <x v="1"/>
    <s v="Summit Backpack 45L"/>
    <n v="1"/>
    <n v="151.46"/>
    <n v="0.05"/>
    <n v="77.98"/>
    <n v="143.887"/>
    <n v="77.98"/>
    <n v="65.906999999999996"/>
    <n v="0.45804693961233467"/>
  </r>
  <r>
    <n v="2255"/>
    <d v="2026-06-20T00:00:00"/>
    <n v="2026"/>
    <s v="Q2"/>
    <x v="5"/>
    <x v="0"/>
    <x v="9"/>
    <x v="0"/>
    <s v="Business"/>
    <x v="1"/>
    <s v="Hiking Daypack 20L"/>
    <n v="5"/>
    <n v="90.1"/>
    <n v="0"/>
    <n v="44.32"/>
    <n v="450.5"/>
    <n v="221.6"/>
    <n v="228.9"/>
    <n v="0.50810210876803552"/>
  </r>
  <r>
    <n v="3126"/>
    <d v="2026-06-20T00:00:00"/>
    <n v="2026"/>
    <s v="Q2"/>
    <x v="5"/>
    <x v="0"/>
    <x v="0"/>
    <x v="3"/>
    <s v="Business"/>
    <x v="1"/>
    <s v="Summit Backpack 45L"/>
    <n v="1"/>
    <n v="155.69"/>
    <n v="0.1"/>
    <n v="79.42"/>
    <n v="140.12100000000001"/>
    <n v="79.42"/>
    <n v="60.701000000000008"/>
    <n v="0.43320415926235184"/>
  </r>
  <r>
    <n v="3223"/>
    <d v="2026-06-20T00:00:00"/>
    <n v="2026"/>
    <s v="Q2"/>
    <x v="5"/>
    <x v="1"/>
    <x v="14"/>
    <x v="2"/>
    <s v="Returning"/>
    <x v="4"/>
    <s v="Training Mat"/>
    <n v="1"/>
    <n v="50.11"/>
    <n v="0.05"/>
    <n v="21.38"/>
    <n v="47.604499999999994"/>
    <n v="21.38"/>
    <n v="26.224499999999995"/>
    <n v="0.55088279469377888"/>
  </r>
  <r>
    <n v="3260"/>
    <d v="2026-06-20T00:00:00"/>
    <n v="2026"/>
    <s v="Q2"/>
    <x v="5"/>
    <x v="2"/>
    <x v="2"/>
    <x v="2"/>
    <s v="Returning"/>
    <x v="1"/>
    <s v="Trail Boots"/>
    <n v="1"/>
    <n v="142.55000000000001"/>
    <n v="0.1"/>
    <n v="79.709999999999994"/>
    <n v="128.29500000000002"/>
    <n v="79.709999999999994"/>
    <n v="48.585000000000022"/>
    <n v="0.37869753302934656"/>
  </r>
  <r>
    <n v="3404"/>
    <d v="2026-06-20T00:00:00"/>
    <n v="2026"/>
    <s v="Q2"/>
    <x v="5"/>
    <x v="3"/>
    <x v="8"/>
    <x v="0"/>
    <s v="New"/>
    <x v="3"/>
    <s v="Trail Tent 2P"/>
    <n v="3"/>
    <n v="191.11"/>
    <n v="0.05"/>
    <n v="102.82"/>
    <n v="544.6635"/>
    <n v="308.45999999999998"/>
    <n v="236.20350000000002"/>
    <n v="0.43366867800026992"/>
  </r>
  <r>
    <n v="4267"/>
    <d v="2026-06-20T00:00:00"/>
    <n v="2026"/>
    <s v="Q2"/>
    <x v="5"/>
    <x v="3"/>
    <x v="13"/>
    <x v="1"/>
    <s v="Business"/>
    <x v="0"/>
    <s v="Compact Repair Kit"/>
    <n v="6"/>
    <n v="40.229999999999997"/>
    <n v="0.15"/>
    <n v="17.079999999999998"/>
    <n v="205.173"/>
    <n v="102.47999999999999"/>
    <n v="102.69300000000001"/>
    <n v="0.50051907414718322"/>
  </r>
  <r>
    <n v="5082"/>
    <d v="2026-06-20T00:00:00"/>
    <n v="2026"/>
    <s v="Q2"/>
    <x v="5"/>
    <x v="1"/>
    <x v="11"/>
    <x v="0"/>
    <s v="Business"/>
    <x v="0"/>
    <s v="Commuter Helmet"/>
    <n v="2"/>
    <n v="81.489999999999995"/>
    <n v="0"/>
    <n v="42.15"/>
    <n v="162.97999999999999"/>
    <n v="84.3"/>
    <n v="78.679999999999993"/>
    <n v="0.48275862068965514"/>
  </r>
  <r>
    <n v="5108"/>
    <d v="2026-06-20T00:00:00"/>
    <n v="2026"/>
    <s v="Q2"/>
    <x v="5"/>
    <x v="1"/>
    <x v="6"/>
    <x v="1"/>
    <s v="Business"/>
    <x v="2"/>
    <s v="Travel Backpack 35L"/>
    <n v="8"/>
    <n v="162.71"/>
    <n v="0.2"/>
    <n v="85.27"/>
    <n v="1041.3440000000001"/>
    <n v="682.16"/>
    <n v="359.18400000000008"/>
    <n v="0.34492348349824847"/>
  </r>
  <r>
    <n v="1105"/>
    <d v="2026-06-21T00:00:00"/>
    <n v="2026"/>
    <s v="Q2"/>
    <x v="5"/>
    <x v="2"/>
    <x v="5"/>
    <x v="3"/>
    <s v="Returning"/>
    <x v="2"/>
    <s v="Insulated Bottle"/>
    <n v="1"/>
    <n v="36.479999999999997"/>
    <n v="0.1"/>
    <n v="13.9"/>
    <n v="32.832000000000001"/>
    <n v="13.9"/>
    <n v="18.932000000000002"/>
    <n v="0.57663255360623789"/>
  </r>
  <r>
    <n v="2757"/>
    <d v="2026-06-21T00:00:00"/>
    <n v="2026"/>
    <s v="Q2"/>
    <x v="5"/>
    <x v="1"/>
    <x v="6"/>
    <x v="1"/>
    <s v="Business"/>
    <x v="2"/>
    <s v="Carry-On Duffel"/>
    <n v="6"/>
    <n v="136.65"/>
    <n v="0.15"/>
    <n v="68.56"/>
    <n v="696.91500000000008"/>
    <n v="411.36"/>
    <n v="285.55500000000006"/>
    <n v="0.4097415036266977"/>
  </r>
  <r>
    <n v="3325"/>
    <d v="2026-06-21T00:00:00"/>
    <n v="2026"/>
    <s v="Q2"/>
    <x v="5"/>
    <x v="2"/>
    <x v="2"/>
    <x v="0"/>
    <s v="New"/>
    <x v="0"/>
    <s v="Trail Bike Light"/>
    <n v="4"/>
    <n v="50.57"/>
    <n v="0"/>
    <n v="21.85"/>
    <n v="202.28"/>
    <n v="87.4"/>
    <n v="114.88"/>
    <n v="0.56792564761716435"/>
  </r>
  <r>
    <n v="4070"/>
    <d v="2026-06-21T00:00:00"/>
    <n v="2026"/>
    <s v="Q2"/>
    <x v="5"/>
    <x v="3"/>
    <x v="8"/>
    <x v="0"/>
    <s v="New"/>
    <x v="0"/>
    <s v="Cycling Pack 12L"/>
    <n v="3"/>
    <n v="103.72"/>
    <n v="0"/>
    <n v="50.34"/>
    <n v="311.15999999999997"/>
    <n v="151.02000000000001"/>
    <n v="160.13999999999996"/>
    <n v="0.51465483995372152"/>
  </r>
  <r>
    <n v="4339"/>
    <d v="2026-06-21T00:00:00"/>
    <n v="2026"/>
    <s v="Q2"/>
    <x v="5"/>
    <x v="2"/>
    <x v="16"/>
    <x v="3"/>
    <s v="Returning"/>
    <x v="2"/>
    <s v="Carry-On Duffel"/>
    <n v="1"/>
    <n v="132.49"/>
    <n v="0"/>
    <n v="67.09"/>
    <n v="132.49"/>
    <n v="67.09"/>
    <n v="65.400000000000006"/>
    <n v="0.49362216016303118"/>
  </r>
  <r>
    <n v="731"/>
    <d v="2026-06-22T00:00:00"/>
    <n v="2026"/>
    <s v="Q2"/>
    <x v="5"/>
    <x v="2"/>
    <x v="3"/>
    <x v="0"/>
    <s v="New"/>
    <x v="3"/>
    <s v="Portable Camp Stove"/>
    <n v="2"/>
    <n v="80.650000000000006"/>
    <n v="0"/>
    <n v="39.18"/>
    <n v="161.30000000000001"/>
    <n v="78.36"/>
    <n v="82.940000000000012"/>
    <n v="0.51419714817110973"/>
  </r>
  <r>
    <n v="1362"/>
    <d v="2026-06-22T00:00:00"/>
    <n v="2026"/>
    <s v="Q2"/>
    <x v="5"/>
    <x v="1"/>
    <x v="1"/>
    <x v="2"/>
    <s v="New"/>
    <x v="4"/>
    <s v="Recovery Roller"/>
    <n v="1"/>
    <n v="35.409999999999997"/>
    <n v="0.05"/>
    <n v="13.9"/>
    <n v="33.639499999999998"/>
    <n v="13.9"/>
    <n v="19.7395"/>
    <n v="0.58679528530447833"/>
  </r>
  <r>
    <n v="1512"/>
    <d v="2026-06-22T00:00:00"/>
    <n v="2026"/>
    <s v="Q2"/>
    <x v="5"/>
    <x v="0"/>
    <x v="0"/>
    <x v="3"/>
    <s v="Returning"/>
    <x v="4"/>
    <s v="Resistance Band Set"/>
    <n v="3"/>
    <n v="41.01"/>
    <n v="0"/>
    <n v="14.33"/>
    <n v="123.03"/>
    <n v="42.99"/>
    <n v="80.039999999999992"/>
    <n v="0.65057303096805652"/>
  </r>
  <r>
    <n v="1647"/>
    <d v="2026-06-22T00:00:00"/>
    <n v="2026"/>
    <s v="Q2"/>
    <x v="5"/>
    <x v="3"/>
    <x v="8"/>
    <x v="0"/>
    <s v="Business"/>
    <x v="2"/>
    <s v="Insulated Bottle"/>
    <n v="1"/>
    <n v="36.01"/>
    <n v="0"/>
    <n v="13.23"/>
    <n v="36.01"/>
    <n v="13.23"/>
    <n v="22.779999999999998"/>
    <n v="0.63260205498472644"/>
  </r>
  <r>
    <n v="2358"/>
    <d v="2026-06-22T00:00:00"/>
    <n v="2026"/>
    <s v="Q2"/>
    <x v="5"/>
    <x v="0"/>
    <x v="0"/>
    <x v="3"/>
    <s v="Returning"/>
    <x v="4"/>
    <s v="Training Mat"/>
    <n v="2"/>
    <n v="50.21"/>
    <n v="0.05"/>
    <n v="21.74"/>
    <n v="95.399000000000001"/>
    <n v="43.48"/>
    <n v="51.919000000000004"/>
    <n v="0.54423002337550708"/>
  </r>
  <r>
    <n v="2366"/>
    <d v="2026-06-22T00:00:00"/>
    <n v="2026"/>
    <s v="Q2"/>
    <x v="5"/>
    <x v="2"/>
    <x v="10"/>
    <x v="3"/>
    <s v="Returning"/>
    <x v="0"/>
    <s v="Cycling Pack 12L"/>
    <n v="3"/>
    <n v="100.3"/>
    <n v="0"/>
    <n v="49.26"/>
    <n v="300.89999999999998"/>
    <n v="147.78"/>
    <n v="153.11999999999998"/>
    <n v="0.5088733798604187"/>
  </r>
  <r>
    <n v="3481"/>
    <d v="2026-06-22T00:00:00"/>
    <n v="2026"/>
    <s v="Q2"/>
    <x v="5"/>
    <x v="3"/>
    <x v="8"/>
    <x v="2"/>
    <s v="New"/>
    <x v="2"/>
    <s v="Packing Cube Set"/>
    <n v="1"/>
    <n v="47.7"/>
    <n v="0.1"/>
    <n v="18.760000000000002"/>
    <n v="42.930000000000007"/>
    <n v="18.760000000000002"/>
    <n v="24.170000000000005"/>
    <n v="0.56300955043093415"/>
  </r>
  <r>
    <n v="3595"/>
    <d v="2026-06-22T00:00:00"/>
    <n v="2026"/>
    <s v="Q2"/>
    <x v="5"/>
    <x v="1"/>
    <x v="14"/>
    <x v="0"/>
    <s v="New"/>
    <x v="0"/>
    <s v="Compact Repair Kit"/>
    <n v="2"/>
    <n v="40.94"/>
    <n v="0.1"/>
    <n v="16.88"/>
    <n v="73.691999999999993"/>
    <n v="33.76"/>
    <n v="39.931999999999995"/>
    <n v="0.54187700157411933"/>
  </r>
  <r>
    <n v="3766"/>
    <d v="2026-06-22T00:00:00"/>
    <n v="2026"/>
    <s v="Q2"/>
    <x v="5"/>
    <x v="3"/>
    <x v="8"/>
    <x v="2"/>
    <s v="Returning"/>
    <x v="1"/>
    <s v="Hiking Daypack 20L"/>
    <n v="1"/>
    <n v="93.78"/>
    <n v="0"/>
    <n v="46.62"/>
    <n v="93.78"/>
    <n v="46.62"/>
    <n v="47.160000000000004"/>
    <n v="0.50287907869481774"/>
  </r>
  <r>
    <n v="3933"/>
    <d v="2026-06-22T00:00:00"/>
    <n v="2026"/>
    <s v="Q2"/>
    <x v="5"/>
    <x v="3"/>
    <x v="4"/>
    <x v="2"/>
    <s v="New"/>
    <x v="4"/>
    <s v="Training Mat"/>
    <n v="2"/>
    <n v="51.42"/>
    <n v="0"/>
    <n v="22.19"/>
    <n v="102.84"/>
    <n v="44.38"/>
    <n v="58.46"/>
    <n v="0.56845585375340335"/>
  </r>
  <r>
    <n v="3951"/>
    <d v="2026-06-22T00:00:00"/>
    <n v="2026"/>
    <s v="Q2"/>
    <x v="5"/>
    <x v="2"/>
    <x v="2"/>
    <x v="2"/>
    <s v="New"/>
    <x v="2"/>
    <s v="Travel Backpack 35L"/>
    <n v="1"/>
    <n v="164.99"/>
    <n v="0.1"/>
    <n v="86.6"/>
    <n v="148.49100000000001"/>
    <n v="86.6"/>
    <n v="61.89100000000002"/>
    <n v="0.41679967136055396"/>
  </r>
  <r>
    <n v="4078"/>
    <d v="2026-06-22T00:00:00"/>
    <n v="2026"/>
    <s v="Q2"/>
    <x v="5"/>
    <x v="2"/>
    <x v="5"/>
    <x v="3"/>
    <s v="Returning"/>
    <x v="1"/>
    <s v="Trail Boots"/>
    <n v="1"/>
    <n v="145.65"/>
    <n v="0"/>
    <n v="79.87"/>
    <n v="145.65"/>
    <n v="79.87"/>
    <n v="65.78"/>
    <n v="0.45163062135255749"/>
  </r>
  <r>
    <n v="4182"/>
    <d v="2026-06-22T00:00:00"/>
    <n v="2026"/>
    <s v="Q2"/>
    <x v="5"/>
    <x v="1"/>
    <x v="11"/>
    <x v="0"/>
    <s v="New"/>
    <x v="4"/>
    <s v="Weighted Vest"/>
    <n v="4"/>
    <n v="120.94"/>
    <n v="0.05"/>
    <n v="70.84"/>
    <n v="459.57199999999995"/>
    <n v="283.36"/>
    <n v="176.21199999999993"/>
    <n v="0.38342631840059871"/>
  </r>
  <r>
    <n v="323"/>
    <d v="2026-06-23T00:00:00"/>
    <n v="2026"/>
    <s v="Q2"/>
    <x v="5"/>
    <x v="3"/>
    <x v="13"/>
    <x v="0"/>
    <s v="Returning"/>
    <x v="2"/>
    <s v="Insulated Bottle"/>
    <n v="1"/>
    <n v="36.94"/>
    <n v="0"/>
    <n v="13.25"/>
    <n v="36.94"/>
    <n v="13.25"/>
    <n v="23.689999999999998"/>
    <n v="0.64131023280996213"/>
  </r>
  <r>
    <n v="544"/>
    <d v="2026-06-23T00:00:00"/>
    <n v="2026"/>
    <s v="Q2"/>
    <x v="5"/>
    <x v="0"/>
    <x v="15"/>
    <x v="0"/>
    <s v="Business"/>
    <x v="1"/>
    <s v="Hiking Daypack 20L"/>
    <n v="1"/>
    <n v="90.3"/>
    <n v="0.05"/>
    <n v="45.07"/>
    <n v="85.784999999999997"/>
    <n v="45.07"/>
    <n v="40.714999999999996"/>
    <n v="0.47461677449437545"/>
  </r>
  <r>
    <n v="1570"/>
    <d v="2026-06-23T00:00:00"/>
    <n v="2026"/>
    <s v="Q2"/>
    <x v="5"/>
    <x v="3"/>
    <x v="13"/>
    <x v="3"/>
    <s v="Returning"/>
    <x v="3"/>
    <s v="Alpine Tent 4P"/>
    <n v="1"/>
    <n v="335.05"/>
    <n v="0"/>
    <n v="191.67"/>
    <n v="335.05"/>
    <n v="191.67"/>
    <n v="143.38000000000002"/>
    <n v="0.42793612893597976"/>
  </r>
  <r>
    <n v="1932"/>
    <d v="2026-06-23T00:00:00"/>
    <n v="2026"/>
    <s v="Q2"/>
    <x v="5"/>
    <x v="3"/>
    <x v="8"/>
    <x v="0"/>
    <s v="New"/>
    <x v="2"/>
    <s v="Insulated Bottle"/>
    <n v="1"/>
    <n v="35.9"/>
    <n v="0.05"/>
    <n v="13.81"/>
    <n v="34.104999999999997"/>
    <n v="13.81"/>
    <n v="20.294999999999995"/>
    <n v="0.59507403606509301"/>
  </r>
  <r>
    <n v="4352"/>
    <d v="2026-06-23T00:00:00"/>
    <n v="2026"/>
    <s v="Q2"/>
    <x v="5"/>
    <x v="3"/>
    <x v="13"/>
    <x v="0"/>
    <s v="Returning"/>
    <x v="0"/>
    <s v="Trail Bike Light"/>
    <n v="6"/>
    <n v="51.34"/>
    <n v="0.1"/>
    <n v="22.47"/>
    <n v="277.23600000000005"/>
    <n v="134.82"/>
    <n v="142.41600000000005"/>
    <n v="0.51369951954291659"/>
  </r>
  <r>
    <n v="4561"/>
    <d v="2026-06-23T00:00:00"/>
    <n v="2026"/>
    <s v="Q2"/>
    <x v="5"/>
    <x v="0"/>
    <x v="0"/>
    <x v="2"/>
    <s v="Returning"/>
    <x v="1"/>
    <s v="Summit Backpack 45L"/>
    <n v="1"/>
    <n v="157.91"/>
    <n v="0"/>
    <n v="77.12"/>
    <n v="157.91"/>
    <n v="77.12"/>
    <n v="80.789999999999992"/>
    <n v="0.51162054334747642"/>
  </r>
  <r>
    <n v="4741"/>
    <d v="2026-06-23T00:00:00"/>
    <n v="2026"/>
    <s v="Q2"/>
    <x v="5"/>
    <x v="3"/>
    <x v="13"/>
    <x v="0"/>
    <s v="New"/>
    <x v="0"/>
    <s v="Compact Repair Kit"/>
    <n v="3"/>
    <n v="41.09"/>
    <n v="0.05"/>
    <n v="16.809999999999999"/>
    <n v="117.10650000000001"/>
    <n v="50.429999999999993"/>
    <n v="66.676500000000019"/>
    <n v="0.569366346018368"/>
  </r>
  <r>
    <n v="4882"/>
    <d v="2026-06-23T00:00:00"/>
    <n v="2026"/>
    <s v="Q2"/>
    <x v="5"/>
    <x v="1"/>
    <x v="12"/>
    <x v="0"/>
    <s v="Returning"/>
    <x v="3"/>
    <s v="Compact Sleeping Bag"/>
    <n v="2"/>
    <n v="120.18"/>
    <n v="0.05"/>
    <n v="59.4"/>
    <n v="228.34200000000001"/>
    <n v="118.8"/>
    <n v="109.54200000000002"/>
    <n v="0.47972777675591882"/>
  </r>
  <r>
    <n v="4885"/>
    <d v="2026-06-23T00:00:00"/>
    <n v="2026"/>
    <s v="Q2"/>
    <x v="5"/>
    <x v="3"/>
    <x v="13"/>
    <x v="3"/>
    <s v="New"/>
    <x v="3"/>
    <s v="Trail Tent 2P"/>
    <n v="1"/>
    <n v="198.1"/>
    <n v="0.1"/>
    <n v="103.46"/>
    <n v="178.29"/>
    <n v="103.46"/>
    <n v="74.83"/>
    <n v="0.41970946211228899"/>
  </r>
  <r>
    <n v="4982"/>
    <d v="2026-06-23T00:00:00"/>
    <n v="2026"/>
    <s v="Q2"/>
    <x v="5"/>
    <x v="2"/>
    <x v="10"/>
    <x v="0"/>
    <s v="Returning"/>
    <x v="2"/>
    <s v="Insulated Bottle"/>
    <n v="1"/>
    <n v="36.700000000000003"/>
    <n v="0.15"/>
    <n v="13.59"/>
    <n v="31.195"/>
    <n v="13.59"/>
    <n v="17.605"/>
    <n v="0.56435326174066358"/>
  </r>
  <r>
    <n v="40"/>
    <d v="2026-06-24T00:00:00"/>
    <n v="2026"/>
    <s v="Q2"/>
    <x v="5"/>
    <x v="3"/>
    <x v="7"/>
    <x v="2"/>
    <s v="New"/>
    <x v="2"/>
    <s v="Travel Backpack 35L"/>
    <n v="1"/>
    <n v="167.23"/>
    <n v="0.05"/>
    <n v="85.14"/>
    <n v="158.86849999999998"/>
    <n v="85.14"/>
    <n v="73.728499999999983"/>
    <n v="0.46408507665144438"/>
  </r>
  <r>
    <n v="110"/>
    <d v="2026-06-24T00:00:00"/>
    <n v="2026"/>
    <s v="Q2"/>
    <x v="5"/>
    <x v="1"/>
    <x v="12"/>
    <x v="2"/>
    <s v="Business"/>
    <x v="1"/>
    <s v="Trekking Poles"/>
    <n v="2"/>
    <n v="72.97"/>
    <n v="0"/>
    <n v="31.57"/>
    <n v="145.94"/>
    <n v="63.14"/>
    <n v="82.8"/>
    <n v="0.56735644785528294"/>
  </r>
  <r>
    <n v="1169"/>
    <d v="2026-06-24T00:00:00"/>
    <n v="2026"/>
    <s v="Q2"/>
    <x v="5"/>
    <x v="1"/>
    <x v="11"/>
    <x v="2"/>
    <s v="New"/>
    <x v="0"/>
    <s v="Commuter Helmet"/>
    <n v="3"/>
    <n v="82.91"/>
    <n v="0"/>
    <n v="42.29"/>
    <n v="248.73"/>
    <n v="126.87"/>
    <n v="121.85999999999999"/>
    <n v="0.4899288384995778"/>
  </r>
  <r>
    <n v="2211"/>
    <d v="2026-06-24T00:00:00"/>
    <n v="2026"/>
    <s v="Q2"/>
    <x v="5"/>
    <x v="2"/>
    <x v="10"/>
    <x v="3"/>
    <s v="New"/>
    <x v="4"/>
    <s v="Resistance Band Set"/>
    <n v="2"/>
    <n v="41.25"/>
    <n v="0"/>
    <n v="14.72"/>
    <n v="82.5"/>
    <n v="29.44"/>
    <n v="53.06"/>
    <n v="0.64315151515151514"/>
  </r>
  <r>
    <n v="3494"/>
    <d v="2026-06-24T00:00:00"/>
    <n v="2026"/>
    <s v="Q2"/>
    <x v="5"/>
    <x v="3"/>
    <x v="8"/>
    <x v="1"/>
    <s v="Business"/>
    <x v="3"/>
    <s v="Trail Tent 2P"/>
    <n v="6"/>
    <n v="194.79"/>
    <n v="0.15"/>
    <n v="106.78"/>
    <n v="993.42899999999997"/>
    <n v="640.68000000000006"/>
    <n v="352.74899999999991"/>
    <n v="0.3550822454347517"/>
  </r>
  <r>
    <n v="3586"/>
    <d v="2026-06-24T00:00:00"/>
    <n v="2026"/>
    <s v="Q2"/>
    <x v="5"/>
    <x v="0"/>
    <x v="15"/>
    <x v="1"/>
    <s v="Business"/>
    <x v="3"/>
    <s v="Trail Tent 2P"/>
    <n v="6"/>
    <n v="193.13"/>
    <n v="0.15"/>
    <n v="106.49"/>
    <n v="984.96299999999997"/>
    <n v="638.93999999999994"/>
    <n v="346.02300000000002"/>
    <n v="0.35130558203709178"/>
  </r>
  <r>
    <n v="3660"/>
    <d v="2026-06-24T00:00:00"/>
    <n v="2026"/>
    <s v="Q2"/>
    <x v="5"/>
    <x v="2"/>
    <x v="3"/>
    <x v="0"/>
    <s v="New"/>
    <x v="0"/>
    <s v="Commuter Helmet"/>
    <n v="1"/>
    <n v="82.7"/>
    <n v="0.05"/>
    <n v="42.16"/>
    <n v="78.564999999999998"/>
    <n v="42.16"/>
    <n v="36.405000000000001"/>
    <n v="0.46337427607713361"/>
  </r>
  <r>
    <n v="4307"/>
    <d v="2026-06-24T00:00:00"/>
    <n v="2026"/>
    <s v="Q2"/>
    <x v="5"/>
    <x v="3"/>
    <x v="8"/>
    <x v="0"/>
    <s v="Business"/>
    <x v="0"/>
    <s v="Compact Repair Kit"/>
    <n v="1"/>
    <n v="40.33"/>
    <n v="0"/>
    <n v="16.48"/>
    <n v="40.33"/>
    <n v="16.48"/>
    <n v="23.849999999999998"/>
    <n v="0.59137118770146291"/>
  </r>
  <r>
    <n v="5133"/>
    <d v="2026-06-24T00:00:00"/>
    <n v="2026"/>
    <s v="Q2"/>
    <x v="5"/>
    <x v="0"/>
    <x v="0"/>
    <x v="0"/>
    <s v="Business"/>
    <x v="3"/>
    <s v="Portable Camp Stove"/>
    <n v="1"/>
    <n v="81.99"/>
    <n v="0.15"/>
    <n v="40.29"/>
    <n v="69.691499999999991"/>
    <n v="40.29"/>
    <n v="29.401499999999992"/>
    <n v="0.4218807171606293"/>
  </r>
  <r>
    <n v="472"/>
    <d v="2026-06-25T00:00:00"/>
    <n v="2026"/>
    <s v="Q2"/>
    <x v="5"/>
    <x v="1"/>
    <x v="6"/>
    <x v="2"/>
    <s v="Business"/>
    <x v="2"/>
    <s v="Packing Cube Set"/>
    <n v="3"/>
    <n v="46.29"/>
    <n v="0"/>
    <n v="18.309999999999999"/>
    <n v="138.87"/>
    <n v="54.929999999999993"/>
    <n v="83.940000000000012"/>
    <n v="0.60445020522791104"/>
  </r>
  <r>
    <n v="689"/>
    <d v="2026-06-25T00:00:00"/>
    <n v="2026"/>
    <s v="Q2"/>
    <x v="5"/>
    <x v="3"/>
    <x v="7"/>
    <x v="0"/>
    <s v="New"/>
    <x v="0"/>
    <s v="Compact Repair Kit"/>
    <n v="1"/>
    <n v="39.729999999999997"/>
    <n v="0"/>
    <n v="16.55"/>
    <n v="39.729999999999997"/>
    <n v="16.55"/>
    <n v="23.179999999999996"/>
    <n v="0.58343820790334755"/>
  </r>
  <r>
    <n v="864"/>
    <d v="2026-06-25T00:00:00"/>
    <n v="2026"/>
    <s v="Q2"/>
    <x v="5"/>
    <x v="3"/>
    <x v="8"/>
    <x v="0"/>
    <s v="New"/>
    <x v="2"/>
    <s v="Carry-On Duffel"/>
    <n v="4"/>
    <n v="131.02000000000001"/>
    <n v="0.05"/>
    <n v="67.42"/>
    <n v="497.87600000000003"/>
    <n v="269.68"/>
    <n v="228.19600000000003"/>
    <n v="0.45833902417469413"/>
  </r>
  <r>
    <n v="1163"/>
    <d v="2026-06-25T00:00:00"/>
    <n v="2026"/>
    <s v="Q2"/>
    <x v="5"/>
    <x v="1"/>
    <x v="12"/>
    <x v="0"/>
    <s v="New"/>
    <x v="2"/>
    <s v="Packing Cube Set"/>
    <n v="2"/>
    <n v="46.69"/>
    <n v="0.05"/>
    <n v="18.23"/>
    <n v="88.710999999999999"/>
    <n v="36.46"/>
    <n v="52.250999999999998"/>
    <n v="0.58900249123558523"/>
  </r>
  <r>
    <n v="1323"/>
    <d v="2026-06-25T00:00:00"/>
    <n v="2026"/>
    <s v="Q2"/>
    <x v="5"/>
    <x v="1"/>
    <x v="12"/>
    <x v="0"/>
    <s v="Returning"/>
    <x v="4"/>
    <s v="Resistance Band Set"/>
    <n v="2"/>
    <n v="39.57"/>
    <n v="0.1"/>
    <n v="14.64"/>
    <n v="71.225999999999999"/>
    <n v="29.28"/>
    <n v="41.945999999999998"/>
    <n v="0.58891416055934631"/>
  </r>
  <r>
    <n v="2098"/>
    <d v="2026-06-25T00:00:00"/>
    <n v="2026"/>
    <s v="Q2"/>
    <x v="5"/>
    <x v="2"/>
    <x v="2"/>
    <x v="0"/>
    <s v="Returning"/>
    <x v="1"/>
    <s v="Trail Boots"/>
    <n v="1"/>
    <n v="146.46"/>
    <n v="0.15"/>
    <n v="80.760000000000005"/>
    <n v="124.491"/>
    <n v="80.760000000000005"/>
    <n v="43.730999999999995"/>
    <n v="0.35127840566787955"/>
  </r>
  <r>
    <n v="2190"/>
    <d v="2026-06-25T00:00:00"/>
    <n v="2026"/>
    <s v="Q2"/>
    <x v="5"/>
    <x v="1"/>
    <x v="6"/>
    <x v="2"/>
    <s v="Business"/>
    <x v="0"/>
    <s v="Trail Bike Light"/>
    <n v="5"/>
    <n v="50.78"/>
    <n v="0"/>
    <n v="22.68"/>
    <n v="253.9"/>
    <n v="113.4"/>
    <n v="140.5"/>
    <n v="0.55336746750689247"/>
  </r>
  <r>
    <n v="2664"/>
    <d v="2026-06-25T00:00:00"/>
    <n v="2026"/>
    <s v="Q2"/>
    <x v="5"/>
    <x v="2"/>
    <x v="10"/>
    <x v="3"/>
    <s v="Returning"/>
    <x v="2"/>
    <s v="Packing Cube Set"/>
    <n v="3"/>
    <n v="47.61"/>
    <n v="0"/>
    <n v="18.21"/>
    <n v="142.82999999999998"/>
    <n v="54.63"/>
    <n v="88.199999999999989"/>
    <n v="0.61751732829237549"/>
  </r>
  <r>
    <n v="2992"/>
    <d v="2026-06-25T00:00:00"/>
    <n v="2026"/>
    <s v="Q2"/>
    <x v="5"/>
    <x v="2"/>
    <x v="16"/>
    <x v="0"/>
    <s v="New"/>
    <x v="0"/>
    <s v="Trail Bike Light"/>
    <n v="1"/>
    <n v="50.75"/>
    <n v="0.1"/>
    <n v="22.94"/>
    <n v="45.675000000000004"/>
    <n v="22.94"/>
    <n v="22.735000000000003"/>
    <n v="0.49775588396278053"/>
  </r>
  <r>
    <n v="3120"/>
    <d v="2026-06-25T00:00:00"/>
    <n v="2026"/>
    <s v="Q2"/>
    <x v="5"/>
    <x v="2"/>
    <x v="5"/>
    <x v="3"/>
    <s v="Returning"/>
    <x v="4"/>
    <s v="Training Mat"/>
    <n v="1"/>
    <n v="50.33"/>
    <n v="0"/>
    <n v="21.66"/>
    <n v="50.33"/>
    <n v="21.66"/>
    <n v="28.669999999999998"/>
    <n v="0.56964037353467112"/>
  </r>
  <r>
    <n v="189"/>
    <d v="2026-06-26T00:00:00"/>
    <n v="2026"/>
    <s v="Q2"/>
    <x v="5"/>
    <x v="2"/>
    <x v="10"/>
    <x v="0"/>
    <s v="Business"/>
    <x v="2"/>
    <s v="Packing Cube Set"/>
    <n v="1"/>
    <n v="47.5"/>
    <n v="0.1"/>
    <n v="18.8"/>
    <n v="42.75"/>
    <n v="18.8"/>
    <n v="23.95"/>
    <n v="0.56023391812865497"/>
  </r>
  <r>
    <n v="927"/>
    <d v="2026-06-26T00:00:00"/>
    <n v="2026"/>
    <s v="Q2"/>
    <x v="5"/>
    <x v="2"/>
    <x v="10"/>
    <x v="3"/>
    <s v="Returning"/>
    <x v="2"/>
    <s v="Carry-On Duffel"/>
    <n v="2"/>
    <n v="130.33000000000001"/>
    <n v="0.1"/>
    <n v="67.319999999999993"/>
    <n v="234.59400000000002"/>
    <n v="134.63999999999999"/>
    <n v="99.954000000000036"/>
    <n v="0.42607227806337772"/>
  </r>
  <r>
    <n v="1388"/>
    <d v="2026-06-26T00:00:00"/>
    <n v="2026"/>
    <s v="Q2"/>
    <x v="5"/>
    <x v="1"/>
    <x v="14"/>
    <x v="0"/>
    <s v="Returning"/>
    <x v="1"/>
    <s v="Summit Backpack 45L"/>
    <n v="3"/>
    <n v="156.76"/>
    <n v="0.05"/>
    <n v="78.63"/>
    <n v="446.76599999999996"/>
    <n v="235.89"/>
    <n v="210.87599999999998"/>
    <n v="0.47200547937846654"/>
  </r>
  <r>
    <n v="3932"/>
    <d v="2026-06-26T00:00:00"/>
    <n v="2026"/>
    <s v="Q2"/>
    <x v="5"/>
    <x v="2"/>
    <x v="10"/>
    <x v="0"/>
    <s v="New"/>
    <x v="4"/>
    <s v="Recovery Roller"/>
    <n v="4"/>
    <n v="35.770000000000003"/>
    <n v="0"/>
    <n v="13.75"/>
    <n v="143.08000000000001"/>
    <n v="55"/>
    <n v="88.080000000000013"/>
    <n v="0.61559966452334358"/>
  </r>
  <r>
    <n v="4008"/>
    <d v="2026-06-26T00:00:00"/>
    <n v="2026"/>
    <s v="Q2"/>
    <x v="5"/>
    <x v="1"/>
    <x v="14"/>
    <x v="0"/>
    <s v="Returning"/>
    <x v="0"/>
    <s v="Cycling Pack 12L"/>
    <n v="2"/>
    <n v="102.49"/>
    <n v="0"/>
    <n v="50.07"/>
    <n v="204.98"/>
    <n v="100.14"/>
    <n v="104.83999999999999"/>
    <n v="0.51146453312518292"/>
  </r>
  <r>
    <n v="4701"/>
    <d v="2026-06-26T00:00:00"/>
    <n v="2026"/>
    <s v="Q2"/>
    <x v="5"/>
    <x v="0"/>
    <x v="0"/>
    <x v="1"/>
    <s v="Business"/>
    <x v="0"/>
    <s v="Commuter Helmet"/>
    <n v="8"/>
    <n v="82.47"/>
    <n v="0.15"/>
    <n v="42.58"/>
    <n v="560.79599999999994"/>
    <n v="340.64"/>
    <n v="220.15599999999995"/>
    <n v="0.39257769313618496"/>
  </r>
  <r>
    <n v="4805"/>
    <d v="2026-06-26T00:00:00"/>
    <n v="2026"/>
    <s v="Q2"/>
    <x v="5"/>
    <x v="2"/>
    <x v="10"/>
    <x v="0"/>
    <s v="Returning"/>
    <x v="3"/>
    <s v="Compact Sleeping Bag"/>
    <n v="1"/>
    <n v="121.44"/>
    <n v="0"/>
    <n v="62.34"/>
    <n v="121.44"/>
    <n v="62.34"/>
    <n v="59.099999999999994"/>
    <n v="0.48666007905138337"/>
  </r>
  <r>
    <n v="912"/>
    <d v="2026-06-27T00:00:00"/>
    <n v="2026"/>
    <s v="Q2"/>
    <x v="5"/>
    <x v="0"/>
    <x v="0"/>
    <x v="3"/>
    <s v="New"/>
    <x v="2"/>
    <s v="Packing Cube Set"/>
    <n v="4"/>
    <n v="46.44"/>
    <n v="0.05"/>
    <n v="18.2"/>
    <n v="176.47199999999998"/>
    <n v="72.8"/>
    <n v="103.67199999999998"/>
    <n v="0.58746996690693143"/>
  </r>
  <r>
    <n v="1837"/>
    <d v="2026-06-27T00:00:00"/>
    <n v="2026"/>
    <s v="Q2"/>
    <x v="5"/>
    <x v="0"/>
    <x v="0"/>
    <x v="3"/>
    <s v="Business"/>
    <x v="3"/>
    <s v="Trail Tent 2P"/>
    <n v="2"/>
    <n v="194.13"/>
    <n v="0.1"/>
    <n v="106.51"/>
    <n v="349.43400000000003"/>
    <n v="213.02"/>
    <n v="136.41400000000002"/>
    <n v="0.39038559499075648"/>
  </r>
  <r>
    <n v="2216"/>
    <d v="2026-06-27T00:00:00"/>
    <n v="2026"/>
    <s v="Q2"/>
    <x v="5"/>
    <x v="0"/>
    <x v="9"/>
    <x v="0"/>
    <s v="Business"/>
    <x v="0"/>
    <s v="Commuter Helmet"/>
    <n v="4"/>
    <n v="81.86"/>
    <n v="0.05"/>
    <n v="42.22"/>
    <n v="311.06799999999998"/>
    <n v="168.88"/>
    <n v="142.18799999999999"/>
    <n v="0.45709619761595532"/>
  </r>
  <r>
    <n v="2451"/>
    <d v="2026-06-27T00:00:00"/>
    <n v="2026"/>
    <s v="Q2"/>
    <x v="5"/>
    <x v="0"/>
    <x v="9"/>
    <x v="1"/>
    <s v="Business"/>
    <x v="2"/>
    <s v="Travel Backpack 35L"/>
    <n v="4"/>
    <n v="162.61000000000001"/>
    <n v="0.05"/>
    <n v="88.64"/>
    <n v="617.91800000000001"/>
    <n v="354.56"/>
    <n v="263.358"/>
    <n v="0.4262021821665658"/>
  </r>
  <r>
    <n v="2874"/>
    <d v="2026-06-27T00:00:00"/>
    <n v="2026"/>
    <s v="Q2"/>
    <x v="5"/>
    <x v="1"/>
    <x v="12"/>
    <x v="2"/>
    <s v="New"/>
    <x v="0"/>
    <s v="Compact Repair Kit"/>
    <n v="1"/>
    <n v="40.26"/>
    <n v="0"/>
    <n v="16.62"/>
    <n v="40.26"/>
    <n v="16.62"/>
    <n v="23.639999999999997"/>
    <n v="0.58718330849478384"/>
  </r>
  <r>
    <n v="2885"/>
    <d v="2026-06-27T00:00:00"/>
    <n v="2026"/>
    <s v="Q2"/>
    <x v="5"/>
    <x v="0"/>
    <x v="0"/>
    <x v="0"/>
    <s v="Business"/>
    <x v="2"/>
    <s v="Packing Cube Set"/>
    <n v="1"/>
    <n v="47.23"/>
    <n v="0.1"/>
    <n v="17.829999999999998"/>
    <n v="42.506999999999998"/>
    <n v="17.829999999999998"/>
    <n v="24.677"/>
    <n v="0.58053967581810062"/>
  </r>
  <r>
    <n v="3014"/>
    <d v="2026-06-27T00:00:00"/>
    <n v="2026"/>
    <s v="Q2"/>
    <x v="5"/>
    <x v="2"/>
    <x v="10"/>
    <x v="0"/>
    <s v="New"/>
    <x v="4"/>
    <s v="Training Mat"/>
    <n v="1"/>
    <n v="50.13"/>
    <n v="0.15"/>
    <n v="22.22"/>
    <n v="42.610500000000002"/>
    <n v="22.22"/>
    <n v="20.390500000000003"/>
    <n v="0.47853228664296366"/>
  </r>
  <r>
    <n v="3273"/>
    <d v="2026-06-27T00:00:00"/>
    <n v="2026"/>
    <s v="Q2"/>
    <x v="5"/>
    <x v="2"/>
    <x v="3"/>
    <x v="0"/>
    <s v="Business"/>
    <x v="3"/>
    <s v="Alpine Tent 4P"/>
    <n v="2"/>
    <n v="345.82"/>
    <n v="0.05"/>
    <n v="196.24"/>
    <n v="657.05799999999999"/>
    <n v="392.48"/>
    <n v="264.57799999999997"/>
    <n v="0.40267069269379563"/>
  </r>
  <r>
    <n v="5041"/>
    <d v="2026-06-27T00:00:00"/>
    <n v="2026"/>
    <s v="Q2"/>
    <x v="5"/>
    <x v="0"/>
    <x v="15"/>
    <x v="2"/>
    <s v="New"/>
    <x v="3"/>
    <s v="Compact Sleeping Bag"/>
    <n v="1"/>
    <n v="126.12"/>
    <n v="0"/>
    <n v="62.18"/>
    <n v="126.12"/>
    <n v="62.18"/>
    <n v="63.940000000000005"/>
    <n v="0.50697748176339996"/>
  </r>
  <r>
    <n v="312"/>
    <d v="2026-06-28T00:00:00"/>
    <n v="2026"/>
    <s v="Q2"/>
    <x v="5"/>
    <x v="3"/>
    <x v="7"/>
    <x v="3"/>
    <s v="Returning"/>
    <x v="4"/>
    <s v="Recovery Roller"/>
    <n v="1"/>
    <n v="36"/>
    <n v="0"/>
    <n v="13.95"/>
    <n v="36"/>
    <n v="13.95"/>
    <n v="22.05"/>
    <n v="0.61250000000000004"/>
  </r>
  <r>
    <n v="647"/>
    <d v="2026-06-28T00:00:00"/>
    <n v="2026"/>
    <s v="Q2"/>
    <x v="5"/>
    <x v="0"/>
    <x v="0"/>
    <x v="0"/>
    <s v="Returning"/>
    <x v="2"/>
    <s v="Travel Backpack 35L"/>
    <n v="1"/>
    <n v="162.25"/>
    <n v="0.05"/>
    <n v="89.28"/>
    <n v="154.13749999999999"/>
    <n v="89.28"/>
    <n v="64.857499999999987"/>
    <n v="0.42077690373854509"/>
  </r>
  <r>
    <n v="708"/>
    <d v="2026-06-28T00:00:00"/>
    <n v="2026"/>
    <s v="Q2"/>
    <x v="5"/>
    <x v="1"/>
    <x v="11"/>
    <x v="0"/>
    <s v="Returning"/>
    <x v="1"/>
    <s v="Summit Backpack 45L"/>
    <n v="1"/>
    <n v="150.44"/>
    <n v="0"/>
    <n v="80.5"/>
    <n v="150.44"/>
    <n v="80.5"/>
    <n v="69.94"/>
    <n v="0.46490295134272797"/>
  </r>
  <r>
    <n v="886"/>
    <d v="2026-06-28T00:00:00"/>
    <n v="2026"/>
    <s v="Q2"/>
    <x v="5"/>
    <x v="0"/>
    <x v="0"/>
    <x v="2"/>
    <s v="Business"/>
    <x v="3"/>
    <s v="Compact Sleeping Bag"/>
    <n v="2"/>
    <n v="126.17"/>
    <n v="0.05"/>
    <n v="61.13"/>
    <n v="239.72299999999998"/>
    <n v="122.26"/>
    <n v="117.46299999999998"/>
    <n v="0.48999470221881081"/>
  </r>
  <r>
    <n v="944"/>
    <d v="2026-06-28T00:00:00"/>
    <n v="2026"/>
    <s v="Q2"/>
    <x v="5"/>
    <x v="3"/>
    <x v="7"/>
    <x v="3"/>
    <s v="Returning"/>
    <x v="3"/>
    <s v="Portable Camp Stove"/>
    <n v="2"/>
    <n v="83.72"/>
    <n v="0"/>
    <n v="38.96"/>
    <n v="167.44"/>
    <n v="77.92"/>
    <n v="89.52"/>
    <n v="0.53463927376970855"/>
  </r>
  <r>
    <n v="1050"/>
    <d v="2026-06-28T00:00:00"/>
    <n v="2026"/>
    <s v="Q2"/>
    <x v="5"/>
    <x v="3"/>
    <x v="8"/>
    <x v="3"/>
    <s v="New"/>
    <x v="1"/>
    <s v="Trekking Poles"/>
    <n v="1"/>
    <n v="70.58"/>
    <n v="0"/>
    <n v="32.78"/>
    <n v="70.58"/>
    <n v="32.78"/>
    <n v="37.799999999999997"/>
    <n v="0.53556248228960046"/>
  </r>
  <r>
    <n v="1677"/>
    <d v="2026-06-28T00:00:00"/>
    <n v="2026"/>
    <s v="Q2"/>
    <x v="5"/>
    <x v="3"/>
    <x v="13"/>
    <x v="1"/>
    <s v="Business"/>
    <x v="3"/>
    <s v="Portable Camp Stove"/>
    <n v="5"/>
    <n v="81.96"/>
    <n v="0.05"/>
    <n v="39.130000000000003"/>
    <n v="389.30999999999995"/>
    <n v="195.65"/>
    <n v="193.65999999999994"/>
    <n v="0.497444196141892"/>
  </r>
  <r>
    <n v="2109"/>
    <d v="2026-06-28T00:00:00"/>
    <n v="2026"/>
    <s v="Q2"/>
    <x v="5"/>
    <x v="1"/>
    <x v="14"/>
    <x v="0"/>
    <s v="New"/>
    <x v="0"/>
    <s v="Compact Repair Kit"/>
    <n v="1"/>
    <n v="40.67"/>
    <n v="0"/>
    <n v="16.5"/>
    <n v="40.67"/>
    <n v="16.5"/>
    <n v="24.17"/>
    <n v="0.59429554954511932"/>
  </r>
  <r>
    <n v="3688"/>
    <d v="2026-06-28T00:00:00"/>
    <n v="2026"/>
    <s v="Q2"/>
    <x v="5"/>
    <x v="2"/>
    <x v="16"/>
    <x v="2"/>
    <s v="New"/>
    <x v="4"/>
    <s v="Resistance Band Set"/>
    <n v="1"/>
    <n v="40.94"/>
    <n v="0"/>
    <n v="14.47"/>
    <n v="40.94"/>
    <n v="14.47"/>
    <n v="26.47"/>
    <n v="0.64655593551538837"/>
  </r>
  <r>
    <n v="521"/>
    <d v="2026-06-29T00:00:00"/>
    <n v="2026"/>
    <s v="Q2"/>
    <x v="5"/>
    <x v="3"/>
    <x v="8"/>
    <x v="1"/>
    <s v="Business"/>
    <x v="0"/>
    <s v="Cycling Pack 12L"/>
    <n v="3"/>
    <n v="100.89"/>
    <n v="0.05"/>
    <n v="49.08"/>
    <n v="287.53649999999999"/>
    <n v="147.24"/>
    <n v="140.29649999999998"/>
    <n v="0.48792588071427451"/>
  </r>
  <r>
    <n v="557"/>
    <d v="2026-06-29T00:00:00"/>
    <n v="2026"/>
    <s v="Q2"/>
    <x v="5"/>
    <x v="1"/>
    <x v="12"/>
    <x v="1"/>
    <s v="Business"/>
    <x v="0"/>
    <s v="Compact Repair Kit"/>
    <n v="3"/>
    <n v="39.78"/>
    <n v="0.15"/>
    <n v="16.850000000000001"/>
    <n v="101.43900000000001"/>
    <n v="50.550000000000004"/>
    <n v="50.889000000000003"/>
    <n v="0.50167095495815217"/>
  </r>
  <r>
    <n v="929"/>
    <d v="2026-06-29T00:00:00"/>
    <n v="2026"/>
    <s v="Q2"/>
    <x v="5"/>
    <x v="0"/>
    <x v="0"/>
    <x v="0"/>
    <s v="Returning"/>
    <x v="4"/>
    <s v="Resistance Band Set"/>
    <n v="1"/>
    <n v="40.299999999999997"/>
    <n v="0.05"/>
    <n v="14.79"/>
    <n v="38.284999999999997"/>
    <n v="14.79"/>
    <n v="23.494999999999997"/>
    <n v="0.61368682251534545"/>
  </r>
  <r>
    <n v="1089"/>
    <d v="2026-06-29T00:00:00"/>
    <n v="2026"/>
    <s v="Q2"/>
    <x v="5"/>
    <x v="1"/>
    <x v="11"/>
    <x v="2"/>
    <s v="Returning"/>
    <x v="1"/>
    <s v="Hiking Daypack 20L"/>
    <n v="1"/>
    <n v="90.91"/>
    <n v="0.05"/>
    <n v="45.9"/>
    <n v="86.364499999999992"/>
    <n v="45.9"/>
    <n v="40.464499999999994"/>
    <n v="0.46853163047316893"/>
  </r>
  <r>
    <n v="1655"/>
    <d v="2026-06-29T00:00:00"/>
    <n v="2026"/>
    <s v="Q2"/>
    <x v="5"/>
    <x v="0"/>
    <x v="0"/>
    <x v="1"/>
    <s v="Business"/>
    <x v="2"/>
    <s v="Travel Backpack 35L"/>
    <n v="5"/>
    <n v="162.29"/>
    <n v="0.15"/>
    <n v="86.66"/>
    <n v="689.73249999999996"/>
    <n v="433.29999999999995"/>
    <n v="256.4325"/>
    <n v="0.37178543855770174"/>
  </r>
  <r>
    <n v="1897"/>
    <d v="2026-06-29T00:00:00"/>
    <n v="2026"/>
    <s v="Q2"/>
    <x v="5"/>
    <x v="1"/>
    <x v="11"/>
    <x v="0"/>
    <s v="Business"/>
    <x v="0"/>
    <s v="Trail Bike Light"/>
    <n v="2"/>
    <n v="51.03"/>
    <n v="0"/>
    <n v="22.59"/>
    <n v="102.06"/>
    <n v="45.18"/>
    <n v="56.88"/>
    <n v="0.55731922398589062"/>
  </r>
  <r>
    <n v="2417"/>
    <d v="2026-06-29T00:00:00"/>
    <n v="2026"/>
    <s v="Q2"/>
    <x v="5"/>
    <x v="1"/>
    <x v="12"/>
    <x v="0"/>
    <s v="Business"/>
    <x v="4"/>
    <s v="Training Mat"/>
    <n v="1"/>
    <n v="50.67"/>
    <n v="0"/>
    <n v="22.18"/>
    <n v="50.67"/>
    <n v="22.18"/>
    <n v="28.490000000000002"/>
    <n v="0.56226564041839355"/>
  </r>
  <r>
    <n v="3474"/>
    <d v="2026-06-29T00:00:00"/>
    <n v="2026"/>
    <s v="Q2"/>
    <x v="5"/>
    <x v="3"/>
    <x v="8"/>
    <x v="1"/>
    <s v="Returning"/>
    <x v="2"/>
    <s v="Carry-On Duffel"/>
    <n v="10"/>
    <n v="130.62"/>
    <n v="0.05"/>
    <n v="67.05"/>
    <n v="1240.8899999999999"/>
    <n v="670.5"/>
    <n v="570.38999999999987"/>
    <n v="0.45966201677828006"/>
  </r>
  <r>
    <n v="4079"/>
    <d v="2026-06-29T00:00:00"/>
    <n v="2026"/>
    <s v="Q2"/>
    <x v="5"/>
    <x v="2"/>
    <x v="5"/>
    <x v="0"/>
    <s v="New"/>
    <x v="3"/>
    <s v="Trail Tent 2P"/>
    <n v="4"/>
    <n v="194.6"/>
    <n v="0"/>
    <n v="104.64"/>
    <n v="778.4"/>
    <n v="418.56"/>
    <n v="359.84"/>
    <n v="0.46228160328879753"/>
  </r>
  <r>
    <n v="45"/>
    <d v="2026-06-30T00:00:00"/>
    <n v="2026"/>
    <s v="Q2"/>
    <x v="5"/>
    <x v="2"/>
    <x v="2"/>
    <x v="2"/>
    <s v="New"/>
    <x v="1"/>
    <s v="Hiking Daypack 20L"/>
    <n v="1"/>
    <n v="94"/>
    <n v="0"/>
    <n v="45.62"/>
    <n v="94"/>
    <n v="45.62"/>
    <n v="48.38"/>
    <n v="0.51468085106382977"/>
  </r>
  <r>
    <n v="2895"/>
    <d v="2026-06-30T00:00:00"/>
    <n v="2026"/>
    <s v="Q2"/>
    <x v="5"/>
    <x v="3"/>
    <x v="8"/>
    <x v="0"/>
    <s v="Returning"/>
    <x v="4"/>
    <s v="Resistance Band Set"/>
    <n v="2"/>
    <n v="40.46"/>
    <n v="0"/>
    <n v="15.15"/>
    <n v="80.92"/>
    <n v="30.3"/>
    <n v="50.620000000000005"/>
    <n v="0.62555610479485912"/>
  </r>
  <r>
    <n v="5158"/>
    <d v="2026-06-30T00:00:00"/>
    <n v="2026"/>
    <s v="Q2"/>
    <x v="5"/>
    <x v="1"/>
    <x v="6"/>
    <x v="2"/>
    <s v="New"/>
    <x v="1"/>
    <s v="Summit Backpack 45L"/>
    <n v="1"/>
    <n v="156.11000000000001"/>
    <n v="0"/>
    <n v="79.52"/>
    <n v="156.11000000000001"/>
    <n v="79.52"/>
    <n v="76.590000000000018"/>
    <n v="0.49061559157004681"/>
  </r>
  <r>
    <n v="1217"/>
    <d v="2026-07-01T00:00:00"/>
    <n v="2026"/>
    <s v="Q3"/>
    <x v="6"/>
    <x v="2"/>
    <x v="3"/>
    <x v="0"/>
    <s v="Returning"/>
    <x v="3"/>
    <s v="Compact Sleeping Bag"/>
    <n v="2"/>
    <n v="121.78"/>
    <n v="0.1"/>
    <n v="59.62"/>
    <n v="219.20400000000001"/>
    <n v="119.24"/>
    <n v="99.964000000000013"/>
    <n v="0.45603182423678407"/>
  </r>
  <r>
    <n v="2249"/>
    <d v="2026-07-01T00:00:00"/>
    <n v="2026"/>
    <s v="Q3"/>
    <x v="6"/>
    <x v="0"/>
    <x v="15"/>
    <x v="3"/>
    <s v="New"/>
    <x v="4"/>
    <s v="Recovery Roller"/>
    <n v="3"/>
    <n v="36.22"/>
    <n v="0.1"/>
    <n v="13.83"/>
    <n v="97.793999999999997"/>
    <n v="41.49"/>
    <n v="56.303999999999995"/>
    <n v="0.57574084299650286"/>
  </r>
  <r>
    <n v="2650"/>
    <d v="2026-07-01T00:00:00"/>
    <n v="2026"/>
    <s v="Q3"/>
    <x v="6"/>
    <x v="3"/>
    <x v="7"/>
    <x v="1"/>
    <s v="Business"/>
    <x v="2"/>
    <s v="Travel Backpack 35L"/>
    <n v="10"/>
    <n v="161.78"/>
    <n v="0.1"/>
    <n v="85.11"/>
    <n v="1456.02"/>
    <n v="851.1"/>
    <n v="604.91999999999996"/>
    <n v="0.4154613260806857"/>
  </r>
  <r>
    <n v="3937"/>
    <d v="2026-07-01T00:00:00"/>
    <n v="2026"/>
    <s v="Q3"/>
    <x v="6"/>
    <x v="3"/>
    <x v="7"/>
    <x v="0"/>
    <s v="Business"/>
    <x v="3"/>
    <s v="Compact Sleeping Bag"/>
    <n v="3"/>
    <n v="126.23"/>
    <n v="0.05"/>
    <n v="61.81"/>
    <n v="359.75549999999998"/>
    <n v="185.43"/>
    <n v="174.32549999999998"/>
    <n v="0.4845666014835075"/>
  </r>
  <r>
    <n v="4122"/>
    <d v="2026-07-01T00:00:00"/>
    <n v="2026"/>
    <s v="Q3"/>
    <x v="6"/>
    <x v="3"/>
    <x v="8"/>
    <x v="0"/>
    <s v="Returning"/>
    <x v="0"/>
    <s v="Commuter Helmet"/>
    <n v="4"/>
    <n v="79.97"/>
    <n v="0.1"/>
    <n v="43.36"/>
    <n v="287.892"/>
    <n v="173.44"/>
    <n v="114.452"/>
    <n v="0.39755185972517471"/>
  </r>
  <r>
    <n v="4589"/>
    <d v="2026-07-01T00:00:00"/>
    <n v="2026"/>
    <s v="Q3"/>
    <x v="6"/>
    <x v="3"/>
    <x v="8"/>
    <x v="2"/>
    <s v="New"/>
    <x v="0"/>
    <s v="Cycling Pack 12L"/>
    <n v="2"/>
    <n v="102.37"/>
    <n v="0"/>
    <n v="50.25"/>
    <n v="204.74"/>
    <n v="100.5"/>
    <n v="104.24000000000001"/>
    <n v="0.50913353521539517"/>
  </r>
  <r>
    <n v="4873"/>
    <d v="2026-07-01T00:00:00"/>
    <n v="2026"/>
    <s v="Q3"/>
    <x v="6"/>
    <x v="3"/>
    <x v="13"/>
    <x v="0"/>
    <s v="New"/>
    <x v="0"/>
    <s v="Cycling Pack 12L"/>
    <n v="1"/>
    <n v="102.13"/>
    <n v="0"/>
    <n v="49.17"/>
    <n v="102.13"/>
    <n v="49.17"/>
    <n v="52.959999999999994"/>
    <n v="0.5185547831195535"/>
  </r>
  <r>
    <n v="729"/>
    <d v="2026-07-02T00:00:00"/>
    <n v="2026"/>
    <s v="Q3"/>
    <x v="6"/>
    <x v="2"/>
    <x v="2"/>
    <x v="0"/>
    <s v="Returning"/>
    <x v="2"/>
    <s v="Travel Backpack 35L"/>
    <n v="1"/>
    <n v="161.82"/>
    <n v="0"/>
    <n v="87.15"/>
    <n v="161.82"/>
    <n v="87.15"/>
    <n v="74.669999999999987"/>
    <n v="0.46143863552094916"/>
  </r>
  <r>
    <n v="906"/>
    <d v="2026-07-02T00:00:00"/>
    <n v="2026"/>
    <s v="Q3"/>
    <x v="6"/>
    <x v="3"/>
    <x v="8"/>
    <x v="0"/>
    <s v="New"/>
    <x v="0"/>
    <s v="Commuter Helmet"/>
    <n v="2"/>
    <n v="83.29"/>
    <n v="0"/>
    <n v="42.45"/>
    <n v="166.58"/>
    <n v="84.9"/>
    <n v="81.680000000000007"/>
    <n v="0.49033497418657701"/>
  </r>
  <r>
    <n v="1531"/>
    <d v="2026-07-02T00:00:00"/>
    <n v="2026"/>
    <s v="Q3"/>
    <x v="6"/>
    <x v="2"/>
    <x v="16"/>
    <x v="0"/>
    <s v="New"/>
    <x v="2"/>
    <s v="Carry-On Duffel"/>
    <n v="2"/>
    <n v="136.72999999999999"/>
    <n v="0"/>
    <n v="66.03"/>
    <n v="273.45999999999998"/>
    <n v="132.06"/>
    <n v="141.39999999999998"/>
    <n v="0.5170774519125283"/>
  </r>
  <r>
    <n v="1683"/>
    <d v="2026-07-02T00:00:00"/>
    <n v="2026"/>
    <s v="Q3"/>
    <x v="6"/>
    <x v="2"/>
    <x v="2"/>
    <x v="3"/>
    <s v="Returning"/>
    <x v="1"/>
    <s v="Summit Backpack 45L"/>
    <n v="2"/>
    <n v="152.44"/>
    <n v="0"/>
    <n v="81.23"/>
    <n v="304.88"/>
    <n v="162.46"/>
    <n v="142.41999999999999"/>
    <n v="0.46713461033849379"/>
  </r>
  <r>
    <n v="2363"/>
    <d v="2026-07-02T00:00:00"/>
    <n v="2026"/>
    <s v="Q3"/>
    <x v="6"/>
    <x v="3"/>
    <x v="7"/>
    <x v="0"/>
    <s v="New"/>
    <x v="1"/>
    <s v="Trekking Poles"/>
    <n v="2"/>
    <n v="71.28"/>
    <n v="0.1"/>
    <n v="32.67"/>
    <n v="128.304"/>
    <n v="65.34"/>
    <n v="62.963999999999999"/>
    <n v="0.4907407407407407"/>
  </r>
  <r>
    <n v="3858"/>
    <d v="2026-07-02T00:00:00"/>
    <n v="2026"/>
    <s v="Q3"/>
    <x v="6"/>
    <x v="2"/>
    <x v="3"/>
    <x v="3"/>
    <s v="Returning"/>
    <x v="0"/>
    <s v="Commuter Helmet"/>
    <n v="1"/>
    <n v="80.290000000000006"/>
    <n v="0.1"/>
    <n v="43.47"/>
    <n v="72.26100000000001"/>
    <n v="43.47"/>
    <n v="28.791000000000011"/>
    <n v="0.39843068875326948"/>
  </r>
  <r>
    <n v="4233"/>
    <d v="2026-07-02T00:00:00"/>
    <n v="2026"/>
    <s v="Q3"/>
    <x v="6"/>
    <x v="1"/>
    <x v="6"/>
    <x v="3"/>
    <s v="New"/>
    <x v="1"/>
    <s v="Trail Boots"/>
    <n v="1"/>
    <n v="142.38"/>
    <n v="0.05"/>
    <n v="77.17"/>
    <n v="135.261"/>
    <n v="77.17"/>
    <n v="58.090999999999994"/>
    <n v="0.42947338848596417"/>
  </r>
  <r>
    <n v="5071"/>
    <d v="2026-07-02T00:00:00"/>
    <n v="2026"/>
    <s v="Q3"/>
    <x v="6"/>
    <x v="3"/>
    <x v="7"/>
    <x v="0"/>
    <s v="New"/>
    <x v="1"/>
    <s v="Hiking Daypack 20L"/>
    <n v="3"/>
    <n v="91.47"/>
    <n v="0.05"/>
    <n v="45.6"/>
    <n v="260.68949999999995"/>
    <n v="136.80000000000001"/>
    <n v="123.88949999999994"/>
    <n v="0.47523778287963253"/>
  </r>
  <r>
    <n v="5174"/>
    <d v="2026-07-02T00:00:00"/>
    <n v="2026"/>
    <s v="Q3"/>
    <x v="6"/>
    <x v="1"/>
    <x v="11"/>
    <x v="2"/>
    <s v="New"/>
    <x v="2"/>
    <s v="Packing Cube Set"/>
    <n v="1"/>
    <n v="45.92"/>
    <n v="0.05"/>
    <n v="17.91"/>
    <n v="43.624000000000002"/>
    <n v="17.91"/>
    <n v="25.714000000000002"/>
    <n v="0.58944617641665142"/>
  </r>
  <r>
    <n v="727"/>
    <d v="2026-07-03T00:00:00"/>
    <n v="2026"/>
    <s v="Q3"/>
    <x v="6"/>
    <x v="3"/>
    <x v="4"/>
    <x v="2"/>
    <s v="New"/>
    <x v="4"/>
    <s v="Recovery Roller"/>
    <n v="1"/>
    <n v="36.01"/>
    <n v="0"/>
    <n v="14.11"/>
    <n v="36.01"/>
    <n v="14.11"/>
    <n v="21.9"/>
    <n v="0.60816439877811723"/>
  </r>
  <r>
    <n v="1546"/>
    <d v="2026-07-03T00:00:00"/>
    <n v="2026"/>
    <s v="Q3"/>
    <x v="6"/>
    <x v="3"/>
    <x v="13"/>
    <x v="0"/>
    <s v="Business"/>
    <x v="2"/>
    <s v="Travel Backpack 35L"/>
    <n v="1"/>
    <n v="165.8"/>
    <n v="0.1"/>
    <n v="88.32"/>
    <n v="149.22000000000003"/>
    <n v="88.32"/>
    <n v="60.900000000000034"/>
    <n v="0.40812223562525146"/>
  </r>
  <r>
    <n v="3610"/>
    <d v="2026-07-03T00:00:00"/>
    <n v="2026"/>
    <s v="Q3"/>
    <x v="6"/>
    <x v="2"/>
    <x v="2"/>
    <x v="1"/>
    <s v="Business"/>
    <x v="4"/>
    <s v="Resistance Band Set"/>
    <n v="5"/>
    <n v="40.36"/>
    <n v="0.15"/>
    <n v="14.57"/>
    <n v="171.53"/>
    <n v="72.849999999999994"/>
    <n v="98.68"/>
    <n v="0.57529295167026184"/>
  </r>
  <r>
    <n v="3931"/>
    <d v="2026-07-03T00:00:00"/>
    <n v="2026"/>
    <s v="Q3"/>
    <x v="6"/>
    <x v="2"/>
    <x v="16"/>
    <x v="1"/>
    <s v="Business"/>
    <x v="1"/>
    <s v="Trail Boots"/>
    <n v="12"/>
    <n v="143.77000000000001"/>
    <n v="0.1"/>
    <n v="81.680000000000007"/>
    <n v="1552.7160000000003"/>
    <n v="980.16000000000008"/>
    <n v="572.55600000000027"/>
    <n v="0.3687448316369511"/>
  </r>
  <r>
    <n v="3942"/>
    <d v="2026-07-03T00:00:00"/>
    <n v="2026"/>
    <s v="Q3"/>
    <x v="6"/>
    <x v="1"/>
    <x v="12"/>
    <x v="0"/>
    <s v="New"/>
    <x v="1"/>
    <s v="Trekking Poles"/>
    <n v="2"/>
    <n v="70.5"/>
    <n v="0"/>
    <n v="32.51"/>
    <n v="141"/>
    <n v="65.02"/>
    <n v="75.98"/>
    <n v="0.53886524822695037"/>
  </r>
  <r>
    <n v="4165"/>
    <d v="2026-07-03T00:00:00"/>
    <n v="2026"/>
    <s v="Q3"/>
    <x v="6"/>
    <x v="1"/>
    <x v="14"/>
    <x v="0"/>
    <s v="New"/>
    <x v="1"/>
    <s v="Summit Backpack 45L"/>
    <n v="2"/>
    <n v="152.88999999999999"/>
    <n v="0"/>
    <n v="81.34"/>
    <n v="305.77999999999997"/>
    <n v="162.68"/>
    <n v="143.09999999999997"/>
    <n v="0.46798351756164558"/>
  </r>
  <r>
    <n v="1149"/>
    <d v="2026-07-04T00:00:00"/>
    <n v="2026"/>
    <s v="Q3"/>
    <x v="6"/>
    <x v="0"/>
    <x v="15"/>
    <x v="0"/>
    <s v="New"/>
    <x v="0"/>
    <s v="Commuter Helmet"/>
    <n v="2"/>
    <n v="81.900000000000006"/>
    <n v="0"/>
    <n v="42.61"/>
    <n v="163.80000000000001"/>
    <n v="85.22"/>
    <n v="78.580000000000013"/>
    <n v="0.47973137973137975"/>
  </r>
  <r>
    <n v="1310"/>
    <d v="2026-07-04T00:00:00"/>
    <n v="2026"/>
    <s v="Q3"/>
    <x v="6"/>
    <x v="2"/>
    <x v="10"/>
    <x v="2"/>
    <s v="New"/>
    <x v="0"/>
    <s v="Cycling Pack 12L"/>
    <n v="1"/>
    <n v="103.58"/>
    <n v="0"/>
    <n v="51.94"/>
    <n v="103.58"/>
    <n v="51.94"/>
    <n v="51.64"/>
    <n v="0.49855184398532537"/>
  </r>
  <r>
    <n v="2352"/>
    <d v="2026-07-04T00:00:00"/>
    <n v="2026"/>
    <s v="Q3"/>
    <x v="6"/>
    <x v="2"/>
    <x v="3"/>
    <x v="1"/>
    <s v="Returning"/>
    <x v="1"/>
    <s v="Trekking Poles"/>
    <n v="4"/>
    <n v="69.7"/>
    <n v="0.1"/>
    <n v="32.799999999999997"/>
    <n v="250.92000000000002"/>
    <n v="131.19999999999999"/>
    <n v="119.72000000000003"/>
    <n v="0.47712418300653603"/>
  </r>
  <r>
    <n v="2547"/>
    <d v="2026-07-04T00:00:00"/>
    <n v="2026"/>
    <s v="Q3"/>
    <x v="6"/>
    <x v="1"/>
    <x v="12"/>
    <x v="0"/>
    <s v="Business"/>
    <x v="4"/>
    <s v="Resistance Band Set"/>
    <n v="1"/>
    <n v="40.549999999999997"/>
    <n v="0.05"/>
    <n v="14.44"/>
    <n v="38.522499999999994"/>
    <n v="14.44"/>
    <n v="24.082499999999996"/>
    <n v="0.62515413070283599"/>
  </r>
  <r>
    <n v="2720"/>
    <d v="2026-07-04T00:00:00"/>
    <n v="2026"/>
    <s v="Q3"/>
    <x v="6"/>
    <x v="3"/>
    <x v="8"/>
    <x v="0"/>
    <s v="New"/>
    <x v="1"/>
    <s v="Trail Boots"/>
    <n v="2"/>
    <n v="145.88999999999999"/>
    <n v="0"/>
    <n v="80.709999999999994"/>
    <n v="291.77999999999997"/>
    <n v="161.41999999999999"/>
    <n v="130.35999999999999"/>
    <n v="0.4467749674412228"/>
  </r>
  <r>
    <n v="3591"/>
    <d v="2026-07-04T00:00:00"/>
    <n v="2026"/>
    <s v="Q3"/>
    <x v="6"/>
    <x v="3"/>
    <x v="13"/>
    <x v="0"/>
    <s v="Returning"/>
    <x v="2"/>
    <s v="Travel Backpack 35L"/>
    <n v="1"/>
    <n v="163.25"/>
    <n v="0"/>
    <n v="89.71"/>
    <n v="163.25"/>
    <n v="89.71"/>
    <n v="73.540000000000006"/>
    <n v="0.45047473200612559"/>
  </r>
  <r>
    <n v="3819"/>
    <d v="2026-07-04T00:00:00"/>
    <n v="2026"/>
    <s v="Q3"/>
    <x v="6"/>
    <x v="1"/>
    <x v="1"/>
    <x v="0"/>
    <s v="Returning"/>
    <x v="4"/>
    <s v="Resistance Band Set"/>
    <n v="1"/>
    <n v="40.39"/>
    <n v="0.1"/>
    <n v="14.38"/>
    <n v="36.350999999999999"/>
    <n v="14.38"/>
    <n v="21.970999999999997"/>
    <n v="0.60441253335534095"/>
  </r>
  <r>
    <n v="4869"/>
    <d v="2026-07-04T00:00:00"/>
    <n v="2026"/>
    <s v="Q3"/>
    <x v="6"/>
    <x v="0"/>
    <x v="15"/>
    <x v="2"/>
    <s v="Returning"/>
    <x v="3"/>
    <s v="Trail Tent 2P"/>
    <n v="1"/>
    <n v="200.22"/>
    <n v="0"/>
    <n v="104.38"/>
    <n v="200.22"/>
    <n v="104.38"/>
    <n v="95.84"/>
    <n v="0.47867345919488563"/>
  </r>
  <r>
    <n v="4940"/>
    <d v="2026-07-04T00:00:00"/>
    <n v="2026"/>
    <s v="Q3"/>
    <x v="6"/>
    <x v="1"/>
    <x v="6"/>
    <x v="0"/>
    <s v="Returning"/>
    <x v="2"/>
    <s v="Travel Backpack 35L"/>
    <n v="1"/>
    <n v="164.78"/>
    <n v="0.1"/>
    <n v="88.72"/>
    <n v="148.30199999999999"/>
    <n v="88.72"/>
    <n v="59.581999999999994"/>
    <n v="0.4017612709201494"/>
  </r>
  <r>
    <n v="5164"/>
    <d v="2026-07-04T00:00:00"/>
    <n v="2026"/>
    <s v="Q3"/>
    <x v="6"/>
    <x v="1"/>
    <x v="14"/>
    <x v="0"/>
    <s v="Returning"/>
    <x v="1"/>
    <s v="Trail Boots"/>
    <n v="4"/>
    <n v="142.86000000000001"/>
    <n v="0"/>
    <n v="81.62"/>
    <n v="571.44000000000005"/>
    <n v="326.48"/>
    <n v="244.96000000000004"/>
    <n v="0.42867142657146862"/>
  </r>
  <r>
    <n v="659"/>
    <d v="2026-07-05T00:00:00"/>
    <n v="2026"/>
    <s v="Q3"/>
    <x v="6"/>
    <x v="3"/>
    <x v="13"/>
    <x v="3"/>
    <s v="Business"/>
    <x v="0"/>
    <s v="Compact Repair Kit"/>
    <n v="1"/>
    <n v="41.18"/>
    <n v="0"/>
    <n v="16.25"/>
    <n v="41.18"/>
    <n v="16.25"/>
    <n v="24.93"/>
    <n v="0.6053909664885867"/>
  </r>
  <r>
    <n v="969"/>
    <d v="2026-07-05T00:00:00"/>
    <n v="2026"/>
    <s v="Q3"/>
    <x v="6"/>
    <x v="1"/>
    <x v="11"/>
    <x v="1"/>
    <s v="Business"/>
    <x v="4"/>
    <s v="Recovery Roller"/>
    <n v="12"/>
    <n v="35.81"/>
    <n v="0.15"/>
    <n v="14.29"/>
    <n v="365.262"/>
    <n v="171.48"/>
    <n v="193.78200000000001"/>
    <n v="0.53052877112866936"/>
  </r>
  <r>
    <n v="1096"/>
    <d v="2026-07-05T00:00:00"/>
    <n v="2026"/>
    <s v="Q3"/>
    <x v="6"/>
    <x v="1"/>
    <x v="14"/>
    <x v="2"/>
    <s v="New"/>
    <x v="3"/>
    <s v="Alpine Tent 4P"/>
    <n v="3"/>
    <n v="345.42"/>
    <n v="0"/>
    <n v="198.69"/>
    <n v="1036.26"/>
    <n v="596.06999999999994"/>
    <n v="440.19000000000005"/>
    <n v="0.42478721556366167"/>
  </r>
  <r>
    <n v="1440"/>
    <d v="2026-07-05T00:00:00"/>
    <n v="2026"/>
    <s v="Q3"/>
    <x v="6"/>
    <x v="3"/>
    <x v="8"/>
    <x v="0"/>
    <s v="Returning"/>
    <x v="0"/>
    <s v="Cycling Pack 12L"/>
    <n v="4"/>
    <n v="101.66"/>
    <n v="0.1"/>
    <n v="51.55"/>
    <n v="365.976"/>
    <n v="206.2"/>
    <n v="159.77600000000001"/>
    <n v="0.43657507596126527"/>
  </r>
  <r>
    <n v="2052"/>
    <d v="2026-07-05T00:00:00"/>
    <n v="2026"/>
    <s v="Q3"/>
    <x v="6"/>
    <x v="3"/>
    <x v="13"/>
    <x v="0"/>
    <s v="Business"/>
    <x v="1"/>
    <s v="Trail Boots"/>
    <n v="3"/>
    <n v="146.88999999999999"/>
    <n v="0"/>
    <n v="77.650000000000006"/>
    <n v="440.66999999999996"/>
    <n v="232.95000000000002"/>
    <n v="207.71999999999994"/>
    <n v="0.47137313636054179"/>
  </r>
  <r>
    <n v="2096"/>
    <d v="2026-07-05T00:00:00"/>
    <n v="2026"/>
    <s v="Q3"/>
    <x v="6"/>
    <x v="3"/>
    <x v="13"/>
    <x v="3"/>
    <s v="Returning"/>
    <x v="2"/>
    <s v="Travel Backpack 35L"/>
    <n v="2"/>
    <n v="161.21"/>
    <n v="0"/>
    <n v="85.2"/>
    <n v="322.42"/>
    <n v="170.4"/>
    <n v="152.02000000000001"/>
    <n v="0.47149680540909372"/>
  </r>
  <r>
    <n v="2488"/>
    <d v="2026-07-05T00:00:00"/>
    <n v="2026"/>
    <s v="Q3"/>
    <x v="6"/>
    <x v="3"/>
    <x v="8"/>
    <x v="2"/>
    <s v="New"/>
    <x v="1"/>
    <s v="Trekking Poles"/>
    <n v="2"/>
    <n v="71.27"/>
    <n v="0.05"/>
    <n v="32.85"/>
    <n v="135.41299999999998"/>
    <n v="65.7"/>
    <n v="69.71299999999998"/>
    <n v="0.5148176319851121"/>
  </r>
  <r>
    <n v="3220"/>
    <d v="2026-07-05T00:00:00"/>
    <n v="2026"/>
    <s v="Q3"/>
    <x v="6"/>
    <x v="0"/>
    <x v="9"/>
    <x v="2"/>
    <s v="Returning"/>
    <x v="4"/>
    <s v="Training Mat"/>
    <n v="3"/>
    <n v="50.16"/>
    <n v="0.05"/>
    <n v="22.24"/>
    <n v="142.95599999999999"/>
    <n v="66.72"/>
    <n v="76.23599999999999"/>
    <n v="0.53328296818601528"/>
  </r>
  <r>
    <n v="3711"/>
    <d v="2026-07-05T00:00:00"/>
    <n v="2026"/>
    <s v="Q3"/>
    <x v="6"/>
    <x v="3"/>
    <x v="4"/>
    <x v="3"/>
    <s v="New"/>
    <x v="1"/>
    <s v="Trail Boots"/>
    <n v="1"/>
    <n v="145.37"/>
    <n v="0.05"/>
    <n v="81.02"/>
    <n v="138.10149999999999"/>
    <n v="81.02"/>
    <n v="57.081499999999991"/>
    <n v="0.41333005072356199"/>
  </r>
  <r>
    <n v="3823"/>
    <d v="2026-07-05T00:00:00"/>
    <n v="2026"/>
    <s v="Q3"/>
    <x v="6"/>
    <x v="3"/>
    <x v="7"/>
    <x v="2"/>
    <s v="New"/>
    <x v="2"/>
    <s v="Packing Cube Set"/>
    <n v="2"/>
    <n v="47.1"/>
    <n v="0"/>
    <n v="17.920000000000002"/>
    <n v="94.2"/>
    <n v="35.840000000000003"/>
    <n v="58.36"/>
    <n v="0.6195329087048832"/>
  </r>
  <r>
    <n v="4058"/>
    <d v="2026-07-05T00:00:00"/>
    <n v="2026"/>
    <s v="Q3"/>
    <x v="6"/>
    <x v="3"/>
    <x v="13"/>
    <x v="1"/>
    <s v="Business"/>
    <x v="1"/>
    <s v="Summit Backpack 45L"/>
    <n v="5"/>
    <n v="155.09"/>
    <n v="0.1"/>
    <n v="78.52"/>
    <n v="697.90500000000009"/>
    <n v="392.59999999999997"/>
    <n v="305.30500000000012"/>
    <n v="0.43745925305020034"/>
  </r>
  <r>
    <n v="4126"/>
    <d v="2026-07-05T00:00:00"/>
    <n v="2026"/>
    <s v="Q3"/>
    <x v="6"/>
    <x v="3"/>
    <x v="13"/>
    <x v="0"/>
    <s v="New"/>
    <x v="0"/>
    <s v="Commuter Helmet"/>
    <n v="3"/>
    <n v="82.89"/>
    <n v="0"/>
    <n v="42.31"/>
    <n v="248.67000000000002"/>
    <n v="126.93"/>
    <n v="121.74000000000001"/>
    <n v="0.48956448304982508"/>
  </r>
  <r>
    <n v="5080"/>
    <d v="2026-07-05T00:00:00"/>
    <n v="2026"/>
    <s v="Q3"/>
    <x v="6"/>
    <x v="2"/>
    <x v="3"/>
    <x v="2"/>
    <s v="New"/>
    <x v="0"/>
    <s v="Commuter Helmet"/>
    <n v="2"/>
    <n v="80.8"/>
    <n v="0"/>
    <n v="42.21"/>
    <n v="161.6"/>
    <n v="84.42"/>
    <n v="77.179999999999993"/>
    <n v="0.47759900990099008"/>
  </r>
  <r>
    <n v="923"/>
    <d v="2026-07-06T00:00:00"/>
    <n v="2026"/>
    <s v="Q3"/>
    <x v="6"/>
    <x v="2"/>
    <x v="5"/>
    <x v="0"/>
    <s v="New"/>
    <x v="4"/>
    <s v="Resistance Band Set"/>
    <n v="2"/>
    <n v="39.54"/>
    <n v="0.05"/>
    <n v="14.68"/>
    <n v="75.125999999999991"/>
    <n v="29.36"/>
    <n v="45.765999999999991"/>
    <n v="0.60918989431089099"/>
  </r>
  <r>
    <n v="1549"/>
    <d v="2026-07-06T00:00:00"/>
    <n v="2026"/>
    <s v="Q3"/>
    <x v="6"/>
    <x v="2"/>
    <x v="2"/>
    <x v="0"/>
    <s v="New"/>
    <x v="4"/>
    <s v="Weighted Vest"/>
    <n v="2"/>
    <n v="121.35"/>
    <n v="0"/>
    <n v="71.06"/>
    <n v="242.7"/>
    <n v="142.12"/>
    <n v="100.57999999999998"/>
    <n v="0.41442109600329619"/>
  </r>
  <r>
    <n v="1839"/>
    <d v="2026-07-06T00:00:00"/>
    <n v="2026"/>
    <s v="Q3"/>
    <x v="6"/>
    <x v="3"/>
    <x v="8"/>
    <x v="2"/>
    <s v="Returning"/>
    <x v="4"/>
    <s v="Resistance Band Set"/>
    <n v="1"/>
    <n v="41.37"/>
    <n v="0"/>
    <n v="15.12"/>
    <n v="41.37"/>
    <n v="15.12"/>
    <n v="26.25"/>
    <n v="0.63451776649746194"/>
  </r>
  <r>
    <n v="2053"/>
    <d v="2026-07-06T00:00:00"/>
    <n v="2026"/>
    <s v="Q3"/>
    <x v="6"/>
    <x v="1"/>
    <x v="12"/>
    <x v="0"/>
    <s v="New"/>
    <x v="0"/>
    <s v="Commuter Helmet"/>
    <n v="5"/>
    <n v="81.63"/>
    <n v="0.05"/>
    <n v="42.36"/>
    <n v="387.74249999999995"/>
    <n v="211.8"/>
    <n v="175.94249999999994"/>
    <n v="0.45376119460724568"/>
  </r>
  <r>
    <n v="2342"/>
    <d v="2026-07-06T00:00:00"/>
    <n v="2026"/>
    <s v="Q3"/>
    <x v="6"/>
    <x v="1"/>
    <x v="1"/>
    <x v="0"/>
    <s v="Returning"/>
    <x v="4"/>
    <s v="Recovery Roller"/>
    <n v="1"/>
    <n v="36.19"/>
    <n v="0"/>
    <n v="13.91"/>
    <n v="36.19"/>
    <n v="13.91"/>
    <n v="22.279999999999998"/>
    <n v="0.61563967946946663"/>
  </r>
  <r>
    <n v="2465"/>
    <d v="2026-07-06T00:00:00"/>
    <n v="2026"/>
    <s v="Q3"/>
    <x v="6"/>
    <x v="1"/>
    <x v="1"/>
    <x v="3"/>
    <s v="New"/>
    <x v="1"/>
    <s v="Trail Boots"/>
    <n v="1"/>
    <n v="142.04"/>
    <n v="0"/>
    <n v="81.67"/>
    <n v="142.04"/>
    <n v="81.67"/>
    <n v="60.36999999999999"/>
    <n v="0.4250211208110391"/>
  </r>
  <r>
    <n v="3990"/>
    <d v="2026-07-06T00:00:00"/>
    <n v="2026"/>
    <s v="Q3"/>
    <x v="6"/>
    <x v="2"/>
    <x v="5"/>
    <x v="0"/>
    <s v="Business"/>
    <x v="2"/>
    <s v="Carry-On Duffel"/>
    <n v="1"/>
    <n v="133.66999999999999"/>
    <n v="0"/>
    <n v="68.25"/>
    <n v="133.66999999999999"/>
    <n v="68.25"/>
    <n v="65.419999999999987"/>
    <n v="0.48941422907159415"/>
  </r>
  <r>
    <n v="4370"/>
    <d v="2026-07-06T00:00:00"/>
    <n v="2026"/>
    <s v="Q3"/>
    <x v="6"/>
    <x v="2"/>
    <x v="10"/>
    <x v="0"/>
    <s v="New"/>
    <x v="2"/>
    <s v="Travel Backpack 35L"/>
    <n v="6"/>
    <n v="166.6"/>
    <n v="0"/>
    <n v="88.14"/>
    <n v="999.59999999999991"/>
    <n v="528.84"/>
    <n v="470.75999999999988"/>
    <n v="0.47094837935174061"/>
  </r>
  <r>
    <n v="4856"/>
    <d v="2026-07-06T00:00:00"/>
    <n v="2026"/>
    <s v="Q3"/>
    <x v="6"/>
    <x v="1"/>
    <x v="12"/>
    <x v="0"/>
    <s v="Returning"/>
    <x v="0"/>
    <s v="Cycling Pack 12L"/>
    <n v="2"/>
    <n v="99.93"/>
    <n v="0.1"/>
    <n v="51.96"/>
    <n v="179.87400000000002"/>
    <n v="103.92"/>
    <n v="75.954000000000022"/>
    <n v="0.422262250241836"/>
  </r>
  <r>
    <n v="337"/>
    <d v="2026-07-07T00:00:00"/>
    <n v="2026"/>
    <s v="Q3"/>
    <x v="6"/>
    <x v="0"/>
    <x v="15"/>
    <x v="2"/>
    <s v="Returning"/>
    <x v="0"/>
    <s v="Cycling Pack 12L"/>
    <n v="6"/>
    <n v="100.56"/>
    <n v="0"/>
    <n v="49.47"/>
    <n v="603.36"/>
    <n v="296.82"/>
    <n v="306.54000000000002"/>
    <n v="0.508054892601432"/>
  </r>
  <r>
    <n v="1001"/>
    <d v="2026-07-07T00:00:00"/>
    <n v="2026"/>
    <s v="Q3"/>
    <x v="6"/>
    <x v="0"/>
    <x v="9"/>
    <x v="0"/>
    <s v="Returning"/>
    <x v="3"/>
    <s v="Trail Tent 2P"/>
    <n v="1"/>
    <n v="200.48"/>
    <n v="0.05"/>
    <n v="104.11"/>
    <n v="190.45599999999999"/>
    <n v="104.11"/>
    <n v="86.345999999999989"/>
    <n v="0.45336455664300412"/>
  </r>
  <r>
    <n v="2424"/>
    <d v="2026-07-07T00:00:00"/>
    <n v="2026"/>
    <s v="Q3"/>
    <x v="6"/>
    <x v="3"/>
    <x v="8"/>
    <x v="0"/>
    <s v="New"/>
    <x v="0"/>
    <s v="Trail Bike Light"/>
    <n v="1"/>
    <n v="51.06"/>
    <n v="0.15"/>
    <n v="22.56"/>
    <n v="43.401000000000003"/>
    <n v="22.56"/>
    <n v="20.841000000000005"/>
    <n v="0.48019630884081022"/>
  </r>
  <r>
    <n v="2751"/>
    <d v="2026-07-07T00:00:00"/>
    <n v="2026"/>
    <s v="Q3"/>
    <x v="6"/>
    <x v="0"/>
    <x v="15"/>
    <x v="2"/>
    <s v="New"/>
    <x v="4"/>
    <s v="Weighted Vest"/>
    <n v="2"/>
    <n v="125.9"/>
    <n v="0.15"/>
    <n v="70.27"/>
    <n v="214.03"/>
    <n v="140.54"/>
    <n v="73.490000000000009"/>
    <n v="0.34336307994206422"/>
  </r>
  <r>
    <n v="375"/>
    <d v="2026-07-08T00:00:00"/>
    <n v="2026"/>
    <s v="Q3"/>
    <x v="6"/>
    <x v="1"/>
    <x v="12"/>
    <x v="2"/>
    <s v="Returning"/>
    <x v="3"/>
    <s v="Trail Tent 2P"/>
    <n v="2"/>
    <n v="192.24"/>
    <n v="0.05"/>
    <n v="103.65"/>
    <n v="365.25599999999997"/>
    <n v="207.3"/>
    <n v="157.95599999999996"/>
    <n v="0.43245285498390162"/>
  </r>
  <r>
    <n v="650"/>
    <d v="2026-07-08T00:00:00"/>
    <n v="2026"/>
    <s v="Q3"/>
    <x v="6"/>
    <x v="0"/>
    <x v="0"/>
    <x v="0"/>
    <s v="Business"/>
    <x v="4"/>
    <s v="Resistance Band Set"/>
    <n v="2"/>
    <n v="40.79"/>
    <n v="0"/>
    <n v="14.61"/>
    <n v="81.58"/>
    <n v="29.22"/>
    <n v="52.36"/>
    <n v="0.64182397646481981"/>
  </r>
  <r>
    <n v="941"/>
    <d v="2026-07-08T00:00:00"/>
    <n v="2026"/>
    <s v="Q3"/>
    <x v="6"/>
    <x v="0"/>
    <x v="9"/>
    <x v="2"/>
    <s v="New"/>
    <x v="3"/>
    <s v="Compact Sleeping Bag"/>
    <n v="2"/>
    <n v="125.73"/>
    <n v="0.15"/>
    <n v="61.75"/>
    <n v="213.74100000000001"/>
    <n v="123.5"/>
    <n v="90.241000000000014"/>
    <n v="0.42219789371248384"/>
  </r>
  <r>
    <n v="2719"/>
    <d v="2026-07-08T00:00:00"/>
    <n v="2026"/>
    <s v="Q3"/>
    <x v="6"/>
    <x v="0"/>
    <x v="15"/>
    <x v="0"/>
    <s v="Business"/>
    <x v="2"/>
    <s v="Travel Backpack 35L"/>
    <n v="1"/>
    <n v="164.92"/>
    <n v="0"/>
    <n v="89.47"/>
    <n v="164.92"/>
    <n v="89.47"/>
    <n v="75.449999999999989"/>
    <n v="0.45749454280863444"/>
  </r>
  <r>
    <n v="3833"/>
    <d v="2026-07-08T00:00:00"/>
    <n v="2026"/>
    <s v="Q3"/>
    <x v="6"/>
    <x v="1"/>
    <x v="6"/>
    <x v="2"/>
    <s v="New"/>
    <x v="0"/>
    <s v="Cycling Pack 12L"/>
    <n v="5"/>
    <n v="103.91"/>
    <n v="0"/>
    <n v="51.19"/>
    <n v="519.54999999999995"/>
    <n v="255.95"/>
    <n v="263.59999999999997"/>
    <n v="0.50736214031373306"/>
  </r>
  <r>
    <n v="211"/>
    <d v="2026-07-09T00:00:00"/>
    <n v="2026"/>
    <s v="Q3"/>
    <x v="6"/>
    <x v="2"/>
    <x v="16"/>
    <x v="1"/>
    <s v="Business"/>
    <x v="0"/>
    <s v="Trail Bike Light"/>
    <n v="10"/>
    <n v="49.69"/>
    <n v="0.1"/>
    <n v="21.82"/>
    <n v="447.21"/>
    <n v="218.2"/>
    <n v="229.01"/>
    <n v="0.51208604458755391"/>
  </r>
  <r>
    <n v="392"/>
    <d v="2026-07-09T00:00:00"/>
    <n v="2026"/>
    <s v="Q3"/>
    <x v="6"/>
    <x v="3"/>
    <x v="7"/>
    <x v="2"/>
    <s v="Returning"/>
    <x v="1"/>
    <s v="Hiking Daypack 20L"/>
    <n v="3"/>
    <n v="94.19"/>
    <n v="0"/>
    <n v="44.1"/>
    <n v="282.57"/>
    <n v="132.30000000000001"/>
    <n v="150.26999999999998"/>
    <n v="0.53179743072512997"/>
  </r>
  <r>
    <n v="1302"/>
    <d v="2026-07-09T00:00:00"/>
    <n v="2026"/>
    <s v="Q3"/>
    <x v="6"/>
    <x v="1"/>
    <x v="14"/>
    <x v="2"/>
    <s v="Returning"/>
    <x v="2"/>
    <s v="Packing Cube Set"/>
    <n v="1"/>
    <n v="46.87"/>
    <n v="0"/>
    <n v="18.649999999999999"/>
    <n v="46.87"/>
    <n v="18.649999999999999"/>
    <n v="28.22"/>
    <n v="0.60209088969490077"/>
  </r>
  <r>
    <n v="1366"/>
    <d v="2026-07-09T00:00:00"/>
    <n v="2026"/>
    <s v="Q3"/>
    <x v="6"/>
    <x v="2"/>
    <x v="16"/>
    <x v="0"/>
    <s v="Returning"/>
    <x v="2"/>
    <s v="Insulated Bottle"/>
    <n v="1"/>
    <n v="36.99"/>
    <n v="0.1"/>
    <n v="13.2"/>
    <n v="33.291000000000004"/>
    <n v="13.2"/>
    <n v="20.091000000000005"/>
    <n v="0.60349644047940887"/>
  </r>
  <r>
    <n v="1974"/>
    <d v="2026-07-09T00:00:00"/>
    <n v="2026"/>
    <s v="Q3"/>
    <x v="6"/>
    <x v="0"/>
    <x v="15"/>
    <x v="0"/>
    <s v="Returning"/>
    <x v="2"/>
    <s v="Carry-On Duffel"/>
    <n v="1"/>
    <n v="135.44"/>
    <n v="0"/>
    <n v="65.48"/>
    <n v="135.44"/>
    <n v="65.48"/>
    <n v="69.959999999999994"/>
    <n v="0.51653868871825159"/>
  </r>
  <r>
    <n v="2716"/>
    <d v="2026-07-09T00:00:00"/>
    <n v="2026"/>
    <s v="Q3"/>
    <x v="6"/>
    <x v="1"/>
    <x v="1"/>
    <x v="0"/>
    <s v="New"/>
    <x v="1"/>
    <s v="Hiking Daypack 20L"/>
    <n v="3"/>
    <n v="92.25"/>
    <n v="0"/>
    <n v="46.27"/>
    <n v="276.75"/>
    <n v="138.81"/>
    <n v="137.94"/>
    <n v="0.49842818428184282"/>
  </r>
  <r>
    <n v="3161"/>
    <d v="2026-07-09T00:00:00"/>
    <n v="2026"/>
    <s v="Q3"/>
    <x v="6"/>
    <x v="2"/>
    <x v="5"/>
    <x v="0"/>
    <s v="New"/>
    <x v="3"/>
    <s v="Trail Tent 2P"/>
    <n v="2"/>
    <n v="192.6"/>
    <n v="0"/>
    <n v="104.89"/>
    <n v="385.2"/>
    <n v="209.78"/>
    <n v="175.42"/>
    <n v="0.45539979231568017"/>
  </r>
  <r>
    <n v="3240"/>
    <d v="2026-07-09T00:00:00"/>
    <n v="2026"/>
    <s v="Q3"/>
    <x v="6"/>
    <x v="3"/>
    <x v="8"/>
    <x v="0"/>
    <s v="Returning"/>
    <x v="0"/>
    <s v="Compact Repair Kit"/>
    <n v="1"/>
    <n v="39.94"/>
    <n v="0"/>
    <n v="16.89"/>
    <n v="39.94"/>
    <n v="16.89"/>
    <n v="23.049999999999997"/>
    <n v="0.57711567351026538"/>
  </r>
  <r>
    <n v="3682"/>
    <d v="2026-07-09T00:00:00"/>
    <n v="2026"/>
    <s v="Q3"/>
    <x v="6"/>
    <x v="2"/>
    <x v="2"/>
    <x v="0"/>
    <s v="Returning"/>
    <x v="1"/>
    <s v="Summit Backpack 45L"/>
    <n v="3"/>
    <n v="150.61000000000001"/>
    <n v="0"/>
    <n v="79.900000000000006"/>
    <n v="451.83000000000004"/>
    <n v="239.70000000000002"/>
    <n v="212.13000000000002"/>
    <n v="0.46949073766682159"/>
  </r>
  <r>
    <n v="4725"/>
    <d v="2026-07-09T00:00:00"/>
    <n v="2026"/>
    <s v="Q3"/>
    <x v="6"/>
    <x v="3"/>
    <x v="13"/>
    <x v="0"/>
    <s v="Returning"/>
    <x v="1"/>
    <s v="Trekking Poles"/>
    <n v="2"/>
    <n v="71.069999999999993"/>
    <n v="0"/>
    <n v="31.57"/>
    <n v="142.13999999999999"/>
    <n v="63.14"/>
    <n v="78.999999999999986"/>
    <n v="0.55579006613198245"/>
  </r>
  <r>
    <n v="758"/>
    <d v="2026-07-10T00:00:00"/>
    <n v="2026"/>
    <s v="Q3"/>
    <x v="6"/>
    <x v="0"/>
    <x v="0"/>
    <x v="2"/>
    <s v="New"/>
    <x v="0"/>
    <s v="Trail Bike Light"/>
    <n v="1"/>
    <n v="50.78"/>
    <n v="0"/>
    <n v="22.29"/>
    <n v="50.78"/>
    <n v="22.29"/>
    <n v="28.490000000000002"/>
    <n v="0.56104765655769995"/>
  </r>
  <r>
    <n v="1910"/>
    <d v="2026-07-10T00:00:00"/>
    <n v="2026"/>
    <s v="Q3"/>
    <x v="6"/>
    <x v="0"/>
    <x v="15"/>
    <x v="0"/>
    <s v="Returning"/>
    <x v="1"/>
    <s v="Trail Boots"/>
    <n v="2"/>
    <n v="141.51"/>
    <n v="0.05"/>
    <n v="77.040000000000006"/>
    <n v="268.86899999999997"/>
    <n v="154.08000000000001"/>
    <n v="114.78899999999996"/>
    <n v="0.42693281858451504"/>
  </r>
  <r>
    <n v="1941"/>
    <d v="2026-07-10T00:00:00"/>
    <n v="2026"/>
    <s v="Q3"/>
    <x v="6"/>
    <x v="1"/>
    <x v="12"/>
    <x v="3"/>
    <s v="Returning"/>
    <x v="1"/>
    <s v="Summit Backpack 45L"/>
    <n v="1"/>
    <n v="156.44"/>
    <n v="0.1"/>
    <n v="80.72"/>
    <n v="140.79599999999999"/>
    <n v="80.72"/>
    <n v="60.075999999999993"/>
    <n v="0.42668825818915307"/>
  </r>
  <r>
    <n v="2324"/>
    <d v="2026-07-10T00:00:00"/>
    <n v="2026"/>
    <s v="Q3"/>
    <x v="6"/>
    <x v="1"/>
    <x v="12"/>
    <x v="0"/>
    <s v="New"/>
    <x v="4"/>
    <s v="Training Mat"/>
    <n v="2"/>
    <n v="51.75"/>
    <n v="0"/>
    <n v="21.4"/>
    <n v="103.5"/>
    <n v="42.8"/>
    <n v="60.7"/>
    <n v="0.58647342995169083"/>
  </r>
  <r>
    <n v="2869"/>
    <d v="2026-07-10T00:00:00"/>
    <n v="2026"/>
    <s v="Q3"/>
    <x v="6"/>
    <x v="2"/>
    <x v="5"/>
    <x v="3"/>
    <s v="New"/>
    <x v="3"/>
    <s v="Portable Camp Stove"/>
    <n v="1"/>
    <n v="82.23"/>
    <n v="0.1"/>
    <n v="38.340000000000003"/>
    <n v="74.007000000000005"/>
    <n v="38.340000000000003"/>
    <n v="35.667000000000002"/>
    <n v="0.48194089748267055"/>
  </r>
  <r>
    <n v="3236"/>
    <d v="2026-07-10T00:00:00"/>
    <n v="2026"/>
    <s v="Q3"/>
    <x v="6"/>
    <x v="1"/>
    <x v="6"/>
    <x v="0"/>
    <s v="New"/>
    <x v="1"/>
    <s v="Trail Boots"/>
    <n v="1"/>
    <n v="144.16999999999999"/>
    <n v="0.1"/>
    <n v="78.13"/>
    <n v="129.75299999999999"/>
    <n v="78.13"/>
    <n v="51.62299999999999"/>
    <n v="0.39785592625989374"/>
  </r>
  <r>
    <n v="3582"/>
    <d v="2026-07-10T00:00:00"/>
    <n v="2026"/>
    <s v="Q3"/>
    <x v="6"/>
    <x v="1"/>
    <x v="12"/>
    <x v="0"/>
    <s v="Returning"/>
    <x v="3"/>
    <s v="Portable Camp Stove"/>
    <n v="4"/>
    <n v="82.47"/>
    <n v="0"/>
    <n v="40.22"/>
    <n v="329.88"/>
    <n v="160.88"/>
    <n v="169"/>
    <n v="0.51230750575967021"/>
  </r>
  <r>
    <n v="3715"/>
    <d v="2026-07-10T00:00:00"/>
    <n v="2026"/>
    <s v="Q3"/>
    <x v="6"/>
    <x v="3"/>
    <x v="8"/>
    <x v="0"/>
    <s v="New"/>
    <x v="3"/>
    <s v="Compact Sleeping Bag"/>
    <n v="1"/>
    <n v="122.14"/>
    <n v="0.15"/>
    <n v="59.87"/>
    <n v="103.819"/>
    <n v="59.87"/>
    <n v="43.949000000000005"/>
    <n v="0.42332328379198414"/>
  </r>
  <r>
    <n v="3940"/>
    <d v="2026-07-10T00:00:00"/>
    <n v="2026"/>
    <s v="Q3"/>
    <x v="6"/>
    <x v="2"/>
    <x v="16"/>
    <x v="2"/>
    <s v="Returning"/>
    <x v="1"/>
    <s v="Trail Boots"/>
    <n v="3"/>
    <n v="143.59"/>
    <n v="0"/>
    <n v="78.91"/>
    <n v="430.77"/>
    <n v="236.73"/>
    <n v="194.04"/>
    <n v="0.45044919562643637"/>
  </r>
  <r>
    <n v="4760"/>
    <d v="2026-07-10T00:00:00"/>
    <n v="2026"/>
    <s v="Q3"/>
    <x v="6"/>
    <x v="3"/>
    <x v="13"/>
    <x v="0"/>
    <s v="Business"/>
    <x v="1"/>
    <s v="Summit Backpack 45L"/>
    <n v="2"/>
    <n v="157.66"/>
    <n v="0"/>
    <n v="78.760000000000005"/>
    <n v="315.32"/>
    <n v="157.52000000000001"/>
    <n v="157.79999999999998"/>
    <n v="0.50044399340352652"/>
  </r>
  <r>
    <n v="4768"/>
    <d v="2026-07-10T00:00:00"/>
    <n v="2026"/>
    <s v="Q3"/>
    <x v="6"/>
    <x v="1"/>
    <x v="1"/>
    <x v="0"/>
    <s v="Business"/>
    <x v="0"/>
    <s v="Cycling Pack 12L"/>
    <n v="1"/>
    <n v="101.58"/>
    <n v="0"/>
    <n v="49.83"/>
    <n v="101.58"/>
    <n v="49.83"/>
    <n v="51.75"/>
    <n v="0.50945067926757237"/>
  </r>
  <r>
    <n v="5025"/>
    <d v="2026-07-10T00:00:00"/>
    <n v="2026"/>
    <s v="Q3"/>
    <x v="6"/>
    <x v="2"/>
    <x v="3"/>
    <x v="0"/>
    <s v="Returning"/>
    <x v="2"/>
    <s v="Travel Backpack 35L"/>
    <n v="4"/>
    <n v="166.71"/>
    <n v="0"/>
    <n v="86.55"/>
    <n v="666.84"/>
    <n v="346.2"/>
    <n v="320.64000000000004"/>
    <n v="0.48083498290444487"/>
  </r>
  <r>
    <n v="165"/>
    <d v="2026-07-11T00:00:00"/>
    <n v="2026"/>
    <s v="Q3"/>
    <x v="6"/>
    <x v="1"/>
    <x v="12"/>
    <x v="2"/>
    <s v="New"/>
    <x v="0"/>
    <s v="Commuter Helmet"/>
    <n v="2"/>
    <n v="83.33"/>
    <n v="0"/>
    <n v="42.11"/>
    <n v="166.66"/>
    <n v="84.22"/>
    <n v="82.44"/>
    <n v="0.49465978639145564"/>
  </r>
  <r>
    <n v="198"/>
    <d v="2026-07-11T00:00:00"/>
    <n v="2026"/>
    <s v="Q3"/>
    <x v="6"/>
    <x v="0"/>
    <x v="15"/>
    <x v="0"/>
    <s v="New"/>
    <x v="1"/>
    <s v="Trekking Poles"/>
    <n v="2"/>
    <n v="71.77"/>
    <n v="0.05"/>
    <n v="32.9"/>
    <n v="136.363"/>
    <n v="65.8"/>
    <n v="70.563000000000002"/>
    <n v="0.5174644148339359"/>
  </r>
  <r>
    <n v="1480"/>
    <d v="2026-07-11T00:00:00"/>
    <n v="2026"/>
    <s v="Q3"/>
    <x v="6"/>
    <x v="0"/>
    <x v="15"/>
    <x v="0"/>
    <s v="New"/>
    <x v="2"/>
    <s v="Travel Backpack 35L"/>
    <n v="3"/>
    <n v="164.5"/>
    <n v="0"/>
    <n v="87.06"/>
    <n v="493.5"/>
    <n v="261.18"/>
    <n v="232.32"/>
    <n v="0.47075987841945288"/>
  </r>
  <r>
    <n v="1990"/>
    <d v="2026-07-11T00:00:00"/>
    <n v="2026"/>
    <s v="Q3"/>
    <x v="6"/>
    <x v="0"/>
    <x v="15"/>
    <x v="0"/>
    <s v="Returning"/>
    <x v="3"/>
    <s v="Portable Camp Stove"/>
    <n v="3"/>
    <n v="82.28"/>
    <n v="0.1"/>
    <n v="39.51"/>
    <n v="222.15600000000001"/>
    <n v="118.53"/>
    <n v="103.626"/>
    <n v="0.46645600388915898"/>
  </r>
  <r>
    <n v="2298"/>
    <d v="2026-07-11T00:00:00"/>
    <n v="2026"/>
    <s v="Q3"/>
    <x v="6"/>
    <x v="2"/>
    <x v="2"/>
    <x v="2"/>
    <s v="New"/>
    <x v="0"/>
    <s v="Cycling Pack 12L"/>
    <n v="2"/>
    <n v="103.17"/>
    <n v="0"/>
    <n v="50.49"/>
    <n v="206.34"/>
    <n v="100.98"/>
    <n v="105.36"/>
    <n v="0.51061355045071244"/>
  </r>
  <r>
    <n v="2886"/>
    <d v="2026-07-11T00:00:00"/>
    <n v="2026"/>
    <s v="Q3"/>
    <x v="6"/>
    <x v="0"/>
    <x v="15"/>
    <x v="0"/>
    <s v="New"/>
    <x v="0"/>
    <s v="Trail Bike Light"/>
    <n v="1"/>
    <n v="50.33"/>
    <n v="0.05"/>
    <n v="22.06"/>
    <n v="47.813499999999998"/>
    <n v="22.06"/>
    <n v="25.753499999999999"/>
    <n v="0.53862402877848303"/>
  </r>
  <r>
    <n v="2893"/>
    <d v="2026-07-11T00:00:00"/>
    <n v="2026"/>
    <s v="Q3"/>
    <x v="6"/>
    <x v="1"/>
    <x v="11"/>
    <x v="1"/>
    <s v="Business"/>
    <x v="1"/>
    <s v="Trail Boots"/>
    <n v="6"/>
    <n v="142.78"/>
    <n v="0.15"/>
    <n v="80.38"/>
    <n v="728.178"/>
    <n v="482.28"/>
    <n v="245.89800000000002"/>
    <n v="0.33768941110552642"/>
  </r>
  <r>
    <n v="2939"/>
    <d v="2026-07-11T00:00:00"/>
    <n v="2026"/>
    <s v="Q3"/>
    <x v="6"/>
    <x v="1"/>
    <x v="6"/>
    <x v="0"/>
    <s v="New"/>
    <x v="3"/>
    <s v="Trail Tent 2P"/>
    <n v="1"/>
    <n v="195.38"/>
    <n v="0.05"/>
    <n v="101.67"/>
    <n v="185.61099999999999"/>
    <n v="101.67"/>
    <n v="83.940999999999988"/>
    <n v="0.45224151585843508"/>
  </r>
  <r>
    <n v="3249"/>
    <d v="2026-07-11T00:00:00"/>
    <n v="2026"/>
    <s v="Q3"/>
    <x v="6"/>
    <x v="3"/>
    <x v="4"/>
    <x v="2"/>
    <s v="Returning"/>
    <x v="0"/>
    <s v="Cycling Pack 12L"/>
    <n v="5"/>
    <n v="104.8"/>
    <n v="0"/>
    <n v="50.94"/>
    <n v="524"/>
    <n v="254.7"/>
    <n v="269.3"/>
    <n v="0.51393129770992374"/>
  </r>
  <r>
    <n v="3832"/>
    <d v="2026-07-11T00:00:00"/>
    <n v="2026"/>
    <s v="Q3"/>
    <x v="6"/>
    <x v="3"/>
    <x v="7"/>
    <x v="0"/>
    <s v="Returning"/>
    <x v="3"/>
    <s v="Portable Camp Stove"/>
    <n v="3"/>
    <n v="82.26"/>
    <n v="0"/>
    <n v="40.020000000000003"/>
    <n v="246.78000000000003"/>
    <n v="120.06"/>
    <n v="126.72000000000003"/>
    <n v="0.51349380014587898"/>
  </r>
  <r>
    <n v="3868"/>
    <d v="2026-07-11T00:00:00"/>
    <n v="2026"/>
    <s v="Q3"/>
    <x v="6"/>
    <x v="2"/>
    <x v="10"/>
    <x v="0"/>
    <s v="Business"/>
    <x v="1"/>
    <s v="Hiking Daypack 20L"/>
    <n v="1"/>
    <n v="90.79"/>
    <n v="0"/>
    <n v="46.39"/>
    <n v="90.79"/>
    <n v="46.39"/>
    <n v="44.400000000000006"/>
    <n v="0.4890406432426479"/>
  </r>
  <r>
    <n v="4365"/>
    <d v="2026-07-11T00:00:00"/>
    <n v="2026"/>
    <s v="Q3"/>
    <x v="6"/>
    <x v="1"/>
    <x v="11"/>
    <x v="0"/>
    <s v="Returning"/>
    <x v="0"/>
    <s v="Compact Repair Kit"/>
    <n v="1"/>
    <n v="41.33"/>
    <n v="0"/>
    <n v="17.2"/>
    <n v="41.33"/>
    <n v="17.2"/>
    <n v="24.13"/>
    <n v="0.58383740624243896"/>
  </r>
  <r>
    <n v="314"/>
    <d v="2026-07-12T00:00:00"/>
    <n v="2026"/>
    <s v="Q3"/>
    <x v="6"/>
    <x v="2"/>
    <x v="2"/>
    <x v="0"/>
    <s v="Returning"/>
    <x v="4"/>
    <s v="Resistance Band Set"/>
    <n v="2"/>
    <n v="41.09"/>
    <n v="0.05"/>
    <n v="14.54"/>
    <n v="78.070999999999998"/>
    <n v="29.08"/>
    <n v="48.991"/>
    <n v="0.62751854081541159"/>
  </r>
  <r>
    <n v="552"/>
    <d v="2026-07-12T00:00:00"/>
    <n v="2026"/>
    <s v="Q3"/>
    <x v="6"/>
    <x v="1"/>
    <x v="12"/>
    <x v="1"/>
    <s v="Business"/>
    <x v="3"/>
    <s v="Portable Camp Stove"/>
    <n v="5"/>
    <n v="82.39"/>
    <n v="0.05"/>
    <n v="39.479999999999997"/>
    <n v="391.35249999999996"/>
    <n v="197.39999999999998"/>
    <n v="193.95249999999999"/>
    <n v="0.49559540312122702"/>
  </r>
  <r>
    <n v="1317"/>
    <d v="2026-07-12T00:00:00"/>
    <n v="2026"/>
    <s v="Q3"/>
    <x v="6"/>
    <x v="1"/>
    <x v="14"/>
    <x v="0"/>
    <s v="Business"/>
    <x v="4"/>
    <s v="Recovery Roller"/>
    <n v="3"/>
    <n v="37"/>
    <n v="0"/>
    <n v="13.69"/>
    <n v="111"/>
    <n v="41.07"/>
    <n v="69.930000000000007"/>
    <n v="0.63000000000000012"/>
  </r>
  <r>
    <n v="1515"/>
    <d v="2026-07-12T00:00:00"/>
    <n v="2026"/>
    <s v="Q3"/>
    <x v="6"/>
    <x v="3"/>
    <x v="8"/>
    <x v="2"/>
    <s v="New"/>
    <x v="4"/>
    <s v="Resistance Band Set"/>
    <n v="2"/>
    <n v="40.9"/>
    <n v="0"/>
    <n v="14.81"/>
    <n v="81.8"/>
    <n v="29.62"/>
    <n v="52.179999999999993"/>
    <n v="0.63789731051344734"/>
  </r>
  <r>
    <n v="1674"/>
    <d v="2026-07-12T00:00:00"/>
    <n v="2026"/>
    <s v="Q3"/>
    <x v="6"/>
    <x v="0"/>
    <x v="0"/>
    <x v="0"/>
    <s v="New"/>
    <x v="4"/>
    <s v="Weighted Vest"/>
    <n v="1"/>
    <n v="123.33"/>
    <n v="0.1"/>
    <n v="70.900000000000006"/>
    <n v="110.997"/>
    <n v="70.900000000000006"/>
    <n v="40.096999999999994"/>
    <n v="0.36124399758552028"/>
  </r>
  <r>
    <n v="2407"/>
    <d v="2026-07-12T00:00:00"/>
    <n v="2026"/>
    <s v="Q3"/>
    <x v="6"/>
    <x v="1"/>
    <x v="12"/>
    <x v="3"/>
    <s v="Business"/>
    <x v="1"/>
    <s v="Summit Backpack 45L"/>
    <n v="1"/>
    <n v="153.25"/>
    <n v="0.15"/>
    <n v="78.28"/>
    <n v="130.26249999999999"/>
    <n v="78.28"/>
    <n v="51.982499999999987"/>
    <n v="0.39905959121005657"/>
  </r>
  <r>
    <n v="2817"/>
    <d v="2026-07-12T00:00:00"/>
    <n v="2026"/>
    <s v="Q3"/>
    <x v="6"/>
    <x v="3"/>
    <x v="7"/>
    <x v="3"/>
    <s v="New"/>
    <x v="2"/>
    <s v="Carry-On Duffel"/>
    <n v="3"/>
    <n v="134.43"/>
    <n v="0.1"/>
    <n v="65.78"/>
    <n v="362.96100000000001"/>
    <n v="197.34"/>
    <n v="165.62100000000001"/>
    <n v="0.45630522287518493"/>
  </r>
  <r>
    <n v="3059"/>
    <d v="2026-07-12T00:00:00"/>
    <n v="2026"/>
    <s v="Q3"/>
    <x v="6"/>
    <x v="0"/>
    <x v="0"/>
    <x v="0"/>
    <s v="Returning"/>
    <x v="1"/>
    <s v="Hiking Daypack 20L"/>
    <n v="1"/>
    <n v="93.73"/>
    <n v="0.05"/>
    <n v="44.51"/>
    <n v="89.043499999999995"/>
    <n v="44.51"/>
    <n v="44.533499999999997"/>
    <n v="0.50013195797559618"/>
  </r>
  <r>
    <n v="3210"/>
    <d v="2026-07-12T00:00:00"/>
    <n v="2026"/>
    <s v="Q3"/>
    <x v="6"/>
    <x v="0"/>
    <x v="0"/>
    <x v="0"/>
    <s v="Returning"/>
    <x v="2"/>
    <s v="Insulated Bottle"/>
    <n v="1"/>
    <n v="37.090000000000003"/>
    <n v="0"/>
    <n v="13.43"/>
    <n v="37.090000000000003"/>
    <n v="13.43"/>
    <n v="23.660000000000004"/>
    <n v="0.63790779185764357"/>
  </r>
  <r>
    <n v="3670"/>
    <d v="2026-07-12T00:00:00"/>
    <n v="2026"/>
    <s v="Q3"/>
    <x v="6"/>
    <x v="0"/>
    <x v="0"/>
    <x v="2"/>
    <s v="New"/>
    <x v="2"/>
    <s v="Packing Cube Set"/>
    <n v="1"/>
    <n v="45.43"/>
    <n v="0"/>
    <n v="18.66"/>
    <n v="45.43"/>
    <n v="18.66"/>
    <n v="26.77"/>
    <n v="0.58925819942769098"/>
  </r>
  <r>
    <n v="4017"/>
    <d v="2026-07-12T00:00:00"/>
    <n v="2026"/>
    <s v="Q3"/>
    <x v="6"/>
    <x v="3"/>
    <x v="8"/>
    <x v="3"/>
    <s v="New"/>
    <x v="4"/>
    <s v="Resistance Band Set"/>
    <n v="1"/>
    <n v="39.5"/>
    <n v="0.1"/>
    <n v="14.86"/>
    <n v="35.550000000000004"/>
    <n v="14.86"/>
    <n v="20.690000000000005"/>
    <n v="0.58199718706047832"/>
  </r>
  <r>
    <n v="5012"/>
    <d v="2026-07-12T00:00:00"/>
    <n v="2026"/>
    <s v="Q3"/>
    <x v="6"/>
    <x v="2"/>
    <x v="16"/>
    <x v="2"/>
    <s v="Returning"/>
    <x v="4"/>
    <s v="Weighted Vest"/>
    <n v="2"/>
    <n v="123.58"/>
    <n v="0.1"/>
    <n v="68.739999999999995"/>
    <n v="222.44399999999999"/>
    <n v="137.47999999999999"/>
    <n v="84.963999999999999"/>
    <n v="0.3819568071065077"/>
  </r>
  <r>
    <n v="884"/>
    <d v="2026-07-13T00:00:00"/>
    <n v="2026"/>
    <s v="Q3"/>
    <x v="6"/>
    <x v="3"/>
    <x v="13"/>
    <x v="2"/>
    <s v="Returning"/>
    <x v="0"/>
    <s v="Cycling Pack 12L"/>
    <n v="1"/>
    <n v="103.61"/>
    <n v="0"/>
    <n v="51.84"/>
    <n v="103.61"/>
    <n v="51.84"/>
    <n v="51.769999999999996"/>
    <n v="0.49966219476884466"/>
  </r>
  <r>
    <n v="1025"/>
    <d v="2026-07-13T00:00:00"/>
    <n v="2026"/>
    <s v="Q3"/>
    <x v="6"/>
    <x v="2"/>
    <x v="2"/>
    <x v="2"/>
    <s v="Returning"/>
    <x v="1"/>
    <s v="Trail Boots"/>
    <n v="2"/>
    <n v="145.75"/>
    <n v="0.05"/>
    <n v="79.319999999999993"/>
    <n v="276.92500000000001"/>
    <n v="158.63999999999999"/>
    <n v="118.28500000000003"/>
    <n v="0.42713731154644768"/>
  </r>
  <r>
    <n v="1279"/>
    <d v="2026-07-13T00:00:00"/>
    <n v="2026"/>
    <s v="Q3"/>
    <x v="6"/>
    <x v="3"/>
    <x v="8"/>
    <x v="3"/>
    <s v="New"/>
    <x v="3"/>
    <s v="Trail Tent 2P"/>
    <n v="2"/>
    <n v="193.76"/>
    <n v="0.1"/>
    <n v="104.66"/>
    <n v="348.76799999999997"/>
    <n v="209.32"/>
    <n v="139.44799999999998"/>
    <n v="0.39983025965684921"/>
  </r>
  <r>
    <n v="1534"/>
    <d v="2026-07-13T00:00:00"/>
    <n v="2026"/>
    <s v="Q3"/>
    <x v="6"/>
    <x v="2"/>
    <x v="16"/>
    <x v="0"/>
    <s v="Returning"/>
    <x v="1"/>
    <s v="Trail Boots"/>
    <n v="2"/>
    <n v="146.09"/>
    <n v="0.1"/>
    <n v="79.36"/>
    <n v="262.96199999999999"/>
    <n v="158.72"/>
    <n v="104.24199999999999"/>
    <n v="0.39641469109605187"/>
  </r>
  <r>
    <n v="2147"/>
    <d v="2026-07-13T00:00:00"/>
    <n v="2026"/>
    <s v="Q3"/>
    <x v="6"/>
    <x v="1"/>
    <x v="14"/>
    <x v="2"/>
    <s v="New"/>
    <x v="2"/>
    <s v="Carry-On Duffel"/>
    <n v="1"/>
    <n v="131.91999999999999"/>
    <n v="0"/>
    <n v="66.19"/>
    <n v="131.91999999999999"/>
    <n v="66.19"/>
    <n v="65.72999999999999"/>
    <n v="0.49825651910248631"/>
  </r>
  <r>
    <n v="2385"/>
    <d v="2026-07-13T00:00:00"/>
    <n v="2026"/>
    <s v="Q3"/>
    <x v="6"/>
    <x v="1"/>
    <x v="11"/>
    <x v="1"/>
    <s v="Business"/>
    <x v="3"/>
    <s v="Portable Camp Stove"/>
    <n v="6"/>
    <n v="83.28"/>
    <n v="0.15"/>
    <n v="38.76"/>
    <n v="424.72800000000001"/>
    <n v="232.56"/>
    <n v="192.16800000000001"/>
    <n v="0.45244956772334294"/>
  </r>
  <r>
    <n v="2517"/>
    <d v="2026-07-13T00:00:00"/>
    <n v="2026"/>
    <s v="Q3"/>
    <x v="6"/>
    <x v="1"/>
    <x v="6"/>
    <x v="0"/>
    <s v="New"/>
    <x v="2"/>
    <s v="Insulated Bottle"/>
    <n v="1"/>
    <n v="36.479999999999997"/>
    <n v="0.05"/>
    <n v="13.22"/>
    <n v="34.655999999999999"/>
    <n v="13.22"/>
    <n v="21.436"/>
    <n v="0.61853647276084955"/>
  </r>
  <r>
    <n v="2746"/>
    <d v="2026-07-13T00:00:00"/>
    <n v="2026"/>
    <s v="Q3"/>
    <x v="6"/>
    <x v="0"/>
    <x v="0"/>
    <x v="2"/>
    <s v="New"/>
    <x v="1"/>
    <s v="Summit Backpack 45L"/>
    <n v="3"/>
    <n v="155.44"/>
    <n v="0.05"/>
    <n v="79.95"/>
    <n v="443.00399999999996"/>
    <n v="239.85000000000002"/>
    <n v="203.15399999999994"/>
    <n v="0.45858276674702703"/>
  </r>
  <r>
    <n v="3297"/>
    <d v="2026-07-13T00:00:00"/>
    <n v="2026"/>
    <s v="Q3"/>
    <x v="6"/>
    <x v="0"/>
    <x v="15"/>
    <x v="1"/>
    <s v="Returning"/>
    <x v="4"/>
    <s v="Resistance Band Set"/>
    <n v="6"/>
    <n v="40.58"/>
    <n v="0.15"/>
    <n v="15.06"/>
    <n v="206.958"/>
    <n v="90.36"/>
    <n v="116.598"/>
    <n v="0.5633896732670397"/>
  </r>
  <r>
    <n v="772"/>
    <d v="2026-07-14T00:00:00"/>
    <n v="2026"/>
    <s v="Q3"/>
    <x v="6"/>
    <x v="3"/>
    <x v="13"/>
    <x v="0"/>
    <s v="Returning"/>
    <x v="0"/>
    <s v="Cycling Pack 12L"/>
    <n v="2"/>
    <n v="101.03"/>
    <n v="0.1"/>
    <n v="50.98"/>
    <n v="181.85400000000001"/>
    <n v="101.96"/>
    <n v="79.89400000000002"/>
    <n v="0.43933045190097558"/>
  </r>
  <r>
    <n v="838"/>
    <d v="2026-07-14T00:00:00"/>
    <n v="2026"/>
    <s v="Q3"/>
    <x v="6"/>
    <x v="0"/>
    <x v="9"/>
    <x v="2"/>
    <s v="Returning"/>
    <x v="3"/>
    <s v="Portable Camp Stove"/>
    <n v="1"/>
    <n v="80.150000000000006"/>
    <n v="0.05"/>
    <n v="38.89"/>
    <n v="76.142499999999998"/>
    <n v="38.89"/>
    <n v="37.252499999999998"/>
    <n v="0.48924713530551267"/>
  </r>
  <r>
    <n v="1144"/>
    <d v="2026-07-14T00:00:00"/>
    <n v="2026"/>
    <s v="Q3"/>
    <x v="6"/>
    <x v="2"/>
    <x v="2"/>
    <x v="2"/>
    <s v="New"/>
    <x v="3"/>
    <s v="Portable Camp Stove"/>
    <n v="1"/>
    <n v="83.74"/>
    <n v="0"/>
    <n v="38.96"/>
    <n v="83.74"/>
    <n v="38.96"/>
    <n v="44.779999999999994"/>
    <n v="0.53475041796035339"/>
  </r>
  <r>
    <n v="1686"/>
    <d v="2026-07-14T00:00:00"/>
    <n v="2026"/>
    <s v="Q3"/>
    <x v="6"/>
    <x v="2"/>
    <x v="5"/>
    <x v="1"/>
    <s v="Returning"/>
    <x v="2"/>
    <s v="Insulated Bottle"/>
    <n v="8"/>
    <n v="35.75"/>
    <n v="0.15"/>
    <n v="13.56"/>
    <n v="243.1"/>
    <n v="108.48"/>
    <n v="134.62"/>
    <n v="0.55376388317564795"/>
  </r>
  <r>
    <n v="2823"/>
    <d v="2026-07-14T00:00:00"/>
    <n v="2026"/>
    <s v="Q3"/>
    <x v="6"/>
    <x v="0"/>
    <x v="15"/>
    <x v="0"/>
    <s v="New"/>
    <x v="0"/>
    <s v="Commuter Helmet"/>
    <n v="3"/>
    <n v="81.39"/>
    <n v="0"/>
    <n v="43.54"/>
    <n v="244.17000000000002"/>
    <n v="130.62"/>
    <n v="113.55000000000001"/>
    <n v="0.46504484580415284"/>
  </r>
  <r>
    <n v="2883"/>
    <d v="2026-07-14T00:00:00"/>
    <n v="2026"/>
    <s v="Q3"/>
    <x v="6"/>
    <x v="2"/>
    <x v="10"/>
    <x v="3"/>
    <s v="New"/>
    <x v="2"/>
    <s v="Insulated Bottle"/>
    <n v="1"/>
    <n v="36.799999999999997"/>
    <n v="0"/>
    <n v="13.91"/>
    <n v="36.799999999999997"/>
    <n v="13.91"/>
    <n v="22.889999999999997"/>
    <n v="0.62201086956521734"/>
  </r>
  <r>
    <n v="3259"/>
    <d v="2026-07-14T00:00:00"/>
    <n v="2026"/>
    <s v="Q3"/>
    <x v="6"/>
    <x v="2"/>
    <x v="16"/>
    <x v="1"/>
    <s v="Returning"/>
    <x v="3"/>
    <s v="Trail Tent 2P"/>
    <n v="6"/>
    <n v="194.15"/>
    <n v="0.1"/>
    <n v="105.12"/>
    <n v="1048.4100000000001"/>
    <n v="630.72"/>
    <n v="417.69000000000005"/>
    <n v="0.3984032964202936"/>
  </r>
  <r>
    <n v="3709"/>
    <d v="2026-07-14T00:00:00"/>
    <n v="2026"/>
    <s v="Q3"/>
    <x v="6"/>
    <x v="0"/>
    <x v="9"/>
    <x v="0"/>
    <s v="New"/>
    <x v="4"/>
    <s v="Training Mat"/>
    <n v="1"/>
    <n v="50.94"/>
    <n v="0"/>
    <n v="22.28"/>
    <n v="50.94"/>
    <n v="22.28"/>
    <n v="28.659999999999997"/>
    <n v="0.5626226933647428"/>
  </r>
  <r>
    <n v="61"/>
    <d v="2026-07-15T00:00:00"/>
    <n v="2026"/>
    <s v="Q3"/>
    <x v="6"/>
    <x v="3"/>
    <x v="8"/>
    <x v="0"/>
    <s v="Returning"/>
    <x v="4"/>
    <s v="Weighted Vest"/>
    <n v="2"/>
    <n v="125.89"/>
    <n v="0"/>
    <n v="70.8"/>
    <n v="251.78"/>
    <n v="141.6"/>
    <n v="110.18"/>
    <n v="0.43760425768528083"/>
  </r>
  <r>
    <n v="357"/>
    <d v="2026-07-15T00:00:00"/>
    <n v="2026"/>
    <s v="Q3"/>
    <x v="6"/>
    <x v="0"/>
    <x v="9"/>
    <x v="0"/>
    <s v="New"/>
    <x v="4"/>
    <s v="Training Mat"/>
    <n v="2"/>
    <n v="51.9"/>
    <n v="0"/>
    <n v="21.82"/>
    <n v="103.8"/>
    <n v="43.64"/>
    <n v="60.16"/>
    <n v="0.57957610789980729"/>
  </r>
  <r>
    <n v="1607"/>
    <d v="2026-07-15T00:00:00"/>
    <n v="2026"/>
    <s v="Q3"/>
    <x v="6"/>
    <x v="0"/>
    <x v="0"/>
    <x v="2"/>
    <s v="New"/>
    <x v="4"/>
    <s v="Resistance Band Set"/>
    <n v="2"/>
    <n v="39.75"/>
    <n v="0"/>
    <n v="14.78"/>
    <n v="79.5"/>
    <n v="29.56"/>
    <n v="49.94"/>
    <n v="0.62817610062893081"/>
  </r>
  <r>
    <n v="3295"/>
    <d v="2026-07-15T00:00:00"/>
    <n v="2026"/>
    <s v="Q3"/>
    <x v="6"/>
    <x v="1"/>
    <x v="12"/>
    <x v="3"/>
    <s v="Returning"/>
    <x v="1"/>
    <s v="Hiking Daypack 20L"/>
    <n v="1"/>
    <n v="93.46"/>
    <n v="0.15"/>
    <n v="46.65"/>
    <n v="79.440999999999988"/>
    <n v="46.65"/>
    <n v="32.79099999999999"/>
    <n v="0.41277174255107557"/>
  </r>
  <r>
    <n v="4048"/>
    <d v="2026-07-15T00:00:00"/>
    <n v="2026"/>
    <s v="Q3"/>
    <x v="6"/>
    <x v="3"/>
    <x v="13"/>
    <x v="1"/>
    <s v="Business"/>
    <x v="0"/>
    <s v="Commuter Helmet"/>
    <n v="3"/>
    <n v="82.79"/>
    <n v="0.1"/>
    <n v="43.07"/>
    <n v="223.53300000000002"/>
    <n v="129.21"/>
    <n v="94.323000000000008"/>
    <n v="0.42196454214813922"/>
  </r>
  <r>
    <n v="4424"/>
    <d v="2026-07-15T00:00:00"/>
    <n v="2026"/>
    <s v="Q3"/>
    <x v="6"/>
    <x v="2"/>
    <x v="2"/>
    <x v="2"/>
    <s v="Business"/>
    <x v="1"/>
    <s v="Hiking Daypack 20L"/>
    <n v="1"/>
    <n v="92.54"/>
    <n v="0"/>
    <n v="44.48"/>
    <n v="92.54"/>
    <n v="44.48"/>
    <n v="48.060000000000009"/>
    <n v="0.51934298681651181"/>
  </r>
  <r>
    <n v="4732"/>
    <d v="2026-07-15T00:00:00"/>
    <n v="2026"/>
    <s v="Q3"/>
    <x v="6"/>
    <x v="1"/>
    <x v="14"/>
    <x v="2"/>
    <s v="New"/>
    <x v="2"/>
    <s v="Packing Cube Set"/>
    <n v="1"/>
    <n v="46.53"/>
    <n v="0"/>
    <n v="18.829999999999998"/>
    <n v="46.53"/>
    <n v="18.829999999999998"/>
    <n v="27.700000000000003"/>
    <n v="0.59531485063399958"/>
  </r>
  <r>
    <n v="194"/>
    <d v="2026-07-16T00:00:00"/>
    <n v="2026"/>
    <s v="Q3"/>
    <x v="6"/>
    <x v="1"/>
    <x v="12"/>
    <x v="0"/>
    <s v="Returning"/>
    <x v="0"/>
    <s v="Trail Bike Light"/>
    <n v="2"/>
    <n v="49.69"/>
    <n v="0"/>
    <n v="21.97"/>
    <n v="99.38"/>
    <n v="43.94"/>
    <n v="55.44"/>
    <n v="0.557858724089354"/>
  </r>
  <r>
    <n v="258"/>
    <d v="2026-07-16T00:00:00"/>
    <n v="2026"/>
    <s v="Q3"/>
    <x v="6"/>
    <x v="3"/>
    <x v="8"/>
    <x v="3"/>
    <s v="New"/>
    <x v="1"/>
    <s v="Trekking Poles"/>
    <n v="3"/>
    <n v="71.34"/>
    <n v="0.1"/>
    <n v="31.71"/>
    <n v="192.61800000000002"/>
    <n v="95.13"/>
    <n v="97.488000000000028"/>
    <n v="0.50612092327819835"/>
  </r>
  <r>
    <n v="543"/>
    <d v="2026-07-16T00:00:00"/>
    <n v="2026"/>
    <s v="Q3"/>
    <x v="6"/>
    <x v="1"/>
    <x v="14"/>
    <x v="3"/>
    <s v="Returning"/>
    <x v="0"/>
    <s v="Commuter Helmet"/>
    <n v="1"/>
    <n v="83.03"/>
    <n v="0"/>
    <n v="42.41"/>
    <n v="83.03"/>
    <n v="42.41"/>
    <n v="40.620000000000005"/>
    <n v="0.48922076357942917"/>
  </r>
  <r>
    <n v="972"/>
    <d v="2026-07-16T00:00:00"/>
    <n v="2026"/>
    <s v="Q3"/>
    <x v="6"/>
    <x v="3"/>
    <x v="4"/>
    <x v="0"/>
    <s v="Returning"/>
    <x v="4"/>
    <s v="Resistance Band Set"/>
    <n v="1"/>
    <n v="40.799999999999997"/>
    <n v="0"/>
    <n v="14.42"/>
    <n v="40.799999999999997"/>
    <n v="14.42"/>
    <n v="26.379999999999995"/>
    <n v="0.64656862745098032"/>
  </r>
  <r>
    <n v="1146"/>
    <d v="2026-07-16T00:00:00"/>
    <n v="2026"/>
    <s v="Q3"/>
    <x v="6"/>
    <x v="1"/>
    <x v="6"/>
    <x v="3"/>
    <s v="Returning"/>
    <x v="3"/>
    <s v="Compact Sleeping Bag"/>
    <n v="2"/>
    <n v="125.34"/>
    <n v="0.15"/>
    <n v="59.04"/>
    <n v="213.078"/>
    <n v="118.08"/>
    <n v="94.998000000000005"/>
    <n v="0.44583673584321237"/>
  </r>
  <r>
    <n v="1464"/>
    <d v="2026-07-16T00:00:00"/>
    <n v="2026"/>
    <s v="Q3"/>
    <x v="6"/>
    <x v="0"/>
    <x v="9"/>
    <x v="0"/>
    <s v="Returning"/>
    <x v="4"/>
    <s v="Weighted Vest"/>
    <n v="1"/>
    <n v="122.73"/>
    <n v="0.1"/>
    <n v="70.540000000000006"/>
    <n v="110.45700000000001"/>
    <n v="70.540000000000006"/>
    <n v="39.917000000000002"/>
    <n v="0.36138044668966202"/>
  </r>
  <r>
    <n v="1581"/>
    <d v="2026-07-16T00:00:00"/>
    <n v="2026"/>
    <s v="Q3"/>
    <x v="6"/>
    <x v="2"/>
    <x v="5"/>
    <x v="2"/>
    <s v="New"/>
    <x v="1"/>
    <s v="Hiking Daypack 20L"/>
    <n v="5"/>
    <n v="92.72"/>
    <n v="0.1"/>
    <n v="46.2"/>
    <n v="417.24"/>
    <n v="231"/>
    <n v="186.24"/>
    <n v="0.44636180615473109"/>
  </r>
  <r>
    <n v="1894"/>
    <d v="2026-07-16T00:00:00"/>
    <n v="2026"/>
    <s v="Q3"/>
    <x v="6"/>
    <x v="3"/>
    <x v="7"/>
    <x v="1"/>
    <s v="Business"/>
    <x v="4"/>
    <s v="Recovery Roller"/>
    <n v="5"/>
    <n v="36.29"/>
    <n v="0.05"/>
    <n v="13.52"/>
    <n v="172.37749999999997"/>
    <n v="67.599999999999994"/>
    <n v="104.77749999999997"/>
    <n v="0.60783744978317933"/>
  </r>
  <r>
    <n v="2100"/>
    <d v="2026-07-16T00:00:00"/>
    <n v="2026"/>
    <s v="Q3"/>
    <x v="6"/>
    <x v="2"/>
    <x v="2"/>
    <x v="0"/>
    <s v="Business"/>
    <x v="0"/>
    <s v="Trail Bike Light"/>
    <n v="2"/>
    <n v="49.84"/>
    <n v="0.1"/>
    <n v="23.06"/>
    <n v="89.712000000000003"/>
    <n v="46.12"/>
    <n v="43.592000000000006"/>
    <n v="0.48591046905653651"/>
  </r>
  <r>
    <n v="2902"/>
    <d v="2026-07-16T00:00:00"/>
    <n v="2026"/>
    <s v="Q3"/>
    <x v="6"/>
    <x v="1"/>
    <x v="12"/>
    <x v="3"/>
    <s v="Business"/>
    <x v="4"/>
    <s v="Recovery Roller"/>
    <n v="1"/>
    <n v="35.799999999999997"/>
    <n v="0"/>
    <n v="14.05"/>
    <n v="35.799999999999997"/>
    <n v="14.05"/>
    <n v="21.749999999999996"/>
    <n v="0.60754189944134074"/>
  </r>
  <r>
    <n v="3115"/>
    <d v="2026-07-16T00:00:00"/>
    <n v="2026"/>
    <s v="Q3"/>
    <x v="6"/>
    <x v="3"/>
    <x v="13"/>
    <x v="0"/>
    <s v="New"/>
    <x v="3"/>
    <s v="Trail Tent 2P"/>
    <n v="1"/>
    <n v="195.12"/>
    <n v="0"/>
    <n v="101.14"/>
    <n v="195.12"/>
    <n v="101.14"/>
    <n v="93.98"/>
    <n v="0.48165231652316526"/>
  </r>
  <r>
    <n v="3546"/>
    <d v="2026-07-16T00:00:00"/>
    <n v="2026"/>
    <s v="Q3"/>
    <x v="6"/>
    <x v="0"/>
    <x v="15"/>
    <x v="0"/>
    <s v="New"/>
    <x v="0"/>
    <s v="Compact Repair Kit"/>
    <n v="2"/>
    <n v="39.69"/>
    <n v="0.05"/>
    <n v="16.88"/>
    <n v="75.410999999999987"/>
    <n v="33.76"/>
    <n v="41.650999999999989"/>
    <n v="0.55231995332245953"/>
  </r>
  <r>
    <n v="4224"/>
    <d v="2026-07-16T00:00:00"/>
    <n v="2026"/>
    <s v="Q3"/>
    <x v="6"/>
    <x v="2"/>
    <x v="3"/>
    <x v="2"/>
    <s v="Returning"/>
    <x v="3"/>
    <s v="Alpine Tent 4P"/>
    <n v="1"/>
    <n v="348.73"/>
    <n v="0.15"/>
    <n v="190.33"/>
    <n v="296.4205"/>
    <n v="190.33"/>
    <n v="106.09049999999999"/>
    <n v="0.35790540802677273"/>
  </r>
  <r>
    <n v="4858"/>
    <d v="2026-07-16T00:00:00"/>
    <n v="2026"/>
    <s v="Q3"/>
    <x v="6"/>
    <x v="1"/>
    <x v="12"/>
    <x v="2"/>
    <s v="Returning"/>
    <x v="2"/>
    <s v="Insulated Bottle"/>
    <n v="1"/>
    <n v="35.5"/>
    <n v="0"/>
    <n v="13.26"/>
    <n v="35.5"/>
    <n v="13.26"/>
    <n v="22.240000000000002"/>
    <n v="0.62647887323943663"/>
  </r>
  <r>
    <n v="768"/>
    <d v="2026-07-17T00:00:00"/>
    <n v="2026"/>
    <s v="Q3"/>
    <x v="6"/>
    <x v="0"/>
    <x v="9"/>
    <x v="0"/>
    <s v="Business"/>
    <x v="2"/>
    <s v="Packing Cube Set"/>
    <n v="1"/>
    <n v="46.44"/>
    <n v="0"/>
    <n v="18.47"/>
    <n v="46.44"/>
    <n v="18.47"/>
    <n v="27.97"/>
    <n v="0.60228251507321273"/>
  </r>
  <r>
    <n v="1901"/>
    <d v="2026-07-17T00:00:00"/>
    <n v="2026"/>
    <s v="Q3"/>
    <x v="6"/>
    <x v="1"/>
    <x v="14"/>
    <x v="0"/>
    <s v="New"/>
    <x v="1"/>
    <s v="Trekking Poles"/>
    <n v="1"/>
    <n v="70.44"/>
    <n v="0.05"/>
    <n v="32.229999999999997"/>
    <n v="66.917999999999992"/>
    <n v="32.229999999999997"/>
    <n v="34.687999999999995"/>
    <n v="0.51836576108072563"/>
  </r>
  <r>
    <n v="2226"/>
    <d v="2026-07-17T00:00:00"/>
    <n v="2026"/>
    <s v="Q3"/>
    <x v="6"/>
    <x v="0"/>
    <x v="15"/>
    <x v="2"/>
    <s v="New"/>
    <x v="1"/>
    <s v="Trekking Poles"/>
    <n v="1"/>
    <n v="69.78"/>
    <n v="0.05"/>
    <n v="32.83"/>
    <n v="66.290999999999997"/>
    <n v="32.83"/>
    <n v="33.460999999999999"/>
    <n v="0.50475931876121949"/>
  </r>
  <r>
    <n v="2660"/>
    <d v="2026-07-17T00:00:00"/>
    <n v="2026"/>
    <s v="Q3"/>
    <x v="6"/>
    <x v="2"/>
    <x v="5"/>
    <x v="2"/>
    <s v="New"/>
    <x v="2"/>
    <s v="Insulated Bottle"/>
    <n v="4"/>
    <n v="35.450000000000003"/>
    <n v="0.1"/>
    <n v="13.83"/>
    <n v="127.62000000000002"/>
    <n v="55.32"/>
    <n v="72.300000000000011"/>
    <n v="0.56652562294311237"/>
  </r>
  <r>
    <n v="3004"/>
    <d v="2026-07-17T00:00:00"/>
    <n v="2026"/>
    <s v="Q3"/>
    <x v="6"/>
    <x v="3"/>
    <x v="8"/>
    <x v="0"/>
    <s v="Returning"/>
    <x v="0"/>
    <s v="Trail Bike Light"/>
    <n v="1"/>
    <n v="50.82"/>
    <n v="0.05"/>
    <n v="22.36"/>
    <n v="48.278999999999996"/>
    <n v="22.36"/>
    <n v="25.918999999999997"/>
    <n v="0.5368586756146565"/>
  </r>
  <r>
    <n v="4020"/>
    <d v="2026-07-17T00:00:00"/>
    <n v="2026"/>
    <s v="Q3"/>
    <x v="6"/>
    <x v="2"/>
    <x v="2"/>
    <x v="0"/>
    <s v="Returning"/>
    <x v="3"/>
    <s v="Compact Sleeping Bag"/>
    <n v="1"/>
    <n v="126.13"/>
    <n v="0.15"/>
    <n v="60.43"/>
    <n v="107.2105"/>
    <n v="60.43"/>
    <n v="46.780499999999996"/>
    <n v="0.43634252242084498"/>
  </r>
  <r>
    <n v="4154"/>
    <d v="2026-07-17T00:00:00"/>
    <n v="2026"/>
    <s v="Q3"/>
    <x v="6"/>
    <x v="2"/>
    <x v="10"/>
    <x v="0"/>
    <s v="Returning"/>
    <x v="1"/>
    <s v="Trekking Poles"/>
    <n v="3"/>
    <n v="72.150000000000006"/>
    <n v="0"/>
    <n v="33.01"/>
    <n v="216.45000000000002"/>
    <n v="99.03"/>
    <n v="117.42000000000002"/>
    <n v="0.54248094248094247"/>
  </r>
  <r>
    <n v="4957"/>
    <d v="2026-07-17T00:00:00"/>
    <n v="2026"/>
    <s v="Q3"/>
    <x v="6"/>
    <x v="1"/>
    <x v="1"/>
    <x v="0"/>
    <s v="Returning"/>
    <x v="4"/>
    <s v="Recovery Roller"/>
    <n v="1"/>
    <n v="35.58"/>
    <n v="0"/>
    <n v="13.68"/>
    <n v="35.58"/>
    <n v="13.68"/>
    <n v="21.9"/>
    <n v="0.61551433389544685"/>
  </r>
  <r>
    <n v="945"/>
    <d v="2026-07-18T00:00:00"/>
    <n v="2026"/>
    <s v="Q3"/>
    <x v="6"/>
    <x v="2"/>
    <x v="3"/>
    <x v="0"/>
    <s v="New"/>
    <x v="1"/>
    <s v="Summit Backpack 45L"/>
    <n v="1"/>
    <n v="154.9"/>
    <n v="0.05"/>
    <n v="77.819999999999993"/>
    <n v="147.155"/>
    <n v="77.819999999999993"/>
    <n v="69.335000000000008"/>
    <n v="0.47116985491488572"/>
  </r>
  <r>
    <n v="1726"/>
    <d v="2026-07-18T00:00:00"/>
    <n v="2026"/>
    <s v="Q3"/>
    <x v="6"/>
    <x v="1"/>
    <x v="14"/>
    <x v="2"/>
    <s v="Business"/>
    <x v="3"/>
    <s v="Portable Camp Stove"/>
    <n v="2"/>
    <n v="80.98"/>
    <n v="0.05"/>
    <n v="39.85"/>
    <n v="153.86199999999999"/>
    <n v="79.7"/>
    <n v="74.161999999999992"/>
    <n v="0.48200335365457353"/>
  </r>
  <r>
    <n v="1790"/>
    <d v="2026-07-18T00:00:00"/>
    <n v="2026"/>
    <s v="Q3"/>
    <x v="6"/>
    <x v="1"/>
    <x v="12"/>
    <x v="0"/>
    <s v="New"/>
    <x v="1"/>
    <s v="Hiking Daypack 20L"/>
    <n v="1"/>
    <n v="91.36"/>
    <n v="0"/>
    <n v="44.86"/>
    <n v="91.36"/>
    <n v="44.86"/>
    <n v="46.5"/>
    <n v="0.50897548161120842"/>
  </r>
  <r>
    <n v="2193"/>
    <d v="2026-07-18T00:00:00"/>
    <n v="2026"/>
    <s v="Q3"/>
    <x v="6"/>
    <x v="2"/>
    <x v="2"/>
    <x v="0"/>
    <s v="Returning"/>
    <x v="0"/>
    <s v="Compact Repair Kit"/>
    <n v="2"/>
    <n v="39.409999999999997"/>
    <n v="0"/>
    <n v="16.8"/>
    <n v="78.819999999999993"/>
    <n v="33.6"/>
    <n v="45.219999999999992"/>
    <n v="0.57371225577264651"/>
  </r>
  <r>
    <n v="2781"/>
    <d v="2026-07-18T00:00:00"/>
    <n v="2026"/>
    <s v="Q3"/>
    <x v="6"/>
    <x v="0"/>
    <x v="0"/>
    <x v="0"/>
    <s v="Returning"/>
    <x v="2"/>
    <s v="Carry-On Duffel"/>
    <n v="2"/>
    <n v="134.99"/>
    <n v="0"/>
    <n v="68.77"/>
    <n v="269.98"/>
    <n v="137.54"/>
    <n v="132.44000000000003"/>
    <n v="0.49055485591525305"/>
  </r>
  <r>
    <n v="3043"/>
    <d v="2026-07-18T00:00:00"/>
    <n v="2026"/>
    <s v="Q3"/>
    <x v="6"/>
    <x v="1"/>
    <x v="12"/>
    <x v="3"/>
    <s v="New"/>
    <x v="0"/>
    <s v="Compact Repair Kit"/>
    <n v="2"/>
    <n v="40.93"/>
    <n v="0.05"/>
    <n v="16.89"/>
    <n v="77.766999999999996"/>
    <n v="33.78"/>
    <n v="43.986999999999995"/>
    <n v="0.56562552239381736"/>
  </r>
  <r>
    <n v="3102"/>
    <d v="2026-07-18T00:00:00"/>
    <n v="2026"/>
    <s v="Q3"/>
    <x v="6"/>
    <x v="3"/>
    <x v="13"/>
    <x v="3"/>
    <s v="Returning"/>
    <x v="1"/>
    <s v="Hiking Daypack 20L"/>
    <n v="1"/>
    <n v="90.02"/>
    <n v="0.05"/>
    <n v="45.83"/>
    <n v="85.518999999999991"/>
    <n v="45.83"/>
    <n v="39.688999999999993"/>
    <n v="0.46409569803201622"/>
  </r>
  <r>
    <n v="3156"/>
    <d v="2026-07-18T00:00:00"/>
    <n v="2026"/>
    <s v="Q3"/>
    <x v="6"/>
    <x v="0"/>
    <x v="0"/>
    <x v="2"/>
    <s v="Returning"/>
    <x v="4"/>
    <s v="Training Mat"/>
    <n v="2"/>
    <n v="50.73"/>
    <n v="0"/>
    <n v="21.87"/>
    <n v="101.46"/>
    <n v="43.74"/>
    <n v="57.719999999999992"/>
    <n v="0.56889414547604966"/>
  </r>
  <r>
    <n v="3308"/>
    <d v="2026-07-18T00:00:00"/>
    <n v="2026"/>
    <s v="Q3"/>
    <x v="6"/>
    <x v="3"/>
    <x v="13"/>
    <x v="2"/>
    <s v="New"/>
    <x v="4"/>
    <s v="Weighted Vest"/>
    <n v="3"/>
    <n v="121.05"/>
    <n v="0.05"/>
    <n v="68.56"/>
    <n v="344.99249999999995"/>
    <n v="205.68"/>
    <n v="139.31249999999994"/>
    <n v="0.40381312637231231"/>
  </r>
  <r>
    <n v="3329"/>
    <d v="2026-07-18T00:00:00"/>
    <n v="2026"/>
    <s v="Q3"/>
    <x v="6"/>
    <x v="1"/>
    <x v="11"/>
    <x v="0"/>
    <s v="New"/>
    <x v="0"/>
    <s v="Commuter Helmet"/>
    <n v="2"/>
    <n v="81.739999999999995"/>
    <n v="0"/>
    <n v="42.75"/>
    <n v="163.47999999999999"/>
    <n v="85.5"/>
    <n v="77.97999999999999"/>
    <n v="0.47700024467824809"/>
  </r>
  <r>
    <n v="4102"/>
    <d v="2026-07-18T00:00:00"/>
    <n v="2026"/>
    <s v="Q3"/>
    <x v="6"/>
    <x v="1"/>
    <x v="12"/>
    <x v="0"/>
    <s v="Returning"/>
    <x v="1"/>
    <s v="Summit Backpack 45L"/>
    <n v="3"/>
    <n v="154.01"/>
    <n v="0.1"/>
    <n v="78.78"/>
    <n v="415.827"/>
    <n v="236.34"/>
    <n v="179.48699999999999"/>
    <n v="0.43163863818366771"/>
  </r>
  <r>
    <n v="4109"/>
    <d v="2026-07-18T00:00:00"/>
    <n v="2026"/>
    <s v="Q3"/>
    <x v="6"/>
    <x v="1"/>
    <x v="12"/>
    <x v="3"/>
    <s v="New"/>
    <x v="0"/>
    <s v="Cycling Pack 12L"/>
    <n v="4"/>
    <n v="101.61"/>
    <n v="0"/>
    <n v="51.68"/>
    <n v="406.44"/>
    <n v="206.72"/>
    <n v="199.72"/>
    <n v="0.49138864285011319"/>
  </r>
  <r>
    <n v="4813"/>
    <d v="2026-07-18T00:00:00"/>
    <n v="2026"/>
    <s v="Q3"/>
    <x v="6"/>
    <x v="2"/>
    <x v="10"/>
    <x v="2"/>
    <s v="Returning"/>
    <x v="4"/>
    <s v="Recovery Roller"/>
    <n v="2"/>
    <n v="36.869999999999997"/>
    <n v="0.15"/>
    <n v="13.94"/>
    <n v="62.678999999999995"/>
    <n v="27.88"/>
    <n v="34.798999999999992"/>
    <n v="0.55519392459994565"/>
  </r>
  <r>
    <n v="5054"/>
    <d v="2026-07-18T00:00:00"/>
    <n v="2026"/>
    <s v="Q3"/>
    <x v="6"/>
    <x v="3"/>
    <x v="8"/>
    <x v="0"/>
    <s v="New"/>
    <x v="3"/>
    <s v="Compact Sleeping Bag"/>
    <n v="2"/>
    <n v="121.06"/>
    <n v="0"/>
    <n v="59.62"/>
    <n v="242.12"/>
    <n v="119.24"/>
    <n v="122.88000000000001"/>
    <n v="0.50751693375185858"/>
  </r>
  <r>
    <n v="138"/>
    <d v="2026-07-19T00:00:00"/>
    <n v="2026"/>
    <s v="Q3"/>
    <x v="6"/>
    <x v="1"/>
    <x v="12"/>
    <x v="0"/>
    <s v="New"/>
    <x v="1"/>
    <s v="Trekking Poles"/>
    <n v="2"/>
    <n v="71.81"/>
    <n v="0"/>
    <n v="32.35"/>
    <n v="143.62"/>
    <n v="64.7"/>
    <n v="78.92"/>
    <n v="0.54950563988302459"/>
  </r>
  <r>
    <n v="433"/>
    <d v="2026-07-19T00:00:00"/>
    <n v="2026"/>
    <s v="Q3"/>
    <x v="6"/>
    <x v="1"/>
    <x v="12"/>
    <x v="0"/>
    <s v="New"/>
    <x v="1"/>
    <s v="Trail Boots"/>
    <n v="4"/>
    <n v="145.18"/>
    <n v="0"/>
    <n v="79.540000000000006"/>
    <n v="580.72"/>
    <n v="318.16000000000003"/>
    <n v="262.56"/>
    <n v="0.45212839234054275"/>
  </r>
  <r>
    <n v="484"/>
    <d v="2026-07-19T00:00:00"/>
    <n v="2026"/>
    <s v="Q3"/>
    <x v="6"/>
    <x v="1"/>
    <x v="12"/>
    <x v="0"/>
    <s v="New"/>
    <x v="4"/>
    <s v="Recovery Roller"/>
    <n v="2"/>
    <n v="36.07"/>
    <n v="0"/>
    <n v="13.6"/>
    <n v="72.14"/>
    <n v="27.2"/>
    <n v="44.94"/>
    <n v="0.62295536456889378"/>
  </r>
  <r>
    <n v="492"/>
    <d v="2026-07-19T00:00:00"/>
    <n v="2026"/>
    <s v="Q3"/>
    <x v="6"/>
    <x v="1"/>
    <x v="14"/>
    <x v="2"/>
    <s v="New"/>
    <x v="1"/>
    <s v="Trekking Poles"/>
    <n v="3"/>
    <n v="72.23"/>
    <n v="0.1"/>
    <n v="31.67"/>
    <n v="195.02100000000002"/>
    <n v="95.01"/>
    <n v="100.01100000000001"/>
    <n v="0.5128216961250327"/>
  </r>
  <r>
    <n v="626"/>
    <d v="2026-07-19T00:00:00"/>
    <n v="2026"/>
    <s v="Q3"/>
    <x v="6"/>
    <x v="1"/>
    <x v="14"/>
    <x v="2"/>
    <s v="Returning"/>
    <x v="2"/>
    <s v="Insulated Bottle"/>
    <n v="1"/>
    <n v="36.549999999999997"/>
    <n v="0.1"/>
    <n v="13.2"/>
    <n v="32.894999999999996"/>
    <n v="13.2"/>
    <n v="19.694999999999997"/>
    <n v="0.59872321021431829"/>
  </r>
  <r>
    <n v="1409"/>
    <d v="2026-07-19T00:00:00"/>
    <n v="2026"/>
    <s v="Q3"/>
    <x v="6"/>
    <x v="1"/>
    <x v="14"/>
    <x v="0"/>
    <s v="New"/>
    <x v="3"/>
    <s v="Compact Sleeping Bag"/>
    <n v="5"/>
    <n v="124.68"/>
    <n v="0.05"/>
    <n v="60.61"/>
    <n v="592.23"/>
    <n v="303.05"/>
    <n v="289.18"/>
    <n v="0.48829002245749115"/>
  </r>
  <r>
    <n v="1486"/>
    <d v="2026-07-19T00:00:00"/>
    <n v="2026"/>
    <s v="Q3"/>
    <x v="6"/>
    <x v="3"/>
    <x v="8"/>
    <x v="0"/>
    <s v="Returning"/>
    <x v="0"/>
    <s v="Cycling Pack 12L"/>
    <n v="1"/>
    <n v="101.7"/>
    <n v="0.05"/>
    <n v="49.92"/>
    <n v="96.614999999999995"/>
    <n v="49.92"/>
    <n v="46.694999999999993"/>
    <n v="0.48331004502406455"/>
  </r>
  <r>
    <n v="1940"/>
    <d v="2026-07-19T00:00:00"/>
    <n v="2026"/>
    <s v="Q3"/>
    <x v="6"/>
    <x v="2"/>
    <x v="16"/>
    <x v="0"/>
    <s v="New"/>
    <x v="4"/>
    <s v="Training Mat"/>
    <n v="2"/>
    <n v="50.24"/>
    <n v="0.05"/>
    <n v="21.88"/>
    <n v="95.456000000000003"/>
    <n v="43.76"/>
    <n v="51.696000000000005"/>
    <n v="0.54156889037881328"/>
  </r>
  <r>
    <n v="2215"/>
    <d v="2026-07-19T00:00:00"/>
    <n v="2026"/>
    <s v="Q3"/>
    <x v="6"/>
    <x v="3"/>
    <x v="13"/>
    <x v="2"/>
    <s v="Returning"/>
    <x v="4"/>
    <s v="Recovery Roller"/>
    <n v="3"/>
    <n v="35.53"/>
    <n v="0"/>
    <n v="14"/>
    <n v="106.59"/>
    <n v="42"/>
    <n v="64.59"/>
    <n v="0.60596678862932729"/>
  </r>
  <r>
    <n v="2555"/>
    <d v="2026-07-19T00:00:00"/>
    <n v="2026"/>
    <s v="Q3"/>
    <x v="6"/>
    <x v="2"/>
    <x v="2"/>
    <x v="3"/>
    <s v="New"/>
    <x v="2"/>
    <s v="Packing Cube Set"/>
    <n v="2"/>
    <n v="46.89"/>
    <n v="0.1"/>
    <n v="18.53"/>
    <n v="84.402000000000001"/>
    <n v="37.06"/>
    <n v="47.341999999999999"/>
    <n v="0.56091087888912583"/>
  </r>
  <r>
    <n v="4710"/>
    <d v="2026-07-19T00:00:00"/>
    <n v="2026"/>
    <s v="Q3"/>
    <x v="6"/>
    <x v="0"/>
    <x v="0"/>
    <x v="2"/>
    <s v="Returning"/>
    <x v="3"/>
    <s v="Trail Tent 2P"/>
    <n v="1"/>
    <n v="197.29"/>
    <n v="0.1"/>
    <n v="104.7"/>
    <n v="177.56100000000001"/>
    <n v="104.7"/>
    <n v="72.861000000000004"/>
    <n v="0.4103434875901803"/>
  </r>
  <r>
    <n v="4974"/>
    <d v="2026-07-19T00:00:00"/>
    <n v="2026"/>
    <s v="Q3"/>
    <x v="6"/>
    <x v="0"/>
    <x v="9"/>
    <x v="2"/>
    <s v="Business"/>
    <x v="1"/>
    <s v="Trekking Poles"/>
    <n v="1"/>
    <n v="70.52"/>
    <n v="0.1"/>
    <n v="33.28"/>
    <n v="63.467999999999996"/>
    <n v="33.28"/>
    <n v="30.187999999999995"/>
    <n v="0.47564126804058732"/>
  </r>
  <r>
    <n v="5048"/>
    <d v="2026-07-19T00:00:00"/>
    <n v="2026"/>
    <s v="Q3"/>
    <x v="6"/>
    <x v="1"/>
    <x v="12"/>
    <x v="3"/>
    <s v="New"/>
    <x v="4"/>
    <s v="Training Mat"/>
    <n v="3"/>
    <n v="49.9"/>
    <n v="0.05"/>
    <n v="22.27"/>
    <n v="142.21499999999997"/>
    <n v="66.81"/>
    <n v="75.404999999999973"/>
    <n v="0.53021833139964125"/>
  </r>
  <r>
    <n v="1"/>
    <d v="2026-07-20T00:00:00"/>
    <n v="2026"/>
    <s v="Q3"/>
    <x v="6"/>
    <x v="3"/>
    <x v="7"/>
    <x v="2"/>
    <s v="New"/>
    <x v="1"/>
    <s v="Summit Backpack 45L"/>
    <n v="3"/>
    <n v="156.25"/>
    <n v="0"/>
    <n v="79.900000000000006"/>
    <n v="468.75"/>
    <n v="239.70000000000002"/>
    <n v="229.04999999999998"/>
    <n v="0.48863999999999996"/>
  </r>
  <r>
    <n v="270"/>
    <d v="2026-07-20T00:00:00"/>
    <n v="2026"/>
    <s v="Q3"/>
    <x v="6"/>
    <x v="2"/>
    <x v="2"/>
    <x v="3"/>
    <s v="Returning"/>
    <x v="3"/>
    <s v="Compact Sleeping Bag"/>
    <n v="3"/>
    <n v="120.14"/>
    <n v="0"/>
    <n v="58.9"/>
    <n v="360.42"/>
    <n v="176.7"/>
    <n v="183.72000000000003"/>
    <n v="0.5097386382553688"/>
  </r>
  <r>
    <n v="2130"/>
    <d v="2026-07-20T00:00:00"/>
    <n v="2026"/>
    <s v="Q3"/>
    <x v="6"/>
    <x v="1"/>
    <x v="14"/>
    <x v="2"/>
    <s v="Returning"/>
    <x v="1"/>
    <s v="Trail Boots"/>
    <n v="1"/>
    <n v="145.21"/>
    <n v="0"/>
    <n v="80.52"/>
    <n v="145.21"/>
    <n v="80.52"/>
    <n v="64.690000000000012"/>
    <n v="0.44549273466014744"/>
  </r>
  <r>
    <n v="2474"/>
    <d v="2026-07-20T00:00:00"/>
    <n v="2026"/>
    <s v="Q3"/>
    <x v="6"/>
    <x v="2"/>
    <x v="2"/>
    <x v="2"/>
    <s v="Returning"/>
    <x v="0"/>
    <s v="Compact Repair Kit"/>
    <n v="2"/>
    <n v="39.78"/>
    <n v="0.1"/>
    <n v="16.260000000000002"/>
    <n v="71.603999999999999"/>
    <n v="32.520000000000003"/>
    <n v="39.083999999999996"/>
    <n v="0.54583542818836928"/>
  </r>
  <r>
    <n v="2514"/>
    <d v="2026-07-20T00:00:00"/>
    <n v="2026"/>
    <s v="Q3"/>
    <x v="6"/>
    <x v="1"/>
    <x v="6"/>
    <x v="0"/>
    <s v="New"/>
    <x v="2"/>
    <s v="Travel Backpack 35L"/>
    <n v="2"/>
    <n v="161.97"/>
    <n v="0.1"/>
    <n v="88.57"/>
    <n v="291.54599999999999"/>
    <n v="177.14"/>
    <n v="114.40600000000001"/>
    <n v="0.39241148909606033"/>
  </r>
  <r>
    <n v="2616"/>
    <d v="2026-07-20T00:00:00"/>
    <n v="2026"/>
    <s v="Q3"/>
    <x v="6"/>
    <x v="2"/>
    <x v="3"/>
    <x v="2"/>
    <s v="New"/>
    <x v="4"/>
    <s v="Weighted Vest"/>
    <n v="2"/>
    <n v="125.37"/>
    <n v="0"/>
    <n v="68.040000000000006"/>
    <n v="250.74"/>
    <n v="136.08000000000001"/>
    <n v="114.66"/>
    <n v="0.457286432160804"/>
  </r>
  <r>
    <n v="2632"/>
    <d v="2026-07-20T00:00:00"/>
    <n v="2026"/>
    <s v="Q3"/>
    <x v="6"/>
    <x v="0"/>
    <x v="15"/>
    <x v="0"/>
    <s v="New"/>
    <x v="3"/>
    <s v="Trail Tent 2P"/>
    <n v="1"/>
    <n v="196.57"/>
    <n v="0"/>
    <n v="104.78"/>
    <n v="196.57"/>
    <n v="104.78"/>
    <n v="91.789999999999992"/>
    <n v="0.46695833545301924"/>
  </r>
  <r>
    <n v="3725"/>
    <d v="2026-07-20T00:00:00"/>
    <n v="2026"/>
    <s v="Q3"/>
    <x v="6"/>
    <x v="2"/>
    <x v="16"/>
    <x v="0"/>
    <s v="Returning"/>
    <x v="3"/>
    <s v="Trail Tent 2P"/>
    <n v="2"/>
    <n v="195.74"/>
    <n v="0.05"/>
    <n v="107.17"/>
    <n v="371.90600000000001"/>
    <n v="214.34"/>
    <n v="157.566"/>
    <n v="0.4236715729243411"/>
  </r>
  <r>
    <n v="3834"/>
    <d v="2026-07-20T00:00:00"/>
    <n v="2026"/>
    <s v="Q3"/>
    <x v="6"/>
    <x v="1"/>
    <x v="14"/>
    <x v="2"/>
    <s v="New"/>
    <x v="3"/>
    <s v="Trail Tent 2P"/>
    <n v="3"/>
    <n v="192.28"/>
    <n v="0"/>
    <n v="104.3"/>
    <n v="576.84"/>
    <n v="312.89999999999998"/>
    <n v="263.94000000000005"/>
    <n v="0.45756188891200339"/>
  </r>
  <r>
    <n v="159"/>
    <d v="2026-07-21T00:00:00"/>
    <n v="2026"/>
    <s v="Q3"/>
    <x v="6"/>
    <x v="1"/>
    <x v="1"/>
    <x v="0"/>
    <s v="Returning"/>
    <x v="1"/>
    <s v="Trekking Poles"/>
    <n v="2"/>
    <n v="70.150000000000006"/>
    <n v="0.05"/>
    <n v="32.950000000000003"/>
    <n v="133.285"/>
    <n v="65.900000000000006"/>
    <n v="67.384999999999991"/>
    <n v="0.50557076940390888"/>
  </r>
  <r>
    <n v="435"/>
    <d v="2026-07-21T00:00:00"/>
    <n v="2026"/>
    <s v="Q3"/>
    <x v="6"/>
    <x v="2"/>
    <x v="2"/>
    <x v="0"/>
    <s v="Returning"/>
    <x v="3"/>
    <s v="Alpine Tent 4P"/>
    <n v="2"/>
    <n v="342.38"/>
    <n v="0.05"/>
    <n v="192.01"/>
    <n v="650.52199999999993"/>
    <n v="384.02"/>
    <n v="266.50199999999995"/>
    <n v="0.40967407712575438"/>
  </r>
  <r>
    <n v="1467"/>
    <d v="2026-07-21T00:00:00"/>
    <n v="2026"/>
    <s v="Q3"/>
    <x v="6"/>
    <x v="1"/>
    <x v="14"/>
    <x v="3"/>
    <s v="New"/>
    <x v="4"/>
    <s v="Training Mat"/>
    <n v="1"/>
    <n v="50.59"/>
    <n v="0.05"/>
    <n v="22.04"/>
    <n v="48.060499999999998"/>
    <n v="22.04"/>
    <n v="26.020499999999998"/>
    <n v="0.54141134611583319"/>
  </r>
  <r>
    <n v="1552"/>
    <d v="2026-07-21T00:00:00"/>
    <n v="2026"/>
    <s v="Q3"/>
    <x v="6"/>
    <x v="3"/>
    <x v="4"/>
    <x v="2"/>
    <s v="New"/>
    <x v="2"/>
    <s v="Packing Cube Set"/>
    <n v="2"/>
    <n v="46.34"/>
    <n v="0.1"/>
    <n v="18.41"/>
    <n v="83.412000000000006"/>
    <n v="36.82"/>
    <n v="46.592000000000006"/>
    <n v="0.55857670359180933"/>
  </r>
  <r>
    <n v="1745"/>
    <d v="2026-07-21T00:00:00"/>
    <n v="2026"/>
    <s v="Q3"/>
    <x v="6"/>
    <x v="1"/>
    <x v="6"/>
    <x v="3"/>
    <s v="New"/>
    <x v="1"/>
    <s v="Hiking Daypack 20L"/>
    <n v="1"/>
    <n v="91.45"/>
    <n v="0"/>
    <n v="44.16"/>
    <n v="91.45"/>
    <n v="44.16"/>
    <n v="47.290000000000006"/>
    <n v="0.51711317659923461"/>
  </r>
  <r>
    <n v="2174"/>
    <d v="2026-07-21T00:00:00"/>
    <n v="2026"/>
    <s v="Q3"/>
    <x v="6"/>
    <x v="3"/>
    <x v="8"/>
    <x v="3"/>
    <s v="Returning"/>
    <x v="0"/>
    <s v="Compact Repair Kit"/>
    <n v="3"/>
    <n v="40.28"/>
    <n v="0"/>
    <n v="17.12"/>
    <n v="120.84"/>
    <n v="51.36"/>
    <n v="69.48"/>
    <n v="0.57497517378351537"/>
  </r>
  <r>
    <n v="3444"/>
    <d v="2026-07-21T00:00:00"/>
    <n v="2026"/>
    <s v="Q3"/>
    <x v="6"/>
    <x v="1"/>
    <x v="14"/>
    <x v="0"/>
    <s v="Returning"/>
    <x v="4"/>
    <s v="Recovery Roller"/>
    <n v="2"/>
    <n v="36.93"/>
    <n v="0"/>
    <n v="13.63"/>
    <n v="73.86"/>
    <n v="27.26"/>
    <n v="46.599999999999994"/>
    <n v="0.63092336853506625"/>
  </r>
  <r>
    <n v="3646"/>
    <d v="2026-07-21T00:00:00"/>
    <n v="2026"/>
    <s v="Q3"/>
    <x v="6"/>
    <x v="2"/>
    <x v="2"/>
    <x v="3"/>
    <s v="Returning"/>
    <x v="1"/>
    <s v="Trail Boots"/>
    <n v="1"/>
    <n v="143.69"/>
    <n v="0"/>
    <n v="80.87"/>
    <n v="143.69"/>
    <n v="80.87"/>
    <n v="62.819999999999993"/>
    <n v="0.43719117544714309"/>
  </r>
  <r>
    <n v="4558"/>
    <d v="2026-07-21T00:00:00"/>
    <n v="2026"/>
    <s v="Q3"/>
    <x v="6"/>
    <x v="1"/>
    <x v="14"/>
    <x v="3"/>
    <s v="New"/>
    <x v="1"/>
    <s v="Trail Boots"/>
    <n v="2"/>
    <n v="147.09"/>
    <n v="0"/>
    <n v="81.58"/>
    <n v="294.18"/>
    <n v="163.16"/>
    <n v="131.02000000000001"/>
    <n v="0.44537358080087025"/>
  </r>
  <r>
    <n v="4564"/>
    <d v="2026-07-21T00:00:00"/>
    <n v="2026"/>
    <s v="Q3"/>
    <x v="6"/>
    <x v="2"/>
    <x v="5"/>
    <x v="0"/>
    <s v="New"/>
    <x v="1"/>
    <s v="Summit Backpack 45L"/>
    <n v="1"/>
    <n v="153.88"/>
    <n v="0"/>
    <n v="80.98"/>
    <n v="153.88"/>
    <n v="80.98"/>
    <n v="72.899999999999991"/>
    <n v="0.47374577592929551"/>
  </r>
  <r>
    <n v="4616"/>
    <d v="2026-07-21T00:00:00"/>
    <n v="2026"/>
    <s v="Q3"/>
    <x v="6"/>
    <x v="3"/>
    <x v="13"/>
    <x v="3"/>
    <s v="New"/>
    <x v="1"/>
    <s v="Trekking Poles"/>
    <n v="3"/>
    <n v="72.2"/>
    <n v="0"/>
    <n v="31.45"/>
    <n v="216.60000000000002"/>
    <n v="94.35"/>
    <n v="122.25000000000003"/>
    <n v="0.5644044321329641"/>
  </r>
  <r>
    <n v="536"/>
    <d v="2026-07-22T00:00:00"/>
    <n v="2026"/>
    <s v="Q3"/>
    <x v="6"/>
    <x v="3"/>
    <x v="13"/>
    <x v="2"/>
    <s v="Business"/>
    <x v="4"/>
    <s v="Resistance Band Set"/>
    <n v="1"/>
    <n v="40.67"/>
    <n v="0"/>
    <n v="14.28"/>
    <n v="40.67"/>
    <n v="14.28"/>
    <n v="26.39"/>
    <n v="0.64888123924268504"/>
  </r>
  <r>
    <n v="571"/>
    <d v="2026-07-22T00:00:00"/>
    <n v="2026"/>
    <s v="Q3"/>
    <x v="6"/>
    <x v="0"/>
    <x v="0"/>
    <x v="0"/>
    <s v="New"/>
    <x v="1"/>
    <s v="Summit Backpack 45L"/>
    <n v="3"/>
    <n v="152.53"/>
    <n v="0"/>
    <n v="80.88"/>
    <n v="457.59000000000003"/>
    <n v="242.64"/>
    <n v="214.95000000000005"/>
    <n v="0.46974365698551113"/>
  </r>
  <r>
    <n v="965"/>
    <d v="2026-07-22T00:00:00"/>
    <n v="2026"/>
    <s v="Q3"/>
    <x v="6"/>
    <x v="1"/>
    <x v="11"/>
    <x v="2"/>
    <s v="Returning"/>
    <x v="2"/>
    <s v="Insulated Bottle"/>
    <n v="2"/>
    <n v="35.39"/>
    <n v="0.05"/>
    <n v="13.39"/>
    <n v="67.241"/>
    <n v="26.78"/>
    <n v="40.460999999999999"/>
    <n v="0.60173108668818132"/>
  </r>
  <r>
    <n v="1504"/>
    <d v="2026-07-22T00:00:00"/>
    <n v="2026"/>
    <s v="Q3"/>
    <x v="6"/>
    <x v="3"/>
    <x v="4"/>
    <x v="0"/>
    <s v="Returning"/>
    <x v="1"/>
    <s v="Hiking Daypack 20L"/>
    <n v="5"/>
    <n v="93.35"/>
    <n v="0"/>
    <n v="46.31"/>
    <n v="466.75"/>
    <n v="231.55"/>
    <n v="235.2"/>
    <n v="0.50391001606855912"/>
  </r>
  <r>
    <n v="2560"/>
    <d v="2026-07-22T00:00:00"/>
    <n v="2026"/>
    <s v="Q3"/>
    <x v="6"/>
    <x v="1"/>
    <x v="12"/>
    <x v="0"/>
    <s v="Returning"/>
    <x v="0"/>
    <s v="Trail Bike Light"/>
    <n v="2"/>
    <n v="51.71"/>
    <n v="0"/>
    <n v="22.75"/>
    <n v="103.42"/>
    <n v="45.5"/>
    <n v="57.92"/>
    <n v="0.5600464126861342"/>
  </r>
  <r>
    <n v="2758"/>
    <d v="2026-07-22T00:00:00"/>
    <n v="2026"/>
    <s v="Q3"/>
    <x v="6"/>
    <x v="0"/>
    <x v="0"/>
    <x v="0"/>
    <s v="New"/>
    <x v="0"/>
    <s v="Compact Repair Kit"/>
    <n v="1"/>
    <n v="39.86"/>
    <n v="0"/>
    <n v="16.53"/>
    <n v="39.86"/>
    <n v="16.53"/>
    <n v="23.33"/>
    <n v="0.58529854490717503"/>
  </r>
  <r>
    <n v="4030"/>
    <d v="2026-07-22T00:00:00"/>
    <n v="2026"/>
    <s v="Q3"/>
    <x v="6"/>
    <x v="3"/>
    <x v="8"/>
    <x v="0"/>
    <s v="New"/>
    <x v="3"/>
    <s v="Portable Camp Stove"/>
    <n v="2"/>
    <n v="83.71"/>
    <n v="0"/>
    <n v="39.29"/>
    <n v="167.42"/>
    <n v="78.58"/>
    <n v="88.839999999999989"/>
    <n v="0.53064150041811009"/>
  </r>
  <r>
    <n v="4337"/>
    <d v="2026-07-22T00:00:00"/>
    <n v="2026"/>
    <s v="Q3"/>
    <x v="6"/>
    <x v="1"/>
    <x v="14"/>
    <x v="2"/>
    <s v="New"/>
    <x v="2"/>
    <s v="Packing Cube Set"/>
    <n v="1"/>
    <n v="47.62"/>
    <n v="0"/>
    <n v="17.82"/>
    <n v="47.62"/>
    <n v="17.82"/>
    <n v="29.799999999999997"/>
    <n v="0.62578748425031494"/>
  </r>
  <r>
    <n v="5129"/>
    <d v="2026-07-22T00:00:00"/>
    <n v="2026"/>
    <s v="Q3"/>
    <x v="6"/>
    <x v="1"/>
    <x v="12"/>
    <x v="0"/>
    <s v="Returning"/>
    <x v="0"/>
    <s v="Commuter Helmet"/>
    <n v="1"/>
    <n v="80.05"/>
    <n v="0.05"/>
    <n v="43.81"/>
    <n v="76.047499999999999"/>
    <n v="43.81"/>
    <n v="32.237499999999997"/>
    <n v="0.42391268615010352"/>
  </r>
  <r>
    <n v="81"/>
    <d v="2026-07-23T00:00:00"/>
    <n v="2026"/>
    <s v="Q3"/>
    <x v="6"/>
    <x v="3"/>
    <x v="8"/>
    <x v="2"/>
    <s v="Returning"/>
    <x v="4"/>
    <s v="Training Mat"/>
    <n v="1"/>
    <n v="51.82"/>
    <n v="0"/>
    <n v="21.43"/>
    <n v="51.82"/>
    <n v="21.43"/>
    <n v="30.39"/>
    <n v="0.58645310690852959"/>
  </r>
  <r>
    <n v="493"/>
    <d v="2026-07-23T00:00:00"/>
    <n v="2026"/>
    <s v="Q3"/>
    <x v="6"/>
    <x v="1"/>
    <x v="11"/>
    <x v="0"/>
    <s v="Business"/>
    <x v="2"/>
    <s v="Travel Backpack 35L"/>
    <n v="4"/>
    <n v="161.28"/>
    <n v="0.15"/>
    <n v="89.2"/>
    <n v="548.35199999999998"/>
    <n v="356.8"/>
    <n v="191.55199999999996"/>
    <n v="0.3493230625583566"/>
  </r>
  <r>
    <n v="613"/>
    <d v="2026-07-23T00:00:00"/>
    <n v="2026"/>
    <s v="Q3"/>
    <x v="6"/>
    <x v="0"/>
    <x v="0"/>
    <x v="0"/>
    <s v="New"/>
    <x v="0"/>
    <s v="Compact Repair Kit"/>
    <n v="1"/>
    <n v="39.86"/>
    <n v="0.05"/>
    <n v="16.989999999999998"/>
    <n v="37.866999999999997"/>
    <n v="16.989999999999998"/>
    <n v="20.876999999999999"/>
    <n v="0.55132437214461139"/>
  </r>
  <r>
    <n v="958"/>
    <d v="2026-07-23T00:00:00"/>
    <n v="2026"/>
    <s v="Q3"/>
    <x v="6"/>
    <x v="3"/>
    <x v="8"/>
    <x v="3"/>
    <s v="New"/>
    <x v="0"/>
    <s v="Cycling Pack 12L"/>
    <n v="6"/>
    <n v="102.96"/>
    <n v="0.05"/>
    <n v="51.74"/>
    <n v="586.87199999999996"/>
    <n v="310.44"/>
    <n v="276.43199999999996"/>
    <n v="0.47102604997341835"/>
  </r>
  <r>
    <n v="1270"/>
    <d v="2026-07-23T00:00:00"/>
    <n v="2026"/>
    <s v="Q3"/>
    <x v="6"/>
    <x v="1"/>
    <x v="12"/>
    <x v="3"/>
    <s v="Returning"/>
    <x v="1"/>
    <s v="Hiking Daypack 20L"/>
    <n v="1"/>
    <n v="94.04"/>
    <n v="0"/>
    <n v="44.88"/>
    <n v="94.04"/>
    <n v="44.88"/>
    <n v="49.160000000000004"/>
    <n v="0.52275627392598889"/>
  </r>
  <r>
    <n v="1513"/>
    <d v="2026-07-23T00:00:00"/>
    <n v="2026"/>
    <s v="Q3"/>
    <x v="6"/>
    <x v="3"/>
    <x v="8"/>
    <x v="0"/>
    <s v="New"/>
    <x v="1"/>
    <s v="Trekking Poles"/>
    <n v="2"/>
    <n v="70.790000000000006"/>
    <n v="0"/>
    <n v="32.44"/>
    <n v="141.58000000000001"/>
    <n v="64.88"/>
    <n v="76.700000000000017"/>
    <n v="0.541743184065546"/>
  </r>
  <r>
    <n v="2009"/>
    <d v="2026-07-23T00:00:00"/>
    <n v="2026"/>
    <s v="Q3"/>
    <x v="6"/>
    <x v="2"/>
    <x v="10"/>
    <x v="0"/>
    <s v="New"/>
    <x v="2"/>
    <s v="Packing Cube Set"/>
    <n v="2"/>
    <n v="46.41"/>
    <n v="0"/>
    <n v="18.600000000000001"/>
    <n v="92.82"/>
    <n v="37.200000000000003"/>
    <n v="55.61999999999999"/>
    <n v="0.59922430510665803"/>
  </r>
  <r>
    <n v="2838"/>
    <d v="2026-07-23T00:00:00"/>
    <n v="2026"/>
    <s v="Q3"/>
    <x v="6"/>
    <x v="3"/>
    <x v="13"/>
    <x v="3"/>
    <s v="New"/>
    <x v="1"/>
    <s v="Trekking Poles"/>
    <n v="1"/>
    <n v="69.75"/>
    <n v="0"/>
    <n v="33.299999999999997"/>
    <n v="69.75"/>
    <n v="33.299999999999997"/>
    <n v="36.450000000000003"/>
    <n v="0.52258064516129032"/>
  </r>
  <r>
    <n v="3730"/>
    <d v="2026-07-23T00:00:00"/>
    <n v="2026"/>
    <s v="Q3"/>
    <x v="6"/>
    <x v="0"/>
    <x v="15"/>
    <x v="2"/>
    <s v="Business"/>
    <x v="0"/>
    <s v="Compact Repair Kit"/>
    <n v="3"/>
    <n v="40.81"/>
    <n v="0"/>
    <n v="16.86"/>
    <n v="122.43"/>
    <n v="50.58"/>
    <n v="71.850000000000009"/>
    <n v="0.58686596422445481"/>
  </r>
  <r>
    <n v="4287"/>
    <d v="2026-07-23T00:00:00"/>
    <n v="2026"/>
    <s v="Q3"/>
    <x v="6"/>
    <x v="3"/>
    <x v="8"/>
    <x v="3"/>
    <s v="Returning"/>
    <x v="1"/>
    <s v="Summit Backpack 45L"/>
    <n v="5"/>
    <n v="156.69"/>
    <n v="0"/>
    <n v="80.489999999999995"/>
    <n v="783.45"/>
    <n v="402.45"/>
    <n v="381.00000000000006"/>
    <n v="0.48631054949262881"/>
  </r>
  <r>
    <n v="4297"/>
    <d v="2026-07-23T00:00:00"/>
    <n v="2026"/>
    <s v="Q3"/>
    <x v="6"/>
    <x v="1"/>
    <x v="6"/>
    <x v="3"/>
    <s v="Returning"/>
    <x v="2"/>
    <s v="Travel Backpack 35L"/>
    <n v="1"/>
    <n v="168.59"/>
    <n v="0.1"/>
    <n v="88.8"/>
    <n v="151.73099999999999"/>
    <n v="88.8"/>
    <n v="62.930999999999997"/>
    <n v="0.41475374181940405"/>
  </r>
  <r>
    <n v="5118"/>
    <d v="2026-07-23T00:00:00"/>
    <n v="2026"/>
    <s v="Q3"/>
    <x v="6"/>
    <x v="1"/>
    <x v="12"/>
    <x v="0"/>
    <s v="Business"/>
    <x v="2"/>
    <s v="Insulated Bottle"/>
    <n v="5"/>
    <n v="36.880000000000003"/>
    <n v="0.1"/>
    <n v="13.76"/>
    <n v="165.96"/>
    <n v="68.8"/>
    <n v="97.160000000000011"/>
    <n v="0.58544227524704751"/>
  </r>
  <r>
    <n v="363"/>
    <d v="2026-07-24T00:00:00"/>
    <n v="2026"/>
    <s v="Q3"/>
    <x v="6"/>
    <x v="0"/>
    <x v="0"/>
    <x v="1"/>
    <s v="Business"/>
    <x v="2"/>
    <s v="Carry-On Duffel"/>
    <n v="8"/>
    <n v="136.13"/>
    <n v="0.1"/>
    <n v="66.55"/>
    <n v="980.13599999999997"/>
    <n v="532.4"/>
    <n v="447.73599999999999"/>
    <n v="0.45681007533648393"/>
  </r>
  <r>
    <n v="4243"/>
    <d v="2026-07-24T00:00:00"/>
    <n v="2026"/>
    <s v="Q3"/>
    <x v="6"/>
    <x v="1"/>
    <x v="14"/>
    <x v="3"/>
    <s v="Returning"/>
    <x v="0"/>
    <s v="Compact Repair Kit"/>
    <n v="2"/>
    <n v="40.479999999999997"/>
    <n v="0.05"/>
    <n v="16.93"/>
    <n v="76.911999999999992"/>
    <n v="33.86"/>
    <n v="43.051999999999992"/>
    <n v="0.5597566049511129"/>
  </r>
  <r>
    <n v="4348"/>
    <d v="2026-07-24T00:00:00"/>
    <n v="2026"/>
    <s v="Q3"/>
    <x v="6"/>
    <x v="0"/>
    <x v="0"/>
    <x v="0"/>
    <s v="New"/>
    <x v="0"/>
    <s v="Trail Bike Light"/>
    <n v="4"/>
    <n v="50.09"/>
    <n v="0"/>
    <n v="22.11"/>
    <n v="200.36"/>
    <n v="88.44"/>
    <n v="111.92000000000002"/>
    <n v="0.55859452984627678"/>
  </r>
  <r>
    <n v="4405"/>
    <d v="2026-07-24T00:00:00"/>
    <n v="2026"/>
    <s v="Q3"/>
    <x v="6"/>
    <x v="3"/>
    <x v="8"/>
    <x v="0"/>
    <s v="Returning"/>
    <x v="1"/>
    <s v="Summit Backpack 45L"/>
    <n v="1"/>
    <n v="156.54"/>
    <n v="0.1"/>
    <n v="77.38"/>
    <n v="140.886"/>
    <n v="77.38"/>
    <n v="63.506"/>
    <n v="0.4507616086765186"/>
  </r>
  <r>
    <n v="4857"/>
    <d v="2026-07-24T00:00:00"/>
    <n v="2026"/>
    <s v="Q3"/>
    <x v="6"/>
    <x v="1"/>
    <x v="6"/>
    <x v="2"/>
    <s v="Returning"/>
    <x v="1"/>
    <s v="Summit Backpack 45L"/>
    <n v="1"/>
    <n v="152.1"/>
    <n v="0.1"/>
    <n v="80.459999999999994"/>
    <n v="136.88999999999999"/>
    <n v="80.459999999999994"/>
    <n v="56.429999999999993"/>
    <n v="0.41222879684418146"/>
  </r>
  <r>
    <n v="87"/>
    <d v="2026-07-25T00:00:00"/>
    <n v="2026"/>
    <s v="Q3"/>
    <x v="6"/>
    <x v="1"/>
    <x v="11"/>
    <x v="0"/>
    <s v="Returning"/>
    <x v="1"/>
    <s v="Summit Backpack 45L"/>
    <n v="1"/>
    <n v="155.35"/>
    <n v="0"/>
    <n v="80.47"/>
    <n v="155.35"/>
    <n v="80.47"/>
    <n v="74.88"/>
    <n v="0.48200836820083681"/>
  </r>
  <r>
    <n v="315"/>
    <d v="2026-07-25T00:00:00"/>
    <n v="2026"/>
    <s v="Q3"/>
    <x v="6"/>
    <x v="2"/>
    <x v="3"/>
    <x v="3"/>
    <s v="New"/>
    <x v="0"/>
    <s v="Commuter Helmet"/>
    <n v="1"/>
    <n v="81.13"/>
    <n v="0.05"/>
    <n v="42.41"/>
    <n v="77.073499999999996"/>
    <n v="42.41"/>
    <n v="34.663499999999999"/>
    <n v="0.44974602165465433"/>
  </r>
  <r>
    <n v="970"/>
    <d v="2026-07-25T00:00:00"/>
    <n v="2026"/>
    <s v="Q3"/>
    <x v="6"/>
    <x v="1"/>
    <x v="11"/>
    <x v="0"/>
    <s v="New"/>
    <x v="1"/>
    <s v="Trail Boots"/>
    <n v="1"/>
    <n v="145.87"/>
    <n v="0"/>
    <n v="81.430000000000007"/>
    <n v="145.87"/>
    <n v="81.430000000000007"/>
    <n v="64.44"/>
    <n v="0.44176321382052508"/>
  </r>
  <r>
    <n v="1891"/>
    <d v="2026-07-25T00:00:00"/>
    <n v="2026"/>
    <s v="Q3"/>
    <x v="6"/>
    <x v="1"/>
    <x v="12"/>
    <x v="0"/>
    <s v="New"/>
    <x v="1"/>
    <s v="Summit Backpack 45L"/>
    <n v="6"/>
    <n v="151.88999999999999"/>
    <n v="0.15"/>
    <n v="76.83"/>
    <n v="774.6389999999999"/>
    <n v="460.98"/>
    <n v="313.65899999999988"/>
    <n v="0.40490989996630677"/>
  </r>
  <r>
    <n v="2148"/>
    <d v="2026-07-25T00:00:00"/>
    <n v="2026"/>
    <s v="Q3"/>
    <x v="6"/>
    <x v="2"/>
    <x v="10"/>
    <x v="0"/>
    <s v="New"/>
    <x v="4"/>
    <s v="Resistance Band Set"/>
    <n v="2"/>
    <n v="41.14"/>
    <n v="0.1"/>
    <n v="14.84"/>
    <n v="74.052000000000007"/>
    <n v="29.68"/>
    <n v="44.372000000000007"/>
    <n v="0.59920056176740677"/>
  </r>
  <r>
    <n v="2467"/>
    <d v="2026-07-25T00:00:00"/>
    <n v="2026"/>
    <s v="Q3"/>
    <x v="6"/>
    <x v="3"/>
    <x v="4"/>
    <x v="2"/>
    <s v="Returning"/>
    <x v="0"/>
    <s v="Trail Bike Light"/>
    <n v="1"/>
    <n v="49.5"/>
    <n v="0"/>
    <n v="21.83"/>
    <n v="49.5"/>
    <n v="21.83"/>
    <n v="27.67"/>
    <n v="0.55898989898989904"/>
  </r>
  <r>
    <n v="3710"/>
    <d v="2026-07-25T00:00:00"/>
    <n v="2026"/>
    <s v="Q3"/>
    <x v="6"/>
    <x v="3"/>
    <x v="7"/>
    <x v="0"/>
    <s v="New"/>
    <x v="2"/>
    <s v="Packing Cube Set"/>
    <n v="2"/>
    <n v="46.48"/>
    <n v="0.05"/>
    <n v="18.760000000000002"/>
    <n v="88.311999999999983"/>
    <n v="37.520000000000003"/>
    <n v="50.79199999999998"/>
    <n v="0.57514267596702584"/>
  </r>
  <r>
    <n v="3714"/>
    <d v="2026-07-25T00:00:00"/>
    <n v="2026"/>
    <s v="Q3"/>
    <x v="6"/>
    <x v="2"/>
    <x v="2"/>
    <x v="3"/>
    <s v="Returning"/>
    <x v="2"/>
    <s v="Insulated Bottle"/>
    <n v="1"/>
    <n v="36.909999999999997"/>
    <n v="0"/>
    <n v="13.56"/>
    <n v="36.909999999999997"/>
    <n v="13.56"/>
    <n v="23.349999999999994"/>
    <n v="0.63261988620969922"/>
  </r>
  <r>
    <n v="3893"/>
    <d v="2026-07-25T00:00:00"/>
    <n v="2026"/>
    <s v="Q3"/>
    <x v="6"/>
    <x v="0"/>
    <x v="0"/>
    <x v="0"/>
    <s v="Returning"/>
    <x v="2"/>
    <s v="Insulated Bottle"/>
    <n v="1"/>
    <n v="35.6"/>
    <n v="0"/>
    <n v="13.91"/>
    <n v="35.6"/>
    <n v="13.91"/>
    <n v="21.69"/>
    <n v="0.60926966292134832"/>
  </r>
  <r>
    <n v="4136"/>
    <d v="2026-07-25T00:00:00"/>
    <n v="2026"/>
    <s v="Q3"/>
    <x v="6"/>
    <x v="1"/>
    <x v="11"/>
    <x v="2"/>
    <s v="New"/>
    <x v="0"/>
    <s v="Commuter Helmet"/>
    <n v="2"/>
    <n v="80.25"/>
    <n v="0.05"/>
    <n v="42.39"/>
    <n v="152.47499999999999"/>
    <n v="84.78"/>
    <n v="67.694999999999993"/>
    <n v="0.44397442203639936"/>
  </r>
  <r>
    <n v="4212"/>
    <d v="2026-07-25T00:00:00"/>
    <n v="2026"/>
    <s v="Q3"/>
    <x v="6"/>
    <x v="0"/>
    <x v="0"/>
    <x v="3"/>
    <s v="Returning"/>
    <x v="2"/>
    <s v="Packing Cube Set"/>
    <n v="2"/>
    <n v="47.52"/>
    <n v="0.1"/>
    <n v="17.86"/>
    <n v="85.536000000000001"/>
    <n v="35.72"/>
    <n v="49.816000000000003"/>
    <n v="0.58239805462027683"/>
  </r>
  <r>
    <n v="4332"/>
    <d v="2026-07-25T00:00:00"/>
    <n v="2026"/>
    <s v="Q3"/>
    <x v="6"/>
    <x v="3"/>
    <x v="13"/>
    <x v="0"/>
    <s v="New"/>
    <x v="2"/>
    <s v="Travel Backpack 35L"/>
    <n v="2"/>
    <n v="164.58"/>
    <n v="0.1"/>
    <n v="86.55"/>
    <n v="296.24400000000003"/>
    <n v="173.1"/>
    <n v="123.14400000000003"/>
    <n v="0.41568436829100341"/>
  </r>
  <r>
    <n v="702"/>
    <d v="2026-07-26T00:00:00"/>
    <n v="2026"/>
    <s v="Q3"/>
    <x v="6"/>
    <x v="0"/>
    <x v="9"/>
    <x v="0"/>
    <s v="New"/>
    <x v="0"/>
    <s v="Compact Repair Kit"/>
    <n v="1"/>
    <n v="39.99"/>
    <n v="0.05"/>
    <n v="16.739999999999998"/>
    <n v="37.990499999999997"/>
    <n v="16.739999999999998"/>
    <n v="21.250499999999999"/>
    <n v="0.55936352509179932"/>
  </r>
  <r>
    <n v="1223"/>
    <d v="2026-07-26T00:00:00"/>
    <n v="2026"/>
    <s v="Q3"/>
    <x v="6"/>
    <x v="1"/>
    <x v="12"/>
    <x v="2"/>
    <s v="New"/>
    <x v="1"/>
    <s v="Trail Boots"/>
    <n v="1"/>
    <n v="140.44"/>
    <n v="0"/>
    <n v="77.08"/>
    <n v="140.44"/>
    <n v="77.08"/>
    <n v="63.36"/>
    <n v="0.45115351751637711"/>
  </r>
  <r>
    <n v="1370"/>
    <d v="2026-07-26T00:00:00"/>
    <n v="2026"/>
    <s v="Q3"/>
    <x v="6"/>
    <x v="2"/>
    <x v="10"/>
    <x v="3"/>
    <s v="New"/>
    <x v="4"/>
    <s v="Weighted Vest"/>
    <n v="2"/>
    <n v="123.73"/>
    <n v="0.05"/>
    <n v="68.22"/>
    <n v="235.08699999999999"/>
    <n v="136.44"/>
    <n v="98.646999999999991"/>
    <n v="0.41961911973014243"/>
  </r>
  <r>
    <n v="3476"/>
    <d v="2026-07-26T00:00:00"/>
    <n v="2026"/>
    <s v="Q3"/>
    <x v="6"/>
    <x v="3"/>
    <x v="13"/>
    <x v="1"/>
    <s v="New"/>
    <x v="2"/>
    <s v="Carry-On Duffel"/>
    <n v="3"/>
    <n v="132.68"/>
    <n v="0.15"/>
    <n v="67.38"/>
    <n v="338.334"/>
    <n v="202.14"/>
    <n v="136.19400000000002"/>
    <n v="0.40254304917625783"/>
  </r>
  <r>
    <n v="4066"/>
    <d v="2026-07-26T00:00:00"/>
    <n v="2026"/>
    <s v="Q3"/>
    <x v="6"/>
    <x v="3"/>
    <x v="7"/>
    <x v="2"/>
    <s v="New"/>
    <x v="4"/>
    <s v="Recovery Roller"/>
    <n v="1"/>
    <n v="35.479999999999997"/>
    <n v="0.05"/>
    <n v="14.15"/>
    <n v="33.705999999999996"/>
    <n v="14.15"/>
    <n v="19.555999999999997"/>
    <n v="0.58019343737020113"/>
  </r>
  <r>
    <n v="4153"/>
    <d v="2026-07-26T00:00:00"/>
    <n v="2026"/>
    <s v="Q3"/>
    <x v="6"/>
    <x v="3"/>
    <x v="7"/>
    <x v="0"/>
    <s v="Business"/>
    <x v="2"/>
    <s v="Carry-On Duffel"/>
    <n v="3"/>
    <n v="134.63"/>
    <n v="0"/>
    <n v="67.2"/>
    <n v="403.89"/>
    <n v="201.60000000000002"/>
    <n v="202.28999999999996"/>
    <n v="0.50085419297333422"/>
  </r>
  <r>
    <n v="379"/>
    <d v="2026-07-27T00:00:00"/>
    <n v="2026"/>
    <s v="Q3"/>
    <x v="6"/>
    <x v="0"/>
    <x v="9"/>
    <x v="3"/>
    <s v="New"/>
    <x v="1"/>
    <s v="Trekking Poles"/>
    <n v="3"/>
    <n v="72.03"/>
    <n v="0"/>
    <n v="32.46"/>
    <n v="216.09"/>
    <n v="97.38"/>
    <n v="118.71000000000001"/>
    <n v="0.54935443565181175"/>
  </r>
  <r>
    <n v="820"/>
    <d v="2026-07-27T00:00:00"/>
    <n v="2026"/>
    <s v="Q3"/>
    <x v="6"/>
    <x v="3"/>
    <x v="7"/>
    <x v="3"/>
    <s v="Returning"/>
    <x v="4"/>
    <s v="Resistance Band Set"/>
    <n v="1"/>
    <n v="40.24"/>
    <n v="0"/>
    <n v="15.05"/>
    <n v="40.24"/>
    <n v="15.05"/>
    <n v="25.19"/>
    <n v="0.62599403578528823"/>
  </r>
  <r>
    <n v="2003"/>
    <d v="2026-07-27T00:00:00"/>
    <n v="2026"/>
    <s v="Q3"/>
    <x v="6"/>
    <x v="2"/>
    <x v="5"/>
    <x v="2"/>
    <s v="Returning"/>
    <x v="2"/>
    <s v="Insulated Bottle"/>
    <n v="1"/>
    <n v="36.14"/>
    <n v="0"/>
    <n v="13.52"/>
    <n v="36.14"/>
    <n v="13.52"/>
    <n v="22.62"/>
    <n v="0.62589928057553956"/>
  </r>
  <r>
    <n v="2682"/>
    <d v="2026-07-27T00:00:00"/>
    <n v="2026"/>
    <s v="Q3"/>
    <x v="6"/>
    <x v="1"/>
    <x v="11"/>
    <x v="0"/>
    <s v="New"/>
    <x v="4"/>
    <s v="Resistance Band Set"/>
    <n v="2"/>
    <n v="40.22"/>
    <n v="0.05"/>
    <n v="14.72"/>
    <n v="76.417999999999992"/>
    <n v="29.44"/>
    <n v="46.977999999999994"/>
    <n v="0.61475045146431473"/>
  </r>
  <r>
    <n v="3860"/>
    <d v="2026-07-27T00:00:00"/>
    <n v="2026"/>
    <s v="Q3"/>
    <x v="6"/>
    <x v="3"/>
    <x v="7"/>
    <x v="0"/>
    <s v="Returning"/>
    <x v="4"/>
    <s v="Recovery Roller"/>
    <n v="3"/>
    <n v="37.130000000000003"/>
    <n v="0.05"/>
    <n v="14.29"/>
    <n v="105.82050000000001"/>
    <n v="42.87"/>
    <n v="62.950500000000012"/>
    <n v="0.59488000907196625"/>
  </r>
  <r>
    <n v="4063"/>
    <d v="2026-07-27T00:00:00"/>
    <n v="2026"/>
    <s v="Q3"/>
    <x v="6"/>
    <x v="0"/>
    <x v="9"/>
    <x v="0"/>
    <s v="New"/>
    <x v="3"/>
    <s v="Compact Sleeping Bag"/>
    <n v="4"/>
    <n v="125.07"/>
    <n v="0.05"/>
    <n v="60"/>
    <n v="475.26599999999996"/>
    <n v="240"/>
    <n v="235.26599999999996"/>
    <n v="0.4950196311118405"/>
  </r>
  <r>
    <n v="4474"/>
    <d v="2026-07-27T00:00:00"/>
    <n v="2026"/>
    <s v="Q3"/>
    <x v="6"/>
    <x v="3"/>
    <x v="13"/>
    <x v="1"/>
    <s v="Returning"/>
    <x v="4"/>
    <s v="Weighted Vest"/>
    <n v="5"/>
    <n v="122.14"/>
    <n v="0.05"/>
    <n v="70.64"/>
    <n v="580.16499999999996"/>
    <n v="353.2"/>
    <n v="226.96499999999997"/>
    <n v="0.39120767367903958"/>
  </r>
  <r>
    <n v="21"/>
    <d v="2026-07-28T00:00:00"/>
    <n v="2026"/>
    <s v="Q3"/>
    <x v="6"/>
    <x v="1"/>
    <x v="11"/>
    <x v="0"/>
    <s v="Business"/>
    <x v="3"/>
    <s v="Compact Sleeping Bag"/>
    <n v="1"/>
    <n v="120.09"/>
    <n v="0"/>
    <n v="62.18"/>
    <n v="120.09"/>
    <n v="62.18"/>
    <n v="57.910000000000004"/>
    <n v="0.48222166708302111"/>
  </r>
  <r>
    <n v="368"/>
    <d v="2026-07-28T00:00:00"/>
    <n v="2026"/>
    <s v="Q3"/>
    <x v="6"/>
    <x v="3"/>
    <x v="4"/>
    <x v="3"/>
    <s v="Returning"/>
    <x v="0"/>
    <s v="Cycling Pack 12L"/>
    <n v="6"/>
    <n v="102.75"/>
    <n v="0"/>
    <n v="51.55"/>
    <n v="616.5"/>
    <n v="309.29999999999995"/>
    <n v="307.20000000000005"/>
    <n v="0.49829683698296845"/>
  </r>
  <r>
    <n v="457"/>
    <d v="2026-07-28T00:00:00"/>
    <n v="2026"/>
    <s v="Q3"/>
    <x v="6"/>
    <x v="2"/>
    <x v="2"/>
    <x v="0"/>
    <s v="Returning"/>
    <x v="3"/>
    <s v="Trail Tent 2P"/>
    <n v="4"/>
    <n v="191.15"/>
    <n v="0"/>
    <n v="105.01"/>
    <n v="764.6"/>
    <n v="420.04"/>
    <n v="344.56"/>
    <n v="0.45064085796494896"/>
  </r>
  <r>
    <n v="1516"/>
    <d v="2026-07-28T00:00:00"/>
    <n v="2026"/>
    <s v="Q3"/>
    <x v="6"/>
    <x v="0"/>
    <x v="9"/>
    <x v="0"/>
    <s v="Business"/>
    <x v="4"/>
    <s v="Resistance Band Set"/>
    <n v="2"/>
    <n v="40.15"/>
    <n v="0.1"/>
    <n v="14.86"/>
    <n v="72.27"/>
    <n v="29.72"/>
    <n v="42.55"/>
    <n v="0.58876435588764353"/>
  </r>
  <r>
    <n v="2266"/>
    <d v="2026-07-28T00:00:00"/>
    <n v="2026"/>
    <s v="Q3"/>
    <x v="6"/>
    <x v="1"/>
    <x v="11"/>
    <x v="3"/>
    <s v="Business"/>
    <x v="3"/>
    <s v="Portable Camp Stove"/>
    <n v="1"/>
    <n v="83.05"/>
    <n v="0"/>
    <n v="38.86"/>
    <n v="83.05"/>
    <n v="38.86"/>
    <n v="44.19"/>
    <n v="0.53208910295003009"/>
  </r>
  <r>
    <n v="2802"/>
    <d v="2026-07-28T00:00:00"/>
    <n v="2026"/>
    <s v="Q3"/>
    <x v="6"/>
    <x v="0"/>
    <x v="9"/>
    <x v="0"/>
    <s v="Returning"/>
    <x v="1"/>
    <s v="Trail Boots"/>
    <n v="2"/>
    <n v="146.22999999999999"/>
    <n v="0"/>
    <n v="79.040000000000006"/>
    <n v="292.45999999999998"/>
    <n v="158.08000000000001"/>
    <n v="134.37999999999997"/>
    <n v="0.45948163851466861"/>
  </r>
  <r>
    <n v="3604"/>
    <d v="2026-07-28T00:00:00"/>
    <n v="2026"/>
    <s v="Q3"/>
    <x v="6"/>
    <x v="1"/>
    <x v="14"/>
    <x v="0"/>
    <s v="Returning"/>
    <x v="1"/>
    <s v="Trail Boots"/>
    <n v="2"/>
    <n v="144.09"/>
    <n v="0"/>
    <n v="77.67"/>
    <n v="288.18"/>
    <n v="155.34"/>
    <n v="132.84"/>
    <n v="0.46096189881324173"/>
  </r>
  <r>
    <n v="3644"/>
    <d v="2026-07-28T00:00:00"/>
    <n v="2026"/>
    <s v="Q3"/>
    <x v="6"/>
    <x v="2"/>
    <x v="10"/>
    <x v="2"/>
    <s v="Business"/>
    <x v="1"/>
    <s v="Hiking Daypack 20L"/>
    <n v="3"/>
    <n v="93.01"/>
    <n v="0.15"/>
    <n v="46.68"/>
    <n v="237.17550000000003"/>
    <n v="140.04"/>
    <n v="97.135500000000036"/>
    <n v="0.4095511551572571"/>
  </r>
  <r>
    <n v="4271"/>
    <d v="2026-07-28T00:00:00"/>
    <n v="2026"/>
    <s v="Q3"/>
    <x v="6"/>
    <x v="0"/>
    <x v="0"/>
    <x v="2"/>
    <s v="New"/>
    <x v="3"/>
    <s v="Compact Sleeping Bag"/>
    <n v="1"/>
    <n v="121.61"/>
    <n v="0.1"/>
    <n v="60.58"/>
    <n v="109.449"/>
    <n v="60.58"/>
    <n v="48.869"/>
    <n v="0.4465001964385239"/>
  </r>
  <r>
    <n v="272"/>
    <d v="2026-07-29T00:00:00"/>
    <n v="2026"/>
    <s v="Q3"/>
    <x v="6"/>
    <x v="3"/>
    <x v="4"/>
    <x v="0"/>
    <s v="Business"/>
    <x v="3"/>
    <s v="Trail Tent 2P"/>
    <n v="2"/>
    <n v="195.09"/>
    <n v="0"/>
    <n v="106.82"/>
    <n v="390.18"/>
    <n v="213.64"/>
    <n v="176.54000000000002"/>
    <n v="0.45245783997129535"/>
  </r>
  <r>
    <n v="1469"/>
    <d v="2026-07-29T00:00:00"/>
    <n v="2026"/>
    <s v="Q3"/>
    <x v="6"/>
    <x v="2"/>
    <x v="10"/>
    <x v="2"/>
    <s v="Returning"/>
    <x v="2"/>
    <s v="Travel Backpack 35L"/>
    <n v="3"/>
    <n v="167.52"/>
    <n v="0"/>
    <n v="87.26"/>
    <n v="502.56000000000006"/>
    <n v="261.78000000000003"/>
    <n v="240.78000000000003"/>
    <n v="0.4791069723018147"/>
  </r>
  <r>
    <n v="2253"/>
    <d v="2026-07-29T00:00:00"/>
    <n v="2026"/>
    <s v="Q3"/>
    <x v="6"/>
    <x v="1"/>
    <x v="14"/>
    <x v="3"/>
    <s v="New"/>
    <x v="0"/>
    <s v="Trail Bike Light"/>
    <n v="3"/>
    <n v="50.98"/>
    <n v="0"/>
    <n v="22.63"/>
    <n v="152.94"/>
    <n v="67.89"/>
    <n v="85.05"/>
    <n v="0.55610043154178113"/>
  </r>
  <r>
    <n v="2554"/>
    <d v="2026-07-29T00:00:00"/>
    <n v="2026"/>
    <s v="Q3"/>
    <x v="6"/>
    <x v="1"/>
    <x v="11"/>
    <x v="3"/>
    <s v="New"/>
    <x v="4"/>
    <s v="Training Mat"/>
    <n v="2"/>
    <n v="49.98"/>
    <n v="0.1"/>
    <n v="21.91"/>
    <n v="89.963999999999999"/>
    <n v="43.82"/>
    <n v="46.143999999999998"/>
    <n v="0.51291627762215997"/>
  </r>
  <r>
    <n v="2624"/>
    <d v="2026-07-29T00:00:00"/>
    <n v="2026"/>
    <s v="Q3"/>
    <x v="6"/>
    <x v="3"/>
    <x v="4"/>
    <x v="1"/>
    <s v="Business"/>
    <x v="2"/>
    <s v="Insulated Bottle"/>
    <n v="4"/>
    <n v="36.44"/>
    <n v="0.15"/>
    <n v="13.32"/>
    <n v="123.89599999999999"/>
    <n v="53.28"/>
    <n v="70.615999999999985"/>
    <n v="0.5699619035319945"/>
  </r>
  <r>
    <n v="3338"/>
    <d v="2026-07-29T00:00:00"/>
    <n v="2026"/>
    <s v="Q3"/>
    <x v="6"/>
    <x v="0"/>
    <x v="0"/>
    <x v="0"/>
    <s v="Returning"/>
    <x v="3"/>
    <s v="Trail Tent 2P"/>
    <n v="1"/>
    <n v="195.34"/>
    <n v="0.05"/>
    <n v="106.6"/>
    <n v="185.57300000000001"/>
    <n v="106.6"/>
    <n v="78.973000000000013"/>
    <n v="0.42556298599472991"/>
  </r>
  <r>
    <n v="4575"/>
    <d v="2026-07-29T00:00:00"/>
    <n v="2026"/>
    <s v="Q3"/>
    <x v="6"/>
    <x v="2"/>
    <x v="5"/>
    <x v="0"/>
    <s v="Business"/>
    <x v="0"/>
    <s v="Cycling Pack 12L"/>
    <n v="1"/>
    <n v="103.31"/>
    <n v="0"/>
    <n v="50.93"/>
    <n v="103.31"/>
    <n v="50.93"/>
    <n v="52.38"/>
    <n v="0.50701771367728199"/>
  </r>
  <r>
    <n v="4871"/>
    <d v="2026-07-29T00:00:00"/>
    <n v="2026"/>
    <s v="Q3"/>
    <x v="6"/>
    <x v="0"/>
    <x v="0"/>
    <x v="0"/>
    <s v="New"/>
    <x v="3"/>
    <s v="Compact Sleeping Bag"/>
    <n v="3"/>
    <n v="123.31"/>
    <n v="0"/>
    <n v="59.16"/>
    <n v="369.93"/>
    <n v="177.48"/>
    <n v="192.45000000000002"/>
    <n v="0.52023355770010549"/>
  </r>
  <r>
    <n v="4931"/>
    <d v="2026-07-29T00:00:00"/>
    <n v="2026"/>
    <s v="Q3"/>
    <x v="6"/>
    <x v="0"/>
    <x v="15"/>
    <x v="0"/>
    <s v="New"/>
    <x v="4"/>
    <s v="Resistance Band Set"/>
    <n v="1"/>
    <n v="40.36"/>
    <n v="0.1"/>
    <n v="14.82"/>
    <n v="36.323999999999998"/>
    <n v="14.82"/>
    <n v="21.503999999999998"/>
    <n v="0.59200528576148004"/>
  </r>
  <r>
    <n v="4962"/>
    <d v="2026-07-29T00:00:00"/>
    <n v="2026"/>
    <s v="Q3"/>
    <x v="6"/>
    <x v="0"/>
    <x v="15"/>
    <x v="2"/>
    <s v="New"/>
    <x v="3"/>
    <s v="Portable Camp Stove"/>
    <n v="2"/>
    <n v="83.06"/>
    <n v="0"/>
    <n v="38.74"/>
    <n v="166.12"/>
    <n v="77.48"/>
    <n v="88.64"/>
    <n v="0.5335901757765471"/>
  </r>
  <r>
    <n v="5006"/>
    <d v="2026-07-29T00:00:00"/>
    <n v="2026"/>
    <s v="Q3"/>
    <x v="6"/>
    <x v="2"/>
    <x v="3"/>
    <x v="0"/>
    <s v="Returning"/>
    <x v="1"/>
    <s v="Summit Backpack 45L"/>
    <n v="2"/>
    <n v="151.72999999999999"/>
    <n v="0"/>
    <n v="81.209999999999994"/>
    <n v="303.45999999999998"/>
    <n v="162.41999999999999"/>
    <n v="141.04"/>
    <n v="0.46477295195412904"/>
  </r>
  <r>
    <n v="5033"/>
    <d v="2026-07-29T00:00:00"/>
    <n v="2026"/>
    <s v="Q3"/>
    <x v="6"/>
    <x v="3"/>
    <x v="8"/>
    <x v="0"/>
    <s v="New"/>
    <x v="1"/>
    <s v="Trekking Poles"/>
    <n v="4"/>
    <n v="72.010000000000005"/>
    <n v="0.05"/>
    <n v="32.36"/>
    <n v="273.63800000000003"/>
    <n v="129.44"/>
    <n v="144.19800000000004"/>
    <n v="0.52696628392255473"/>
  </r>
  <r>
    <n v="5117"/>
    <d v="2026-07-29T00:00:00"/>
    <n v="2026"/>
    <s v="Q3"/>
    <x v="6"/>
    <x v="1"/>
    <x v="11"/>
    <x v="0"/>
    <s v="Business"/>
    <x v="1"/>
    <s v="Summit Backpack 45L"/>
    <n v="1"/>
    <n v="154.87"/>
    <n v="0"/>
    <n v="80.459999999999994"/>
    <n v="154.87"/>
    <n v="80.459999999999994"/>
    <n v="74.410000000000011"/>
    <n v="0.48046748886162594"/>
  </r>
  <r>
    <n v="954"/>
    <d v="2026-07-30T00:00:00"/>
    <n v="2026"/>
    <s v="Q3"/>
    <x v="6"/>
    <x v="1"/>
    <x v="1"/>
    <x v="0"/>
    <s v="New"/>
    <x v="2"/>
    <s v="Carry-On Duffel"/>
    <n v="3"/>
    <n v="134.61000000000001"/>
    <n v="0.1"/>
    <n v="65.77"/>
    <n v="363.44700000000006"/>
    <n v="197.31"/>
    <n v="166.13700000000006"/>
    <n v="0.45711479252820914"/>
  </r>
  <r>
    <n v="1644"/>
    <d v="2026-07-30T00:00:00"/>
    <n v="2026"/>
    <s v="Q3"/>
    <x v="6"/>
    <x v="3"/>
    <x v="13"/>
    <x v="0"/>
    <s v="Returning"/>
    <x v="0"/>
    <s v="Commuter Helmet"/>
    <n v="3"/>
    <n v="81.5"/>
    <n v="0.05"/>
    <n v="43.85"/>
    <n v="232.27499999999998"/>
    <n v="131.55000000000001"/>
    <n v="100.72499999999997"/>
    <n v="0.43364546335163051"/>
  </r>
  <r>
    <n v="2030"/>
    <d v="2026-07-30T00:00:00"/>
    <n v="2026"/>
    <s v="Q3"/>
    <x v="6"/>
    <x v="0"/>
    <x v="0"/>
    <x v="3"/>
    <s v="Business"/>
    <x v="2"/>
    <s v="Carry-On Duffel"/>
    <n v="2"/>
    <n v="135.63"/>
    <n v="0"/>
    <n v="66.63"/>
    <n v="271.26"/>
    <n v="133.26"/>
    <n v="138"/>
    <n v="0.50873700508737008"/>
  </r>
  <r>
    <n v="2595"/>
    <d v="2026-07-30T00:00:00"/>
    <n v="2026"/>
    <s v="Q3"/>
    <x v="6"/>
    <x v="0"/>
    <x v="9"/>
    <x v="1"/>
    <s v="Business"/>
    <x v="2"/>
    <s v="Carry-On Duffel"/>
    <n v="15"/>
    <n v="133.44999999999999"/>
    <n v="0.2"/>
    <n v="65.819999999999993"/>
    <n v="1601.3999999999999"/>
    <n v="987.3"/>
    <n v="614.09999999999991"/>
    <n v="0.3834769576620457"/>
  </r>
  <r>
    <n v="2763"/>
    <d v="2026-07-30T00:00:00"/>
    <n v="2026"/>
    <s v="Q3"/>
    <x v="6"/>
    <x v="0"/>
    <x v="15"/>
    <x v="0"/>
    <s v="Business"/>
    <x v="3"/>
    <s v="Compact Sleeping Bag"/>
    <n v="1"/>
    <n v="120.94"/>
    <n v="0"/>
    <n v="62.24"/>
    <n v="120.94"/>
    <n v="62.24"/>
    <n v="58.699999999999996"/>
    <n v="0.48536464362493797"/>
  </r>
  <r>
    <n v="3537"/>
    <d v="2026-07-30T00:00:00"/>
    <n v="2026"/>
    <s v="Q3"/>
    <x v="6"/>
    <x v="1"/>
    <x v="11"/>
    <x v="0"/>
    <s v="Returning"/>
    <x v="3"/>
    <s v="Alpine Tent 4P"/>
    <n v="2"/>
    <n v="332.99"/>
    <n v="0.15"/>
    <n v="199.09"/>
    <n v="566.08299999999997"/>
    <n v="398.18"/>
    <n v="167.90299999999996"/>
    <n v="0.29660491482697759"/>
  </r>
  <r>
    <n v="3550"/>
    <d v="2026-07-30T00:00:00"/>
    <n v="2026"/>
    <s v="Q3"/>
    <x v="6"/>
    <x v="0"/>
    <x v="15"/>
    <x v="0"/>
    <s v="Returning"/>
    <x v="3"/>
    <s v="Compact Sleeping Bag"/>
    <n v="3"/>
    <n v="120.88"/>
    <n v="0"/>
    <n v="60.97"/>
    <n v="362.64"/>
    <n v="182.91"/>
    <n v="179.73"/>
    <n v="0.49561548643282594"/>
  </r>
  <r>
    <n v="3875"/>
    <d v="2026-07-30T00:00:00"/>
    <n v="2026"/>
    <s v="Q3"/>
    <x v="6"/>
    <x v="3"/>
    <x v="8"/>
    <x v="0"/>
    <s v="Returning"/>
    <x v="0"/>
    <s v="Cycling Pack 12L"/>
    <n v="1"/>
    <n v="101.73"/>
    <n v="0.05"/>
    <n v="51.63"/>
    <n v="96.643500000000003"/>
    <n v="51.63"/>
    <n v="45.013500000000001"/>
    <n v="0.46576852038678235"/>
  </r>
  <r>
    <n v="4467"/>
    <d v="2026-07-30T00:00:00"/>
    <n v="2026"/>
    <s v="Q3"/>
    <x v="6"/>
    <x v="3"/>
    <x v="7"/>
    <x v="0"/>
    <s v="Returning"/>
    <x v="2"/>
    <s v="Insulated Bottle"/>
    <n v="2"/>
    <n v="36.21"/>
    <n v="0"/>
    <n v="13.5"/>
    <n v="72.42"/>
    <n v="27"/>
    <n v="45.42"/>
    <n v="0.62717481358740679"/>
  </r>
  <r>
    <n v="739"/>
    <d v="2026-07-31T00:00:00"/>
    <n v="2026"/>
    <s v="Q3"/>
    <x v="6"/>
    <x v="3"/>
    <x v="7"/>
    <x v="0"/>
    <s v="Business"/>
    <x v="0"/>
    <s v="Cycling Pack 12L"/>
    <n v="5"/>
    <n v="104.65"/>
    <n v="0"/>
    <n v="49.2"/>
    <n v="523.25"/>
    <n v="246"/>
    <n v="277.25"/>
    <n v="0.52986144290492121"/>
  </r>
  <r>
    <n v="2376"/>
    <d v="2026-07-31T00:00:00"/>
    <n v="2026"/>
    <s v="Q3"/>
    <x v="6"/>
    <x v="2"/>
    <x v="5"/>
    <x v="1"/>
    <s v="Returning"/>
    <x v="3"/>
    <s v="Trail Tent 2P"/>
    <n v="5"/>
    <n v="198.35"/>
    <n v="0.05"/>
    <n v="104.96"/>
    <n v="942.16249999999991"/>
    <n v="524.79999999999995"/>
    <n v="417.36249999999995"/>
    <n v="0.44298356175288234"/>
  </r>
  <r>
    <n v="3109"/>
    <d v="2026-07-31T00:00:00"/>
    <n v="2026"/>
    <s v="Q3"/>
    <x v="6"/>
    <x v="0"/>
    <x v="0"/>
    <x v="3"/>
    <s v="Returning"/>
    <x v="4"/>
    <s v="Recovery Roller"/>
    <n v="2"/>
    <n v="36.56"/>
    <n v="0.05"/>
    <n v="13.76"/>
    <n v="69.463999999999999"/>
    <n v="27.52"/>
    <n v="41.944000000000003"/>
    <n v="0.60382356328457909"/>
  </r>
  <r>
    <n v="4362"/>
    <d v="2026-07-31T00:00:00"/>
    <n v="2026"/>
    <s v="Q3"/>
    <x v="6"/>
    <x v="1"/>
    <x v="14"/>
    <x v="0"/>
    <s v="Returning"/>
    <x v="1"/>
    <s v="Hiking Daypack 20L"/>
    <n v="5"/>
    <n v="92.41"/>
    <n v="0"/>
    <n v="44.29"/>
    <n v="462.04999999999995"/>
    <n v="221.45"/>
    <n v="240.59999999999997"/>
    <n v="0.52072286549074775"/>
  </r>
  <r>
    <n v="777"/>
    <d v="2026-08-01T00:00:00"/>
    <n v="2026"/>
    <s v="Q3"/>
    <x v="7"/>
    <x v="3"/>
    <x v="13"/>
    <x v="0"/>
    <s v="Returning"/>
    <x v="3"/>
    <s v="Compact Sleeping Bag"/>
    <n v="4"/>
    <n v="121.87"/>
    <n v="0"/>
    <n v="59.89"/>
    <n v="487.48"/>
    <n v="239.56"/>
    <n v="247.92000000000002"/>
    <n v="0.50857471075736438"/>
  </r>
  <r>
    <n v="831"/>
    <d v="2026-08-01T00:00:00"/>
    <n v="2026"/>
    <s v="Q3"/>
    <x v="7"/>
    <x v="3"/>
    <x v="8"/>
    <x v="0"/>
    <s v="Returning"/>
    <x v="2"/>
    <s v="Carry-On Duffel"/>
    <n v="2"/>
    <n v="130.9"/>
    <n v="0.05"/>
    <n v="67.959999999999994"/>
    <n v="248.71"/>
    <n v="135.91999999999999"/>
    <n v="112.79000000000002"/>
    <n v="0.45350006031120588"/>
  </r>
  <r>
    <n v="2059"/>
    <d v="2026-08-01T00:00:00"/>
    <n v="2026"/>
    <s v="Q3"/>
    <x v="7"/>
    <x v="2"/>
    <x v="2"/>
    <x v="2"/>
    <s v="New"/>
    <x v="0"/>
    <s v="Trail Bike Light"/>
    <n v="1"/>
    <n v="50.98"/>
    <n v="0"/>
    <n v="22.92"/>
    <n v="50.98"/>
    <n v="22.92"/>
    <n v="28.059999999999995"/>
    <n v="0.55041192624558644"/>
  </r>
  <r>
    <n v="2519"/>
    <d v="2026-08-01T00:00:00"/>
    <n v="2026"/>
    <s v="Q3"/>
    <x v="7"/>
    <x v="2"/>
    <x v="2"/>
    <x v="0"/>
    <s v="Returning"/>
    <x v="1"/>
    <s v="Hiking Daypack 20L"/>
    <n v="2"/>
    <n v="91.11"/>
    <n v="0"/>
    <n v="44.19"/>
    <n v="182.22"/>
    <n v="88.38"/>
    <n v="93.84"/>
    <n v="0.51498189002304906"/>
  </r>
  <r>
    <n v="2644"/>
    <d v="2026-08-01T00:00:00"/>
    <n v="2026"/>
    <s v="Q3"/>
    <x v="7"/>
    <x v="0"/>
    <x v="0"/>
    <x v="3"/>
    <s v="Returning"/>
    <x v="2"/>
    <s v="Insulated Bottle"/>
    <n v="3"/>
    <n v="35.619999999999997"/>
    <n v="0.05"/>
    <n v="13.47"/>
    <n v="101.51699999999998"/>
    <n v="40.410000000000004"/>
    <n v="61.106999999999978"/>
    <n v="0.60193859156594454"/>
  </r>
  <r>
    <n v="4141"/>
    <d v="2026-08-01T00:00:00"/>
    <n v="2026"/>
    <s v="Q3"/>
    <x v="7"/>
    <x v="3"/>
    <x v="13"/>
    <x v="0"/>
    <s v="New"/>
    <x v="1"/>
    <s v="Hiking Daypack 20L"/>
    <n v="1"/>
    <n v="91.95"/>
    <n v="0.05"/>
    <n v="46.47"/>
    <n v="87.352499999999992"/>
    <n v="46.47"/>
    <n v="40.882499999999993"/>
    <n v="0.46801751523997592"/>
  </r>
  <r>
    <n v="4804"/>
    <d v="2026-08-01T00:00:00"/>
    <n v="2026"/>
    <s v="Q3"/>
    <x v="7"/>
    <x v="0"/>
    <x v="9"/>
    <x v="0"/>
    <s v="Returning"/>
    <x v="4"/>
    <s v="Training Mat"/>
    <n v="1"/>
    <n v="49.46"/>
    <n v="0"/>
    <n v="21.47"/>
    <n v="49.46"/>
    <n v="21.47"/>
    <n v="27.990000000000002"/>
    <n v="0.5659118479579458"/>
  </r>
  <r>
    <n v="5161"/>
    <d v="2026-08-01T00:00:00"/>
    <n v="2026"/>
    <s v="Q3"/>
    <x v="7"/>
    <x v="0"/>
    <x v="15"/>
    <x v="0"/>
    <s v="New"/>
    <x v="0"/>
    <s v="Compact Repair Kit"/>
    <n v="1"/>
    <n v="41.25"/>
    <n v="0.05"/>
    <n v="16.98"/>
    <n v="39.1875"/>
    <n v="16.98"/>
    <n v="22.2075"/>
    <n v="0.56669856459330148"/>
  </r>
  <r>
    <n v="590"/>
    <d v="2026-08-02T00:00:00"/>
    <n v="2026"/>
    <s v="Q3"/>
    <x v="7"/>
    <x v="2"/>
    <x v="5"/>
    <x v="0"/>
    <s v="Returning"/>
    <x v="2"/>
    <s v="Carry-On Duffel"/>
    <n v="4"/>
    <n v="133.65"/>
    <n v="0"/>
    <n v="66"/>
    <n v="534.6"/>
    <n v="264"/>
    <n v="270.60000000000002"/>
    <n v="0.50617283950617287"/>
  </r>
  <r>
    <n v="1599"/>
    <d v="2026-08-02T00:00:00"/>
    <n v="2026"/>
    <s v="Q3"/>
    <x v="7"/>
    <x v="3"/>
    <x v="4"/>
    <x v="0"/>
    <s v="Returning"/>
    <x v="3"/>
    <s v="Trail Tent 2P"/>
    <n v="2"/>
    <n v="200.45"/>
    <n v="0.05"/>
    <n v="105.42"/>
    <n v="380.85499999999996"/>
    <n v="210.84"/>
    <n v="170.01499999999996"/>
    <n v="0.44640348689133652"/>
  </r>
  <r>
    <n v="1665"/>
    <d v="2026-08-02T00:00:00"/>
    <n v="2026"/>
    <s v="Q3"/>
    <x v="7"/>
    <x v="0"/>
    <x v="0"/>
    <x v="3"/>
    <s v="Returning"/>
    <x v="0"/>
    <s v="Trail Bike Light"/>
    <n v="2"/>
    <n v="51.87"/>
    <n v="0.05"/>
    <n v="21.98"/>
    <n v="98.552999999999997"/>
    <n v="43.96"/>
    <n v="54.592999999999996"/>
    <n v="0.55394559272675614"/>
  </r>
  <r>
    <n v="2409"/>
    <d v="2026-08-02T00:00:00"/>
    <n v="2026"/>
    <s v="Q3"/>
    <x v="7"/>
    <x v="3"/>
    <x v="13"/>
    <x v="0"/>
    <s v="Returning"/>
    <x v="3"/>
    <s v="Portable Camp Stove"/>
    <n v="1"/>
    <n v="83.6"/>
    <n v="0.05"/>
    <n v="38.51"/>
    <n v="79.419999999999987"/>
    <n v="38.51"/>
    <n v="40.909999999999989"/>
    <n v="0.51510954419541677"/>
  </r>
  <r>
    <n v="2936"/>
    <d v="2026-08-02T00:00:00"/>
    <n v="2026"/>
    <s v="Q3"/>
    <x v="7"/>
    <x v="2"/>
    <x v="16"/>
    <x v="0"/>
    <s v="New"/>
    <x v="2"/>
    <s v="Insulated Bottle"/>
    <n v="1"/>
    <n v="35.74"/>
    <n v="0"/>
    <n v="13.49"/>
    <n v="35.74"/>
    <n v="13.49"/>
    <n v="22.25"/>
    <n v="0.62255176273083379"/>
  </r>
  <r>
    <n v="3397"/>
    <d v="2026-08-02T00:00:00"/>
    <n v="2026"/>
    <s v="Q3"/>
    <x v="7"/>
    <x v="3"/>
    <x v="4"/>
    <x v="0"/>
    <s v="Returning"/>
    <x v="0"/>
    <s v="Commuter Helmet"/>
    <n v="1"/>
    <n v="79.849999999999994"/>
    <n v="0.1"/>
    <n v="43.11"/>
    <n v="71.864999999999995"/>
    <n v="43.11"/>
    <n v="28.754999999999995"/>
    <n v="0.40012523481527862"/>
  </r>
  <r>
    <n v="4556"/>
    <d v="2026-08-02T00:00:00"/>
    <n v="2026"/>
    <s v="Q3"/>
    <x v="7"/>
    <x v="0"/>
    <x v="15"/>
    <x v="0"/>
    <s v="Returning"/>
    <x v="2"/>
    <s v="Packing Cube Set"/>
    <n v="2"/>
    <n v="46.44"/>
    <n v="0"/>
    <n v="18.489999999999998"/>
    <n v="92.88"/>
    <n v="36.979999999999997"/>
    <n v="55.9"/>
    <n v="0.60185185185185186"/>
  </r>
  <r>
    <n v="4614"/>
    <d v="2026-08-02T00:00:00"/>
    <n v="2026"/>
    <s v="Q3"/>
    <x v="7"/>
    <x v="3"/>
    <x v="8"/>
    <x v="2"/>
    <s v="Returning"/>
    <x v="0"/>
    <s v="Trail Bike Light"/>
    <n v="2"/>
    <n v="50.44"/>
    <n v="0"/>
    <n v="22.99"/>
    <n v="100.88"/>
    <n v="45.98"/>
    <n v="54.9"/>
    <n v="0.54421094369547984"/>
  </r>
  <r>
    <n v="4999"/>
    <d v="2026-08-02T00:00:00"/>
    <n v="2026"/>
    <s v="Q3"/>
    <x v="7"/>
    <x v="3"/>
    <x v="8"/>
    <x v="0"/>
    <s v="Returning"/>
    <x v="0"/>
    <s v="Commuter Helmet"/>
    <n v="2"/>
    <n v="81.38"/>
    <n v="0"/>
    <n v="42.19"/>
    <n v="162.76"/>
    <n v="84.38"/>
    <n v="78.38"/>
    <n v="0.4815679528139592"/>
  </r>
  <r>
    <n v="207"/>
    <d v="2026-08-03T00:00:00"/>
    <n v="2026"/>
    <s v="Q3"/>
    <x v="7"/>
    <x v="2"/>
    <x v="16"/>
    <x v="0"/>
    <s v="Returning"/>
    <x v="4"/>
    <s v="Resistance Band Set"/>
    <n v="1"/>
    <n v="41.3"/>
    <n v="0"/>
    <n v="14.52"/>
    <n v="41.3"/>
    <n v="14.52"/>
    <n v="26.779999999999998"/>
    <n v="0.64842615012106541"/>
  </r>
  <r>
    <n v="295"/>
    <d v="2026-08-03T00:00:00"/>
    <n v="2026"/>
    <s v="Q3"/>
    <x v="7"/>
    <x v="3"/>
    <x v="8"/>
    <x v="3"/>
    <s v="Returning"/>
    <x v="2"/>
    <s v="Insulated Bottle"/>
    <n v="2"/>
    <n v="36.15"/>
    <n v="0.1"/>
    <n v="13.19"/>
    <n v="65.069999999999993"/>
    <n v="26.38"/>
    <n v="38.69"/>
    <n v="0.59459044106347014"/>
  </r>
  <r>
    <n v="657"/>
    <d v="2026-08-03T00:00:00"/>
    <n v="2026"/>
    <s v="Q3"/>
    <x v="7"/>
    <x v="1"/>
    <x v="12"/>
    <x v="0"/>
    <s v="Returning"/>
    <x v="2"/>
    <s v="Carry-On Duffel"/>
    <n v="3"/>
    <n v="132.59"/>
    <n v="0.1"/>
    <n v="66.040000000000006"/>
    <n v="357.99299999999999"/>
    <n v="198.12"/>
    <n v="159.87299999999999"/>
    <n v="0.44658135773604507"/>
  </r>
  <r>
    <n v="694"/>
    <d v="2026-08-03T00:00:00"/>
    <n v="2026"/>
    <s v="Q3"/>
    <x v="7"/>
    <x v="2"/>
    <x v="3"/>
    <x v="0"/>
    <s v="New"/>
    <x v="1"/>
    <s v="Trail Boots"/>
    <n v="3"/>
    <n v="144"/>
    <n v="0"/>
    <n v="78.89"/>
    <n v="432"/>
    <n v="236.67000000000002"/>
    <n v="195.32999999999998"/>
    <n v="0.45215277777777774"/>
  </r>
  <r>
    <n v="1187"/>
    <d v="2026-08-03T00:00:00"/>
    <n v="2026"/>
    <s v="Q3"/>
    <x v="7"/>
    <x v="0"/>
    <x v="0"/>
    <x v="0"/>
    <s v="Returning"/>
    <x v="2"/>
    <s v="Packing Cube Set"/>
    <n v="2"/>
    <n v="45.45"/>
    <n v="0.05"/>
    <n v="18.829999999999998"/>
    <n v="86.355000000000004"/>
    <n v="37.659999999999997"/>
    <n v="48.695000000000007"/>
    <n v="0.56389323142840608"/>
  </r>
  <r>
    <n v="1915"/>
    <d v="2026-08-03T00:00:00"/>
    <n v="2026"/>
    <s v="Q3"/>
    <x v="7"/>
    <x v="1"/>
    <x v="6"/>
    <x v="0"/>
    <s v="Returning"/>
    <x v="0"/>
    <s v="Compact Repair Kit"/>
    <n v="1"/>
    <n v="41.16"/>
    <n v="0.05"/>
    <n v="16.66"/>
    <n v="39.101999999999997"/>
    <n v="16.66"/>
    <n v="22.441999999999997"/>
    <n v="0.57393483709273174"/>
  </r>
  <r>
    <n v="2156"/>
    <d v="2026-08-03T00:00:00"/>
    <n v="2026"/>
    <s v="Q3"/>
    <x v="7"/>
    <x v="0"/>
    <x v="0"/>
    <x v="2"/>
    <s v="Returning"/>
    <x v="2"/>
    <s v="Travel Backpack 35L"/>
    <n v="1"/>
    <n v="162.78"/>
    <n v="0"/>
    <n v="85.08"/>
    <n v="162.78"/>
    <n v="85.08"/>
    <n v="77.7"/>
    <n v="0.47733136748986366"/>
  </r>
  <r>
    <n v="2539"/>
    <d v="2026-08-03T00:00:00"/>
    <n v="2026"/>
    <s v="Q3"/>
    <x v="7"/>
    <x v="2"/>
    <x v="16"/>
    <x v="2"/>
    <s v="New"/>
    <x v="0"/>
    <s v="Commuter Helmet"/>
    <n v="1"/>
    <n v="80.040000000000006"/>
    <n v="0.1"/>
    <n v="41.88"/>
    <n v="72.036000000000001"/>
    <n v="41.88"/>
    <n v="30.155999999999999"/>
    <n v="0.41862402132267196"/>
  </r>
  <r>
    <n v="3803"/>
    <d v="2026-08-03T00:00:00"/>
    <n v="2026"/>
    <s v="Q3"/>
    <x v="7"/>
    <x v="2"/>
    <x v="5"/>
    <x v="0"/>
    <s v="New"/>
    <x v="1"/>
    <s v="Hiking Daypack 20L"/>
    <n v="1"/>
    <n v="90.21"/>
    <n v="0"/>
    <n v="46.31"/>
    <n v="90.21"/>
    <n v="46.31"/>
    <n v="43.899999999999991"/>
    <n v="0.48664227912648261"/>
  </r>
  <r>
    <n v="100"/>
    <d v="2026-08-04T00:00:00"/>
    <n v="2026"/>
    <s v="Q3"/>
    <x v="7"/>
    <x v="0"/>
    <x v="9"/>
    <x v="2"/>
    <s v="Business"/>
    <x v="2"/>
    <s v="Carry-On Duffel"/>
    <n v="1"/>
    <n v="133.6"/>
    <n v="0.1"/>
    <n v="67.3"/>
    <n v="120.24"/>
    <n v="67.3"/>
    <n v="52.94"/>
    <n v="0.44028609447771122"/>
  </r>
  <r>
    <n v="118"/>
    <d v="2026-08-04T00:00:00"/>
    <n v="2026"/>
    <s v="Q3"/>
    <x v="7"/>
    <x v="3"/>
    <x v="4"/>
    <x v="0"/>
    <s v="Returning"/>
    <x v="2"/>
    <s v="Packing Cube Set"/>
    <n v="1"/>
    <n v="47.53"/>
    <n v="0"/>
    <n v="18.04"/>
    <n v="47.53"/>
    <n v="18.04"/>
    <n v="29.490000000000002"/>
    <n v="0.62045024195245113"/>
  </r>
  <r>
    <n v="220"/>
    <d v="2026-08-04T00:00:00"/>
    <n v="2026"/>
    <s v="Q3"/>
    <x v="7"/>
    <x v="0"/>
    <x v="15"/>
    <x v="0"/>
    <s v="Returning"/>
    <x v="2"/>
    <s v="Packing Cube Set"/>
    <n v="2"/>
    <n v="46.71"/>
    <n v="0"/>
    <n v="18.41"/>
    <n v="93.42"/>
    <n v="36.82"/>
    <n v="56.6"/>
    <n v="0.60586598158852489"/>
  </r>
  <r>
    <n v="1145"/>
    <d v="2026-08-04T00:00:00"/>
    <n v="2026"/>
    <s v="Q3"/>
    <x v="7"/>
    <x v="2"/>
    <x v="16"/>
    <x v="3"/>
    <s v="New"/>
    <x v="3"/>
    <s v="Trail Tent 2P"/>
    <n v="1"/>
    <n v="197.26"/>
    <n v="0"/>
    <n v="104.09"/>
    <n v="197.26"/>
    <n v="104.09"/>
    <n v="93.169999999999987"/>
    <n v="0.47232079488999285"/>
  </r>
  <r>
    <n v="1289"/>
    <d v="2026-08-04T00:00:00"/>
    <n v="2026"/>
    <s v="Q3"/>
    <x v="7"/>
    <x v="2"/>
    <x v="16"/>
    <x v="3"/>
    <s v="New"/>
    <x v="1"/>
    <s v="Trekking Poles"/>
    <n v="1"/>
    <n v="70.56"/>
    <n v="0"/>
    <n v="32.11"/>
    <n v="70.56"/>
    <n v="32.11"/>
    <n v="38.450000000000003"/>
    <n v="0.54492630385487528"/>
  </r>
  <r>
    <n v="1411"/>
    <d v="2026-08-04T00:00:00"/>
    <n v="2026"/>
    <s v="Q3"/>
    <x v="7"/>
    <x v="1"/>
    <x v="12"/>
    <x v="0"/>
    <s v="Business"/>
    <x v="4"/>
    <s v="Recovery Roller"/>
    <n v="1"/>
    <n v="36.58"/>
    <n v="0"/>
    <n v="13.98"/>
    <n v="36.58"/>
    <n v="13.98"/>
    <n v="22.599999999999998"/>
    <n v="0.61782394751230174"/>
  </r>
  <r>
    <n v="1799"/>
    <d v="2026-08-04T00:00:00"/>
    <n v="2026"/>
    <s v="Q3"/>
    <x v="7"/>
    <x v="3"/>
    <x v="13"/>
    <x v="1"/>
    <s v="Business"/>
    <x v="0"/>
    <s v="Commuter Helmet"/>
    <n v="4"/>
    <n v="82.98"/>
    <n v="0.05"/>
    <n v="43.79"/>
    <n v="315.32400000000001"/>
    <n v="175.16"/>
    <n v="140.16400000000002"/>
    <n v="0.44450787126891711"/>
  </r>
  <r>
    <n v="1871"/>
    <d v="2026-08-04T00:00:00"/>
    <n v="2026"/>
    <s v="Q3"/>
    <x v="7"/>
    <x v="0"/>
    <x v="0"/>
    <x v="0"/>
    <s v="New"/>
    <x v="0"/>
    <s v="Compact Repair Kit"/>
    <n v="1"/>
    <n v="41.25"/>
    <n v="0"/>
    <n v="17.02"/>
    <n v="41.25"/>
    <n v="17.02"/>
    <n v="24.23"/>
    <n v="0.58739393939393936"/>
  </r>
  <r>
    <n v="4180"/>
    <d v="2026-08-04T00:00:00"/>
    <n v="2026"/>
    <s v="Q3"/>
    <x v="7"/>
    <x v="2"/>
    <x v="3"/>
    <x v="0"/>
    <s v="Returning"/>
    <x v="0"/>
    <s v="Cycling Pack 12L"/>
    <n v="1"/>
    <n v="101.37"/>
    <n v="0"/>
    <n v="51.56"/>
    <n v="101.37"/>
    <n v="51.56"/>
    <n v="49.81"/>
    <n v="0.49136825490776365"/>
  </r>
  <r>
    <n v="4338"/>
    <d v="2026-08-04T00:00:00"/>
    <n v="2026"/>
    <s v="Q3"/>
    <x v="7"/>
    <x v="2"/>
    <x v="16"/>
    <x v="0"/>
    <s v="Returning"/>
    <x v="3"/>
    <s v="Alpine Tent 4P"/>
    <n v="1"/>
    <n v="340.66"/>
    <n v="0.05"/>
    <n v="194.13"/>
    <n v="323.62700000000001"/>
    <n v="194.13"/>
    <n v="129.49700000000001"/>
    <n v="0.40014275693931595"/>
  </r>
  <r>
    <n v="4463"/>
    <d v="2026-08-04T00:00:00"/>
    <n v="2026"/>
    <s v="Q3"/>
    <x v="7"/>
    <x v="2"/>
    <x v="2"/>
    <x v="3"/>
    <s v="Business"/>
    <x v="0"/>
    <s v="Trail Bike Light"/>
    <n v="1"/>
    <n v="50.43"/>
    <n v="0.15"/>
    <n v="22.94"/>
    <n v="42.865499999999997"/>
    <n v="22.94"/>
    <n v="19.925499999999996"/>
    <n v="0.46483768998378644"/>
  </r>
  <r>
    <n v="382"/>
    <d v="2026-08-05T00:00:00"/>
    <n v="2026"/>
    <s v="Q3"/>
    <x v="7"/>
    <x v="3"/>
    <x v="8"/>
    <x v="0"/>
    <s v="New"/>
    <x v="4"/>
    <s v="Resistance Band Set"/>
    <n v="1"/>
    <n v="40.42"/>
    <n v="0.05"/>
    <n v="14.33"/>
    <n v="38.399000000000001"/>
    <n v="14.33"/>
    <n v="24.069000000000003"/>
    <n v="0.62681319826037141"/>
  </r>
  <r>
    <n v="1011"/>
    <d v="2026-08-05T00:00:00"/>
    <n v="2026"/>
    <s v="Q3"/>
    <x v="7"/>
    <x v="0"/>
    <x v="0"/>
    <x v="0"/>
    <s v="New"/>
    <x v="0"/>
    <s v="Trail Bike Light"/>
    <n v="1"/>
    <n v="51.81"/>
    <n v="0.05"/>
    <n v="22.28"/>
    <n v="49.219499999999996"/>
    <n v="22.28"/>
    <n v="26.939499999999995"/>
    <n v="0.54733388189640275"/>
  </r>
  <r>
    <n v="1148"/>
    <d v="2026-08-05T00:00:00"/>
    <n v="2026"/>
    <s v="Q3"/>
    <x v="7"/>
    <x v="2"/>
    <x v="2"/>
    <x v="2"/>
    <s v="New"/>
    <x v="4"/>
    <s v="Recovery Roller"/>
    <n v="3"/>
    <n v="35.9"/>
    <n v="0"/>
    <n v="14.11"/>
    <n v="107.69999999999999"/>
    <n v="42.33"/>
    <n v="65.36999999999999"/>
    <n v="0.60696378830083564"/>
  </r>
  <r>
    <n v="1397"/>
    <d v="2026-08-05T00:00:00"/>
    <n v="2026"/>
    <s v="Q3"/>
    <x v="7"/>
    <x v="1"/>
    <x v="14"/>
    <x v="2"/>
    <s v="Business"/>
    <x v="1"/>
    <s v="Hiking Daypack 20L"/>
    <n v="2"/>
    <n v="90.27"/>
    <n v="0.05"/>
    <n v="46.38"/>
    <n v="171.51299999999998"/>
    <n v="92.76"/>
    <n v="78.752999999999972"/>
    <n v="0.45916636056742044"/>
  </r>
  <r>
    <n v="2252"/>
    <d v="2026-08-05T00:00:00"/>
    <n v="2026"/>
    <s v="Q3"/>
    <x v="7"/>
    <x v="1"/>
    <x v="11"/>
    <x v="0"/>
    <s v="New"/>
    <x v="0"/>
    <s v="Trail Bike Light"/>
    <n v="1"/>
    <n v="49.68"/>
    <n v="0.05"/>
    <n v="22.02"/>
    <n v="47.195999999999998"/>
    <n v="22.02"/>
    <n v="25.175999999999998"/>
    <n v="0.53343503686753113"/>
  </r>
  <r>
    <n v="2415"/>
    <d v="2026-08-05T00:00:00"/>
    <n v="2026"/>
    <s v="Q3"/>
    <x v="7"/>
    <x v="1"/>
    <x v="12"/>
    <x v="0"/>
    <s v="New"/>
    <x v="2"/>
    <s v="Carry-On Duffel"/>
    <n v="2"/>
    <n v="131.25"/>
    <n v="0.05"/>
    <n v="65.42"/>
    <n v="249.375"/>
    <n v="130.84"/>
    <n v="118.535"/>
    <n v="0.47532832080200499"/>
  </r>
  <r>
    <n v="2525"/>
    <d v="2026-08-05T00:00:00"/>
    <n v="2026"/>
    <s v="Q3"/>
    <x v="7"/>
    <x v="3"/>
    <x v="4"/>
    <x v="2"/>
    <s v="New"/>
    <x v="4"/>
    <s v="Recovery Roller"/>
    <n v="2"/>
    <n v="36.78"/>
    <n v="0.05"/>
    <n v="13.85"/>
    <n v="69.882000000000005"/>
    <n v="27.7"/>
    <n v="42.182000000000002"/>
    <n v="0.60361752668784519"/>
  </r>
  <r>
    <n v="2652"/>
    <d v="2026-08-05T00:00:00"/>
    <n v="2026"/>
    <s v="Q3"/>
    <x v="7"/>
    <x v="2"/>
    <x v="2"/>
    <x v="2"/>
    <s v="Returning"/>
    <x v="0"/>
    <s v="Commuter Helmet"/>
    <n v="1"/>
    <n v="80.790000000000006"/>
    <n v="0.1"/>
    <n v="43.65"/>
    <n v="72.711000000000013"/>
    <n v="43.65"/>
    <n v="29.061000000000014"/>
    <n v="0.39967817799232591"/>
  </r>
  <r>
    <n v="4035"/>
    <d v="2026-08-05T00:00:00"/>
    <n v="2026"/>
    <s v="Q3"/>
    <x v="7"/>
    <x v="0"/>
    <x v="9"/>
    <x v="0"/>
    <s v="Returning"/>
    <x v="0"/>
    <s v="Compact Repair Kit"/>
    <n v="2"/>
    <n v="40.53"/>
    <n v="0.05"/>
    <n v="17.100000000000001"/>
    <n v="77.007000000000005"/>
    <n v="34.200000000000003"/>
    <n v="42.807000000000002"/>
    <n v="0.55588452997779425"/>
  </r>
  <r>
    <n v="4377"/>
    <d v="2026-08-05T00:00:00"/>
    <n v="2026"/>
    <s v="Q3"/>
    <x v="7"/>
    <x v="2"/>
    <x v="2"/>
    <x v="3"/>
    <s v="New"/>
    <x v="0"/>
    <s v="Commuter Helmet"/>
    <n v="2"/>
    <n v="81.66"/>
    <n v="0"/>
    <n v="42.11"/>
    <n v="163.32"/>
    <n v="84.22"/>
    <n v="79.099999999999994"/>
    <n v="0.48432525104090129"/>
  </r>
  <r>
    <n v="4734"/>
    <d v="2026-08-05T00:00:00"/>
    <n v="2026"/>
    <s v="Q3"/>
    <x v="7"/>
    <x v="1"/>
    <x v="12"/>
    <x v="3"/>
    <s v="Returning"/>
    <x v="1"/>
    <s v="Trail Boots"/>
    <n v="1"/>
    <n v="146.55000000000001"/>
    <n v="0"/>
    <n v="78.8"/>
    <n v="146.55000000000001"/>
    <n v="78.8"/>
    <n v="67.750000000000014"/>
    <n v="0.46229955646537024"/>
  </r>
  <r>
    <n v="4892"/>
    <d v="2026-08-05T00:00:00"/>
    <n v="2026"/>
    <s v="Q3"/>
    <x v="7"/>
    <x v="1"/>
    <x v="1"/>
    <x v="2"/>
    <s v="Returning"/>
    <x v="2"/>
    <s v="Travel Backpack 35L"/>
    <n v="2"/>
    <n v="161.75"/>
    <n v="0.1"/>
    <n v="85.85"/>
    <n v="291.15000000000003"/>
    <n v="171.7"/>
    <n v="119.45000000000005"/>
    <n v="0.41026962047054794"/>
  </r>
  <r>
    <n v="5059"/>
    <d v="2026-08-05T00:00:00"/>
    <n v="2026"/>
    <s v="Q3"/>
    <x v="7"/>
    <x v="1"/>
    <x v="1"/>
    <x v="3"/>
    <s v="Returning"/>
    <x v="3"/>
    <s v="Compact Sleeping Bag"/>
    <n v="2"/>
    <n v="122.47"/>
    <n v="0"/>
    <n v="59.73"/>
    <n v="244.94"/>
    <n v="119.46"/>
    <n v="125.48"/>
    <n v="0.5122887237690863"/>
  </r>
  <r>
    <n v="835"/>
    <d v="2026-08-06T00:00:00"/>
    <n v="2026"/>
    <s v="Q3"/>
    <x v="7"/>
    <x v="3"/>
    <x v="7"/>
    <x v="3"/>
    <s v="Returning"/>
    <x v="1"/>
    <s v="Trekking Poles"/>
    <n v="3"/>
    <n v="70.930000000000007"/>
    <n v="0"/>
    <n v="32.9"/>
    <n v="212.79000000000002"/>
    <n v="98.699999999999989"/>
    <n v="114.09000000000003"/>
    <n v="0.53616241364725792"/>
  </r>
  <r>
    <n v="1104"/>
    <d v="2026-08-06T00:00:00"/>
    <n v="2026"/>
    <s v="Q3"/>
    <x v="7"/>
    <x v="0"/>
    <x v="15"/>
    <x v="0"/>
    <s v="Returning"/>
    <x v="3"/>
    <s v="Trail Tent 2P"/>
    <n v="1"/>
    <n v="191.44"/>
    <n v="0"/>
    <n v="102.13"/>
    <n v="191.44"/>
    <n v="102.13"/>
    <n v="89.31"/>
    <n v="0.46651692436272463"/>
  </r>
  <r>
    <n v="1976"/>
    <d v="2026-08-06T00:00:00"/>
    <n v="2026"/>
    <s v="Q3"/>
    <x v="7"/>
    <x v="3"/>
    <x v="8"/>
    <x v="0"/>
    <s v="Returning"/>
    <x v="0"/>
    <s v="Commuter Helmet"/>
    <n v="2"/>
    <n v="82.92"/>
    <n v="0"/>
    <n v="41.64"/>
    <n v="165.84"/>
    <n v="83.28"/>
    <n v="82.56"/>
    <n v="0.49782923299565845"/>
  </r>
  <r>
    <n v="2596"/>
    <d v="2026-08-06T00:00:00"/>
    <n v="2026"/>
    <s v="Q3"/>
    <x v="7"/>
    <x v="2"/>
    <x v="3"/>
    <x v="2"/>
    <s v="Returning"/>
    <x v="3"/>
    <s v="Portable Camp Stove"/>
    <n v="1"/>
    <n v="82.82"/>
    <n v="0"/>
    <n v="38.83"/>
    <n v="82.82"/>
    <n v="38.83"/>
    <n v="43.989999999999995"/>
    <n v="0.53115189567737264"/>
  </r>
  <r>
    <n v="2693"/>
    <d v="2026-08-06T00:00:00"/>
    <n v="2026"/>
    <s v="Q3"/>
    <x v="7"/>
    <x v="3"/>
    <x v="8"/>
    <x v="0"/>
    <s v="New"/>
    <x v="3"/>
    <s v="Alpine Tent 4P"/>
    <n v="1"/>
    <n v="335.26"/>
    <n v="0.05"/>
    <n v="193.73"/>
    <n v="318.49699999999996"/>
    <n v="193.73"/>
    <n v="124.76699999999997"/>
    <n v="0.39173681384754011"/>
  </r>
  <r>
    <n v="3045"/>
    <d v="2026-08-06T00:00:00"/>
    <n v="2026"/>
    <s v="Q3"/>
    <x v="7"/>
    <x v="2"/>
    <x v="16"/>
    <x v="3"/>
    <s v="Business"/>
    <x v="2"/>
    <s v="Packing Cube Set"/>
    <n v="1"/>
    <n v="47.19"/>
    <n v="0.05"/>
    <n v="18.11"/>
    <n v="44.830499999999994"/>
    <n v="18.11"/>
    <n v="26.720499999999994"/>
    <n v="0.59603395010093574"/>
  </r>
  <r>
    <n v="3340"/>
    <d v="2026-08-06T00:00:00"/>
    <n v="2026"/>
    <s v="Q3"/>
    <x v="7"/>
    <x v="2"/>
    <x v="16"/>
    <x v="3"/>
    <s v="Returning"/>
    <x v="1"/>
    <s v="Hiking Daypack 20L"/>
    <n v="3"/>
    <n v="91.57"/>
    <n v="0"/>
    <n v="44.52"/>
    <n v="274.70999999999998"/>
    <n v="133.56"/>
    <n v="141.14999999999998"/>
    <n v="0.51381456808998571"/>
  </r>
  <r>
    <n v="3553"/>
    <d v="2026-08-06T00:00:00"/>
    <n v="2026"/>
    <s v="Q3"/>
    <x v="7"/>
    <x v="3"/>
    <x v="13"/>
    <x v="0"/>
    <s v="New"/>
    <x v="1"/>
    <s v="Summit Backpack 45L"/>
    <n v="4"/>
    <n v="154.41999999999999"/>
    <n v="0"/>
    <n v="77.86"/>
    <n v="617.67999999999995"/>
    <n v="311.44"/>
    <n v="306.23999999999995"/>
    <n v="0.49579070068643954"/>
  </r>
  <r>
    <n v="3807"/>
    <d v="2026-08-06T00:00:00"/>
    <n v="2026"/>
    <s v="Q3"/>
    <x v="7"/>
    <x v="0"/>
    <x v="0"/>
    <x v="3"/>
    <s v="Returning"/>
    <x v="0"/>
    <s v="Trail Bike Light"/>
    <n v="2"/>
    <n v="49.91"/>
    <n v="0.05"/>
    <n v="21.86"/>
    <n v="94.828999999999994"/>
    <n v="43.72"/>
    <n v="51.108999999999995"/>
    <n v="0.53895960096594919"/>
  </r>
  <r>
    <n v="4061"/>
    <d v="2026-08-06T00:00:00"/>
    <n v="2026"/>
    <s v="Q3"/>
    <x v="7"/>
    <x v="3"/>
    <x v="8"/>
    <x v="3"/>
    <s v="Returning"/>
    <x v="1"/>
    <s v="Hiking Daypack 20L"/>
    <n v="1"/>
    <n v="91.58"/>
    <n v="0.1"/>
    <n v="44.87"/>
    <n v="82.421999999999997"/>
    <n v="44.87"/>
    <n v="37.552"/>
    <n v="0.45560651282424597"/>
  </r>
  <r>
    <n v="4645"/>
    <d v="2026-08-06T00:00:00"/>
    <n v="2026"/>
    <s v="Q3"/>
    <x v="7"/>
    <x v="2"/>
    <x v="10"/>
    <x v="0"/>
    <s v="New"/>
    <x v="4"/>
    <s v="Resistance Band Set"/>
    <n v="3"/>
    <n v="41.11"/>
    <n v="0"/>
    <n v="14.49"/>
    <n v="123.33"/>
    <n v="43.47"/>
    <n v="79.86"/>
    <n v="0.64753101435173921"/>
  </r>
  <r>
    <n v="5104"/>
    <d v="2026-08-06T00:00:00"/>
    <n v="2026"/>
    <s v="Q3"/>
    <x v="7"/>
    <x v="1"/>
    <x v="12"/>
    <x v="0"/>
    <s v="Returning"/>
    <x v="2"/>
    <s v="Insulated Bottle"/>
    <n v="4"/>
    <n v="35.9"/>
    <n v="0"/>
    <n v="13.49"/>
    <n v="143.6"/>
    <n v="53.96"/>
    <n v="89.639999999999986"/>
    <n v="0.62423398328690805"/>
  </r>
  <r>
    <n v="813"/>
    <d v="2026-08-07T00:00:00"/>
    <n v="2026"/>
    <s v="Q3"/>
    <x v="7"/>
    <x v="2"/>
    <x v="16"/>
    <x v="0"/>
    <s v="Returning"/>
    <x v="4"/>
    <s v="Recovery Roller"/>
    <n v="1"/>
    <n v="36.33"/>
    <n v="0.05"/>
    <n v="13.78"/>
    <n v="34.513499999999993"/>
    <n v="13.78"/>
    <n v="20.733499999999992"/>
    <n v="0.60073594390600771"/>
  </r>
  <r>
    <n v="836"/>
    <d v="2026-08-07T00:00:00"/>
    <n v="2026"/>
    <s v="Q3"/>
    <x v="7"/>
    <x v="1"/>
    <x v="14"/>
    <x v="3"/>
    <s v="New"/>
    <x v="2"/>
    <s v="Packing Cube Set"/>
    <n v="5"/>
    <n v="45.94"/>
    <n v="0.05"/>
    <n v="18.059999999999999"/>
    <n v="218.21499999999997"/>
    <n v="90.3"/>
    <n v="127.91499999999998"/>
    <n v="0.5861879339183832"/>
  </r>
  <r>
    <n v="1266"/>
    <d v="2026-08-07T00:00:00"/>
    <n v="2026"/>
    <s v="Q3"/>
    <x v="7"/>
    <x v="0"/>
    <x v="15"/>
    <x v="2"/>
    <s v="Returning"/>
    <x v="4"/>
    <s v="Recovery Roller"/>
    <n v="1"/>
    <n v="36.630000000000003"/>
    <n v="0"/>
    <n v="13.7"/>
    <n v="36.630000000000003"/>
    <n v="13.7"/>
    <n v="22.930000000000003"/>
    <n v="0.62598962598962604"/>
  </r>
  <r>
    <n v="2201"/>
    <d v="2026-08-07T00:00:00"/>
    <n v="2026"/>
    <s v="Q3"/>
    <x v="7"/>
    <x v="1"/>
    <x v="1"/>
    <x v="0"/>
    <s v="Returning"/>
    <x v="1"/>
    <s v="Trail Boots"/>
    <n v="1"/>
    <n v="141.38"/>
    <n v="0.05"/>
    <n v="77.14"/>
    <n v="134.31099999999998"/>
    <n v="77.14"/>
    <n v="57.170999999999978"/>
    <n v="0.42566133823737434"/>
  </r>
  <r>
    <n v="2382"/>
    <d v="2026-08-07T00:00:00"/>
    <n v="2026"/>
    <s v="Q3"/>
    <x v="7"/>
    <x v="1"/>
    <x v="14"/>
    <x v="2"/>
    <s v="Returning"/>
    <x v="3"/>
    <s v="Alpine Tent 4P"/>
    <n v="3"/>
    <n v="343.45"/>
    <n v="0.05"/>
    <n v="195.73"/>
    <n v="978.83249999999987"/>
    <n v="587.18999999999994"/>
    <n v="391.64249999999993"/>
    <n v="0.40011186796515236"/>
  </r>
  <r>
    <n v="1227"/>
    <d v="2026-08-08T00:00:00"/>
    <n v="2026"/>
    <s v="Q3"/>
    <x v="7"/>
    <x v="3"/>
    <x v="8"/>
    <x v="0"/>
    <s v="Returning"/>
    <x v="0"/>
    <s v="Cycling Pack 12L"/>
    <n v="1"/>
    <n v="104.69"/>
    <n v="0"/>
    <n v="49.06"/>
    <n v="104.69"/>
    <n v="49.06"/>
    <n v="55.629999999999995"/>
    <n v="0.53137835514375775"/>
  </r>
  <r>
    <n v="1843"/>
    <d v="2026-08-08T00:00:00"/>
    <n v="2026"/>
    <s v="Q3"/>
    <x v="7"/>
    <x v="3"/>
    <x v="8"/>
    <x v="0"/>
    <s v="New"/>
    <x v="3"/>
    <s v="Alpine Tent 4P"/>
    <n v="2"/>
    <n v="341.23"/>
    <n v="0.05"/>
    <n v="192.5"/>
    <n v="648.33699999999999"/>
    <n v="385"/>
    <n v="263.33699999999999"/>
    <n v="0.40617302421425894"/>
  </r>
  <r>
    <n v="2369"/>
    <d v="2026-08-08T00:00:00"/>
    <n v="2026"/>
    <s v="Q3"/>
    <x v="7"/>
    <x v="3"/>
    <x v="8"/>
    <x v="2"/>
    <s v="New"/>
    <x v="3"/>
    <s v="Compact Sleeping Bag"/>
    <n v="1"/>
    <n v="125.95"/>
    <n v="0.05"/>
    <n v="61.9"/>
    <n v="119.6525"/>
    <n v="61.9"/>
    <n v="57.752500000000005"/>
    <n v="0.48266856104134892"/>
  </r>
  <r>
    <n v="2386"/>
    <d v="2026-08-08T00:00:00"/>
    <n v="2026"/>
    <s v="Q3"/>
    <x v="7"/>
    <x v="1"/>
    <x v="1"/>
    <x v="0"/>
    <s v="Returning"/>
    <x v="1"/>
    <s v="Hiking Daypack 20L"/>
    <n v="6"/>
    <n v="91.9"/>
    <n v="0.05"/>
    <n v="44.69"/>
    <n v="523.83000000000004"/>
    <n v="268.14"/>
    <n v="255.69000000000005"/>
    <n v="0.48811637363266713"/>
  </r>
  <r>
    <n v="2579"/>
    <d v="2026-08-08T00:00:00"/>
    <n v="2026"/>
    <s v="Q3"/>
    <x v="7"/>
    <x v="3"/>
    <x v="8"/>
    <x v="2"/>
    <s v="Returning"/>
    <x v="3"/>
    <s v="Portable Camp Stove"/>
    <n v="1"/>
    <n v="81.22"/>
    <n v="0"/>
    <n v="39.18"/>
    <n v="81.22"/>
    <n v="39.18"/>
    <n v="42.04"/>
    <n v="0.51760650086185667"/>
  </r>
  <r>
    <n v="3075"/>
    <d v="2026-08-08T00:00:00"/>
    <n v="2026"/>
    <s v="Q3"/>
    <x v="7"/>
    <x v="0"/>
    <x v="0"/>
    <x v="0"/>
    <s v="Business"/>
    <x v="1"/>
    <s v="Trekking Poles"/>
    <n v="2"/>
    <n v="72.31"/>
    <n v="0"/>
    <n v="31.75"/>
    <n v="144.62"/>
    <n v="63.5"/>
    <n v="81.12"/>
    <n v="0.56091826856589688"/>
  </r>
  <r>
    <n v="3982"/>
    <d v="2026-08-08T00:00:00"/>
    <n v="2026"/>
    <s v="Q3"/>
    <x v="7"/>
    <x v="2"/>
    <x v="2"/>
    <x v="2"/>
    <s v="Returning"/>
    <x v="3"/>
    <s v="Portable Camp Stove"/>
    <n v="1"/>
    <n v="79.989999999999995"/>
    <n v="0.05"/>
    <n v="40.25"/>
    <n v="75.990499999999997"/>
    <n v="40.25"/>
    <n v="35.740499999999997"/>
    <n v="0.47032852790809376"/>
  </r>
  <r>
    <n v="4530"/>
    <d v="2026-08-08T00:00:00"/>
    <n v="2026"/>
    <s v="Q3"/>
    <x v="7"/>
    <x v="3"/>
    <x v="13"/>
    <x v="0"/>
    <s v="New"/>
    <x v="1"/>
    <s v="Summit Backpack 45L"/>
    <n v="1"/>
    <n v="151.87"/>
    <n v="0.1"/>
    <n v="76.97"/>
    <n v="136.68300000000002"/>
    <n v="76.97"/>
    <n v="59.713000000000022"/>
    <n v="0.4368721786908395"/>
  </r>
  <r>
    <n v="4641"/>
    <d v="2026-08-08T00:00:00"/>
    <n v="2026"/>
    <s v="Q3"/>
    <x v="7"/>
    <x v="3"/>
    <x v="8"/>
    <x v="3"/>
    <s v="New"/>
    <x v="1"/>
    <s v="Summit Backpack 45L"/>
    <n v="1"/>
    <n v="156.55000000000001"/>
    <n v="0"/>
    <n v="80.430000000000007"/>
    <n v="156.55000000000001"/>
    <n v="80.430000000000007"/>
    <n v="76.12"/>
    <n v="0.48623442989460236"/>
  </r>
  <r>
    <n v="4778"/>
    <d v="2026-08-08T00:00:00"/>
    <n v="2026"/>
    <s v="Q3"/>
    <x v="7"/>
    <x v="1"/>
    <x v="12"/>
    <x v="2"/>
    <s v="New"/>
    <x v="1"/>
    <s v="Summit Backpack 45L"/>
    <n v="1"/>
    <n v="152.72"/>
    <n v="0"/>
    <n v="77.73"/>
    <n v="152.72"/>
    <n v="77.73"/>
    <n v="74.989999999999995"/>
    <n v="0.4910293347302252"/>
  </r>
  <r>
    <n v="5132"/>
    <d v="2026-08-08T00:00:00"/>
    <n v="2026"/>
    <s v="Q3"/>
    <x v="7"/>
    <x v="1"/>
    <x v="12"/>
    <x v="0"/>
    <s v="Business"/>
    <x v="0"/>
    <s v="Compact Repair Kit"/>
    <n v="1"/>
    <n v="40.51"/>
    <n v="0.05"/>
    <n v="16.29"/>
    <n v="38.484499999999997"/>
    <n v="16.29"/>
    <n v="22.194499999999998"/>
    <n v="0.57671270251659756"/>
  </r>
  <r>
    <n v="227"/>
    <d v="2026-08-09T00:00:00"/>
    <n v="2026"/>
    <s v="Q3"/>
    <x v="7"/>
    <x v="3"/>
    <x v="7"/>
    <x v="3"/>
    <s v="Returning"/>
    <x v="4"/>
    <s v="Resistance Band Set"/>
    <n v="3"/>
    <n v="40.61"/>
    <n v="0"/>
    <n v="14.72"/>
    <n v="121.83"/>
    <n v="44.160000000000004"/>
    <n v="77.669999999999987"/>
    <n v="0.63752770253632096"/>
  </r>
  <r>
    <n v="390"/>
    <d v="2026-08-09T00:00:00"/>
    <n v="2026"/>
    <s v="Q3"/>
    <x v="7"/>
    <x v="2"/>
    <x v="5"/>
    <x v="2"/>
    <s v="New"/>
    <x v="1"/>
    <s v="Hiking Daypack 20L"/>
    <n v="1"/>
    <n v="93.41"/>
    <n v="0.05"/>
    <n v="44.7"/>
    <n v="88.739499999999992"/>
    <n v="44.7"/>
    <n v="44.03949999999999"/>
    <n v="0.49627843294136198"/>
  </r>
  <r>
    <n v="859"/>
    <d v="2026-08-09T00:00:00"/>
    <n v="2026"/>
    <s v="Q3"/>
    <x v="7"/>
    <x v="0"/>
    <x v="0"/>
    <x v="2"/>
    <s v="New"/>
    <x v="1"/>
    <s v="Hiking Daypack 20L"/>
    <n v="2"/>
    <n v="90.23"/>
    <n v="0"/>
    <n v="44.22"/>
    <n v="180.46"/>
    <n v="88.44"/>
    <n v="92.02000000000001"/>
    <n v="0.50991909564446414"/>
  </r>
  <r>
    <n v="1468"/>
    <d v="2026-08-09T00:00:00"/>
    <n v="2026"/>
    <s v="Q3"/>
    <x v="7"/>
    <x v="1"/>
    <x v="11"/>
    <x v="2"/>
    <s v="Returning"/>
    <x v="0"/>
    <s v="Trail Bike Light"/>
    <n v="1"/>
    <n v="51.75"/>
    <n v="0"/>
    <n v="22.36"/>
    <n v="51.75"/>
    <n v="22.36"/>
    <n v="29.39"/>
    <n v="0.56792270531400968"/>
  </r>
  <r>
    <n v="2356"/>
    <d v="2026-08-09T00:00:00"/>
    <n v="2026"/>
    <s v="Q3"/>
    <x v="7"/>
    <x v="3"/>
    <x v="13"/>
    <x v="2"/>
    <s v="New"/>
    <x v="0"/>
    <s v="Cycling Pack 12L"/>
    <n v="3"/>
    <n v="102.91"/>
    <n v="0.1"/>
    <n v="50.23"/>
    <n v="277.85700000000003"/>
    <n v="150.69"/>
    <n v="127.16700000000003"/>
    <n v="0.45767067232425318"/>
  </r>
  <r>
    <n v="3556"/>
    <d v="2026-08-09T00:00:00"/>
    <n v="2026"/>
    <s v="Q3"/>
    <x v="7"/>
    <x v="2"/>
    <x v="16"/>
    <x v="0"/>
    <s v="New"/>
    <x v="0"/>
    <s v="Commuter Helmet"/>
    <n v="4"/>
    <n v="82.63"/>
    <n v="0.1"/>
    <n v="43.78"/>
    <n v="297.46800000000002"/>
    <n v="175.12"/>
    <n v="122.34800000000001"/>
    <n v="0.41129802197211129"/>
  </r>
  <r>
    <n v="925"/>
    <d v="2026-08-10T00:00:00"/>
    <n v="2026"/>
    <s v="Q3"/>
    <x v="7"/>
    <x v="0"/>
    <x v="0"/>
    <x v="2"/>
    <s v="Returning"/>
    <x v="3"/>
    <s v="Trail Tent 2P"/>
    <n v="1"/>
    <n v="196.39"/>
    <n v="0"/>
    <n v="102.92"/>
    <n v="196.39"/>
    <n v="102.92"/>
    <n v="93.469999999999985"/>
    <n v="0.47594073017974436"/>
  </r>
  <r>
    <n v="1563"/>
    <d v="2026-08-10T00:00:00"/>
    <n v="2026"/>
    <s v="Q3"/>
    <x v="7"/>
    <x v="2"/>
    <x v="10"/>
    <x v="3"/>
    <s v="Business"/>
    <x v="2"/>
    <s v="Insulated Bottle"/>
    <n v="2"/>
    <n v="36.25"/>
    <n v="0"/>
    <n v="13.77"/>
    <n v="72.5"/>
    <n v="27.54"/>
    <n v="44.96"/>
    <n v="0.62013793103448278"/>
  </r>
  <r>
    <n v="1634"/>
    <d v="2026-08-10T00:00:00"/>
    <n v="2026"/>
    <s v="Q3"/>
    <x v="7"/>
    <x v="1"/>
    <x v="1"/>
    <x v="2"/>
    <s v="Returning"/>
    <x v="3"/>
    <s v="Trail Tent 2P"/>
    <n v="2"/>
    <n v="199.85"/>
    <n v="0.05"/>
    <n v="104.34"/>
    <n v="379.71499999999997"/>
    <n v="208.68"/>
    <n v="171.03499999999997"/>
    <n v="0.45042992770893953"/>
  </r>
  <r>
    <n v="2187"/>
    <d v="2026-08-10T00:00:00"/>
    <n v="2026"/>
    <s v="Q3"/>
    <x v="7"/>
    <x v="2"/>
    <x v="2"/>
    <x v="2"/>
    <s v="New"/>
    <x v="2"/>
    <s v="Packing Cube Set"/>
    <n v="1"/>
    <n v="46.32"/>
    <n v="0.05"/>
    <n v="18.34"/>
    <n v="44.003999999999998"/>
    <n v="18.34"/>
    <n v="25.663999999999998"/>
    <n v="0.58321970729933637"/>
  </r>
  <r>
    <n v="2773"/>
    <d v="2026-08-10T00:00:00"/>
    <n v="2026"/>
    <s v="Q3"/>
    <x v="7"/>
    <x v="1"/>
    <x v="14"/>
    <x v="0"/>
    <s v="New"/>
    <x v="1"/>
    <s v="Summit Backpack 45L"/>
    <n v="4"/>
    <n v="151.06"/>
    <n v="0"/>
    <n v="77.67"/>
    <n v="604.24"/>
    <n v="310.68"/>
    <n v="293.56"/>
    <n v="0.48583344366476894"/>
  </r>
  <r>
    <n v="5040"/>
    <d v="2026-08-10T00:00:00"/>
    <n v="2026"/>
    <s v="Q3"/>
    <x v="7"/>
    <x v="3"/>
    <x v="7"/>
    <x v="0"/>
    <s v="Returning"/>
    <x v="1"/>
    <s v="Trekking Poles"/>
    <n v="1"/>
    <n v="72.39"/>
    <n v="0.1"/>
    <n v="31.64"/>
    <n v="65.150999999999996"/>
    <n v="31.64"/>
    <n v="33.510999999999996"/>
    <n v="0.51435895074519189"/>
  </r>
  <r>
    <n v="415"/>
    <d v="2026-08-11T00:00:00"/>
    <n v="2026"/>
    <s v="Q3"/>
    <x v="7"/>
    <x v="0"/>
    <x v="9"/>
    <x v="2"/>
    <s v="Returning"/>
    <x v="1"/>
    <s v="Trekking Poles"/>
    <n v="1"/>
    <n v="72.650000000000006"/>
    <n v="0"/>
    <n v="31.72"/>
    <n v="72.650000000000006"/>
    <n v="31.72"/>
    <n v="40.930000000000007"/>
    <n v="0.56338609772883697"/>
  </r>
  <r>
    <n v="1111"/>
    <d v="2026-08-11T00:00:00"/>
    <n v="2026"/>
    <s v="Q3"/>
    <x v="7"/>
    <x v="3"/>
    <x v="13"/>
    <x v="0"/>
    <s v="New"/>
    <x v="3"/>
    <s v="Trail Tent 2P"/>
    <n v="1"/>
    <n v="198.44"/>
    <n v="0"/>
    <n v="106.79"/>
    <n v="198.44"/>
    <n v="106.79"/>
    <n v="91.649999999999991"/>
    <n v="0.46185244910300338"/>
  </r>
  <r>
    <n v="1243"/>
    <d v="2026-08-11T00:00:00"/>
    <n v="2026"/>
    <s v="Q3"/>
    <x v="7"/>
    <x v="2"/>
    <x v="16"/>
    <x v="0"/>
    <s v="Returning"/>
    <x v="3"/>
    <s v="Trail Tent 2P"/>
    <n v="1"/>
    <n v="193.67"/>
    <n v="0"/>
    <n v="103.79"/>
    <n v="193.67"/>
    <n v="103.79"/>
    <n v="89.879999999999981"/>
    <n v="0.46408839779005517"/>
  </r>
  <r>
    <n v="1326"/>
    <d v="2026-08-11T00:00:00"/>
    <n v="2026"/>
    <s v="Q3"/>
    <x v="7"/>
    <x v="3"/>
    <x v="8"/>
    <x v="0"/>
    <s v="Returning"/>
    <x v="2"/>
    <s v="Travel Backpack 35L"/>
    <n v="5"/>
    <n v="166.03"/>
    <n v="0"/>
    <n v="87.46"/>
    <n v="830.15"/>
    <n v="437.29999999999995"/>
    <n v="392.85"/>
    <n v="0.47322772992832624"/>
  </r>
  <r>
    <n v="1682"/>
    <d v="2026-08-11T00:00:00"/>
    <n v="2026"/>
    <s v="Q3"/>
    <x v="7"/>
    <x v="0"/>
    <x v="0"/>
    <x v="0"/>
    <s v="Business"/>
    <x v="3"/>
    <s v="Portable Camp Stove"/>
    <n v="2"/>
    <n v="81.569999999999993"/>
    <n v="0"/>
    <n v="40.36"/>
    <n v="163.13999999999999"/>
    <n v="80.72"/>
    <n v="82.419999999999987"/>
    <n v="0.50521024886600463"/>
  </r>
  <r>
    <n v="2618"/>
    <d v="2026-08-11T00:00:00"/>
    <n v="2026"/>
    <s v="Q3"/>
    <x v="7"/>
    <x v="0"/>
    <x v="15"/>
    <x v="2"/>
    <s v="Business"/>
    <x v="1"/>
    <s v="Trail Boots"/>
    <n v="2"/>
    <n v="143.86000000000001"/>
    <n v="0"/>
    <n v="81.23"/>
    <n v="287.72000000000003"/>
    <n v="162.46"/>
    <n v="125.26000000000002"/>
    <n v="0.43535381621020441"/>
  </r>
  <r>
    <n v="3319"/>
    <d v="2026-08-11T00:00:00"/>
    <n v="2026"/>
    <s v="Q3"/>
    <x v="7"/>
    <x v="1"/>
    <x v="14"/>
    <x v="0"/>
    <s v="Returning"/>
    <x v="1"/>
    <s v="Hiking Daypack 20L"/>
    <n v="3"/>
    <n v="93.53"/>
    <n v="0"/>
    <n v="46.19"/>
    <n v="280.59000000000003"/>
    <n v="138.57"/>
    <n v="142.02000000000004"/>
    <n v="0.5061477600769807"/>
  </r>
  <r>
    <n v="4600"/>
    <d v="2026-08-11T00:00:00"/>
    <n v="2026"/>
    <s v="Q3"/>
    <x v="7"/>
    <x v="3"/>
    <x v="4"/>
    <x v="1"/>
    <s v="Business"/>
    <x v="2"/>
    <s v="Travel Backpack 35L"/>
    <n v="10"/>
    <n v="162.38"/>
    <n v="0.05"/>
    <n v="85.82"/>
    <n v="1542.61"/>
    <n v="858.19999999999993"/>
    <n v="684.41"/>
    <n v="0.44367014345816508"/>
  </r>
  <r>
    <n v="5168"/>
    <d v="2026-08-11T00:00:00"/>
    <n v="2026"/>
    <s v="Q3"/>
    <x v="7"/>
    <x v="0"/>
    <x v="15"/>
    <x v="3"/>
    <s v="Business"/>
    <x v="4"/>
    <s v="Weighted Vest"/>
    <n v="1"/>
    <n v="122.52"/>
    <n v="0.05"/>
    <n v="69.66"/>
    <n v="116.39399999999999"/>
    <n v="69.66"/>
    <n v="46.733999999999995"/>
    <n v="0.40151554203824935"/>
  </r>
  <r>
    <n v="245"/>
    <d v="2026-08-12T00:00:00"/>
    <n v="2026"/>
    <s v="Q3"/>
    <x v="7"/>
    <x v="3"/>
    <x v="13"/>
    <x v="3"/>
    <s v="Returning"/>
    <x v="1"/>
    <s v="Trail Boots"/>
    <n v="1"/>
    <n v="142.84"/>
    <n v="0"/>
    <n v="77.7"/>
    <n v="142.84"/>
    <n v="77.7"/>
    <n v="65.14"/>
    <n v="0.4560347241669"/>
  </r>
  <r>
    <n v="322"/>
    <d v="2026-08-12T00:00:00"/>
    <n v="2026"/>
    <s v="Q3"/>
    <x v="7"/>
    <x v="1"/>
    <x v="14"/>
    <x v="2"/>
    <s v="Returning"/>
    <x v="1"/>
    <s v="Trekking Poles"/>
    <n v="3"/>
    <n v="72.349999999999994"/>
    <n v="0"/>
    <n v="32.119999999999997"/>
    <n v="217.04999999999998"/>
    <n v="96.359999999999985"/>
    <n v="120.69"/>
    <n v="0.55604699378023503"/>
  </r>
  <r>
    <n v="1101"/>
    <d v="2026-08-12T00:00:00"/>
    <n v="2026"/>
    <s v="Q3"/>
    <x v="7"/>
    <x v="3"/>
    <x v="4"/>
    <x v="0"/>
    <s v="New"/>
    <x v="4"/>
    <s v="Resistance Band Set"/>
    <n v="3"/>
    <n v="40.14"/>
    <n v="0.05"/>
    <n v="14.53"/>
    <n v="114.399"/>
    <n v="43.589999999999996"/>
    <n v="70.808999999999997"/>
    <n v="0.61896520074476169"/>
  </r>
  <r>
    <n v="1564"/>
    <d v="2026-08-12T00:00:00"/>
    <n v="2026"/>
    <s v="Q3"/>
    <x v="7"/>
    <x v="3"/>
    <x v="13"/>
    <x v="0"/>
    <s v="New"/>
    <x v="4"/>
    <s v="Training Mat"/>
    <n v="2"/>
    <n v="51.84"/>
    <n v="0"/>
    <n v="21.62"/>
    <n v="103.68"/>
    <n v="43.24"/>
    <n v="60.440000000000005"/>
    <n v="0.58294753086419759"/>
  </r>
  <r>
    <n v="3712"/>
    <d v="2026-08-12T00:00:00"/>
    <n v="2026"/>
    <s v="Q3"/>
    <x v="7"/>
    <x v="3"/>
    <x v="8"/>
    <x v="0"/>
    <s v="New"/>
    <x v="0"/>
    <s v="Commuter Helmet"/>
    <n v="3"/>
    <n v="82.32"/>
    <n v="0.15"/>
    <n v="41.95"/>
    <n v="209.91599999999997"/>
    <n v="125.85000000000001"/>
    <n v="84.06599999999996"/>
    <n v="0.40047447550448739"/>
  </r>
  <r>
    <n v="771"/>
    <d v="2026-08-13T00:00:00"/>
    <n v="2026"/>
    <s v="Q3"/>
    <x v="7"/>
    <x v="2"/>
    <x v="5"/>
    <x v="0"/>
    <s v="Returning"/>
    <x v="1"/>
    <s v="Hiking Daypack 20L"/>
    <n v="1"/>
    <n v="91.78"/>
    <n v="0"/>
    <n v="46.15"/>
    <n v="91.78"/>
    <n v="46.15"/>
    <n v="45.63"/>
    <n v="0.49716713881019831"/>
  </r>
  <r>
    <n v="2749"/>
    <d v="2026-08-13T00:00:00"/>
    <n v="2026"/>
    <s v="Q3"/>
    <x v="7"/>
    <x v="1"/>
    <x v="14"/>
    <x v="0"/>
    <s v="Business"/>
    <x v="1"/>
    <s v="Hiking Daypack 20L"/>
    <n v="2"/>
    <n v="93.13"/>
    <n v="0"/>
    <n v="45.68"/>
    <n v="186.26"/>
    <n v="91.36"/>
    <n v="94.899999999999991"/>
    <n v="0.50950284548480618"/>
  </r>
  <r>
    <n v="4252"/>
    <d v="2026-08-13T00:00:00"/>
    <n v="2026"/>
    <s v="Q3"/>
    <x v="7"/>
    <x v="1"/>
    <x v="12"/>
    <x v="0"/>
    <s v="Returning"/>
    <x v="2"/>
    <s v="Insulated Bottle"/>
    <n v="1"/>
    <n v="36.67"/>
    <n v="0.1"/>
    <n v="13.18"/>
    <n v="33.003"/>
    <n v="13.18"/>
    <n v="19.823"/>
    <n v="0.60064236584552921"/>
  </r>
  <r>
    <n v="4665"/>
    <d v="2026-08-13T00:00:00"/>
    <n v="2026"/>
    <s v="Q3"/>
    <x v="7"/>
    <x v="3"/>
    <x v="8"/>
    <x v="1"/>
    <s v="Returning"/>
    <x v="4"/>
    <s v="Training Mat"/>
    <n v="4"/>
    <n v="51.25"/>
    <n v="0.1"/>
    <n v="21.77"/>
    <n v="184.5"/>
    <n v="87.08"/>
    <n v="97.42"/>
    <n v="0.52802168021680218"/>
  </r>
  <r>
    <n v="4767"/>
    <d v="2026-08-13T00:00:00"/>
    <n v="2026"/>
    <s v="Q3"/>
    <x v="7"/>
    <x v="3"/>
    <x v="8"/>
    <x v="3"/>
    <s v="Business"/>
    <x v="4"/>
    <s v="Resistance Band Set"/>
    <n v="1"/>
    <n v="39.61"/>
    <n v="0.1"/>
    <n v="14.85"/>
    <n v="35.649000000000001"/>
    <n v="14.85"/>
    <n v="20.798999999999999"/>
    <n v="0.58343852562484222"/>
  </r>
  <r>
    <n v="4832"/>
    <d v="2026-08-13T00:00:00"/>
    <n v="2026"/>
    <s v="Q3"/>
    <x v="7"/>
    <x v="0"/>
    <x v="15"/>
    <x v="3"/>
    <s v="Returning"/>
    <x v="0"/>
    <s v="Commuter Helmet"/>
    <n v="2"/>
    <n v="81.59"/>
    <n v="0.15"/>
    <n v="43.9"/>
    <n v="138.703"/>
    <n v="87.8"/>
    <n v="50.903000000000006"/>
    <n v="0.3669927831409559"/>
  </r>
  <r>
    <n v="747"/>
    <d v="2026-08-14T00:00:00"/>
    <n v="2026"/>
    <s v="Q3"/>
    <x v="7"/>
    <x v="1"/>
    <x v="1"/>
    <x v="2"/>
    <s v="New"/>
    <x v="4"/>
    <s v="Weighted Vest"/>
    <n v="3"/>
    <n v="122.96"/>
    <n v="0.1"/>
    <n v="67.62"/>
    <n v="331.99200000000002"/>
    <n v="202.86"/>
    <n v="129.13200000000001"/>
    <n v="0.38896117978746475"/>
  </r>
  <r>
    <n v="2281"/>
    <d v="2026-08-14T00:00:00"/>
    <n v="2026"/>
    <s v="Q3"/>
    <x v="7"/>
    <x v="1"/>
    <x v="11"/>
    <x v="2"/>
    <s v="Returning"/>
    <x v="1"/>
    <s v="Trekking Poles"/>
    <n v="1"/>
    <n v="70.91"/>
    <n v="0"/>
    <n v="33.11"/>
    <n v="70.91"/>
    <n v="33.11"/>
    <n v="37.799999999999997"/>
    <n v="0.53307008884501483"/>
  </r>
  <r>
    <n v="2414"/>
    <d v="2026-08-14T00:00:00"/>
    <n v="2026"/>
    <s v="Q3"/>
    <x v="7"/>
    <x v="1"/>
    <x v="6"/>
    <x v="1"/>
    <s v="Business"/>
    <x v="0"/>
    <s v="Trail Bike Light"/>
    <n v="6"/>
    <n v="50.94"/>
    <n v="0.1"/>
    <n v="22.76"/>
    <n v="275.07600000000002"/>
    <n v="136.56"/>
    <n v="138.51600000000002"/>
    <n v="0.50355538105832576"/>
  </r>
  <r>
    <n v="3162"/>
    <d v="2026-08-14T00:00:00"/>
    <n v="2026"/>
    <s v="Q3"/>
    <x v="7"/>
    <x v="1"/>
    <x v="1"/>
    <x v="0"/>
    <s v="New"/>
    <x v="1"/>
    <s v="Trail Boots"/>
    <n v="1"/>
    <n v="144.96"/>
    <n v="0.05"/>
    <n v="77.959999999999994"/>
    <n v="137.71199999999999"/>
    <n v="77.959999999999994"/>
    <n v="59.751999999999995"/>
    <n v="0.43389101893807364"/>
  </r>
  <r>
    <n v="3200"/>
    <d v="2026-08-14T00:00:00"/>
    <n v="2026"/>
    <s v="Q3"/>
    <x v="7"/>
    <x v="3"/>
    <x v="8"/>
    <x v="2"/>
    <s v="New"/>
    <x v="1"/>
    <s v="Summit Backpack 45L"/>
    <n v="1"/>
    <n v="152.97"/>
    <n v="0"/>
    <n v="79.66"/>
    <n v="152.97"/>
    <n v="79.66"/>
    <n v="73.31"/>
    <n v="0.47924429626724196"/>
  </r>
  <r>
    <n v="3521"/>
    <d v="2026-08-14T00:00:00"/>
    <n v="2026"/>
    <s v="Q3"/>
    <x v="7"/>
    <x v="2"/>
    <x v="16"/>
    <x v="0"/>
    <s v="Business"/>
    <x v="2"/>
    <s v="Packing Cube Set"/>
    <n v="2"/>
    <n v="45.79"/>
    <n v="0"/>
    <n v="18.23"/>
    <n v="91.58"/>
    <n v="36.46"/>
    <n v="55.12"/>
    <n v="0.60187813933173184"/>
  </r>
  <r>
    <n v="4447"/>
    <d v="2026-08-14T00:00:00"/>
    <n v="2026"/>
    <s v="Q3"/>
    <x v="7"/>
    <x v="1"/>
    <x v="6"/>
    <x v="0"/>
    <s v="New"/>
    <x v="2"/>
    <s v="Travel Backpack 35L"/>
    <n v="1"/>
    <n v="161.31"/>
    <n v="0"/>
    <n v="87.81"/>
    <n v="161.31"/>
    <n v="87.81"/>
    <n v="73.5"/>
    <n v="0.45564441138181139"/>
  </r>
  <r>
    <n v="421"/>
    <d v="2026-08-15T00:00:00"/>
    <n v="2026"/>
    <s v="Q3"/>
    <x v="7"/>
    <x v="3"/>
    <x v="7"/>
    <x v="0"/>
    <s v="New"/>
    <x v="4"/>
    <s v="Recovery Roller"/>
    <n v="2"/>
    <n v="35.97"/>
    <n v="0.05"/>
    <n v="14.28"/>
    <n v="68.342999999999989"/>
    <n v="28.56"/>
    <n v="39.782999999999987"/>
    <n v="0.58210789693165343"/>
  </r>
  <r>
    <n v="962"/>
    <d v="2026-08-15T00:00:00"/>
    <n v="2026"/>
    <s v="Q3"/>
    <x v="7"/>
    <x v="0"/>
    <x v="0"/>
    <x v="2"/>
    <s v="New"/>
    <x v="4"/>
    <s v="Resistance Band Set"/>
    <n v="2"/>
    <n v="39.729999999999997"/>
    <n v="0"/>
    <n v="14.95"/>
    <n v="79.459999999999994"/>
    <n v="29.9"/>
    <n v="49.559999999999995"/>
    <n v="0.62371004278882458"/>
  </r>
  <r>
    <n v="1386"/>
    <d v="2026-08-15T00:00:00"/>
    <n v="2026"/>
    <s v="Q3"/>
    <x v="7"/>
    <x v="1"/>
    <x v="12"/>
    <x v="0"/>
    <s v="Business"/>
    <x v="2"/>
    <s v="Insulated Bottle"/>
    <n v="2"/>
    <n v="36.049999999999997"/>
    <n v="0"/>
    <n v="13.8"/>
    <n v="72.099999999999994"/>
    <n v="27.6"/>
    <n v="44.499999999999993"/>
    <n v="0.61719833564493753"/>
  </r>
  <r>
    <n v="3083"/>
    <d v="2026-08-15T00:00:00"/>
    <n v="2026"/>
    <s v="Q3"/>
    <x v="7"/>
    <x v="3"/>
    <x v="7"/>
    <x v="0"/>
    <s v="New"/>
    <x v="3"/>
    <s v="Trail Tent 2P"/>
    <n v="1"/>
    <n v="194.36"/>
    <n v="0"/>
    <n v="106.01"/>
    <n v="194.36"/>
    <n v="106.01"/>
    <n v="88.350000000000009"/>
    <n v="0.45456884132537562"/>
  </r>
  <r>
    <n v="3174"/>
    <d v="2026-08-15T00:00:00"/>
    <n v="2026"/>
    <s v="Q3"/>
    <x v="7"/>
    <x v="3"/>
    <x v="4"/>
    <x v="2"/>
    <s v="Returning"/>
    <x v="3"/>
    <s v="Trail Tent 2P"/>
    <n v="1"/>
    <n v="192.67"/>
    <n v="0.05"/>
    <n v="103.37"/>
    <n v="183.03649999999999"/>
    <n v="103.37"/>
    <n v="79.666499999999985"/>
    <n v="0.43524925356417976"/>
  </r>
  <r>
    <n v="4045"/>
    <d v="2026-08-15T00:00:00"/>
    <n v="2026"/>
    <s v="Q3"/>
    <x v="7"/>
    <x v="2"/>
    <x v="16"/>
    <x v="0"/>
    <s v="New"/>
    <x v="1"/>
    <s v="Hiking Daypack 20L"/>
    <n v="3"/>
    <n v="92.12"/>
    <n v="0.1"/>
    <n v="44.1"/>
    <n v="248.72400000000002"/>
    <n v="132.30000000000001"/>
    <n v="116.42400000000001"/>
    <n v="0.46808510638297873"/>
  </r>
  <r>
    <n v="4850"/>
    <d v="2026-08-15T00:00:00"/>
    <n v="2026"/>
    <s v="Q3"/>
    <x v="7"/>
    <x v="1"/>
    <x v="1"/>
    <x v="2"/>
    <s v="Business"/>
    <x v="3"/>
    <s v="Trail Tent 2P"/>
    <n v="1"/>
    <n v="192.82"/>
    <n v="0"/>
    <n v="104.98"/>
    <n v="192.82"/>
    <n v="104.98"/>
    <n v="87.839999999999989"/>
    <n v="0.45555440307022088"/>
  </r>
  <r>
    <n v="71"/>
    <d v="2026-08-16T00:00:00"/>
    <n v="2026"/>
    <s v="Q3"/>
    <x v="7"/>
    <x v="2"/>
    <x v="16"/>
    <x v="0"/>
    <s v="New"/>
    <x v="0"/>
    <s v="Commuter Helmet"/>
    <n v="3"/>
    <n v="80.099999999999994"/>
    <n v="0"/>
    <n v="42.41"/>
    <n v="240.29999999999998"/>
    <n v="127.22999999999999"/>
    <n v="113.07"/>
    <n v="0.47053682896379528"/>
  </r>
  <r>
    <n v="627"/>
    <d v="2026-08-16T00:00:00"/>
    <n v="2026"/>
    <s v="Q3"/>
    <x v="7"/>
    <x v="3"/>
    <x v="7"/>
    <x v="3"/>
    <s v="New"/>
    <x v="0"/>
    <s v="Commuter Helmet"/>
    <n v="6"/>
    <n v="83.26"/>
    <n v="0"/>
    <n v="43.8"/>
    <n v="499.56000000000006"/>
    <n v="262.79999999999995"/>
    <n v="236.7600000000001"/>
    <n v="0.47393706461686297"/>
  </r>
  <r>
    <n v="959"/>
    <d v="2026-08-16T00:00:00"/>
    <n v="2026"/>
    <s v="Q3"/>
    <x v="7"/>
    <x v="1"/>
    <x v="1"/>
    <x v="2"/>
    <s v="Returning"/>
    <x v="4"/>
    <s v="Resistance Band Set"/>
    <n v="4"/>
    <n v="40.46"/>
    <n v="0"/>
    <n v="15.12"/>
    <n v="161.84"/>
    <n v="60.48"/>
    <n v="101.36000000000001"/>
    <n v="0.62629757785467133"/>
  </r>
  <r>
    <n v="967"/>
    <d v="2026-08-16T00:00:00"/>
    <n v="2026"/>
    <s v="Q3"/>
    <x v="7"/>
    <x v="2"/>
    <x v="16"/>
    <x v="1"/>
    <s v="Returning"/>
    <x v="0"/>
    <s v="Commuter Helmet"/>
    <n v="5"/>
    <n v="81.55"/>
    <n v="0.2"/>
    <n v="42.09"/>
    <n v="326.20000000000005"/>
    <n v="210.45000000000002"/>
    <n v="115.75000000000003"/>
    <n v="0.3548436541998774"/>
  </r>
  <r>
    <n v="1267"/>
    <d v="2026-08-16T00:00:00"/>
    <n v="2026"/>
    <s v="Q3"/>
    <x v="7"/>
    <x v="1"/>
    <x v="12"/>
    <x v="2"/>
    <s v="New"/>
    <x v="3"/>
    <s v="Portable Camp Stove"/>
    <n v="2"/>
    <n v="83.56"/>
    <n v="0"/>
    <n v="39.119999999999997"/>
    <n v="167.12"/>
    <n v="78.239999999999995"/>
    <n v="88.88000000000001"/>
    <n v="0.53183341311632359"/>
  </r>
  <r>
    <n v="1394"/>
    <d v="2026-08-16T00:00:00"/>
    <n v="2026"/>
    <s v="Q3"/>
    <x v="7"/>
    <x v="2"/>
    <x v="10"/>
    <x v="0"/>
    <s v="Returning"/>
    <x v="3"/>
    <s v="Compact Sleeping Bag"/>
    <n v="3"/>
    <n v="125.75"/>
    <n v="0"/>
    <n v="62.05"/>
    <n v="377.25"/>
    <n v="186.14999999999998"/>
    <n v="191.10000000000002"/>
    <n v="0.50656063618290259"/>
  </r>
  <r>
    <n v="1652"/>
    <d v="2026-08-16T00:00:00"/>
    <n v="2026"/>
    <s v="Q3"/>
    <x v="7"/>
    <x v="0"/>
    <x v="0"/>
    <x v="0"/>
    <s v="Returning"/>
    <x v="2"/>
    <s v="Insulated Bottle"/>
    <n v="1"/>
    <n v="35.619999999999997"/>
    <n v="0.1"/>
    <n v="13.55"/>
    <n v="32.058"/>
    <n v="13.55"/>
    <n v="18.507999999999999"/>
    <n v="0.57732859192713204"/>
  </r>
  <r>
    <n v="2126"/>
    <d v="2026-08-16T00:00:00"/>
    <n v="2026"/>
    <s v="Q3"/>
    <x v="7"/>
    <x v="1"/>
    <x v="14"/>
    <x v="0"/>
    <s v="Business"/>
    <x v="0"/>
    <s v="Cycling Pack 12L"/>
    <n v="2"/>
    <n v="104.02"/>
    <n v="0"/>
    <n v="50.26"/>
    <n v="208.04"/>
    <n v="100.52"/>
    <n v="107.52"/>
    <n v="0.51682368775235532"/>
  </r>
  <r>
    <n v="2282"/>
    <d v="2026-08-16T00:00:00"/>
    <n v="2026"/>
    <s v="Q3"/>
    <x v="7"/>
    <x v="1"/>
    <x v="6"/>
    <x v="1"/>
    <s v="Business"/>
    <x v="1"/>
    <s v="Hiking Daypack 20L"/>
    <n v="8"/>
    <n v="92.71"/>
    <n v="0.1"/>
    <n v="44.83"/>
    <n v="667.51199999999994"/>
    <n v="358.64"/>
    <n v="308.87199999999996"/>
    <n v="0.46272126943036229"/>
  </r>
  <r>
    <n v="2426"/>
    <d v="2026-08-16T00:00:00"/>
    <n v="2026"/>
    <s v="Q3"/>
    <x v="7"/>
    <x v="1"/>
    <x v="12"/>
    <x v="0"/>
    <s v="New"/>
    <x v="1"/>
    <s v="Hiking Daypack 20L"/>
    <n v="1"/>
    <n v="90.58"/>
    <n v="0"/>
    <n v="44.53"/>
    <n v="90.58"/>
    <n v="44.53"/>
    <n v="46.05"/>
    <n v="0.50839037315080593"/>
  </r>
  <r>
    <n v="2534"/>
    <d v="2026-08-16T00:00:00"/>
    <n v="2026"/>
    <s v="Q3"/>
    <x v="7"/>
    <x v="1"/>
    <x v="14"/>
    <x v="0"/>
    <s v="New"/>
    <x v="3"/>
    <s v="Compact Sleeping Bag"/>
    <n v="1"/>
    <n v="120.22"/>
    <n v="0"/>
    <n v="62.31"/>
    <n v="120.22"/>
    <n v="62.31"/>
    <n v="57.91"/>
    <n v="0.48170021627017134"/>
  </r>
  <r>
    <n v="2948"/>
    <d v="2026-08-16T00:00:00"/>
    <n v="2026"/>
    <s v="Q3"/>
    <x v="7"/>
    <x v="2"/>
    <x v="2"/>
    <x v="2"/>
    <s v="New"/>
    <x v="2"/>
    <s v="Insulated Bottle"/>
    <n v="3"/>
    <n v="36.35"/>
    <n v="0"/>
    <n v="13.42"/>
    <n v="109.05000000000001"/>
    <n v="40.26"/>
    <n v="68.79000000000002"/>
    <n v="0.63081155433287495"/>
  </r>
  <r>
    <n v="3141"/>
    <d v="2026-08-16T00:00:00"/>
    <n v="2026"/>
    <s v="Q3"/>
    <x v="7"/>
    <x v="1"/>
    <x v="12"/>
    <x v="3"/>
    <s v="Returning"/>
    <x v="3"/>
    <s v="Trail Tent 2P"/>
    <n v="2"/>
    <n v="195.28"/>
    <n v="0"/>
    <n v="102.24"/>
    <n v="390.56"/>
    <n v="204.48"/>
    <n v="186.08"/>
    <n v="0.4764440802949611"/>
  </r>
  <r>
    <n v="3935"/>
    <d v="2026-08-16T00:00:00"/>
    <n v="2026"/>
    <s v="Q3"/>
    <x v="7"/>
    <x v="2"/>
    <x v="16"/>
    <x v="3"/>
    <s v="Returning"/>
    <x v="2"/>
    <s v="Packing Cube Set"/>
    <n v="4"/>
    <n v="46.05"/>
    <n v="0"/>
    <n v="18.75"/>
    <n v="184.2"/>
    <n v="75"/>
    <n v="109.19999999999999"/>
    <n v="0.5928338762214983"/>
  </r>
  <r>
    <n v="4636"/>
    <d v="2026-08-16T00:00:00"/>
    <n v="2026"/>
    <s v="Q3"/>
    <x v="7"/>
    <x v="0"/>
    <x v="0"/>
    <x v="2"/>
    <s v="Returning"/>
    <x v="3"/>
    <s v="Portable Camp Stove"/>
    <n v="1"/>
    <n v="81.040000000000006"/>
    <n v="0.1"/>
    <n v="39.29"/>
    <n v="72.936000000000007"/>
    <n v="39.29"/>
    <n v="33.646000000000008"/>
    <n v="0.46130854447735009"/>
  </r>
  <r>
    <n v="4895"/>
    <d v="2026-08-16T00:00:00"/>
    <n v="2026"/>
    <s v="Q3"/>
    <x v="7"/>
    <x v="0"/>
    <x v="15"/>
    <x v="2"/>
    <s v="Business"/>
    <x v="3"/>
    <s v="Trail Tent 2P"/>
    <n v="1"/>
    <n v="191.12"/>
    <n v="0.05"/>
    <n v="106.14"/>
    <n v="181.56399999999999"/>
    <n v="106.14"/>
    <n v="75.423999999999992"/>
    <n v="0.41541274702033443"/>
  </r>
  <r>
    <n v="5029"/>
    <d v="2026-08-16T00:00:00"/>
    <n v="2026"/>
    <s v="Q3"/>
    <x v="7"/>
    <x v="0"/>
    <x v="15"/>
    <x v="0"/>
    <s v="New"/>
    <x v="1"/>
    <s v="Summit Backpack 45L"/>
    <n v="1"/>
    <n v="156.19"/>
    <n v="0"/>
    <n v="79.239999999999995"/>
    <n v="156.19"/>
    <n v="79.239999999999995"/>
    <n v="76.95"/>
    <n v="0.49266918496702738"/>
  </r>
  <r>
    <n v="1965"/>
    <d v="2026-08-17T00:00:00"/>
    <n v="2026"/>
    <s v="Q3"/>
    <x v="7"/>
    <x v="1"/>
    <x v="11"/>
    <x v="0"/>
    <s v="Returning"/>
    <x v="2"/>
    <s v="Insulated Bottle"/>
    <n v="4"/>
    <n v="36.93"/>
    <n v="0"/>
    <n v="13.36"/>
    <n v="147.72"/>
    <n v="53.44"/>
    <n v="94.28"/>
    <n v="0.63823449769834828"/>
  </r>
  <r>
    <n v="3647"/>
    <d v="2026-08-17T00:00:00"/>
    <n v="2026"/>
    <s v="Q3"/>
    <x v="7"/>
    <x v="1"/>
    <x v="12"/>
    <x v="2"/>
    <s v="Returning"/>
    <x v="0"/>
    <s v="Cycling Pack 12L"/>
    <n v="3"/>
    <n v="104.96"/>
    <n v="0.05"/>
    <n v="51.66"/>
    <n v="299.13599999999997"/>
    <n v="154.97999999999999"/>
    <n v="144.15599999999998"/>
    <n v="0.48190789473684209"/>
  </r>
  <r>
    <n v="3918"/>
    <d v="2026-08-17T00:00:00"/>
    <n v="2026"/>
    <s v="Q3"/>
    <x v="7"/>
    <x v="1"/>
    <x v="1"/>
    <x v="3"/>
    <s v="New"/>
    <x v="2"/>
    <s v="Travel Backpack 35L"/>
    <n v="3"/>
    <n v="168.51"/>
    <n v="0"/>
    <n v="85.34"/>
    <n v="505.53"/>
    <n v="256.02"/>
    <n v="249.51"/>
    <n v="0.49356121298439265"/>
  </r>
  <r>
    <n v="4256"/>
    <d v="2026-08-17T00:00:00"/>
    <n v="2026"/>
    <s v="Q3"/>
    <x v="7"/>
    <x v="1"/>
    <x v="12"/>
    <x v="2"/>
    <s v="New"/>
    <x v="2"/>
    <s v="Packing Cube Set"/>
    <n v="1"/>
    <n v="46.44"/>
    <n v="0.05"/>
    <n v="18.59"/>
    <n v="44.117999999999995"/>
    <n v="18.59"/>
    <n v="25.527999999999995"/>
    <n v="0.57863003762636556"/>
  </r>
  <r>
    <n v="5087"/>
    <d v="2026-08-17T00:00:00"/>
    <n v="2026"/>
    <s v="Q3"/>
    <x v="7"/>
    <x v="0"/>
    <x v="0"/>
    <x v="0"/>
    <s v="New"/>
    <x v="1"/>
    <s v="Trekking Poles"/>
    <n v="1"/>
    <n v="69.900000000000006"/>
    <n v="0.1"/>
    <n v="31.43"/>
    <n v="62.910000000000004"/>
    <n v="31.43"/>
    <n v="31.480000000000004"/>
    <n v="0.50039739310125575"/>
  </r>
  <r>
    <n v="1921"/>
    <d v="2026-08-18T00:00:00"/>
    <n v="2026"/>
    <s v="Q3"/>
    <x v="7"/>
    <x v="3"/>
    <x v="13"/>
    <x v="0"/>
    <s v="New"/>
    <x v="0"/>
    <s v="Compact Repair Kit"/>
    <n v="2"/>
    <n v="39.83"/>
    <n v="0"/>
    <n v="17.18"/>
    <n v="79.66"/>
    <n v="34.36"/>
    <n v="45.3"/>
    <n v="0.56866683404468987"/>
  </r>
  <r>
    <n v="1966"/>
    <d v="2026-08-18T00:00:00"/>
    <n v="2026"/>
    <s v="Q3"/>
    <x v="7"/>
    <x v="0"/>
    <x v="9"/>
    <x v="0"/>
    <s v="New"/>
    <x v="2"/>
    <s v="Insulated Bottle"/>
    <n v="2"/>
    <n v="36.020000000000003"/>
    <n v="0"/>
    <n v="13.87"/>
    <n v="72.040000000000006"/>
    <n v="27.74"/>
    <n v="44.300000000000011"/>
    <n v="0.61493614658523055"/>
  </r>
  <r>
    <n v="2431"/>
    <d v="2026-08-18T00:00:00"/>
    <n v="2026"/>
    <s v="Q3"/>
    <x v="7"/>
    <x v="0"/>
    <x v="15"/>
    <x v="3"/>
    <s v="Business"/>
    <x v="4"/>
    <s v="Weighted Vest"/>
    <n v="3"/>
    <n v="125.31"/>
    <n v="0"/>
    <n v="67.64"/>
    <n v="375.93"/>
    <n v="202.92000000000002"/>
    <n v="173.01"/>
    <n v="0.46021865772883247"/>
  </r>
  <r>
    <n v="3676"/>
    <d v="2026-08-18T00:00:00"/>
    <n v="2026"/>
    <s v="Q3"/>
    <x v="7"/>
    <x v="1"/>
    <x v="12"/>
    <x v="0"/>
    <s v="Returning"/>
    <x v="1"/>
    <s v="Hiking Daypack 20L"/>
    <n v="3"/>
    <n v="92.5"/>
    <n v="0.1"/>
    <n v="46.38"/>
    <n v="249.75"/>
    <n v="139.14000000000001"/>
    <n v="110.60999999999999"/>
    <n v="0.4428828828828828"/>
  </r>
  <r>
    <n v="3972"/>
    <d v="2026-08-18T00:00:00"/>
    <n v="2026"/>
    <s v="Q3"/>
    <x v="7"/>
    <x v="1"/>
    <x v="1"/>
    <x v="1"/>
    <s v="Business"/>
    <x v="0"/>
    <s v="Cycling Pack 12L"/>
    <n v="5"/>
    <n v="100.48"/>
    <n v="0.1"/>
    <n v="49.67"/>
    <n v="452.16"/>
    <n v="248.35000000000002"/>
    <n v="203.81"/>
    <n v="0.45074752300070769"/>
  </r>
  <r>
    <n v="4056"/>
    <d v="2026-08-18T00:00:00"/>
    <n v="2026"/>
    <s v="Q3"/>
    <x v="7"/>
    <x v="0"/>
    <x v="15"/>
    <x v="3"/>
    <s v="New"/>
    <x v="3"/>
    <s v="Portable Camp Stove"/>
    <n v="2"/>
    <n v="79.78"/>
    <n v="0"/>
    <n v="38.770000000000003"/>
    <n v="159.56"/>
    <n v="77.540000000000006"/>
    <n v="82.02"/>
    <n v="0.51403860616695907"/>
  </r>
  <r>
    <n v="4471"/>
    <d v="2026-08-18T00:00:00"/>
    <n v="2026"/>
    <s v="Q3"/>
    <x v="7"/>
    <x v="2"/>
    <x v="10"/>
    <x v="1"/>
    <s v="Business"/>
    <x v="1"/>
    <s v="Trail Boots"/>
    <n v="4"/>
    <n v="144.44"/>
    <n v="0.1"/>
    <n v="77.66"/>
    <n v="519.98400000000004"/>
    <n v="310.64"/>
    <n v="209.34400000000005"/>
    <n v="0.4025970029847073"/>
  </r>
  <r>
    <n v="1054"/>
    <d v="2026-08-19T00:00:00"/>
    <n v="2026"/>
    <s v="Q3"/>
    <x v="7"/>
    <x v="1"/>
    <x v="1"/>
    <x v="0"/>
    <s v="Returning"/>
    <x v="1"/>
    <s v="Summit Backpack 45L"/>
    <n v="3"/>
    <n v="157.41999999999999"/>
    <n v="0"/>
    <n v="77.989999999999995"/>
    <n v="472.26"/>
    <n v="233.96999999999997"/>
    <n v="238.29000000000002"/>
    <n v="0.5045737517469191"/>
  </r>
  <r>
    <n v="1854"/>
    <d v="2026-08-19T00:00:00"/>
    <n v="2026"/>
    <s v="Q3"/>
    <x v="7"/>
    <x v="1"/>
    <x v="14"/>
    <x v="3"/>
    <s v="Business"/>
    <x v="1"/>
    <s v="Hiking Daypack 20L"/>
    <n v="1"/>
    <n v="90.37"/>
    <n v="0.05"/>
    <n v="45.89"/>
    <n v="85.851500000000001"/>
    <n v="45.89"/>
    <n v="39.961500000000001"/>
    <n v="0.46547235633623174"/>
  </r>
  <r>
    <n v="2140"/>
    <d v="2026-08-19T00:00:00"/>
    <n v="2026"/>
    <s v="Q3"/>
    <x v="7"/>
    <x v="1"/>
    <x v="6"/>
    <x v="1"/>
    <s v="Business"/>
    <x v="0"/>
    <s v="Cycling Pack 12L"/>
    <n v="15"/>
    <n v="104.79"/>
    <n v="0.15"/>
    <n v="49.67"/>
    <n v="1336.0725"/>
    <n v="745.05000000000007"/>
    <n v="591.02249999999992"/>
    <n v="0.44235810556687599"/>
  </r>
  <r>
    <n v="2328"/>
    <d v="2026-08-19T00:00:00"/>
    <n v="2026"/>
    <s v="Q3"/>
    <x v="7"/>
    <x v="2"/>
    <x v="2"/>
    <x v="0"/>
    <s v="Returning"/>
    <x v="2"/>
    <s v="Carry-On Duffel"/>
    <n v="1"/>
    <n v="130.94"/>
    <n v="0"/>
    <n v="66.06"/>
    <n v="130.94"/>
    <n v="66.06"/>
    <n v="64.88"/>
    <n v="0.49549411944402011"/>
  </r>
  <r>
    <n v="4215"/>
    <d v="2026-08-19T00:00:00"/>
    <n v="2026"/>
    <s v="Q3"/>
    <x v="7"/>
    <x v="1"/>
    <x v="6"/>
    <x v="0"/>
    <s v="Returning"/>
    <x v="0"/>
    <s v="Compact Repair Kit"/>
    <n v="1"/>
    <n v="40.42"/>
    <n v="0.05"/>
    <n v="16.62"/>
    <n v="38.399000000000001"/>
    <n v="16.62"/>
    <n v="21.779"/>
    <n v="0.5671762285476184"/>
  </r>
  <r>
    <n v="4563"/>
    <d v="2026-08-19T00:00:00"/>
    <n v="2026"/>
    <s v="Q3"/>
    <x v="7"/>
    <x v="1"/>
    <x v="11"/>
    <x v="3"/>
    <s v="Returning"/>
    <x v="3"/>
    <s v="Alpine Tent 4P"/>
    <n v="1"/>
    <n v="338.45"/>
    <n v="0.15"/>
    <n v="197.2"/>
    <n v="287.6825"/>
    <n v="197.2"/>
    <n v="90.482500000000016"/>
    <n v="0.31452208598020392"/>
  </r>
  <r>
    <n v="4775"/>
    <d v="2026-08-19T00:00:00"/>
    <n v="2026"/>
    <s v="Q3"/>
    <x v="7"/>
    <x v="2"/>
    <x v="10"/>
    <x v="3"/>
    <s v="Returning"/>
    <x v="0"/>
    <s v="Cycling Pack 12L"/>
    <n v="1"/>
    <n v="103.92"/>
    <n v="0.05"/>
    <n v="50.71"/>
    <n v="98.724000000000004"/>
    <n v="50.71"/>
    <n v="48.014000000000003"/>
    <n v="0.48634577205137558"/>
  </r>
  <r>
    <n v="247"/>
    <d v="2026-08-20T00:00:00"/>
    <n v="2026"/>
    <s v="Q3"/>
    <x v="7"/>
    <x v="0"/>
    <x v="9"/>
    <x v="0"/>
    <s v="New"/>
    <x v="0"/>
    <s v="Trail Bike Light"/>
    <n v="6"/>
    <n v="51.67"/>
    <n v="0.1"/>
    <n v="23.1"/>
    <n v="279.01799999999997"/>
    <n v="138.60000000000002"/>
    <n v="140.41799999999995"/>
    <n v="0.50325785433197845"/>
  </r>
  <r>
    <n v="827"/>
    <d v="2026-08-20T00:00:00"/>
    <n v="2026"/>
    <s v="Q3"/>
    <x v="7"/>
    <x v="1"/>
    <x v="12"/>
    <x v="1"/>
    <s v="Returning"/>
    <x v="2"/>
    <s v="Travel Backpack 35L"/>
    <n v="4"/>
    <n v="166.02"/>
    <n v="0.1"/>
    <n v="87.99"/>
    <n v="597.67200000000003"/>
    <n v="351.96"/>
    <n v="245.71200000000005"/>
    <n v="0.4111151266915633"/>
  </r>
  <r>
    <n v="1156"/>
    <d v="2026-08-20T00:00:00"/>
    <n v="2026"/>
    <s v="Q3"/>
    <x v="7"/>
    <x v="2"/>
    <x v="5"/>
    <x v="2"/>
    <s v="New"/>
    <x v="0"/>
    <s v="Trail Bike Light"/>
    <n v="2"/>
    <n v="50.59"/>
    <n v="0.1"/>
    <n v="22.68"/>
    <n v="91.062000000000012"/>
    <n v="45.36"/>
    <n v="45.702000000000012"/>
    <n v="0.5018778414706464"/>
  </r>
  <r>
    <n v="1543"/>
    <d v="2026-08-20T00:00:00"/>
    <n v="2026"/>
    <s v="Q3"/>
    <x v="7"/>
    <x v="3"/>
    <x v="7"/>
    <x v="2"/>
    <s v="Returning"/>
    <x v="1"/>
    <s v="Summit Backpack 45L"/>
    <n v="1"/>
    <n v="155.83000000000001"/>
    <n v="0"/>
    <n v="77.260000000000005"/>
    <n v="155.83000000000001"/>
    <n v="77.260000000000005"/>
    <n v="78.570000000000007"/>
    <n v="0.50420329846627732"/>
  </r>
  <r>
    <n v="2613"/>
    <d v="2026-08-20T00:00:00"/>
    <n v="2026"/>
    <s v="Q3"/>
    <x v="7"/>
    <x v="3"/>
    <x v="4"/>
    <x v="0"/>
    <s v="New"/>
    <x v="4"/>
    <s v="Recovery Roller"/>
    <n v="1"/>
    <n v="36.380000000000003"/>
    <n v="0.05"/>
    <n v="14.2"/>
    <n v="34.561"/>
    <n v="14.2"/>
    <n v="20.361000000000001"/>
    <n v="0.58913225890454557"/>
  </r>
  <r>
    <n v="3002"/>
    <d v="2026-08-20T00:00:00"/>
    <n v="2026"/>
    <s v="Q3"/>
    <x v="7"/>
    <x v="1"/>
    <x v="12"/>
    <x v="2"/>
    <s v="New"/>
    <x v="3"/>
    <s v="Compact Sleeping Bag"/>
    <n v="2"/>
    <n v="124.09"/>
    <n v="0"/>
    <n v="60.39"/>
    <n v="248.18"/>
    <n v="120.78"/>
    <n v="127.4"/>
    <n v="0.513337094044645"/>
  </r>
  <r>
    <n v="3103"/>
    <d v="2026-08-20T00:00:00"/>
    <n v="2026"/>
    <s v="Q3"/>
    <x v="7"/>
    <x v="3"/>
    <x v="8"/>
    <x v="0"/>
    <s v="New"/>
    <x v="1"/>
    <s v="Trail Boots"/>
    <n v="1"/>
    <n v="141.97999999999999"/>
    <n v="0.05"/>
    <n v="79.510000000000005"/>
    <n v="134.88099999999997"/>
    <n v="79.510000000000005"/>
    <n v="55.370999999999967"/>
    <n v="0.41051741905828082"/>
  </r>
  <r>
    <n v="3234"/>
    <d v="2026-08-20T00:00:00"/>
    <n v="2026"/>
    <s v="Q3"/>
    <x v="7"/>
    <x v="3"/>
    <x v="13"/>
    <x v="2"/>
    <s v="New"/>
    <x v="3"/>
    <s v="Compact Sleeping Bag"/>
    <n v="5"/>
    <n v="121.93"/>
    <n v="0.15"/>
    <n v="62.28"/>
    <n v="518.2025000000001"/>
    <n v="311.39999999999998"/>
    <n v="206.80250000000012"/>
    <n v="0.39907661580173792"/>
  </r>
  <r>
    <n v="3281"/>
    <d v="2026-08-20T00:00:00"/>
    <n v="2026"/>
    <s v="Q3"/>
    <x v="7"/>
    <x v="3"/>
    <x v="4"/>
    <x v="0"/>
    <s v="New"/>
    <x v="2"/>
    <s v="Insulated Bottle"/>
    <n v="1"/>
    <n v="35.58"/>
    <n v="0.15"/>
    <n v="13.94"/>
    <n v="30.242999999999999"/>
    <n v="13.94"/>
    <n v="16.302999999999997"/>
    <n v="0.53906689151208542"/>
  </r>
  <r>
    <n v="3870"/>
    <d v="2026-08-20T00:00:00"/>
    <n v="2026"/>
    <s v="Q3"/>
    <x v="7"/>
    <x v="2"/>
    <x v="5"/>
    <x v="3"/>
    <s v="Returning"/>
    <x v="1"/>
    <s v="Summit Backpack 45L"/>
    <n v="1"/>
    <n v="157.84"/>
    <n v="0"/>
    <n v="77.87"/>
    <n v="157.84"/>
    <n v="77.87"/>
    <n v="79.97"/>
    <n v="0.50665230613279266"/>
  </r>
  <r>
    <n v="3938"/>
    <d v="2026-08-20T00:00:00"/>
    <n v="2026"/>
    <s v="Q3"/>
    <x v="7"/>
    <x v="1"/>
    <x v="12"/>
    <x v="0"/>
    <s v="New"/>
    <x v="3"/>
    <s v="Alpine Tent 4P"/>
    <n v="1"/>
    <n v="336.35"/>
    <n v="0"/>
    <n v="195.07"/>
    <n v="336.35"/>
    <n v="195.07"/>
    <n v="141.28000000000003"/>
    <n v="0.42003865021554931"/>
  </r>
  <r>
    <n v="4237"/>
    <d v="2026-08-20T00:00:00"/>
    <n v="2026"/>
    <s v="Q3"/>
    <x v="7"/>
    <x v="3"/>
    <x v="13"/>
    <x v="1"/>
    <s v="Returning"/>
    <x v="1"/>
    <s v="Summit Backpack 45L"/>
    <n v="3"/>
    <n v="153.03"/>
    <n v="0.15"/>
    <n v="78.239999999999995"/>
    <n v="390.22650000000004"/>
    <n v="234.71999999999997"/>
    <n v="155.50650000000007"/>
    <n v="0.39850317700104954"/>
  </r>
  <r>
    <n v="4970"/>
    <d v="2026-08-20T00:00:00"/>
    <n v="2026"/>
    <s v="Q3"/>
    <x v="7"/>
    <x v="1"/>
    <x v="14"/>
    <x v="0"/>
    <s v="Returning"/>
    <x v="0"/>
    <s v="Cycling Pack 12L"/>
    <n v="2"/>
    <n v="105.01"/>
    <n v="0.15"/>
    <n v="50.56"/>
    <n v="178.517"/>
    <n v="101.12"/>
    <n v="77.396999999999991"/>
    <n v="0.43355534766996978"/>
  </r>
  <r>
    <n v="515"/>
    <d v="2026-08-21T00:00:00"/>
    <n v="2026"/>
    <s v="Q3"/>
    <x v="7"/>
    <x v="0"/>
    <x v="0"/>
    <x v="2"/>
    <s v="Returning"/>
    <x v="2"/>
    <s v="Packing Cube Set"/>
    <n v="2"/>
    <n v="45.47"/>
    <n v="0"/>
    <n v="18.27"/>
    <n v="90.94"/>
    <n v="36.54"/>
    <n v="54.4"/>
    <n v="0.5981966131515285"/>
  </r>
  <r>
    <n v="661"/>
    <d v="2026-08-21T00:00:00"/>
    <n v="2026"/>
    <s v="Q3"/>
    <x v="7"/>
    <x v="0"/>
    <x v="15"/>
    <x v="2"/>
    <s v="New"/>
    <x v="2"/>
    <s v="Packing Cube Set"/>
    <n v="2"/>
    <n v="47.58"/>
    <n v="0.1"/>
    <n v="18.47"/>
    <n v="85.644000000000005"/>
    <n v="36.94"/>
    <n v="48.704000000000008"/>
    <n v="0.56867965064686377"/>
  </r>
  <r>
    <n v="1443"/>
    <d v="2026-08-21T00:00:00"/>
    <n v="2026"/>
    <s v="Q3"/>
    <x v="7"/>
    <x v="3"/>
    <x v="4"/>
    <x v="0"/>
    <s v="New"/>
    <x v="1"/>
    <s v="Summit Backpack 45L"/>
    <n v="5"/>
    <n v="155.65"/>
    <n v="0"/>
    <n v="79.13"/>
    <n v="778.25"/>
    <n v="395.65"/>
    <n v="382.6"/>
    <n v="0.49161580469000965"/>
  </r>
  <r>
    <n v="1446"/>
    <d v="2026-08-21T00:00:00"/>
    <n v="2026"/>
    <s v="Q3"/>
    <x v="7"/>
    <x v="3"/>
    <x v="13"/>
    <x v="2"/>
    <s v="Returning"/>
    <x v="3"/>
    <s v="Trail Tent 2P"/>
    <n v="1"/>
    <n v="195.15"/>
    <n v="0"/>
    <n v="101.99"/>
    <n v="195.15"/>
    <n v="101.99"/>
    <n v="93.160000000000011"/>
    <n v="0.47737637714578535"/>
  </r>
  <r>
    <n v="1524"/>
    <d v="2026-08-21T00:00:00"/>
    <n v="2026"/>
    <s v="Q3"/>
    <x v="7"/>
    <x v="1"/>
    <x v="6"/>
    <x v="3"/>
    <s v="New"/>
    <x v="0"/>
    <s v="Commuter Helmet"/>
    <n v="1"/>
    <n v="81.569999999999993"/>
    <n v="0"/>
    <n v="43.79"/>
    <n v="81.569999999999993"/>
    <n v="43.79"/>
    <n v="37.779999999999994"/>
    <n v="0.4631604756650729"/>
  </r>
  <r>
    <n v="1946"/>
    <d v="2026-08-21T00:00:00"/>
    <n v="2026"/>
    <s v="Q3"/>
    <x v="7"/>
    <x v="0"/>
    <x v="15"/>
    <x v="2"/>
    <s v="New"/>
    <x v="3"/>
    <s v="Compact Sleeping Bag"/>
    <n v="5"/>
    <n v="125.44"/>
    <n v="0"/>
    <n v="59.58"/>
    <n v="627.20000000000005"/>
    <n v="297.89999999999998"/>
    <n v="329.30000000000007"/>
    <n v="0.52503188775510212"/>
  </r>
  <r>
    <n v="2285"/>
    <d v="2026-08-21T00:00:00"/>
    <n v="2026"/>
    <s v="Q3"/>
    <x v="7"/>
    <x v="1"/>
    <x v="11"/>
    <x v="0"/>
    <s v="Business"/>
    <x v="1"/>
    <s v="Summit Backpack 45L"/>
    <n v="2"/>
    <n v="155.11000000000001"/>
    <n v="0.05"/>
    <n v="80.13"/>
    <n v="294.709"/>
    <n v="160.26"/>
    <n v="134.44900000000001"/>
    <n v="0.45620934548995795"/>
  </r>
  <r>
    <n v="2978"/>
    <d v="2026-08-21T00:00:00"/>
    <n v="2026"/>
    <s v="Q3"/>
    <x v="7"/>
    <x v="2"/>
    <x v="10"/>
    <x v="2"/>
    <s v="New"/>
    <x v="0"/>
    <s v="Commuter Helmet"/>
    <n v="1"/>
    <n v="80.7"/>
    <n v="0"/>
    <n v="41.98"/>
    <n v="80.7"/>
    <n v="41.98"/>
    <n v="38.720000000000006"/>
    <n v="0.47980173482032223"/>
  </r>
  <r>
    <n v="3842"/>
    <d v="2026-08-21T00:00:00"/>
    <n v="2026"/>
    <s v="Q3"/>
    <x v="7"/>
    <x v="3"/>
    <x v="8"/>
    <x v="1"/>
    <s v="Returning"/>
    <x v="1"/>
    <s v="Summit Backpack 45L"/>
    <n v="10"/>
    <n v="156.72"/>
    <n v="0.15"/>
    <n v="78.12"/>
    <n v="1332.12"/>
    <n v="781.2"/>
    <n v="550.91999999999985"/>
    <n v="0.41356634537429054"/>
  </r>
  <r>
    <n v="4220"/>
    <d v="2026-08-21T00:00:00"/>
    <n v="2026"/>
    <s v="Q3"/>
    <x v="7"/>
    <x v="1"/>
    <x v="14"/>
    <x v="1"/>
    <s v="Business"/>
    <x v="2"/>
    <s v="Travel Backpack 35L"/>
    <n v="5"/>
    <n v="162.76"/>
    <n v="0.15"/>
    <n v="85.32"/>
    <n v="691.7299999999999"/>
    <n v="426.59999999999997"/>
    <n v="265.12999999999994"/>
    <n v="0.38328538591647027"/>
  </r>
  <r>
    <n v="478"/>
    <d v="2026-08-22T00:00:00"/>
    <n v="2026"/>
    <s v="Q3"/>
    <x v="7"/>
    <x v="3"/>
    <x v="8"/>
    <x v="2"/>
    <s v="Business"/>
    <x v="4"/>
    <s v="Resistance Band Set"/>
    <n v="2"/>
    <n v="40.22"/>
    <n v="0"/>
    <n v="14.45"/>
    <n v="80.44"/>
    <n v="28.9"/>
    <n v="51.54"/>
    <n v="0.64072600696171056"/>
  </r>
  <r>
    <n v="491"/>
    <d v="2026-08-22T00:00:00"/>
    <n v="2026"/>
    <s v="Q3"/>
    <x v="7"/>
    <x v="0"/>
    <x v="9"/>
    <x v="3"/>
    <s v="New"/>
    <x v="2"/>
    <s v="Packing Cube Set"/>
    <n v="1"/>
    <n v="45.42"/>
    <n v="0.15"/>
    <n v="18.079999999999998"/>
    <n v="38.606999999999999"/>
    <n v="18.079999999999998"/>
    <n v="20.527000000000001"/>
    <n v="0.53169114409304019"/>
  </r>
  <r>
    <n v="862"/>
    <d v="2026-08-22T00:00:00"/>
    <n v="2026"/>
    <s v="Q3"/>
    <x v="7"/>
    <x v="0"/>
    <x v="9"/>
    <x v="0"/>
    <s v="Returning"/>
    <x v="1"/>
    <s v="Hiking Daypack 20L"/>
    <n v="1"/>
    <n v="93.55"/>
    <n v="0"/>
    <n v="44.89"/>
    <n v="93.55"/>
    <n v="44.89"/>
    <n v="48.66"/>
    <n v="0.5201496525921967"/>
  </r>
  <r>
    <n v="957"/>
    <d v="2026-08-22T00:00:00"/>
    <n v="2026"/>
    <s v="Q3"/>
    <x v="7"/>
    <x v="2"/>
    <x v="2"/>
    <x v="0"/>
    <s v="Returning"/>
    <x v="1"/>
    <s v="Trail Boots"/>
    <n v="2"/>
    <n v="146.85"/>
    <n v="0"/>
    <n v="81.010000000000005"/>
    <n v="293.7"/>
    <n v="162.02000000000001"/>
    <n v="131.67999999999998"/>
    <n v="0.44834865509022809"/>
  </r>
  <r>
    <n v="1728"/>
    <d v="2026-08-22T00:00:00"/>
    <n v="2026"/>
    <s v="Q3"/>
    <x v="7"/>
    <x v="0"/>
    <x v="9"/>
    <x v="1"/>
    <s v="Business"/>
    <x v="0"/>
    <s v="Cycling Pack 12L"/>
    <n v="6"/>
    <n v="101.54"/>
    <n v="0.1"/>
    <n v="50"/>
    <n v="548.31600000000003"/>
    <n v="300"/>
    <n v="248.31600000000003"/>
    <n v="0.45287024270676035"/>
  </r>
  <r>
    <n v="2743"/>
    <d v="2026-08-22T00:00:00"/>
    <n v="2026"/>
    <s v="Q3"/>
    <x v="7"/>
    <x v="3"/>
    <x v="7"/>
    <x v="0"/>
    <s v="Business"/>
    <x v="4"/>
    <s v="Weighted Vest"/>
    <n v="1"/>
    <n v="125.14"/>
    <n v="0"/>
    <n v="69.44"/>
    <n v="125.14"/>
    <n v="69.44"/>
    <n v="55.7"/>
    <n v="0.4451014863353045"/>
  </r>
  <r>
    <n v="3098"/>
    <d v="2026-08-22T00:00:00"/>
    <n v="2026"/>
    <s v="Q3"/>
    <x v="7"/>
    <x v="1"/>
    <x v="6"/>
    <x v="0"/>
    <s v="New"/>
    <x v="0"/>
    <s v="Commuter Helmet"/>
    <n v="2"/>
    <n v="80.239999999999995"/>
    <n v="0.1"/>
    <n v="42.09"/>
    <n v="144.43199999999999"/>
    <n v="84.18"/>
    <n v="60.251999999999981"/>
    <n v="0.41716517115320695"/>
  </r>
  <r>
    <n v="3606"/>
    <d v="2026-08-22T00:00:00"/>
    <n v="2026"/>
    <s v="Q3"/>
    <x v="7"/>
    <x v="3"/>
    <x v="4"/>
    <x v="0"/>
    <s v="Business"/>
    <x v="1"/>
    <s v="Trail Boots"/>
    <n v="1"/>
    <n v="147.24"/>
    <n v="0"/>
    <n v="79.11"/>
    <n v="147.24"/>
    <n v="79.11"/>
    <n v="68.13000000000001"/>
    <n v="0.46271393643031788"/>
  </r>
  <r>
    <n v="3815"/>
    <d v="2026-08-22T00:00:00"/>
    <n v="2026"/>
    <s v="Q3"/>
    <x v="7"/>
    <x v="2"/>
    <x v="2"/>
    <x v="0"/>
    <s v="Returning"/>
    <x v="3"/>
    <s v="Trail Tent 2P"/>
    <n v="2"/>
    <n v="199.53"/>
    <n v="0.05"/>
    <n v="105.87"/>
    <n v="379.10699999999997"/>
    <n v="211.74"/>
    <n v="167.36699999999996"/>
    <n v="0.44147694450379438"/>
  </r>
  <r>
    <n v="3979"/>
    <d v="2026-08-22T00:00:00"/>
    <n v="2026"/>
    <s v="Q3"/>
    <x v="7"/>
    <x v="2"/>
    <x v="5"/>
    <x v="0"/>
    <s v="Business"/>
    <x v="4"/>
    <s v="Resistance Band Set"/>
    <n v="1"/>
    <n v="40.19"/>
    <n v="0.05"/>
    <n v="14.73"/>
    <n v="38.180499999999995"/>
    <n v="14.73"/>
    <n v="23.450499999999995"/>
    <n v="0.61420096646193734"/>
  </r>
  <r>
    <n v="4160"/>
    <d v="2026-08-22T00:00:00"/>
    <n v="2026"/>
    <s v="Q3"/>
    <x v="7"/>
    <x v="3"/>
    <x v="7"/>
    <x v="3"/>
    <s v="Business"/>
    <x v="4"/>
    <s v="Weighted Vest"/>
    <n v="4"/>
    <n v="123.31"/>
    <n v="0"/>
    <n v="69.02"/>
    <n v="493.24"/>
    <n v="276.08"/>
    <n v="217.16000000000003"/>
    <n v="0.44027248398345636"/>
  </r>
  <r>
    <n v="4172"/>
    <d v="2026-08-22T00:00:00"/>
    <n v="2026"/>
    <s v="Q3"/>
    <x v="7"/>
    <x v="3"/>
    <x v="8"/>
    <x v="3"/>
    <s v="New"/>
    <x v="0"/>
    <s v="Compact Repair Kit"/>
    <n v="1"/>
    <n v="40.19"/>
    <n v="0.05"/>
    <n v="16.78"/>
    <n v="38.180499999999995"/>
    <n v="16.78"/>
    <n v="21.400499999999994"/>
    <n v="0.56050863660769235"/>
  </r>
  <r>
    <n v="4265"/>
    <d v="2026-08-22T00:00:00"/>
    <n v="2026"/>
    <s v="Q3"/>
    <x v="7"/>
    <x v="2"/>
    <x v="16"/>
    <x v="0"/>
    <s v="Returning"/>
    <x v="0"/>
    <s v="Compact Repair Kit"/>
    <n v="1"/>
    <n v="40.98"/>
    <n v="0.05"/>
    <n v="16.600000000000001"/>
    <n v="38.930999999999997"/>
    <n v="16.600000000000001"/>
    <n v="22.330999999999996"/>
    <n v="0.57360458246641488"/>
  </r>
  <r>
    <n v="4321"/>
    <d v="2026-08-22T00:00:00"/>
    <n v="2026"/>
    <s v="Q3"/>
    <x v="7"/>
    <x v="3"/>
    <x v="13"/>
    <x v="0"/>
    <s v="New"/>
    <x v="2"/>
    <s v="Insulated Bottle"/>
    <n v="3"/>
    <n v="35.380000000000003"/>
    <n v="0"/>
    <n v="13.91"/>
    <n v="106.14000000000001"/>
    <n v="41.730000000000004"/>
    <n v="64.410000000000011"/>
    <n v="0.60684002261164505"/>
  </r>
  <r>
    <n v="4975"/>
    <d v="2026-08-22T00:00:00"/>
    <n v="2026"/>
    <s v="Q3"/>
    <x v="7"/>
    <x v="2"/>
    <x v="10"/>
    <x v="2"/>
    <s v="New"/>
    <x v="2"/>
    <s v="Carry-On Duffel"/>
    <n v="4"/>
    <n v="134.49"/>
    <n v="0"/>
    <n v="68.17"/>
    <n v="537.96"/>
    <n v="272.68"/>
    <n v="265.28000000000003"/>
    <n v="0.49312216521674473"/>
  </r>
  <r>
    <n v="991"/>
    <d v="2026-08-23T00:00:00"/>
    <n v="2026"/>
    <s v="Q3"/>
    <x v="7"/>
    <x v="2"/>
    <x v="3"/>
    <x v="1"/>
    <s v="Business"/>
    <x v="1"/>
    <s v="Trail Boots"/>
    <n v="4"/>
    <n v="145.30000000000001"/>
    <n v="0.15"/>
    <n v="77.040000000000006"/>
    <n v="494.02000000000004"/>
    <n v="308.16000000000003"/>
    <n v="185.86"/>
    <n v="0.37621958625156876"/>
  </r>
  <r>
    <n v="1008"/>
    <d v="2026-08-23T00:00:00"/>
    <n v="2026"/>
    <s v="Q3"/>
    <x v="7"/>
    <x v="3"/>
    <x v="4"/>
    <x v="1"/>
    <s v="Business"/>
    <x v="2"/>
    <s v="Travel Backpack 35L"/>
    <n v="10"/>
    <n v="164.55"/>
    <n v="0.1"/>
    <n v="88.23"/>
    <n v="1480.95"/>
    <n v="882.30000000000007"/>
    <n v="598.65"/>
    <n v="0.40423376886458012"/>
  </r>
  <r>
    <n v="1083"/>
    <d v="2026-08-23T00:00:00"/>
    <n v="2026"/>
    <s v="Q3"/>
    <x v="7"/>
    <x v="0"/>
    <x v="15"/>
    <x v="2"/>
    <s v="New"/>
    <x v="0"/>
    <s v="Compact Repair Kit"/>
    <n v="1"/>
    <n v="39.590000000000003"/>
    <n v="0"/>
    <n v="16.899999999999999"/>
    <n v="39.590000000000003"/>
    <n v="16.899999999999999"/>
    <n v="22.690000000000005"/>
    <n v="0.57312452639555456"/>
  </r>
  <r>
    <n v="1553"/>
    <d v="2026-08-23T00:00:00"/>
    <n v="2026"/>
    <s v="Q3"/>
    <x v="7"/>
    <x v="2"/>
    <x v="2"/>
    <x v="1"/>
    <s v="Business"/>
    <x v="4"/>
    <s v="Training Mat"/>
    <n v="5"/>
    <n v="51.62"/>
    <n v="0.15"/>
    <n v="22.6"/>
    <n v="219.38499999999996"/>
    <n v="113"/>
    <n v="106.38499999999996"/>
    <n v="0.48492376415889865"/>
  </r>
  <r>
    <n v="1579"/>
    <d v="2026-08-23T00:00:00"/>
    <n v="2026"/>
    <s v="Q3"/>
    <x v="7"/>
    <x v="3"/>
    <x v="7"/>
    <x v="2"/>
    <s v="Returning"/>
    <x v="1"/>
    <s v="Hiking Daypack 20L"/>
    <n v="3"/>
    <n v="90.71"/>
    <n v="0"/>
    <n v="45.57"/>
    <n v="272.13"/>
    <n v="136.71"/>
    <n v="135.41999999999999"/>
    <n v="0.49762980928232825"/>
  </r>
  <r>
    <n v="1732"/>
    <d v="2026-08-23T00:00:00"/>
    <n v="2026"/>
    <s v="Q3"/>
    <x v="7"/>
    <x v="1"/>
    <x v="1"/>
    <x v="2"/>
    <s v="New"/>
    <x v="0"/>
    <s v="Compact Repair Kit"/>
    <n v="4"/>
    <n v="41.09"/>
    <n v="0"/>
    <n v="17"/>
    <n v="164.36"/>
    <n v="68"/>
    <n v="96.360000000000014"/>
    <n v="0.58627403261134103"/>
  </r>
  <r>
    <n v="2083"/>
    <d v="2026-08-23T00:00:00"/>
    <n v="2026"/>
    <s v="Q3"/>
    <x v="7"/>
    <x v="1"/>
    <x v="14"/>
    <x v="0"/>
    <s v="New"/>
    <x v="1"/>
    <s v="Hiking Daypack 20L"/>
    <n v="1"/>
    <n v="91.37"/>
    <n v="0"/>
    <n v="46.73"/>
    <n v="91.37"/>
    <n v="46.73"/>
    <n v="44.640000000000008"/>
    <n v="0.48856298566269024"/>
  </r>
  <r>
    <n v="2176"/>
    <d v="2026-08-23T00:00:00"/>
    <n v="2026"/>
    <s v="Q3"/>
    <x v="7"/>
    <x v="1"/>
    <x v="11"/>
    <x v="0"/>
    <s v="New"/>
    <x v="2"/>
    <s v="Packing Cube Set"/>
    <n v="1"/>
    <n v="46.92"/>
    <n v="0"/>
    <n v="18.3"/>
    <n v="46.92"/>
    <n v="18.3"/>
    <n v="28.62"/>
    <n v="0.60997442455242967"/>
  </r>
  <r>
    <n v="2723"/>
    <d v="2026-08-23T00:00:00"/>
    <n v="2026"/>
    <s v="Q3"/>
    <x v="7"/>
    <x v="0"/>
    <x v="0"/>
    <x v="0"/>
    <s v="New"/>
    <x v="0"/>
    <s v="Cycling Pack 12L"/>
    <n v="1"/>
    <n v="100.29"/>
    <n v="0.05"/>
    <n v="49.82"/>
    <n v="95.275500000000008"/>
    <n v="49.82"/>
    <n v="45.455500000000008"/>
    <n v="0.47709537079312103"/>
  </r>
  <r>
    <n v="3299"/>
    <d v="2026-08-23T00:00:00"/>
    <n v="2026"/>
    <s v="Q3"/>
    <x v="7"/>
    <x v="0"/>
    <x v="9"/>
    <x v="0"/>
    <s v="New"/>
    <x v="1"/>
    <s v="Trail Boots"/>
    <n v="1"/>
    <n v="147.11000000000001"/>
    <n v="0.15"/>
    <n v="79.599999999999994"/>
    <n v="125.04350000000001"/>
    <n v="79.599999999999994"/>
    <n v="45.443500000000014"/>
    <n v="0.36342152930780097"/>
  </r>
  <r>
    <n v="3398"/>
    <d v="2026-08-23T00:00:00"/>
    <n v="2026"/>
    <s v="Q3"/>
    <x v="7"/>
    <x v="1"/>
    <x v="12"/>
    <x v="0"/>
    <s v="New"/>
    <x v="1"/>
    <s v="Summit Backpack 45L"/>
    <n v="2"/>
    <n v="156.44999999999999"/>
    <n v="0"/>
    <n v="80.13"/>
    <n v="312.89999999999998"/>
    <n v="160.26"/>
    <n v="152.63999999999999"/>
    <n v="0.487823585810163"/>
  </r>
  <r>
    <n v="4012"/>
    <d v="2026-08-23T00:00:00"/>
    <n v="2026"/>
    <s v="Q3"/>
    <x v="7"/>
    <x v="1"/>
    <x v="14"/>
    <x v="0"/>
    <s v="New"/>
    <x v="1"/>
    <s v="Trekking Poles"/>
    <n v="2"/>
    <n v="72.97"/>
    <n v="0"/>
    <n v="33.25"/>
    <n v="145.94"/>
    <n v="66.5"/>
    <n v="79.44"/>
    <n v="0.54433328765245992"/>
  </r>
  <r>
    <n v="4064"/>
    <d v="2026-08-23T00:00:00"/>
    <n v="2026"/>
    <s v="Q3"/>
    <x v="7"/>
    <x v="3"/>
    <x v="7"/>
    <x v="3"/>
    <s v="Returning"/>
    <x v="4"/>
    <s v="Training Mat"/>
    <n v="2"/>
    <n v="51.63"/>
    <n v="0"/>
    <n v="21.39"/>
    <n v="103.26"/>
    <n v="42.78"/>
    <n v="60.480000000000004"/>
    <n v="0.58570598489250436"/>
  </r>
  <r>
    <n v="4671"/>
    <d v="2026-08-23T00:00:00"/>
    <n v="2026"/>
    <s v="Q3"/>
    <x v="7"/>
    <x v="1"/>
    <x v="12"/>
    <x v="1"/>
    <s v="Returning"/>
    <x v="0"/>
    <s v="Cycling Pack 12L"/>
    <n v="8"/>
    <n v="100.06"/>
    <n v="0.05"/>
    <n v="49.39"/>
    <n v="760.45600000000002"/>
    <n v="395.12"/>
    <n v="365.33600000000001"/>
    <n v="0.48041701295012468"/>
  </r>
  <r>
    <n v="1914"/>
    <d v="2026-08-24T00:00:00"/>
    <n v="2026"/>
    <s v="Q3"/>
    <x v="7"/>
    <x v="3"/>
    <x v="8"/>
    <x v="2"/>
    <s v="Returning"/>
    <x v="3"/>
    <s v="Portable Camp Stove"/>
    <n v="4"/>
    <n v="83.2"/>
    <n v="0"/>
    <n v="39.99"/>
    <n v="332.8"/>
    <n v="159.96"/>
    <n v="172.84"/>
    <n v="0.5193509615384615"/>
  </r>
  <r>
    <n v="1973"/>
    <d v="2026-08-24T00:00:00"/>
    <n v="2026"/>
    <s v="Q3"/>
    <x v="7"/>
    <x v="0"/>
    <x v="0"/>
    <x v="0"/>
    <s v="New"/>
    <x v="4"/>
    <s v="Training Mat"/>
    <n v="3"/>
    <n v="51.29"/>
    <n v="0"/>
    <n v="22.08"/>
    <n v="153.87"/>
    <n v="66.239999999999995"/>
    <n v="87.63000000000001"/>
    <n v="0.56950672645739919"/>
  </r>
  <r>
    <n v="2564"/>
    <d v="2026-08-24T00:00:00"/>
    <n v="2026"/>
    <s v="Q3"/>
    <x v="7"/>
    <x v="2"/>
    <x v="3"/>
    <x v="0"/>
    <s v="Returning"/>
    <x v="3"/>
    <s v="Trail Tent 2P"/>
    <n v="1"/>
    <n v="200.2"/>
    <n v="0"/>
    <n v="103.38"/>
    <n v="200.2"/>
    <n v="103.38"/>
    <n v="96.82"/>
    <n v="0.48361638361638359"/>
  </r>
  <r>
    <n v="2791"/>
    <d v="2026-08-24T00:00:00"/>
    <n v="2026"/>
    <s v="Q3"/>
    <x v="7"/>
    <x v="0"/>
    <x v="15"/>
    <x v="2"/>
    <s v="Business"/>
    <x v="4"/>
    <s v="Recovery Roller"/>
    <n v="2"/>
    <n v="36.869999999999997"/>
    <n v="0"/>
    <n v="13.71"/>
    <n v="73.739999999999995"/>
    <n v="27.42"/>
    <n v="46.319999999999993"/>
    <n v="0.62815296989422287"/>
  </r>
  <r>
    <n v="3559"/>
    <d v="2026-08-24T00:00:00"/>
    <n v="2026"/>
    <s v="Q3"/>
    <x v="7"/>
    <x v="3"/>
    <x v="8"/>
    <x v="0"/>
    <s v="Returning"/>
    <x v="4"/>
    <s v="Recovery Roller"/>
    <n v="1"/>
    <n v="36.28"/>
    <n v="0.1"/>
    <n v="14.16"/>
    <n v="32.652000000000001"/>
    <n v="14.16"/>
    <n v="18.492000000000001"/>
    <n v="0.56633590591694227"/>
  </r>
  <r>
    <n v="3839"/>
    <d v="2026-08-24T00:00:00"/>
    <n v="2026"/>
    <s v="Q3"/>
    <x v="7"/>
    <x v="0"/>
    <x v="15"/>
    <x v="3"/>
    <s v="Returning"/>
    <x v="1"/>
    <s v="Hiking Daypack 20L"/>
    <n v="2"/>
    <n v="93.88"/>
    <n v="0.05"/>
    <n v="46.57"/>
    <n v="178.37199999999999"/>
    <n v="93.14"/>
    <n v="85.231999999999985"/>
    <n v="0.47783284371986628"/>
  </r>
  <r>
    <n v="4133"/>
    <d v="2026-08-24T00:00:00"/>
    <n v="2026"/>
    <s v="Q3"/>
    <x v="7"/>
    <x v="3"/>
    <x v="4"/>
    <x v="0"/>
    <s v="New"/>
    <x v="3"/>
    <s v="Trail Tent 2P"/>
    <n v="1"/>
    <n v="192.67"/>
    <n v="0.05"/>
    <n v="101.04"/>
    <n v="183.03649999999999"/>
    <n v="101.04"/>
    <n v="81.996499999999983"/>
    <n v="0.44797895501716867"/>
  </r>
  <r>
    <n v="4765"/>
    <d v="2026-08-24T00:00:00"/>
    <n v="2026"/>
    <s v="Q3"/>
    <x v="7"/>
    <x v="0"/>
    <x v="15"/>
    <x v="0"/>
    <s v="New"/>
    <x v="0"/>
    <s v="Commuter Helmet"/>
    <n v="1"/>
    <n v="80.099999999999994"/>
    <n v="0.05"/>
    <n v="43.49"/>
    <n v="76.094999999999985"/>
    <n v="43.49"/>
    <n v="32.604999999999983"/>
    <n v="0.42847756094355727"/>
  </r>
  <r>
    <n v="1868"/>
    <d v="2026-08-25T00:00:00"/>
    <n v="2026"/>
    <s v="Q3"/>
    <x v="7"/>
    <x v="3"/>
    <x v="8"/>
    <x v="3"/>
    <s v="Returning"/>
    <x v="1"/>
    <s v="Trail Boots"/>
    <n v="1"/>
    <n v="145.02000000000001"/>
    <n v="0"/>
    <n v="78.959999999999994"/>
    <n v="145.02000000000001"/>
    <n v="78.959999999999994"/>
    <n v="66.060000000000016"/>
    <n v="0.4555233760860572"/>
  </r>
  <r>
    <n v="987"/>
    <d v="2026-08-26T00:00:00"/>
    <n v="2026"/>
    <s v="Q3"/>
    <x v="7"/>
    <x v="1"/>
    <x v="11"/>
    <x v="3"/>
    <s v="Returning"/>
    <x v="2"/>
    <s v="Insulated Bottle"/>
    <n v="1"/>
    <n v="37"/>
    <n v="0.15"/>
    <n v="13.68"/>
    <n v="31.45"/>
    <n v="13.68"/>
    <n v="17.77"/>
    <n v="0.56502384737678857"/>
  </r>
  <r>
    <n v="2503"/>
    <d v="2026-08-26T00:00:00"/>
    <n v="2026"/>
    <s v="Q3"/>
    <x v="7"/>
    <x v="1"/>
    <x v="6"/>
    <x v="0"/>
    <s v="Returning"/>
    <x v="0"/>
    <s v="Trail Bike Light"/>
    <n v="2"/>
    <n v="50.02"/>
    <n v="0"/>
    <n v="21.99"/>
    <n v="100.04"/>
    <n v="43.98"/>
    <n v="56.060000000000009"/>
    <n v="0.56037584966013598"/>
  </r>
  <r>
    <n v="4928"/>
    <d v="2026-08-26T00:00:00"/>
    <n v="2026"/>
    <s v="Q3"/>
    <x v="7"/>
    <x v="1"/>
    <x v="11"/>
    <x v="2"/>
    <s v="Returning"/>
    <x v="4"/>
    <s v="Recovery Roller"/>
    <n v="2"/>
    <n v="35.950000000000003"/>
    <n v="0.05"/>
    <n v="13.93"/>
    <n v="68.305000000000007"/>
    <n v="27.86"/>
    <n v="40.445000000000007"/>
    <n v="0.59212356342873884"/>
  </r>
  <r>
    <n v="852"/>
    <d v="2026-08-27T00:00:00"/>
    <n v="2026"/>
    <s v="Q3"/>
    <x v="7"/>
    <x v="0"/>
    <x v="9"/>
    <x v="0"/>
    <s v="New"/>
    <x v="2"/>
    <s v="Packing Cube Set"/>
    <n v="3"/>
    <n v="45.84"/>
    <n v="0.15"/>
    <n v="17.899999999999999"/>
    <n v="116.89200000000001"/>
    <n v="53.699999999999996"/>
    <n v="63.192000000000014"/>
    <n v="0.54060158094651478"/>
  </r>
  <r>
    <n v="2188"/>
    <d v="2026-08-27T00:00:00"/>
    <n v="2026"/>
    <s v="Q3"/>
    <x v="7"/>
    <x v="1"/>
    <x v="6"/>
    <x v="0"/>
    <s v="New"/>
    <x v="3"/>
    <s v="Portable Camp Stove"/>
    <n v="1"/>
    <n v="83.23"/>
    <n v="0.1"/>
    <n v="40.229999999999997"/>
    <n v="74.907000000000011"/>
    <n v="40.229999999999997"/>
    <n v="34.677000000000014"/>
    <n v="0.46293403820737727"/>
  </r>
  <r>
    <n v="2574"/>
    <d v="2026-08-27T00:00:00"/>
    <n v="2026"/>
    <s v="Q3"/>
    <x v="7"/>
    <x v="0"/>
    <x v="9"/>
    <x v="2"/>
    <s v="New"/>
    <x v="0"/>
    <s v="Cycling Pack 12L"/>
    <n v="1"/>
    <n v="104.33"/>
    <n v="0.1"/>
    <n v="49.86"/>
    <n v="93.897000000000006"/>
    <n v="49.86"/>
    <n v="44.037000000000006"/>
    <n v="0.46899261957251032"/>
  </r>
  <r>
    <n v="2942"/>
    <d v="2026-08-27T00:00:00"/>
    <n v="2026"/>
    <s v="Q3"/>
    <x v="7"/>
    <x v="1"/>
    <x v="6"/>
    <x v="0"/>
    <s v="New"/>
    <x v="1"/>
    <s v="Summit Backpack 45L"/>
    <n v="1"/>
    <n v="156.94999999999999"/>
    <n v="0"/>
    <n v="80.41"/>
    <n v="156.94999999999999"/>
    <n v="80.41"/>
    <n v="76.539999999999992"/>
    <n v="0.48767123287671232"/>
  </r>
  <r>
    <n v="3211"/>
    <d v="2026-08-27T00:00:00"/>
    <n v="2026"/>
    <s v="Q3"/>
    <x v="7"/>
    <x v="1"/>
    <x v="14"/>
    <x v="2"/>
    <s v="Business"/>
    <x v="0"/>
    <s v="Compact Repair Kit"/>
    <n v="3"/>
    <n v="41.33"/>
    <n v="0.05"/>
    <n v="17"/>
    <n v="117.79049999999999"/>
    <n v="51"/>
    <n v="66.790499999999994"/>
    <n v="0.56702790123142355"/>
  </r>
  <r>
    <n v="3306"/>
    <d v="2026-08-27T00:00:00"/>
    <n v="2026"/>
    <s v="Q3"/>
    <x v="7"/>
    <x v="0"/>
    <x v="15"/>
    <x v="0"/>
    <s v="Business"/>
    <x v="2"/>
    <s v="Insulated Bottle"/>
    <n v="1"/>
    <n v="35.590000000000003"/>
    <n v="0"/>
    <n v="13.66"/>
    <n v="35.590000000000003"/>
    <n v="13.66"/>
    <n v="21.930000000000003"/>
    <n v="0.61618432143860635"/>
  </r>
  <r>
    <n v="3837"/>
    <d v="2026-08-27T00:00:00"/>
    <n v="2026"/>
    <s v="Q3"/>
    <x v="7"/>
    <x v="3"/>
    <x v="8"/>
    <x v="0"/>
    <s v="Returning"/>
    <x v="3"/>
    <s v="Alpine Tent 4P"/>
    <n v="2"/>
    <n v="335.87"/>
    <n v="0.1"/>
    <n v="196.54"/>
    <n v="604.56600000000003"/>
    <n v="393.08"/>
    <n v="211.48600000000005"/>
    <n v="0.34981457773014035"/>
  </r>
  <r>
    <n v="4169"/>
    <d v="2026-08-27T00:00:00"/>
    <n v="2026"/>
    <s v="Q3"/>
    <x v="7"/>
    <x v="3"/>
    <x v="13"/>
    <x v="0"/>
    <s v="New"/>
    <x v="4"/>
    <s v="Training Mat"/>
    <n v="1"/>
    <n v="50.7"/>
    <n v="0.05"/>
    <n v="21.65"/>
    <n v="48.164999999999999"/>
    <n v="21.65"/>
    <n v="26.515000000000001"/>
    <n v="0.55050347762898377"/>
  </r>
  <r>
    <n v="4452"/>
    <d v="2026-08-27T00:00:00"/>
    <n v="2026"/>
    <s v="Q3"/>
    <x v="7"/>
    <x v="2"/>
    <x v="2"/>
    <x v="3"/>
    <s v="New"/>
    <x v="1"/>
    <s v="Summit Backpack 45L"/>
    <n v="3"/>
    <n v="152.76"/>
    <n v="0.1"/>
    <n v="77.36"/>
    <n v="412.452"/>
    <n v="232.07999999999998"/>
    <n v="180.37200000000001"/>
    <n v="0.43731634226528182"/>
  </r>
  <r>
    <n v="4740"/>
    <d v="2026-08-27T00:00:00"/>
    <n v="2026"/>
    <s v="Q3"/>
    <x v="7"/>
    <x v="0"/>
    <x v="15"/>
    <x v="1"/>
    <s v="Returning"/>
    <x v="1"/>
    <s v="Trekking Poles"/>
    <n v="5"/>
    <n v="72.78"/>
    <n v="0.1"/>
    <n v="33.25"/>
    <n v="327.51"/>
    <n v="166.25"/>
    <n v="161.26"/>
    <n v="0.49238191200268694"/>
  </r>
  <r>
    <n v="5000"/>
    <d v="2026-08-27T00:00:00"/>
    <n v="2026"/>
    <s v="Q3"/>
    <x v="7"/>
    <x v="1"/>
    <x v="12"/>
    <x v="3"/>
    <s v="New"/>
    <x v="2"/>
    <s v="Insulated Bottle"/>
    <n v="2"/>
    <n v="37"/>
    <n v="0"/>
    <n v="13.83"/>
    <n v="74"/>
    <n v="27.66"/>
    <n v="46.34"/>
    <n v="0.62621621621621626"/>
  </r>
  <r>
    <n v="5058"/>
    <d v="2026-08-27T00:00:00"/>
    <n v="2026"/>
    <s v="Q3"/>
    <x v="7"/>
    <x v="1"/>
    <x v="11"/>
    <x v="1"/>
    <s v="Business"/>
    <x v="0"/>
    <s v="Compact Repair Kit"/>
    <n v="6"/>
    <n v="41.33"/>
    <n v="0.2"/>
    <n v="17.02"/>
    <n v="198.38400000000001"/>
    <n v="102.12"/>
    <n v="96.26400000000001"/>
    <n v="0.48524074522138883"/>
  </r>
  <r>
    <n v="496"/>
    <d v="2026-08-28T00:00:00"/>
    <n v="2026"/>
    <s v="Q3"/>
    <x v="7"/>
    <x v="0"/>
    <x v="15"/>
    <x v="2"/>
    <s v="Returning"/>
    <x v="4"/>
    <s v="Recovery Roller"/>
    <n v="1"/>
    <n v="37.020000000000003"/>
    <n v="0"/>
    <n v="13.64"/>
    <n v="37.020000000000003"/>
    <n v="13.64"/>
    <n v="23.380000000000003"/>
    <n v="0.63155051323608857"/>
  </r>
  <r>
    <n v="1343"/>
    <d v="2026-08-28T00:00:00"/>
    <n v="2026"/>
    <s v="Q3"/>
    <x v="7"/>
    <x v="3"/>
    <x v="8"/>
    <x v="0"/>
    <s v="New"/>
    <x v="3"/>
    <s v="Portable Camp Stove"/>
    <n v="1"/>
    <n v="81.06"/>
    <n v="0"/>
    <n v="38.43"/>
    <n v="81.06"/>
    <n v="38.43"/>
    <n v="42.63"/>
    <n v="0.52590673575129532"/>
  </r>
  <r>
    <n v="1455"/>
    <d v="2026-08-28T00:00:00"/>
    <n v="2026"/>
    <s v="Q3"/>
    <x v="7"/>
    <x v="2"/>
    <x v="2"/>
    <x v="0"/>
    <s v="New"/>
    <x v="0"/>
    <s v="Trail Bike Light"/>
    <n v="2"/>
    <n v="51.91"/>
    <n v="0"/>
    <n v="21.94"/>
    <n v="103.82"/>
    <n v="43.88"/>
    <n v="59.939999999999991"/>
    <n v="0.57734540550953573"/>
  </r>
  <r>
    <n v="1632"/>
    <d v="2026-08-28T00:00:00"/>
    <n v="2026"/>
    <s v="Q3"/>
    <x v="7"/>
    <x v="3"/>
    <x v="7"/>
    <x v="3"/>
    <s v="New"/>
    <x v="2"/>
    <s v="Insulated Bottle"/>
    <n v="1"/>
    <n v="35.700000000000003"/>
    <n v="0.05"/>
    <n v="13.45"/>
    <n v="33.914999999999999"/>
    <n v="13.45"/>
    <n v="20.465"/>
    <n v="0.60342031549461894"/>
  </r>
  <r>
    <n v="1817"/>
    <d v="2026-08-28T00:00:00"/>
    <n v="2026"/>
    <s v="Q3"/>
    <x v="7"/>
    <x v="0"/>
    <x v="9"/>
    <x v="2"/>
    <s v="New"/>
    <x v="4"/>
    <s v="Recovery Roller"/>
    <n v="1"/>
    <n v="36.590000000000003"/>
    <n v="0.05"/>
    <n v="14.15"/>
    <n v="34.7605"/>
    <n v="14.15"/>
    <n v="20.610500000000002"/>
    <n v="0.59292875534011313"/>
  </r>
  <r>
    <n v="2993"/>
    <d v="2026-08-28T00:00:00"/>
    <n v="2026"/>
    <s v="Q3"/>
    <x v="7"/>
    <x v="1"/>
    <x v="12"/>
    <x v="1"/>
    <s v="Business"/>
    <x v="2"/>
    <s v="Insulated Bottle"/>
    <n v="3"/>
    <n v="35.520000000000003"/>
    <n v="0.1"/>
    <n v="13.78"/>
    <n v="95.904000000000011"/>
    <n v="41.339999999999996"/>
    <n v="54.564000000000014"/>
    <n v="0.56894394394394399"/>
  </r>
  <r>
    <n v="4676"/>
    <d v="2026-08-28T00:00:00"/>
    <n v="2026"/>
    <s v="Q3"/>
    <x v="7"/>
    <x v="3"/>
    <x v="13"/>
    <x v="2"/>
    <s v="New"/>
    <x v="0"/>
    <s v="Commuter Helmet"/>
    <n v="2"/>
    <n v="81.88"/>
    <n v="0.1"/>
    <n v="42.87"/>
    <n v="147.38399999999999"/>
    <n v="85.74"/>
    <n v="61.643999999999991"/>
    <n v="0.41825435596808336"/>
  </r>
  <r>
    <n v="5105"/>
    <d v="2026-08-28T00:00:00"/>
    <n v="2026"/>
    <s v="Q3"/>
    <x v="7"/>
    <x v="3"/>
    <x v="7"/>
    <x v="0"/>
    <s v="Business"/>
    <x v="2"/>
    <s v="Packing Cube Set"/>
    <n v="4"/>
    <n v="46.54"/>
    <n v="0"/>
    <n v="18.86"/>
    <n v="186.16"/>
    <n v="75.44"/>
    <n v="110.72"/>
    <n v="0.5947571981091534"/>
  </r>
  <r>
    <n v="223"/>
    <d v="2026-08-29T00:00:00"/>
    <n v="2026"/>
    <s v="Q3"/>
    <x v="7"/>
    <x v="2"/>
    <x v="2"/>
    <x v="2"/>
    <s v="Returning"/>
    <x v="4"/>
    <s v="Training Mat"/>
    <n v="1"/>
    <n v="49.79"/>
    <n v="0"/>
    <n v="21.43"/>
    <n v="49.79"/>
    <n v="21.43"/>
    <n v="28.36"/>
    <n v="0.56959228760795344"/>
  </r>
  <r>
    <n v="1023"/>
    <d v="2026-08-29T00:00:00"/>
    <n v="2026"/>
    <s v="Q3"/>
    <x v="7"/>
    <x v="2"/>
    <x v="3"/>
    <x v="0"/>
    <s v="New"/>
    <x v="1"/>
    <s v="Hiking Daypack 20L"/>
    <n v="6"/>
    <n v="90.19"/>
    <n v="0"/>
    <n v="45.61"/>
    <n v="541.14"/>
    <n v="273.65999999999997"/>
    <n v="267.48"/>
    <n v="0.4942898325756736"/>
  </r>
  <r>
    <n v="1694"/>
    <d v="2026-08-29T00:00:00"/>
    <n v="2026"/>
    <s v="Q3"/>
    <x v="7"/>
    <x v="1"/>
    <x v="12"/>
    <x v="0"/>
    <s v="New"/>
    <x v="1"/>
    <s v="Trekking Poles"/>
    <n v="1"/>
    <n v="70.38"/>
    <n v="0.15"/>
    <n v="32.64"/>
    <n v="59.822999999999993"/>
    <n v="32.64"/>
    <n v="27.182999999999993"/>
    <n v="0.45439045183290699"/>
  </r>
  <r>
    <n v="2006"/>
    <d v="2026-08-29T00:00:00"/>
    <n v="2026"/>
    <s v="Q3"/>
    <x v="7"/>
    <x v="3"/>
    <x v="13"/>
    <x v="0"/>
    <s v="New"/>
    <x v="2"/>
    <s v="Packing Cube Set"/>
    <n v="1"/>
    <n v="46.43"/>
    <n v="0"/>
    <n v="18.2"/>
    <n v="46.43"/>
    <n v="18.2"/>
    <n v="28.23"/>
    <n v="0.60801206116734874"/>
  </r>
  <r>
    <n v="3026"/>
    <d v="2026-08-29T00:00:00"/>
    <n v="2026"/>
    <s v="Q3"/>
    <x v="7"/>
    <x v="0"/>
    <x v="0"/>
    <x v="0"/>
    <s v="New"/>
    <x v="3"/>
    <s v="Trail Tent 2P"/>
    <n v="1"/>
    <n v="194.75"/>
    <n v="0.05"/>
    <n v="105.94"/>
    <n v="185.01249999999999"/>
    <n v="105.94"/>
    <n v="79.072499999999991"/>
    <n v="0.42739004121343149"/>
  </r>
  <r>
    <n v="3057"/>
    <d v="2026-08-29T00:00:00"/>
    <n v="2026"/>
    <s v="Q3"/>
    <x v="7"/>
    <x v="1"/>
    <x v="14"/>
    <x v="2"/>
    <s v="Returning"/>
    <x v="1"/>
    <s v="Trail Boots"/>
    <n v="2"/>
    <n v="142.16"/>
    <n v="0"/>
    <n v="79.36"/>
    <n v="284.32"/>
    <n v="158.72"/>
    <n v="125.6"/>
    <n v="0.44175576814856499"/>
  </r>
  <r>
    <n v="3112"/>
    <d v="2026-08-29T00:00:00"/>
    <n v="2026"/>
    <s v="Q3"/>
    <x v="7"/>
    <x v="3"/>
    <x v="8"/>
    <x v="0"/>
    <s v="Business"/>
    <x v="2"/>
    <s v="Packing Cube Set"/>
    <n v="2"/>
    <n v="47.69"/>
    <n v="0.05"/>
    <n v="18.8"/>
    <n v="90.61099999999999"/>
    <n v="37.6"/>
    <n v="53.010999999999989"/>
    <n v="0.58503934400900548"/>
  </r>
  <r>
    <n v="3137"/>
    <d v="2026-08-29T00:00:00"/>
    <n v="2026"/>
    <s v="Q3"/>
    <x v="7"/>
    <x v="2"/>
    <x v="5"/>
    <x v="2"/>
    <s v="New"/>
    <x v="2"/>
    <s v="Travel Backpack 35L"/>
    <n v="3"/>
    <n v="164.51"/>
    <n v="0"/>
    <n v="86.76"/>
    <n v="493.53"/>
    <n v="260.28000000000003"/>
    <n v="233.24999999999994"/>
    <n v="0.47261564646526039"/>
  </r>
  <r>
    <n v="3983"/>
    <d v="2026-08-29T00:00:00"/>
    <n v="2026"/>
    <s v="Q3"/>
    <x v="7"/>
    <x v="2"/>
    <x v="2"/>
    <x v="3"/>
    <s v="Business"/>
    <x v="3"/>
    <s v="Trail Tent 2P"/>
    <n v="2"/>
    <n v="194.71"/>
    <n v="0.1"/>
    <n v="105.57"/>
    <n v="350.47800000000001"/>
    <n v="211.14"/>
    <n v="139.33800000000002"/>
    <n v="0.39756561039494637"/>
  </r>
  <r>
    <n v="4016"/>
    <d v="2026-08-29T00:00:00"/>
    <n v="2026"/>
    <s v="Q3"/>
    <x v="7"/>
    <x v="3"/>
    <x v="13"/>
    <x v="1"/>
    <s v="Business"/>
    <x v="1"/>
    <s v="Trail Boots"/>
    <n v="5"/>
    <n v="145.24"/>
    <n v="0.15"/>
    <n v="77.69"/>
    <n v="617.27"/>
    <n v="388.45"/>
    <n v="228.82"/>
    <n v="0.37069677774717708"/>
  </r>
  <r>
    <n v="4340"/>
    <d v="2026-08-29T00:00:00"/>
    <n v="2026"/>
    <s v="Q3"/>
    <x v="7"/>
    <x v="3"/>
    <x v="8"/>
    <x v="0"/>
    <s v="New"/>
    <x v="2"/>
    <s v="Insulated Bottle"/>
    <n v="2"/>
    <n v="35.6"/>
    <n v="0.15"/>
    <n v="13.67"/>
    <n v="60.52"/>
    <n v="27.34"/>
    <n v="33.180000000000007"/>
    <n v="0.54824851288830145"/>
  </r>
  <r>
    <n v="4640"/>
    <d v="2026-08-29T00:00:00"/>
    <n v="2026"/>
    <s v="Q3"/>
    <x v="7"/>
    <x v="0"/>
    <x v="15"/>
    <x v="0"/>
    <s v="New"/>
    <x v="4"/>
    <s v="Resistance Band Set"/>
    <n v="2"/>
    <n v="41.05"/>
    <n v="0.05"/>
    <n v="14.47"/>
    <n v="77.99499999999999"/>
    <n v="28.94"/>
    <n v="49.054999999999993"/>
    <n v="0.62895057375472785"/>
  </r>
  <r>
    <n v="4733"/>
    <d v="2026-08-29T00:00:00"/>
    <n v="2026"/>
    <s v="Q3"/>
    <x v="7"/>
    <x v="2"/>
    <x v="2"/>
    <x v="0"/>
    <s v="New"/>
    <x v="1"/>
    <s v="Summit Backpack 45L"/>
    <n v="2"/>
    <n v="153.63999999999999"/>
    <n v="0.05"/>
    <n v="77.709999999999994"/>
    <n v="291.91599999999994"/>
    <n v="155.41999999999999"/>
    <n v="136.49599999999995"/>
    <n v="0.46758656599843784"/>
  </r>
  <r>
    <n v="4827"/>
    <d v="2026-08-29T00:00:00"/>
    <n v="2026"/>
    <s v="Q3"/>
    <x v="7"/>
    <x v="2"/>
    <x v="2"/>
    <x v="0"/>
    <s v="Returning"/>
    <x v="2"/>
    <s v="Insulated Bottle"/>
    <n v="5"/>
    <n v="36.700000000000003"/>
    <n v="0"/>
    <n v="13.45"/>
    <n v="183.5"/>
    <n v="67.25"/>
    <n v="116.25"/>
    <n v="0.63351498637602177"/>
  </r>
  <r>
    <n v="5180"/>
    <d v="2026-08-29T00:00:00"/>
    <n v="2026"/>
    <s v="Q3"/>
    <x v="7"/>
    <x v="0"/>
    <x v="15"/>
    <x v="1"/>
    <s v="Business"/>
    <x v="3"/>
    <s v="Compact Sleeping Bag"/>
    <n v="8"/>
    <n v="124"/>
    <n v="0.1"/>
    <n v="61.85"/>
    <n v="892.80000000000007"/>
    <n v="494.8"/>
    <n v="398.00000000000006"/>
    <n v="0.44578853046594985"/>
  </r>
  <r>
    <n v="121"/>
    <d v="2026-08-30T00:00:00"/>
    <n v="2026"/>
    <s v="Q3"/>
    <x v="7"/>
    <x v="1"/>
    <x v="1"/>
    <x v="3"/>
    <s v="New"/>
    <x v="0"/>
    <s v="Commuter Helmet"/>
    <n v="1"/>
    <n v="81.23"/>
    <n v="0.1"/>
    <n v="42.65"/>
    <n v="73.106999999999999"/>
    <n v="42.65"/>
    <n v="30.457000000000001"/>
    <n v="0.41660853269864723"/>
  </r>
  <r>
    <n v="618"/>
    <d v="2026-08-30T00:00:00"/>
    <n v="2026"/>
    <s v="Q3"/>
    <x v="7"/>
    <x v="1"/>
    <x v="12"/>
    <x v="0"/>
    <s v="Business"/>
    <x v="0"/>
    <s v="Compact Repair Kit"/>
    <n v="2"/>
    <n v="41.06"/>
    <n v="0.05"/>
    <n v="16.559999999999999"/>
    <n v="78.013999999999996"/>
    <n v="33.119999999999997"/>
    <n v="44.893999999999998"/>
    <n v="0.5754608147255621"/>
  </r>
  <r>
    <n v="2860"/>
    <d v="2026-08-30T00:00:00"/>
    <n v="2026"/>
    <s v="Q3"/>
    <x v="7"/>
    <x v="3"/>
    <x v="7"/>
    <x v="3"/>
    <s v="Returning"/>
    <x v="1"/>
    <s v="Trail Boots"/>
    <n v="1"/>
    <n v="143.49"/>
    <n v="0.1"/>
    <n v="80.72"/>
    <n v="129.14100000000002"/>
    <n v="80.72"/>
    <n v="48.421000000000021"/>
    <n v="0.3749467636149636"/>
  </r>
  <r>
    <n v="3768"/>
    <d v="2026-08-30T00:00:00"/>
    <n v="2026"/>
    <s v="Q3"/>
    <x v="7"/>
    <x v="2"/>
    <x v="3"/>
    <x v="2"/>
    <s v="New"/>
    <x v="1"/>
    <s v="Trail Boots"/>
    <n v="1"/>
    <n v="143.38"/>
    <n v="0"/>
    <n v="78.37"/>
    <n v="143.38"/>
    <n v="78.37"/>
    <n v="65.009999999999991"/>
    <n v="0.45341051750592826"/>
  </r>
  <r>
    <n v="3987"/>
    <d v="2026-08-30T00:00:00"/>
    <n v="2026"/>
    <s v="Q3"/>
    <x v="7"/>
    <x v="1"/>
    <x v="12"/>
    <x v="3"/>
    <s v="Business"/>
    <x v="1"/>
    <s v="Trail Boots"/>
    <n v="1"/>
    <n v="144.54"/>
    <n v="0"/>
    <n v="78.77"/>
    <n v="144.54"/>
    <n v="78.77"/>
    <n v="65.77"/>
    <n v="0.45502974955029751"/>
  </r>
  <r>
    <n v="4990"/>
    <d v="2026-08-30T00:00:00"/>
    <n v="2026"/>
    <s v="Q3"/>
    <x v="7"/>
    <x v="3"/>
    <x v="8"/>
    <x v="3"/>
    <s v="Returning"/>
    <x v="4"/>
    <s v="Resistance Band Set"/>
    <n v="1"/>
    <n v="40.92"/>
    <n v="0.1"/>
    <n v="14.94"/>
    <n v="36.828000000000003"/>
    <n v="14.94"/>
    <n v="21.888000000000005"/>
    <n v="0.59433040078201382"/>
  </r>
  <r>
    <n v="348"/>
    <d v="2026-08-31T00:00:00"/>
    <n v="2026"/>
    <s v="Q3"/>
    <x v="7"/>
    <x v="1"/>
    <x v="12"/>
    <x v="1"/>
    <s v="Business"/>
    <x v="1"/>
    <s v="Summit Backpack 45L"/>
    <n v="5"/>
    <n v="151.21"/>
    <n v="0.15"/>
    <n v="77.12"/>
    <n v="642.64250000000004"/>
    <n v="385.6"/>
    <n v="257.04250000000002"/>
    <n v="0.39997743691087967"/>
  </r>
  <r>
    <n v="1642"/>
    <d v="2026-08-31T00:00:00"/>
    <n v="2026"/>
    <s v="Q3"/>
    <x v="7"/>
    <x v="3"/>
    <x v="8"/>
    <x v="3"/>
    <s v="New"/>
    <x v="4"/>
    <s v="Resistance Band Set"/>
    <n v="1"/>
    <n v="40.770000000000003"/>
    <n v="0"/>
    <n v="15.13"/>
    <n v="40.770000000000003"/>
    <n v="15.13"/>
    <n v="25.64"/>
    <n v="0.62889379445670834"/>
  </r>
  <r>
    <n v="2146"/>
    <d v="2026-08-31T00:00:00"/>
    <n v="2026"/>
    <s v="Q3"/>
    <x v="7"/>
    <x v="0"/>
    <x v="0"/>
    <x v="3"/>
    <s v="New"/>
    <x v="4"/>
    <s v="Recovery Roller"/>
    <n v="1"/>
    <n v="35.47"/>
    <n v="0.05"/>
    <n v="14.1"/>
    <n v="33.6965"/>
    <n v="14.1"/>
    <n v="19.596499999999999"/>
    <n v="0.58155891561438122"/>
  </r>
  <r>
    <n v="2629"/>
    <d v="2026-08-31T00:00:00"/>
    <n v="2026"/>
    <s v="Q3"/>
    <x v="7"/>
    <x v="3"/>
    <x v="8"/>
    <x v="0"/>
    <s v="Returning"/>
    <x v="0"/>
    <s v="Commuter Helmet"/>
    <n v="1"/>
    <n v="81.72"/>
    <n v="0"/>
    <n v="42.38"/>
    <n v="81.72"/>
    <n v="42.38"/>
    <n v="39.339999999999996"/>
    <n v="0.48139990210474787"/>
  </r>
  <r>
    <n v="2870"/>
    <d v="2026-08-31T00:00:00"/>
    <n v="2026"/>
    <s v="Q3"/>
    <x v="7"/>
    <x v="3"/>
    <x v="7"/>
    <x v="0"/>
    <s v="New"/>
    <x v="2"/>
    <s v="Packing Cube Set"/>
    <n v="1"/>
    <n v="45.84"/>
    <n v="0"/>
    <n v="17.84"/>
    <n v="45.84"/>
    <n v="17.84"/>
    <n v="28.000000000000004"/>
    <n v="0.61082024432809778"/>
  </r>
  <r>
    <n v="2975"/>
    <d v="2026-08-31T00:00:00"/>
    <n v="2026"/>
    <s v="Q3"/>
    <x v="7"/>
    <x v="1"/>
    <x v="12"/>
    <x v="0"/>
    <s v="New"/>
    <x v="2"/>
    <s v="Packing Cube Set"/>
    <n v="1"/>
    <n v="46.59"/>
    <n v="0"/>
    <n v="18.47"/>
    <n v="46.59"/>
    <n v="18.47"/>
    <n v="28.120000000000005"/>
    <n v="0.60356299635114841"/>
  </r>
  <r>
    <n v="3163"/>
    <d v="2026-08-31T00:00:00"/>
    <n v="2026"/>
    <s v="Q3"/>
    <x v="7"/>
    <x v="0"/>
    <x v="15"/>
    <x v="2"/>
    <s v="Business"/>
    <x v="1"/>
    <s v="Trekking Poles"/>
    <n v="1"/>
    <n v="69.959999999999994"/>
    <n v="0"/>
    <n v="32.340000000000003"/>
    <n v="69.959999999999994"/>
    <n v="32.340000000000003"/>
    <n v="37.61999999999999"/>
    <n v="0.53773584905660365"/>
  </r>
  <r>
    <n v="94"/>
    <d v="2026-09-01T00:00:00"/>
    <n v="2026"/>
    <s v="Q3"/>
    <x v="8"/>
    <x v="1"/>
    <x v="6"/>
    <x v="2"/>
    <s v="Returning"/>
    <x v="0"/>
    <s v="Trail Bike Light"/>
    <n v="5"/>
    <n v="50.76"/>
    <n v="0"/>
    <n v="22.89"/>
    <n v="253.79999999999998"/>
    <n v="114.45"/>
    <n v="139.34999999999997"/>
    <n v="0.54905437352245856"/>
  </r>
  <r>
    <n v="271"/>
    <d v="2026-09-01T00:00:00"/>
    <n v="2026"/>
    <s v="Q3"/>
    <x v="8"/>
    <x v="1"/>
    <x v="12"/>
    <x v="3"/>
    <s v="Returning"/>
    <x v="1"/>
    <s v="Hiking Daypack 20L"/>
    <n v="1"/>
    <n v="94.29"/>
    <n v="0.1"/>
    <n v="45.12"/>
    <n v="84.861000000000004"/>
    <n v="45.12"/>
    <n v="39.741000000000007"/>
    <n v="0.46830699614663984"/>
  </r>
  <r>
    <n v="1481"/>
    <d v="2026-09-01T00:00:00"/>
    <n v="2026"/>
    <s v="Q3"/>
    <x v="8"/>
    <x v="1"/>
    <x v="12"/>
    <x v="1"/>
    <s v="Business"/>
    <x v="0"/>
    <s v="Commuter Helmet"/>
    <n v="6"/>
    <n v="81.430000000000007"/>
    <n v="0.05"/>
    <n v="42.24"/>
    <n v="464.15100000000001"/>
    <n v="253.44"/>
    <n v="210.71100000000001"/>
    <n v="0.45397079829624415"/>
  </r>
  <r>
    <n v="1663"/>
    <d v="2026-09-01T00:00:00"/>
    <n v="2026"/>
    <s v="Q3"/>
    <x v="8"/>
    <x v="2"/>
    <x v="5"/>
    <x v="0"/>
    <s v="Returning"/>
    <x v="2"/>
    <s v="Packing Cube Set"/>
    <n v="1"/>
    <n v="45.54"/>
    <n v="0.1"/>
    <n v="18.440000000000001"/>
    <n v="40.985999999999997"/>
    <n v="18.440000000000001"/>
    <n v="22.545999999999996"/>
    <n v="0.5500902747279558"/>
  </r>
  <r>
    <n v="2866"/>
    <d v="2026-09-01T00:00:00"/>
    <n v="2026"/>
    <s v="Q3"/>
    <x v="8"/>
    <x v="0"/>
    <x v="15"/>
    <x v="3"/>
    <s v="Returning"/>
    <x v="1"/>
    <s v="Summit Backpack 45L"/>
    <n v="2"/>
    <n v="156.63999999999999"/>
    <n v="0.1"/>
    <n v="80.09"/>
    <n v="281.952"/>
    <n v="160.18"/>
    <n v="121.77199999999999"/>
    <n v="0.43188911587787987"/>
  </r>
  <r>
    <n v="3288"/>
    <d v="2026-09-01T00:00:00"/>
    <n v="2026"/>
    <s v="Q3"/>
    <x v="8"/>
    <x v="3"/>
    <x v="7"/>
    <x v="3"/>
    <s v="Business"/>
    <x v="1"/>
    <s v="Trekking Poles"/>
    <n v="1"/>
    <n v="72.81"/>
    <n v="0"/>
    <n v="32.299999999999997"/>
    <n v="72.81"/>
    <n v="32.299999999999997"/>
    <n v="40.510000000000005"/>
    <n v="0.55637961818431536"/>
  </r>
  <r>
    <n v="3426"/>
    <d v="2026-09-01T00:00:00"/>
    <n v="2026"/>
    <s v="Q3"/>
    <x v="8"/>
    <x v="1"/>
    <x v="11"/>
    <x v="2"/>
    <s v="New"/>
    <x v="3"/>
    <s v="Portable Camp Stove"/>
    <n v="6"/>
    <n v="80.319999999999993"/>
    <n v="0"/>
    <n v="38.42"/>
    <n v="481.91999999999996"/>
    <n v="230.52"/>
    <n v="251.39999999999995"/>
    <n v="0.52166334661354574"/>
  </r>
  <r>
    <n v="4826"/>
    <d v="2026-09-01T00:00:00"/>
    <n v="2026"/>
    <s v="Q3"/>
    <x v="8"/>
    <x v="3"/>
    <x v="13"/>
    <x v="2"/>
    <s v="Returning"/>
    <x v="2"/>
    <s v="Travel Backpack 35L"/>
    <n v="5"/>
    <n v="166.81"/>
    <n v="0.05"/>
    <n v="89.24"/>
    <n v="792.34749999999997"/>
    <n v="446.2"/>
    <n v="346.14749999999998"/>
    <n v="0.43686324497774021"/>
  </r>
  <r>
    <n v="662"/>
    <d v="2026-09-02T00:00:00"/>
    <n v="2026"/>
    <s v="Q3"/>
    <x v="8"/>
    <x v="3"/>
    <x v="13"/>
    <x v="0"/>
    <s v="New"/>
    <x v="4"/>
    <s v="Resistance Band Set"/>
    <n v="1"/>
    <n v="40.56"/>
    <n v="0.15"/>
    <n v="14.28"/>
    <n v="34.475999999999999"/>
    <n v="14.28"/>
    <n v="20.195999999999998"/>
    <n v="0.58579881656804733"/>
  </r>
  <r>
    <n v="1393"/>
    <d v="2026-09-02T00:00:00"/>
    <n v="2026"/>
    <s v="Q3"/>
    <x v="8"/>
    <x v="2"/>
    <x v="16"/>
    <x v="0"/>
    <s v="Returning"/>
    <x v="2"/>
    <s v="Travel Backpack 35L"/>
    <n v="2"/>
    <n v="162.4"/>
    <n v="0.1"/>
    <n v="88.04"/>
    <n v="292.32"/>
    <n v="176.08"/>
    <n v="116.23999999999998"/>
    <n v="0.39764641488779412"/>
  </r>
  <r>
    <n v="1568"/>
    <d v="2026-09-02T00:00:00"/>
    <n v="2026"/>
    <s v="Q3"/>
    <x v="8"/>
    <x v="0"/>
    <x v="15"/>
    <x v="2"/>
    <s v="Returning"/>
    <x v="4"/>
    <s v="Weighted Vest"/>
    <n v="5"/>
    <n v="123.09"/>
    <n v="0"/>
    <n v="70.3"/>
    <n v="615.45000000000005"/>
    <n v="351.5"/>
    <n v="263.95000000000005"/>
    <n v="0.42887318222438869"/>
  </r>
  <r>
    <n v="2428"/>
    <d v="2026-09-02T00:00:00"/>
    <n v="2026"/>
    <s v="Q3"/>
    <x v="8"/>
    <x v="1"/>
    <x v="6"/>
    <x v="3"/>
    <s v="New"/>
    <x v="2"/>
    <s v="Insulated Bottle"/>
    <n v="1"/>
    <n v="36.69"/>
    <n v="0"/>
    <n v="13.92"/>
    <n v="36.69"/>
    <n v="13.92"/>
    <n v="22.769999999999996"/>
    <n v="0.6206050695012264"/>
  </r>
  <r>
    <n v="2890"/>
    <d v="2026-09-02T00:00:00"/>
    <n v="2026"/>
    <s v="Q3"/>
    <x v="8"/>
    <x v="2"/>
    <x v="3"/>
    <x v="0"/>
    <s v="Business"/>
    <x v="2"/>
    <s v="Carry-On Duffel"/>
    <n v="4"/>
    <n v="130.43"/>
    <n v="0"/>
    <n v="66.849999999999994"/>
    <n v="521.72"/>
    <n v="267.39999999999998"/>
    <n v="254.32000000000005"/>
    <n v="0.48746454036648018"/>
  </r>
  <r>
    <n v="2108"/>
    <d v="2026-09-03T00:00:00"/>
    <n v="2026"/>
    <s v="Q3"/>
    <x v="8"/>
    <x v="1"/>
    <x v="11"/>
    <x v="0"/>
    <s v="Returning"/>
    <x v="1"/>
    <s v="Trail Boots"/>
    <n v="1"/>
    <n v="146.13999999999999"/>
    <n v="0"/>
    <n v="81.040000000000006"/>
    <n v="146.13999999999999"/>
    <n v="81.040000000000006"/>
    <n v="65.09999999999998"/>
    <n v="0.44546325441357593"/>
  </r>
  <r>
    <n v="2340"/>
    <d v="2026-09-03T00:00:00"/>
    <n v="2026"/>
    <s v="Q3"/>
    <x v="8"/>
    <x v="1"/>
    <x v="14"/>
    <x v="2"/>
    <s v="New"/>
    <x v="3"/>
    <s v="Alpine Tent 4P"/>
    <n v="4"/>
    <n v="332.93"/>
    <n v="0"/>
    <n v="193.56"/>
    <n v="1331.72"/>
    <n v="774.24"/>
    <n v="557.48"/>
    <n v="0.41861652599645571"/>
  </r>
  <r>
    <n v="3078"/>
    <d v="2026-09-03T00:00:00"/>
    <n v="2026"/>
    <s v="Q3"/>
    <x v="8"/>
    <x v="1"/>
    <x v="14"/>
    <x v="2"/>
    <s v="Business"/>
    <x v="3"/>
    <s v="Compact Sleeping Bag"/>
    <n v="4"/>
    <n v="122.43"/>
    <n v="0"/>
    <n v="61.5"/>
    <n v="489.72"/>
    <n v="246"/>
    <n v="243.72000000000003"/>
    <n v="0.49767213918157316"/>
  </r>
  <r>
    <n v="3575"/>
    <d v="2026-09-03T00:00:00"/>
    <n v="2026"/>
    <s v="Q3"/>
    <x v="8"/>
    <x v="2"/>
    <x v="2"/>
    <x v="3"/>
    <s v="Returning"/>
    <x v="0"/>
    <s v="Commuter Helmet"/>
    <n v="3"/>
    <n v="81.12"/>
    <n v="0.1"/>
    <n v="41.78"/>
    <n v="219.02400000000003"/>
    <n v="125.34"/>
    <n v="93.684000000000026"/>
    <n v="0.42773394696471628"/>
  </r>
  <r>
    <n v="3700"/>
    <d v="2026-09-03T00:00:00"/>
    <n v="2026"/>
    <s v="Q3"/>
    <x v="8"/>
    <x v="1"/>
    <x v="14"/>
    <x v="0"/>
    <s v="Returning"/>
    <x v="2"/>
    <s v="Travel Backpack 35L"/>
    <n v="1"/>
    <n v="168.54"/>
    <n v="0.05"/>
    <n v="87.82"/>
    <n v="160.11299999999997"/>
    <n v="87.82"/>
    <n v="72.292999999999978"/>
    <n v="0.45151236938911887"/>
  </r>
  <r>
    <n v="3762"/>
    <d v="2026-09-03T00:00:00"/>
    <n v="2026"/>
    <s v="Q3"/>
    <x v="8"/>
    <x v="0"/>
    <x v="0"/>
    <x v="2"/>
    <s v="New"/>
    <x v="0"/>
    <s v="Compact Repair Kit"/>
    <n v="4"/>
    <n v="39.61"/>
    <n v="0.1"/>
    <n v="16.829999999999998"/>
    <n v="142.596"/>
    <n v="67.319999999999993"/>
    <n v="75.27600000000001"/>
    <n v="0.52789699570815452"/>
  </r>
  <r>
    <n v="2790"/>
    <d v="2026-09-04T00:00:00"/>
    <n v="2026"/>
    <s v="Q3"/>
    <x v="8"/>
    <x v="3"/>
    <x v="8"/>
    <x v="0"/>
    <s v="Returning"/>
    <x v="4"/>
    <s v="Resistance Band Set"/>
    <n v="1"/>
    <n v="39.85"/>
    <n v="0.1"/>
    <n v="14.96"/>
    <n v="35.865000000000002"/>
    <n v="14.96"/>
    <n v="20.905000000000001"/>
    <n v="0.58288024536456151"/>
  </r>
  <r>
    <n v="4149"/>
    <d v="2026-09-04T00:00:00"/>
    <n v="2026"/>
    <s v="Q3"/>
    <x v="8"/>
    <x v="3"/>
    <x v="8"/>
    <x v="0"/>
    <s v="New"/>
    <x v="4"/>
    <s v="Resistance Band Set"/>
    <n v="1"/>
    <n v="40.51"/>
    <n v="0.05"/>
    <n v="14.7"/>
    <n v="38.484499999999997"/>
    <n v="14.7"/>
    <n v="23.784499999999998"/>
    <n v="0.6180280372617547"/>
  </r>
  <r>
    <n v="1955"/>
    <d v="2026-09-05T00:00:00"/>
    <n v="2026"/>
    <s v="Q3"/>
    <x v="8"/>
    <x v="1"/>
    <x v="12"/>
    <x v="0"/>
    <s v="Returning"/>
    <x v="3"/>
    <s v="Compact Sleeping Bag"/>
    <n v="1"/>
    <n v="121.59"/>
    <n v="0"/>
    <n v="62.44"/>
    <n v="121.59"/>
    <n v="62.44"/>
    <n v="59.150000000000006"/>
    <n v="0.4864709268854347"/>
  </r>
  <r>
    <n v="2077"/>
    <d v="2026-09-05T00:00:00"/>
    <n v="2026"/>
    <s v="Q3"/>
    <x v="8"/>
    <x v="3"/>
    <x v="8"/>
    <x v="1"/>
    <s v="Business"/>
    <x v="1"/>
    <s v="Summit Backpack 45L"/>
    <n v="4"/>
    <n v="152.99"/>
    <n v="0.15"/>
    <n v="77.12"/>
    <n v="520.16600000000005"/>
    <n v="308.48"/>
    <n v="211.68600000000004"/>
    <n v="0.40695854784818697"/>
  </r>
  <r>
    <n v="2879"/>
    <d v="2026-09-05T00:00:00"/>
    <n v="2026"/>
    <s v="Q3"/>
    <x v="8"/>
    <x v="2"/>
    <x v="10"/>
    <x v="0"/>
    <s v="Business"/>
    <x v="2"/>
    <s v="Insulated Bottle"/>
    <n v="3"/>
    <n v="36.19"/>
    <n v="0.1"/>
    <n v="13.97"/>
    <n v="97.712999999999994"/>
    <n v="41.910000000000004"/>
    <n v="55.80299999999999"/>
    <n v="0.57109084768659235"/>
  </r>
  <r>
    <n v="3353"/>
    <d v="2026-09-05T00:00:00"/>
    <n v="2026"/>
    <s v="Q3"/>
    <x v="8"/>
    <x v="2"/>
    <x v="16"/>
    <x v="2"/>
    <s v="New"/>
    <x v="1"/>
    <s v="Trail Boots"/>
    <n v="2"/>
    <n v="142.44"/>
    <n v="0"/>
    <n v="77.33"/>
    <n v="284.88"/>
    <n v="154.66"/>
    <n v="130.22"/>
    <n v="0.45710474585790506"/>
  </r>
  <r>
    <n v="3514"/>
    <d v="2026-09-05T00:00:00"/>
    <n v="2026"/>
    <s v="Q3"/>
    <x v="8"/>
    <x v="1"/>
    <x v="6"/>
    <x v="0"/>
    <s v="New"/>
    <x v="2"/>
    <s v="Carry-On Duffel"/>
    <n v="2"/>
    <n v="133.81"/>
    <n v="0"/>
    <n v="66.78"/>
    <n v="267.62"/>
    <n v="133.56"/>
    <n v="134.06"/>
    <n v="0.5009341603766535"/>
  </r>
  <r>
    <n v="3964"/>
    <d v="2026-09-05T00:00:00"/>
    <n v="2026"/>
    <s v="Q3"/>
    <x v="8"/>
    <x v="1"/>
    <x v="12"/>
    <x v="2"/>
    <s v="New"/>
    <x v="4"/>
    <s v="Resistance Band Set"/>
    <n v="2"/>
    <n v="40.49"/>
    <n v="0.15"/>
    <n v="14.32"/>
    <n v="68.832999999999998"/>
    <n v="28.64"/>
    <n v="40.192999999999998"/>
    <n v="0.58392050324698908"/>
  </r>
  <r>
    <n v="4599"/>
    <d v="2026-09-05T00:00:00"/>
    <n v="2026"/>
    <s v="Q3"/>
    <x v="8"/>
    <x v="2"/>
    <x v="2"/>
    <x v="0"/>
    <s v="Business"/>
    <x v="3"/>
    <s v="Trail Tent 2P"/>
    <n v="4"/>
    <n v="198.1"/>
    <n v="0"/>
    <n v="101.61"/>
    <n v="792.4"/>
    <n v="406.44"/>
    <n v="385.96"/>
    <n v="0.48707723372034323"/>
  </r>
  <r>
    <n v="5030"/>
    <d v="2026-09-05T00:00:00"/>
    <n v="2026"/>
    <s v="Q3"/>
    <x v="8"/>
    <x v="1"/>
    <x v="12"/>
    <x v="2"/>
    <s v="New"/>
    <x v="0"/>
    <s v="Commuter Helmet"/>
    <n v="1"/>
    <n v="83.73"/>
    <n v="0.15"/>
    <n v="43.34"/>
    <n v="71.170500000000004"/>
    <n v="43.34"/>
    <n v="27.830500000000001"/>
    <n v="0.39103982689457006"/>
  </r>
  <r>
    <n v="1593"/>
    <d v="2026-09-06T00:00:00"/>
    <n v="2026"/>
    <s v="Q3"/>
    <x v="8"/>
    <x v="1"/>
    <x v="14"/>
    <x v="2"/>
    <s v="New"/>
    <x v="3"/>
    <s v="Trail Tent 2P"/>
    <n v="2"/>
    <n v="194.92"/>
    <n v="0"/>
    <n v="102.66"/>
    <n v="389.84"/>
    <n v="205.32"/>
    <n v="184.51999999999998"/>
    <n v="0.47332238867227577"/>
  </r>
  <r>
    <n v="1818"/>
    <d v="2026-09-06T00:00:00"/>
    <n v="2026"/>
    <s v="Q3"/>
    <x v="8"/>
    <x v="1"/>
    <x v="12"/>
    <x v="2"/>
    <s v="New"/>
    <x v="2"/>
    <s v="Travel Backpack 35L"/>
    <n v="1"/>
    <n v="161.03"/>
    <n v="0"/>
    <n v="89.86"/>
    <n v="161.03"/>
    <n v="89.86"/>
    <n v="71.17"/>
    <n v="0.44196733527914056"/>
  </r>
  <r>
    <n v="2370"/>
    <d v="2026-09-06T00:00:00"/>
    <n v="2026"/>
    <s v="Q3"/>
    <x v="8"/>
    <x v="3"/>
    <x v="4"/>
    <x v="3"/>
    <s v="New"/>
    <x v="4"/>
    <s v="Recovery Roller"/>
    <n v="1"/>
    <n v="35.68"/>
    <n v="0.05"/>
    <n v="13.76"/>
    <n v="33.896000000000001"/>
    <n v="13.76"/>
    <n v="20.136000000000003"/>
    <n v="0.59405239556289835"/>
  </r>
  <r>
    <n v="2726"/>
    <d v="2026-09-06T00:00:00"/>
    <n v="2026"/>
    <s v="Q3"/>
    <x v="8"/>
    <x v="1"/>
    <x v="6"/>
    <x v="0"/>
    <s v="New"/>
    <x v="0"/>
    <s v="Compact Repair Kit"/>
    <n v="1"/>
    <n v="39.68"/>
    <n v="0.05"/>
    <n v="16.63"/>
    <n v="37.695999999999998"/>
    <n v="16.63"/>
    <n v="21.065999999999999"/>
    <n v="0.55883913412563668"/>
  </r>
  <r>
    <n v="2755"/>
    <d v="2026-09-06T00:00:00"/>
    <n v="2026"/>
    <s v="Q3"/>
    <x v="8"/>
    <x v="2"/>
    <x v="10"/>
    <x v="0"/>
    <s v="New"/>
    <x v="1"/>
    <s v="Trail Boots"/>
    <n v="3"/>
    <n v="146.22"/>
    <n v="0"/>
    <n v="80.13"/>
    <n v="438.65999999999997"/>
    <n v="240.39"/>
    <n v="198.26999999999998"/>
    <n v="0.4519901518260156"/>
  </r>
  <r>
    <n v="3187"/>
    <d v="2026-09-06T00:00:00"/>
    <n v="2026"/>
    <s v="Q3"/>
    <x v="8"/>
    <x v="3"/>
    <x v="7"/>
    <x v="2"/>
    <s v="Returning"/>
    <x v="1"/>
    <s v="Trekking Poles"/>
    <n v="1"/>
    <n v="71.680000000000007"/>
    <n v="0"/>
    <n v="31.87"/>
    <n v="71.680000000000007"/>
    <n v="31.87"/>
    <n v="39.81"/>
    <n v="0.5553850446428571"/>
  </r>
  <r>
    <n v="3471"/>
    <d v="2026-09-06T00:00:00"/>
    <n v="2026"/>
    <s v="Q3"/>
    <x v="8"/>
    <x v="2"/>
    <x v="10"/>
    <x v="3"/>
    <s v="New"/>
    <x v="4"/>
    <s v="Training Mat"/>
    <n v="2"/>
    <n v="51.77"/>
    <n v="0"/>
    <n v="21.46"/>
    <n v="103.54"/>
    <n v="42.92"/>
    <n v="60.620000000000005"/>
    <n v="0.58547421286459345"/>
  </r>
  <r>
    <n v="3529"/>
    <d v="2026-09-06T00:00:00"/>
    <n v="2026"/>
    <s v="Q3"/>
    <x v="8"/>
    <x v="2"/>
    <x v="5"/>
    <x v="1"/>
    <s v="Returning"/>
    <x v="4"/>
    <s v="Resistance Band Set"/>
    <n v="4"/>
    <n v="39.4"/>
    <n v="0.15"/>
    <n v="14.95"/>
    <n v="133.95999999999998"/>
    <n v="59.8"/>
    <n v="74.159999999999982"/>
    <n v="0.55359808898178553"/>
  </r>
  <r>
    <n v="3549"/>
    <d v="2026-09-06T00:00:00"/>
    <n v="2026"/>
    <s v="Q3"/>
    <x v="8"/>
    <x v="3"/>
    <x v="8"/>
    <x v="0"/>
    <s v="New"/>
    <x v="2"/>
    <s v="Packing Cube Set"/>
    <n v="1"/>
    <n v="47.17"/>
    <n v="0"/>
    <n v="18.64"/>
    <n v="47.17"/>
    <n v="18.64"/>
    <n v="28.53"/>
    <n v="0.60483358066567738"/>
  </r>
  <r>
    <n v="4003"/>
    <d v="2026-09-06T00:00:00"/>
    <n v="2026"/>
    <s v="Q3"/>
    <x v="8"/>
    <x v="3"/>
    <x v="4"/>
    <x v="3"/>
    <s v="Returning"/>
    <x v="4"/>
    <s v="Training Mat"/>
    <n v="2"/>
    <n v="50.41"/>
    <n v="0.1"/>
    <n v="22.05"/>
    <n v="90.738"/>
    <n v="44.1"/>
    <n v="46.637999999999998"/>
    <n v="0.51398532037294187"/>
  </r>
  <r>
    <n v="4613"/>
    <d v="2026-09-06T00:00:00"/>
    <n v="2026"/>
    <s v="Q3"/>
    <x v="8"/>
    <x v="3"/>
    <x v="13"/>
    <x v="0"/>
    <s v="Business"/>
    <x v="0"/>
    <s v="Commuter Helmet"/>
    <n v="4"/>
    <n v="80.38"/>
    <n v="0.1"/>
    <n v="42.55"/>
    <n v="289.36799999999999"/>
    <n v="170.2"/>
    <n v="119.16800000000001"/>
    <n v="0.41182162505874875"/>
  </r>
  <r>
    <n v="75"/>
    <d v="2026-09-07T00:00:00"/>
    <n v="2026"/>
    <s v="Q3"/>
    <x v="8"/>
    <x v="0"/>
    <x v="0"/>
    <x v="0"/>
    <s v="Business"/>
    <x v="4"/>
    <s v="Resistance Band Set"/>
    <n v="2"/>
    <n v="40.78"/>
    <n v="0"/>
    <n v="15.04"/>
    <n v="81.56"/>
    <n v="30.08"/>
    <n v="51.480000000000004"/>
    <n v="0.63119176066699367"/>
  </r>
  <r>
    <n v="601"/>
    <d v="2026-09-07T00:00:00"/>
    <n v="2026"/>
    <s v="Q3"/>
    <x v="8"/>
    <x v="1"/>
    <x v="12"/>
    <x v="0"/>
    <s v="Returning"/>
    <x v="1"/>
    <s v="Trail Boots"/>
    <n v="1"/>
    <n v="141.69"/>
    <n v="0"/>
    <n v="80.34"/>
    <n v="141.69"/>
    <n v="80.34"/>
    <n v="61.349999999999994"/>
    <n v="0.43298750793986868"/>
  </r>
  <r>
    <n v="1617"/>
    <d v="2026-09-07T00:00:00"/>
    <n v="2026"/>
    <s v="Q3"/>
    <x v="8"/>
    <x v="3"/>
    <x v="8"/>
    <x v="0"/>
    <s v="New"/>
    <x v="3"/>
    <s v="Portable Camp Stove"/>
    <n v="1"/>
    <n v="83.28"/>
    <n v="0.1"/>
    <n v="39.75"/>
    <n v="74.951999999999998"/>
    <n v="39.75"/>
    <n v="35.201999999999998"/>
    <n v="0.46966058277297468"/>
  </r>
  <r>
    <n v="2305"/>
    <d v="2026-09-07T00:00:00"/>
    <n v="2026"/>
    <s v="Q3"/>
    <x v="8"/>
    <x v="3"/>
    <x v="7"/>
    <x v="3"/>
    <s v="Returning"/>
    <x v="3"/>
    <s v="Portable Camp Stove"/>
    <n v="2"/>
    <n v="82.43"/>
    <n v="0"/>
    <n v="40.51"/>
    <n v="164.86"/>
    <n v="81.02"/>
    <n v="83.840000000000018"/>
    <n v="0.50855271139148372"/>
  </r>
  <r>
    <n v="2344"/>
    <d v="2026-09-07T00:00:00"/>
    <n v="2026"/>
    <s v="Q3"/>
    <x v="8"/>
    <x v="0"/>
    <x v="15"/>
    <x v="3"/>
    <s v="New"/>
    <x v="4"/>
    <s v="Recovery Roller"/>
    <n v="4"/>
    <n v="36.380000000000003"/>
    <n v="0"/>
    <n v="14.16"/>
    <n v="145.52000000000001"/>
    <n v="56.64"/>
    <n v="88.88000000000001"/>
    <n v="0.61077515118196812"/>
  </r>
  <r>
    <n v="2601"/>
    <d v="2026-09-07T00:00:00"/>
    <n v="2026"/>
    <s v="Q3"/>
    <x v="8"/>
    <x v="1"/>
    <x v="11"/>
    <x v="0"/>
    <s v="New"/>
    <x v="0"/>
    <s v="Commuter Helmet"/>
    <n v="1"/>
    <n v="82.86"/>
    <n v="0"/>
    <n v="43.33"/>
    <n v="82.86"/>
    <n v="43.33"/>
    <n v="39.53"/>
    <n v="0.47706975621530295"/>
  </r>
  <r>
    <n v="2831"/>
    <d v="2026-09-07T00:00:00"/>
    <n v="2026"/>
    <s v="Q3"/>
    <x v="8"/>
    <x v="0"/>
    <x v="9"/>
    <x v="0"/>
    <s v="New"/>
    <x v="2"/>
    <s v="Packing Cube Set"/>
    <n v="1"/>
    <n v="46.44"/>
    <n v="0.05"/>
    <n v="17.88"/>
    <n v="44.117999999999995"/>
    <n v="17.88"/>
    <n v="26.237999999999996"/>
    <n v="0.59472324221406225"/>
  </r>
  <r>
    <n v="2845"/>
    <d v="2026-09-07T00:00:00"/>
    <n v="2026"/>
    <s v="Q3"/>
    <x v="8"/>
    <x v="0"/>
    <x v="0"/>
    <x v="1"/>
    <s v="Business"/>
    <x v="2"/>
    <s v="Carry-On Duffel"/>
    <n v="4"/>
    <n v="133.26"/>
    <n v="0.1"/>
    <n v="68.77"/>
    <n v="479.73599999999999"/>
    <n v="275.08"/>
    <n v="204.65600000000001"/>
    <n v="0.42660129738022579"/>
  </r>
  <r>
    <n v="3679"/>
    <d v="2026-09-07T00:00:00"/>
    <n v="2026"/>
    <s v="Q3"/>
    <x v="8"/>
    <x v="1"/>
    <x v="12"/>
    <x v="3"/>
    <s v="New"/>
    <x v="1"/>
    <s v="Trail Boots"/>
    <n v="1"/>
    <n v="147.36000000000001"/>
    <n v="0"/>
    <n v="81.599999999999994"/>
    <n v="147.36000000000001"/>
    <n v="81.599999999999994"/>
    <n v="65.760000000000019"/>
    <n v="0.44625407166123787"/>
  </r>
  <r>
    <n v="3828"/>
    <d v="2026-09-07T00:00:00"/>
    <n v="2026"/>
    <s v="Q3"/>
    <x v="8"/>
    <x v="0"/>
    <x v="0"/>
    <x v="0"/>
    <s v="New"/>
    <x v="2"/>
    <s v="Travel Backpack 35L"/>
    <n v="2"/>
    <n v="166.13"/>
    <n v="0.15"/>
    <n v="86.71"/>
    <n v="282.42099999999999"/>
    <n v="173.42"/>
    <n v="109.001"/>
    <n v="0.38595217777714835"/>
  </r>
  <r>
    <n v="4226"/>
    <d v="2026-09-07T00:00:00"/>
    <n v="2026"/>
    <s v="Q3"/>
    <x v="8"/>
    <x v="2"/>
    <x v="3"/>
    <x v="0"/>
    <s v="New"/>
    <x v="4"/>
    <s v="Training Mat"/>
    <n v="1"/>
    <n v="51.74"/>
    <n v="0"/>
    <n v="22.45"/>
    <n v="51.74"/>
    <n v="22.45"/>
    <n v="29.290000000000003"/>
    <n v="0.56609972941631237"/>
  </r>
  <r>
    <n v="58"/>
    <d v="2026-09-08T00:00:00"/>
    <n v="2026"/>
    <s v="Q3"/>
    <x v="8"/>
    <x v="0"/>
    <x v="0"/>
    <x v="2"/>
    <s v="Returning"/>
    <x v="1"/>
    <s v="Trekking Poles"/>
    <n v="1"/>
    <n v="71.7"/>
    <n v="0"/>
    <n v="32"/>
    <n v="71.7"/>
    <n v="32"/>
    <n v="39.700000000000003"/>
    <n v="0.55369595536959559"/>
  </r>
  <r>
    <n v="1224"/>
    <d v="2026-09-08T00:00:00"/>
    <n v="2026"/>
    <s v="Q3"/>
    <x v="8"/>
    <x v="2"/>
    <x v="2"/>
    <x v="0"/>
    <s v="Returning"/>
    <x v="0"/>
    <s v="Compact Repair Kit"/>
    <n v="2"/>
    <n v="39.409999999999997"/>
    <n v="0.05"/>
    <n v="17.12"/>
    <n v="74.878999999999991"/>
    <n v="34.24"/>
    <n v="40.638999999999989"/>
    <n v="0.54272893601677363"/>
  </r>
  <r>
    <n v="4345"/>
    <d v="2026-09-08T00:00:00"/>
    <n v="2026"/>
    <s v="Q3"/>
    <x v="8"/>
    <x v="0"/>
    <x v="9"/>
    <x v="0"/>
    <s v="New"/>
    <x v="3"/>
    <s v="Alpine Tent 4P"/>
    <n v="2"/>
    <n v="345.33"/>
    <n v="0"/>
    <n v="198.22"/>
    <n v="690.66"/>
    <n v="396.44"/>
    <n v="294.21999999999997"/>
    <n v="0.42599832044710856"/>
  </r>
  <r>
    <n v="1069"/>
    <d v="2026-09-09T00:00:00"/>
    <n v="2026"/>
    <s v="Q3"/>
    <x v="8"/>
    <x v="3"/>
    <x v="13"/>
    <x v="0"/>
    <s v="Returning"/>
    <x v="1"/>
    <s v="Trail Boots"/>
    <n v="1"/>
    <n v="145.33000000000001"/>
    <n v="0.1"/>
    <n v="80.97"/>
    <n v="130.79700000000003"/>
    <n v="80.97"/>
    <n v="49.827000000000027"/>
    <n v="0.3809491043372556"/>
  </r>
  <r>
    <n v="1489"/>
    <d v="2026-09-09T00:00:00"/>
    <n v="2026"/>
    <s v="Q3"/>
    <x v="8"/>
    <x v="0"/>
    <x v="0"/>
    <x v="0"/>
    <s v="Returning"/>
    <x v="0"/>
    <s v="Trail Bike Light"/>
    <n v="3"/>
    <n v="50.03"/>
    <n v="0.1"/>
    <n v="22.89"/>
    <n v="135.08100000000002"/>
    <n v="68.67"/>
    <n v="66.411000000000016"/>
    <n v="0.49163835032313952"/>
  </r>
  <r>
    <n v="2045"/>
    <d v="2026-09-09T00:00:00"/>
    <n v="2026"/>
    <s v="Q3"/>
    <x v="8"/>
    <x v="1"/>
    <x v="1"/>
    <x v="3"/>
    <s v="Returning"/>
    <x v="2"/>
    <s v="Insulated Bottle"/>
    <n v="1"/>
    <n v="35.68"/>
    <n v="0.05"/>
    <n v="13.37"/>
    <n v="33.896000000000001"/>
    <n v="13.37"/>
    <n v="20.526000000000003"/>
    <n v="0.60555817795610112"/>
  </r>
  <r>
    <n v="2610"/>
    <d v="2026-09-09T00:00:00"/>
    <n v="2026"/>
    <s v="Q3"/>
    <x v="8"/>
    <x v="3"/>
    <x v="8"/>
    <x v="0"/>
    <s v="Returning"/>
    <x v="3"/>
    <s v="Alpine Tent 4P"/>
    <n v="1"/>
    <n v="341.87"/>
    <n v="0.1"/>
    <n v="190.66"/>
    <n v="307.68299999999999"/>
    <n v="190.66"/>
    <n v="117.023"/>
    <n v="0.38033625517171893"/>
  </r>
  <r>
    <n v="4210"/>
    <d v="2026-09-09T00:00:00"/>
    <n v="2026"/>
    <s v="Q3"/>
    <x v="8"/>
    <x v="1"/>
    <x v="6"/>
    <x v="0"/>
    <s v="Returning"/>
    <x v="2"/>
    <s v="Travel Backpack 35L"/>
    <n v="1"/>
    <n v="164.6"/>
    <n v="0"/>
    <n v="87.21"/>
    <n v="164.6"/>
    <n v="87.21"/>
    <n v="77.39"/>
    <n v="0.47017010935601461"/>
  </r>
  <r>
    <n v="4584"/>
    <d v="2026-09-09T00:00:00"/>
    <n v="2026"/>
    <s v="Q3"/>
    <x v="8"/>
    <x v="3"/>
    <x v="8"/>
    <x v="0"/>
    <s v="Returning"/>
    <x v="4"/>
    <s v="Resistance Band Set"/>
    <n v="2"/>
    <n v="41.24"/>
    <n v="0"/>
    <n v="14.46"/>
    <n v="82.48"/>
    <n v="28.92"/>
    <n v="53.56"/>
    <n v="0.64936954413191073"/>
  </r>
  <r>
    <n v="44"/>
    <d v="2026-09-10T00:00:00"/>
    <n v="2026"/>
    <s v="Q3"/>
    <x v="8"/>
    <x v="2"/>
    <x v="10"/>
    <x v="2"/>
    <s v="New"/>
    <x v="0"/>
    <s v="Compact Repair Kit"/>
    <n v="1"/>
    <n v="40.1"/>
    <n v="0"/>
    <n v="16.920000000000002"/>
    <n v="40.1"/>
    <n v="16.920000000000002"/>
    <n v="23.18"/>
    <n v="0.57805486284289276"/>
  </r>
  <r>
    <n v="97"/>
    <d v="2026-09-10T00:00:00"/>
    <n v="2026"/>
    <s v="Q3"/>
    <x v="8"/>
    <x v="1"/>
    <x v="6"/>
    <x v="0"/>
    <s v="New"/>
    <x v="3"/>
    <s v="Portable Camp Stove"/>
    <n v="2"/>
    <n v="80.239999999999995"/>
    <n v="0"/>
    <n v="40.5"/>
    <n v="160.47999999999999"/>
    <n v="81"/>
    <n v="79.47999999999999"/>
    <n v="0.49526420737786636"/>
  </r>
  <r>
    <n v="1015"/>
    <d v="2026-09-10T00:00:00"/>
    <n v="2026"/>
    <s v="Q3"/>
    <x v="8"/>
    <x v="2"/>
    <x v="3"/>
    <x v="0"/>
    <s v="New"/>
    <x v="1"/>
    <s v="Summit Backpack 45L"/>
    <n v="4"/>
    <n v="151.01"/>
    <n v="0"/>
    <n v="80.569999999999993"/>
    <n v="604.04"/>
    <n v="322.27999999999997"/>
    <n v="281.76"/>
    <n v="0.46645917488908023"/>
  </r>
  <r>
    <n v="1128"/>
    <d v="2026-09-10T00:00:00"/>
    <n v="2026"/>
    <s v="Q3"/>
    <x v="8"/>
    <x v="0"/>
    <x v="15"/>
    <x v="3"/>
    <s v="Returning"/>
    <x v="0"/>
    <s v="Trail Bike Light"/>
    <n v="1"/>
    <n v="51.32"/>
    <n v="0.1"/>
    <n v="22.67"/>
    <n v="46.188000000000002"/>
    <n v="22.67"/>
    <n v="23.518000000000001"/>
    <n v="0.50917987356023209"/>
  </r>
  <r>
    <n v="3548"/>
    <d v="2026-09-10T00:00:00"/>
    <n v="2026"/>
    <s v="Q3"/>
    <x v="8"/>
    <x v="3"/>
    <x v="7"/>
    <x v="2"/>
    <s v="Returning"/>
    <x v="1"/>
    <s v="Trekking Poles"/>
    <n v="2"/>
    <n v="72.61"/>
    <n v="0"/>
    <n v="32.68"/>
    <n v="145.22"/>
    <n v="65.36"/>
    <n v="79.86"/>
    <n v="0.54992425285773305"/>
  </r>
  <r>
    <n v="242"/>
    <d v="2026-09-11T00:00:00"/>
    <n v="2026"/>
    <s v="Q3"/>
    <x v="8"/>
    <x v="3"/>
    <x v="13"/>
    <x v="3"/>
    <s v="Business"/>
    <x v="4"/>
    <s v="Resistance Band Set"/>
    <n v="5"/>
    <n v="40.94"/>
    <n v="0"/>
    <n v="14.78"/>
    <n v="204.7"/>
    <n v="73.899999999999991"/>
    <n v="130.80000000000001"/>
    <n v="0.6389838788470934"/>
  </r>
  <r>
    <n v="784"/>
    <d v="2026-09-11T00:00:00"/>
    <n v="2026"/>
    <s v="Q3"/>
    <x v="8"/>
    <x v="2"/>
    <x v="16"/>
    <x v="3"/>
    <s v="New"/>
    <x v="0"/>
    <s v="Commuter Helmet"/>
    <n v="4"/>
    <n v="81.69"/>
    <n v="0"/>
    <n v="42.23"/>
    <n v="326.76"/>
    <n v="168.92"/>
    <n v="157.84"/>
    <n v="0.48304566042355246"/>
  </r>
  <r>
    <n v="1535"/>
    <d v="2026-09-11T00:00:00"/>
    <n v="2026"/>
    <s v="Q3"/>
    <x v="8"/>
    <x v="0"/>
    <x v="15"/>
    <x v="2"/>
    <s v="New"/>
    <x v="0"/>
    <s v="Trail Bike Light"/>
    <n v="1"/>
    <n v="51.25"/>
    <n v="0.05"/>
    <n v="21.99"/>
    <n v="48.6875"/>
    <n v="21.99"/>
    <n v="26.697500000000002"/>
    <n v="0.54834403080872918"/>
  </r>
  <r>
    <n v="1687"/>
    <d v="2026-09-11T00:00:00"/>
    <n v="2026"/>
    <s v="Q3"/>
    <x v="8"/>
    <x v="2"/>
    <x v="16"/>
    <x v="0"/>
    <s v="Returning"/>
    <x v="4"/>
    <s v="Training Mat"/>
    <n v="1"/>
    <n v="50.78"/>
    <n v="0.05"/>
    <n v="22.52"/>
    <n v="48.241"/>
    <n v="22.52"/>
    <n v="25.721"/>
    <n v="0.5331771729441761"/>
  </r>
  <r>
    <n v="2162"/>
    <d v="2026-09-11T00:00:00"/>
    <n v="2026"/>
    <s v="Q3"/>
    <x v="8"/>
    <x v="1"/>
    <x v="1"/>
    <x v="0"/>
    <s v="New"/>
    <x v="2"/>
    <s v="Carry-On Duffel"/>
    <n v="1"/>
    <n v="133.31"/>
    <n v="0.05"/>
    <n v="67.790000000000006"/>
    <n v="126.64449999999999"/>
    <n v="67.790000000000006"/>
    <n v="58.854499999999987"/>
    <n v="0.46472211584395684"/>
  </r>
  <r>
    <n v="2307"/>
    <d v="2026-09-11T00:00:00"/>
    <n v="2026"/>
    <s v="Q3"/>
    <x v="8"/>
    <x v="2"/>
    <x v="2"/>
    <x v="0"/>
    <s v="Returning"/>
    <x v="2"/>
    <s v="Travel Backpack 35L"/>
    <n v="1"/>
    <n v="162.06"/>
    <n v="0"/>
    <n v="86.95"/>
    <n v="162.06"/>
    <n v="86.95"/>
    <n v="75.11"/>
    <n v="0.4634703196347032"/>
  </r>
  <r>
    <n v="3976"/>
    <d v="2026-09-11T00:00:00"/>
    <n v="2026"/>
    <s v="Q3"/>
    <x v="8"/>
    <x v="2"/>
    <x v="5"/>
    <x v="2"/>
    <s v="Returning"/>
    <x v="2"/>
    <s v="Insulated Bottle"/>
    <n v="2"/>
    <n v="37.03"/>
    <n v="0.1"/>
    <n v="13.46"/>
    <n v="66.654000000000011"/>
    <n v="26.92"/>
    <n v="39.734000000000009"/>
    <n v="0.59612326342004984"/>
  </r>
  <r>
    <n v="5066"/>
    <d v="2026-09-11T00:00:00"/>
    <n v="2026"/>
    <s v="Q3"/>
    <x v="8"/>
    <x v="1"/>
    <x v="11"/>
    <x v="0"/>
    <s v="New"/>
    <x v="3"/>
    <s v="Alpine Tent 4P"/>
    <n v="1"/>
    <n v="338.01"/>
    <n v="0"/>
    <n v="190.89"/>
    <n v="338.01"/>
    <n v="190.89"/>
    <n v="147.12"/>
    <n v="0.43525339486997427"/>
  </r>
  <r>
    <n v="78"/>
    <d v="2026-09-12T00:00:00"/>
    <n v="2026"/>
    <s v="Q3"/>
    <x v="8"/>
    <x v="3"/>
    <x v="13"/>
    <x v="0"/>
    <s v="New"/>
    <x v="4"/>
    <s v="Resistance Band Set"/>
    <n v="5"/>
    <n v="40.78"/>
    <n v="0.05"/>
    <n v="14.94"/>
    <n v="193.70499999999998"/>
    <n v="74.7"/>
    <n v="119.00499999999998"/>
    <n v="0.61436204537828132"/>
  </r>
  <r>
    <n v="354"/>
    <d v="2026-09-12T00:00:00"/>
    <n v="2026"/>
    <s v="Q3"/>
    <x v="8"/>
    <x v="2"/>
    <x v="16"/>
    <x v="0"/>
    <s v="Returning"/>
    <x v="0"/>
    <s v="Trail Bike Light"/>
    <n v="4"/>
    <n v="51.47"/>
    <n v="0"/>
    <n v="21.9"/>
    <n v="205.88"/>
    <n v="87.6"/>
    <n v="118.28"/>
    <n v="0.57450942296483387"/>
  </r>
  <r>
    <n v="1738"/>
    <d v="2026-09-12T00:00:00"/>
    <n v="2026"/>
    <s v="Q3"/>
    <x v="8"/>
    <x v="0"/>
    <x v="15"/>
    <x v="1"/>
    <s v="Business"/>
    <x v="1"/>
    <s v="Trail Boots"/>
    <n v="10"/>
    <n v="144.4"/>
    <n v="0.1"/>
    <n v="81.069999999999993"/>
    <n v="1299.6000000000001"/>
    <n v="810.69999999999993"/>
    <n v="488.9000000000002"/>
    <n v="0.37619267466912909"/>
  </r>
  <r>
    <n v="1900"/>
    <d v="2026-09-12T00:00:00"/>
    <n v="2026"/>
    <s v="Q3"/>
    <x v="8"/>
    <x v="1"/>
    <x v="6"/>
    <x v="2"/>
    <s v="New"/>
    <x v="4"/>
    <s v="Training Mat"/>
    <n v="1"/>
    <n v="51.34"/>
    <n v="0.1"/>
    <n v="22.63"/>
    <n v="46.206000000000003"/>
    <n v="22.63"/>
    <n v="23.576000000000004"/>
    <n v="0.51023676578799293"/>
  </r>
  <r>
    <n v="3375"/>
    <d v="2026-09-12T00:00:00"/>
    <n v="2026"/>
    <s v="Q3"/>
    <x v="8"/>
    <x v="1"/>
    <x v="1"/>
    <x v="1"/>
    <s v="Returning"/>
    <x v="2"/>
    <s v="Packing Cube Set"/>
    <n v="6"/>
    <n v="47.72"/>
    <n v="0.1"/>
    <n v="18.41"/>
    <n v="257.68799999999999"/>
    <n v="110.46000000000001"/>
    <n v="147.22799999999998"/>
    <n v="0.57134208810654741"/>
  </r>
  <r>
    <n v="3567"/>
    <d v="2026-09-12T00:00:00"/>
    <n v="2026"/>
    <s v="Q3"/>
    <x v="8"/>
    <x v="1"/>
    <x v="11"/>
    <x v="0"/>
    <s v="Business"/>
    <x v="3"/>
    <s v="Portable Camp Stove"/>
    <n v="1"/>
    <n v="81.489999999999995"/>
    <n v="0.1"/>
    <n v="38.83"/>
    <n v="73.340999999999994"/>
    <n v="38.83"/>
    <n v="34.510999999999996"/>
    <n v="0.47055535103148305"/>
  </r>
  <r>
    <n v="4106"/>
    <d v="2026-09-12T00:00:00"/>
    <n v="2026"/>
    <s v="Q3"/>
    <x v="8"/>
    <x v="1"/>
    <x v="6"/>
    <x v="2"/>
    <s v="Returning"/>
    <x v="0"/>
    <s v="Compact Repair Kit"/>
    <n v="2"/>
    <n v="39.700000000000003"/>
    <n v="0"/>
    <n v="16.32"/>
    <n v="79.400000000000006"/>
    <n v="32.64"/>
    <n v="46.760000000000005"/>
    <n v="0.58891687657430736"/>
  </r>
  <r>
    <n v="4293"/>
    <d v="2026-09-12T00:00:00"/>
    <n v="2026"/>
    <s v="Q3"/>
    <x v="8"/>
    <x v="1"/>
    <x v="12"/>
    <x v="1"/>
    <s v="New"/>
    <x v="3"/>
    <s v="Alpine Tent 4P"/>
    <n v="4"/>
    <n v="344.67"/>
    <n v="0.1"/>
    <n v="195.35"/>
    <n v="1240.8120000000001"/>
    <n v="781.4"/>
    <n v="459.41200000000015"/>
    <n v="0.37025109363868186"/>
  </r>
  <r>
    <n v="4859"/>
    <d v="2026-09-12T00:00:00"/>
    <n v="2026"/>
    <s v="Q3"/>
    <x v="8"/>
    <x v="0"/>
    <x v="0"/>
    <x v="0"/>
    <s v="Returning"/>
    <x v="0"/>
    <s v="Commuter Helmet"/>
    <n v="1"/>
    <n v="80.39"/>
    <n v="0"/>
    <n v="42.85"/>
    <n v="80.39"/>
    <n v="42.85"/>
    <n v="37.54"/>
    <n v="0.46697350416718497"/>
  </r>
  <r>
    <n v="770"/>
    <d v="2026-09-13T00:00:00"/>
    <n v="2026"/>
    <s v="Q3"/>
    <x v="8"/>
    <x v="2"/>
    <x v="3"/>
    <x v="2"/>
    <s v="Returning"/>
    <x v="1"/>
    <s v="Trail Boots"/>
    <n v="1"/>
    <n v="143.66999999999999"/>
    <n v="0.1"/>
    <n v="79.89"/>
    <n v="129.303"/>
    <n v="79.89"/>
    <n v="49.412999999999997"/>
    <n v="0.38214890605786406"/>
  </r>
  <r>
    <n v="1375"/>
    <d v="2026-09-13T00:00:00"/>
    <n v="2026"/>
    <s v="Q3"/>
    <x v="8"/>
    <x v="1"/>
    <x v="12"/>
    <x v="2"/>
    <s v="Returning"/>
    <x v="2"/>
    <s v="Insulated Bottle"/>
    <n v="1"/>
    <n v="35.86"/>
    <n v="0"/>
    <n v="13.33"/>
    <n v="35.86"/>
    <n v="13.33"/>
    <n v="22.53"/>
    <n v="0.62827663134411604"/>
  </r>
  <r>
    <n v="2063"/>
    <d v="2026-09-13T00:00:00"/>
    <n v="2026"/>
    <s v="Q3"/>
    <x v="8"/>
    <x v="1"/>
    <x v="14"/>
    <x v="2"/>
    <s v="Returning"/>
    <x v="2"/>
    <s v="Carry-On Duffel"/>
    <n v="3"/>
    <n v="130.28"/>
    <n v="0.1"/>
    <n v="65.33"/>
    <n v="351.75600000000003"/>
    <n v="195.99"/>
    <n v="155.76600000000002"/>
    <n v="0.44282400300208102"/>
  </r>
  <r>
    <n v="2563"/>
    <d v="2026-09-13T00:00:00"/>
    <n v="2026"/>
    <s v="Q3"/>
    <x v="8"/>
    <x v="1"/>
    <x v="6"/>
    <x v="3"/>
    <s v="Returning"/>
    <x v="1"/>
    <s v="Summit Backpack 45L"/>
    <n v="1"/>
    <n v="157.88999999999999"/>
    <n v="0.1"/>
    <n v="78.209999999999994"/>
    <n v="142.101"/>
    <n v="78.209999999999994"/>
    <n v="63.891000000000005"/>
    <n v="0.44961682183798851"/>
  </r>
  <r>
    <n v="2786"/>
    <d v="2026-09-13T00:00:00"/>
    <n v="2026"/>
    <s v="Q3"/>
    <x v="8"/>
    <x v="3"/>
    <x v="8"/>
    <x v="0"/>
    <s v="New"/>
    <x v="4"/>
    <s v="Resistance Band Set"/>
    <n v="2"/>
    <n v="40.83"/>
    <n v="0"/>
    <n v="14.56"/>
    <n v="81.66"/>
    <n v="29.12"/>
    <n v="52.539999999999992"/>
    <n v="0.64339946118050451"/>
  </r>
  <r>
    <n v="3269"/>
    <d v="2026-09-13T00:00:00"/>
    <n v="2026"/>
    <s v="Q3"/>
    <x v="8"/>
    <x v="2"/>
    <x v="16"/>
    <x v="2"/>
    <s v="New"/>
    <x v="4"/>
    <s v="Recovery Roller"/>
    <n v="2"/>
    <n v="37.119999999999997"/>
    <n v="0"/>
    <n v="14.26"/>
    <n v="74.239999999999995"/>
    <n v="28.52"/>
    <n v="45.72"/>
    <n v="0.61584051724137934"/>
  </r>
  <r>
    <n v="3346"/>
    <d v="2026-09-13T00:00:00"/>
    <n v="2026"/>
    <s v="Q3"/>
    <x v="8"/>
    <x v="3"/>
    <x v="8"/>
    <x v="0"/>
    <s v="Returning"/>
    <x v="3"/>
    <s v="Compact Sleeping Bag"/>
    <n v="2"/>
    <n v="124.04"/>
    <n v="0.05"/>
    <n v="59.29"/>
    <n v="235.67599999999999"/>
    <n v="118.58"/>
    <n v="117.09599999999999"/>
    <n v="0.49685160983723414"/>
  </r>
  <r>
    <n v="4097"/>
    <d v="2026-09-13T00:00:00"/>
    <n v="2026"/>
    <s v="Q3"/>
    <x v="8"/>
    <x v="1"/>
    <x v="12"/>
    <x v="0"/>
    <s v="Returning"/>
    <x v="1"/>
    <s v="Trail Boots"/>
    <n v="1"/>
    <n v="142.36000000000001"/>
    <n v="0"/>
    <n v="78.3"/>
    <n v="142.36000000000001"/>
    <n v="78.3"/>
    <n v="64.060000000000016"/>
    <n v="0.44998595110986239"/>
  </r>
  <r>
    <n v="4208"/>
    <d v="2026-09-13T00:00:00"/>
    <n v="2026"/>
    <s v="Q3"/>
    <x v="8"/>
    <x v="1"/>
    <x v="12"/>
    <x v="1"/>
    <s v="Business"/>
    <x v="0"/>
    <s v="Cycling Pack 12L"/>
    <n v="6"/>
    <n v="104.11"/>
    <n v="0.1"/>
    <n v="49"/>
    <n v="562.19399999999996"/>
    <n v="294"/>
    <n v="268.19399999999996"/>
    <n v="0.47704884790659446"/>
  </r>
  <r>
    <n v="4606"/>
    <d v="2026-09-13T00:00:00"/>
    <n v="2026"/>
    <s v="Q3"/>
    <x v="8"/>
    <x v="3"/>
    <x v="8"/>
    <x v="0"/>
    <s v="Business"/>
    <x v="3"/>
    <s v="Alpine Tent 4P"/>
    <n v="1"/>
    <n v="335.02"/>
    <n v="0.05"/>
    <n v="198.44"/>
    <n v="318.26899999999995"/>
    <n v="198.44"/>
    <n v="119.82899999999995"/>
    <n v="0.3765022669502841"/>
  </r>
  <r>
    <n v="222"/>
    <d v="2026-09-14T00:00:00"/>
    <n v="2026"/>
    <s v="Q3"/>
    <x v="8"/>
    <x v="1"/>
    <x v="12"/>
    <x v="0"/>
    <s v="Returning"/>
    <x v="0"/>
    <s v="Trail Bike Light"/>
    <n v="2"/>
    <n v="49.69"/>
    <n v="0.05"/>
    <n v="22.55"/>
    <n v="94.410999999999987"/>
    <n v="45.1"/>
    <n v="49.310999999999986"/>
    <n v="0.52230142674052804"/>
  </r>
  <r>
    <n v="241"/>
    <d v="2026-09-14T00:00:00"/>
    <n v="2026"/>
    <s v="Q3"/>
    <x v="8"/>
    <x v="2"/>
    <x v="5"/>
    <x v="0"/>
    <s v="Returning"/>
    <x v="0"/>
    <s v="Trail Bike Light"/>
    <n v="4"/>
    <n v="50.5"/>
    <n v="0"/>
    <n v="23.02"/>
    <n v="202"/>
    <n v="92.08"/>
    <n v="109.92"/>
    <n v="0.5441584158415842"/>
  </r>
  <r>
    <n v="753"/>
    <d v="2026-09-14T00:00:00"/>
    <n v="2026"/>
    <s v="Q3"/>
    <x v="8"/>
    <x v="3"/>
    <x v="4"/>
    <x v="2"/>
    <s v="Returning"/>
    <x v="2"/>
    <s v="Packing Cube Set"/>
    <n v="1"/>
    <n v="47.55"/>
    <n v="0.05"/>
    <n v="18.350000000000001"/>
    <n v="45.172499999999992"/>
    <n v="18.350000000000001"/>
    <n v="26.822499999999991"/>
    <n v="0.5937794011843488"/>
  </r>
  <r>
    <n v="2530"/>
    <d v="2026-09-14T00:00:00"/>
    <n v="2026"/>
    <s v="Q3"/>
    <x v="8"/>
    <x v="3"/>
    <x v="7"/>
    <x v="0"/>
    <s v="New"/>
    <x v="2"/>
    <s v="Packing Cube Set"/>
    <n v="6"/>
    <n v="46.16"/>
    <n v="0.1"/>
    <n v="18.39"/>
    <n v="249.26399999999998"/>
    <n v="110.34"/>
    <n v="138.92399999999998"/>
    <n v="0.55733679953783932"/>
  </r>
  <r>
    <n v="572"/>
    <d v="2026-09-15T00:00:00"/>
    <n v="2026"/>
    <s v="Q3"/>
    <x v="8"/>
    <x v="0"/>
    <x v="15"/>
    <x v="2"/>
    <s v="Returning"/>
    <x v="2"/>
    <s v="Carry-On Duffel"/>
    <n v="2"/>
    <n v="135.79"/>
    <n v="0.05"/>
    <n v="66.53"/>
    <n v="258.00099999999998"/>
    <n v="133.06"/>
    <n v="124.94099999999997"/>
    <n v="0.48426556486215167"/>
  </r>
  <r>
    <n v="874"/>
    <d v="2026-09-15T00:00:00"/>
    <n v="2026"/>
    <s v="Q3"/>
    <x v="8"/>
    <x v="0"/>
    <x v="15"/>
    <x v="0"/>
    <s v="Returning"/>
    <x v="1"/>
    <s v="Trail Boots"/>
    <n v="2"/>
    <n v="141.91999999999999"/>
    <n v="0"/>
    <n v="79.900000000000006"/>
    <n v="283.83999999999997"/>
    <n v="159.80000000000001"/>
    <n v="124.03999999999996"/>
    <n v="0.43700676437429531"/>
  </r>
  <r>
    <n v="937"/>
    <d v="2026-09-15T00:00:00"/>
    <n v="2026"/>
    <s v="Q3"/>
    <x v="8"/>
    <x v="3"/>
    <x v="4"/>
    <x v="3"/>
    <s v="Business"/>
    <x v="1"/>
    <s v="Trail Boots"/>
    <n v="1"/>
    <n v="146.41"/>
    <n v="0.15"/>
    <n v="80.87"/>
    <n v="124.4485"/>
    <n v="80.87"/>
    <n v="43.578499999999991"/>
    <n v="0.35017296311325563"/>
  </r>
  <r>
    <n v="1229"/>
    <d v="2026-09-15T00:00:00"/>
    <n v="2026"/>
    <s v="Q3"/>
    <x v="8"/>
    <x v="1"/>
    <x v="1"/>
    <x v="3"/>
    <s v="New"/>
    <x v="0"/>
    <s v="Compact Repair Kit"/>
    <n v="5"/>
    <n v="40.17"/>
    <n v="0"/>
    <n v="16.27"/>
    <n v="200.85000000000002"/>
    <n v="81.349999999999994"/>
    <n v="119.50000000000003"/>
    <n v="0.59497137167040082"/>
  </r>
  <r>
    <n v="2186"/>
    <d v="2026-09-15T00:00:00"/>
    <n v="2026"/>
    <s v="Q3"/>
    <x v="8"/>
    <x v="2"/>
    <x v="2"/>
    <x v="0"/>
    <s v="Returning"/>
    <x v="1"/>
    <s v="Hiking Daypack 20L"/>
    <n v="2"/>
    <n v="91.6"/>
    <n v="0"/>
    <n v="46.54"/>
    <n v="183.2"/>
    <n v="93.08"/>
    <n v="90.11999999999999"/>
    <n v="0.49192139737991264"/>
  </r>
  <r>
    <n v="2922"/>
    <d v="2026-09-15T00:00:00"/>
    <n v="2026"/>
    <s v="Q3"/>
    <x v="8"/>
    <x v="2"/>
    <x v="2"/>
    <x v="0"/>
    <s v="New"/>
    <x v="4"/>
    <s v="Weighted Vest"/>
    <n v="4"/>
    <n v="121.47"/>
    <n v="0.05"/>
    <n v="67.650000000000006"/>
    <n v="461.58599999999996"/>
    <n v="270.60000000000002"/>
    <n v="190.98599999999993"/>
    <n v="0.41376038268058379"/>
  </r>
  <r>
    <n v="3140"/>
    <d v="2026-09-15T00:00:00"/>
    <n v="2026"/>
    <s v="Q3"/>
    <x v="8"/>
    <x v="1"/>
    <x v="12"/>
    <x v="3"/>
    <s v="New"/>
    <x v="3"/>
    <s v="Compact Sleeping Bag"/>
    <n v="2"/>
    <n v="122.69"/>
    <n v="0"/>
    <n v="61.4"/>
    <n v="245.38"/>
    <n v="122.8"/>
    <n v="122.58"/>
    <n v="0.49955171570625151"/>
  </r>
  <r>
    <n v="3369"/>
    <d v="2026-09-15T00:00:00"/>
    <n v="2026"/>
    <s v="Q3"/>
    <x v="8"/>
    <x v="1"/>
    <x v="12"/>
    <x v="3"/>
    <s v="New"/>
    <x v="2"/>
    <s v="Packing Cube Set"/>
    <n v="1"/>
    <n v="45.59"/>
    <n v="0"/>
    <n v="18.28"/>
    <n v="45.59"/>
    <n v="18.28"/>
    <n v="27.310000000000002"/>
    <n v="0.59903487606931349"/>
  </r>
  <r>
    <n v="4865"/>
    <d v="2026-09-15T00:00:00"/>
    <n v="2026"/>
    <s v="Q3"/>
    <x v="8"/>
    <x v="3"/>
    <x v="4"/>
    <x v="0"/>
    <s v="Returning"/>
    <x v="0"/>
    <s v="Commuter Helmet"/>
    <n v="1"/>
    <n v="83.8"/>
    <n v="0"/>
    <n v="42.23"/>
    <n v="83.8"/>
    <n v="42.23"/>
    <n v="41.57"/>
    <n v="0.49606205250596663"/>
  </r>
  <r>
    <n v="103"/>
    <d v="2026-09-16T00:00:00"/>
    <n v="2026"/>
    <s v="Q3"/>
    <x v="8"/>
    <x v="2"/>
    <x v="3"/>
    <x v="0"/>
    <s v="New"/>
    <x v="2"/>
    <s v="Carry-On Duffel"/>
    <n v="1"/>
    <n v="132.58000000000001"/>
    <n v="0.15"/>
    <n v="67.62"/>
    <n v="112.69300000000001"/>
    <n v="67.62"/>
    <n v="45.073000000000008"/>
    <n v="0.39996273060438536"/>
  </r>
  <r>
    <n v="4500"/>
    <d v="2026-09-16T00:00:00"/>
    <n v="2026"/>
    <s v="Q3"/>
    <x v="8"/>
    <x v="3"/>
    <x v="8"/>
    <x v="0"/>
    <s v="New"/>
    <x v="3"/>
    <s v="Compact Sleeping Bag"/>
    <n v="2"/>
    <n v="122.12"/>
    <n v="0.05"/>
    <n v="61.76"/>
    <n v="232.02799999999999"/>
    <n v="123.52"/>
    <n v="108.508"/>
    <n v="0.46765045597945076"/>
  </r>
  <r>
    <n v="5093"/>
    <d v="2026-09-16T00:00:00"/>
    <n v="2026"/>
    <s v="Q3"/>
    <x v="8"/>
    <x v="0"/>
    <x v="0"/>
    <x v="1"/>
    <s v="Business"/>
    <x v="1"/>
    <s v="Trail Boots"/>
    <n v="3"/>
    <n v="140.47"/>
    <n v="0.15"/>
    <n v="81.739999999999995"/>
    <n v="358.19849999999997"/>
    <n v="245.21999999999997"/>
    <n v="112.9785"/>
    <n v="0.31540751845694498"/>
  </r>
  <r>
    <n v="5147"/>
    <d v="2026-09-16T00:00:00"/>
    <n v="2026"/>
    <s v="Q3"/>
    <x v="8"/>
    <x v="3"/>
    <x v="13"/>
    <x v="0"/>
    <s v="New"/>
    <x v="1"/>
    <s v="Trail Boots"/>
    <n v="2"/>
    <n v="145.35"/>
    <n v="0.05"/>
    <n v="78.39"/>
    <n v="276.16499999999996"/>
    <n v="156.78"/>
    <n v="119.38499999999996"/>
    <n v="0.4322959100537721"/>
  </r>
  <r>
    <n v="365"/>
    <d v="2026-09-17T00:00:00"/>
    <n v="2026"/>
    <s v="Q3"/>
    <x v="8"/>
    <x v="3"/>
    <x v="8"/>
    <x v="3"/>
    <s v="Returning"/>
    <x v="3"/>
    <s v="Compact Sleeping Bag"/>
    <n v="2"/>
    <n v="121.25"/>
    <n v="0"/>
    <n v="61.5"/>
    <n v="242.5"/>
    <n v="123"/>
    <n v="119.5"/>
    <n v="0.4927835051546392"/>
  </r>
  <r>
    <n v="494"/>
    <d v="2026-09-17T00:00:00"/>
    <n v="2026"/>
    <s v="Q3"/>
    <x v="8"/>
    <x v="3"/>
    <x v="4"/>
    <x v="0"/>
    <s v="New"/>
    <x v="2"/>
    <s v="Insulated Bottle"/>
    <n v="1"/>
    <n v="35.94"/>
    <n v="0.1"/>
    <n v="13.19"/>
    <n v="32.345999999999997"/>
    <n v="13.19"/>
    <n v="19.155999999999999"/>
    <n v="0.59222160390774747"/>
  </r>
  <r>
    <n v="665"/>
    <d v="2026-09-17T00:00:00"/>
    <n v="2026"/>
    <s v="Q3"/>
    <x v="8"/>
    <x v="1"/>
    <x v="14"/>
    <x v="0"/>
    <s v="New"/>
    <x v="0"/>
    <s v="Cycling Pack 12L"/>
    <n v="1"/>
    <n v="101.18"/>
    <n v="0.1"/>
    <n v="49.38"/>
    <n v="91.062000000000012"/>
    <n v="49.38"/>
    <n v="41.682000000000009"/>
    <n v="0.45773209461685449"/>
  </r>
  <r>
    <n v="2067"/>
    <d v="2026-09-17T00:00:00"/>
    <n v="2026"/>
    <s v="Q3"/>
    <x v="8"/>
    <x v="3"/>
    <x v="7"/>
    <x v="2"/>
    <s v="New"/>
    <x v="0"/>
    <s v="Commuter Helmet"/>
    <n v="2"/>
    <n v="82.47"/>
    <n v="0"/>
    <n v="42.49"/>
    <n v="164.94"/>
    <n v="84.98"/>
    <n v="79.959999999999994"/>
    <n v="0.48478234509518608"/>
  </r>
  <r>
    <n v="2648"/>
    <d v="2026-09-17T00:00:00"/>
    <n v="2026"/>
    <s v="Q3"/>
    <x v="8"/>
    <x v="2"/>
    <x v="16"/>
    <x v="3"/>
    <s v="New"/>
    <x v="4"/>
    <s v="Training Mat"/>
    <n v="1"/>
    <n v="50.47"/>
    <n v="0.05"/>
    <n v="22.27"/>
    <n v="47.946499999999993"/>
    <n v="22.27"/>
    <n v="25.676499999999994"/>
    <n v="0.53552396942425406"/>
  </r>
  <r>
    <n v="3074"/>
    <d v="2026-09-17T00:00:00"/>
    <n v="2026"/>
    <s v="Q3"/>
    <x v="8"/>
    <x v="3"/>
    <x v="8"/>
    <x v="1"/>
    <s v="Business"/>
    <x v="3"/>
    <s v="Portable Camp Stove"/>
    <n v="5"/>
    <n v="82.63"/>
    <n v="0.15"/>
    <n v="38.630000000000003"/>
    <n v="351.17749999999995"/>
    <n v="193.15"/>
    <n v="158.02749999999995"/>
    <n v="0.44999323703824978"/>
  </r>
  <r>
    <n v="259"/>
    <d v="2026-09-18T00:00:00"/>
    <n v="2026"/>
    <s v="Q3"/>
    <x v="8"/>
    <x v="3"/>
    <x v="8"/>
    <x v="2"/>
    <s v="Business"/>
    <x v="2"/>
    <s v="Travel Backpack 35L"/>
    <n v="4"/>
    <n v="168.48"/>
    <n v="0.1"/>
    <n v="89.85"/>
    <n v="606.52800000000002"/>
    <n v="359.4"/>
    <n v="247.12800000000004"/>
    <n v="0.4074469768914214"/>
  </r>
  <r>
    <n v="997"/>
    <d v="2026-09-18T00:00:00"/>
    <n v="2026"/>
    <s v="Q3"/>
    <x v="8"/>
    <x v="1"/>
    <x v="11"/>
    <x v="3"/>
    <s v="Returning"/>
    <x v="3"/>
    <s v="Compact Sleeping Bag"/>
    <n v="2"/>
    <n v="121.82"/>
    <n v="0"/>
    <n v="61.92"/>
    <n v="243.64"/>
    <n v="123.84"/>
    <n v="119.79999999999998"/>
    <n v="0.49170907896897059"/>
  </r>
  <r>
    <n v="2102"/>
    <d v="2026-09-18T00:00:00"/>
    <n v="2026"/>
    <s v="Q3"/>
    <x v="8"/>
    <x v="0"/>
    <x v="15"/>
    <x v="2"/>
    <s v="Returning"/>
    <x v="0"/>
    <s v="Trail Bike Light"/>
    <n v="1"/>
    <n v="50.02"/>
    <n v="0.1"/>
    <n v="22.47"/>
    <n v="45.018000000000001"/>
    <n v="22.47"/>
    <n v="22.548000000000002"/>
    <n v="0.50086632013861121"/>
  </r>
  <r>
    <n v="2452"/>
    <d v="2026-09-18T00:00:00"/>
    <n v="2026"/>
    <s v="Q3"/>
    <x v="8"/>
    <x v="2"/>
    <x v="5"/>
    <x v="0"/>
    <s v="New"/>
    <x v="4"/>
    <s v="Training Mat"/>
    <n v="1"/>
    <n v="50.17"/>
    <n v="0.1"/>
    <n v="21.99"/>
    <n v="45.153000000000006"/>
    <n v="21.99"/>
    <n v="23.163000000000007"/>
    <n v="0.51298917015480705"/>
  </r>
  <r>
    <n v="2761"/>
    <d v="2026-09-18T00:00:00"/>
    <n v="2026"/>
    <s v="Q3"/>
    <x v="8"/>
    <x v="0"/>
    <x v="15"/>
    <x v="1"/>
    <s v="Business"/>
    <x v="3"/>
    <s v="Compact Sleeping Bag"/>
    <n v="5"/>
    <n v="124.51"/>
    <n v="0.1"/>
    <n v="60.29"/>
    <n v="560.29500000000007"/>
    <n v="301.45"/>
    <n v="258.84500000000008"/>
    <n v="0.46197984990049895"/>
  </r>
  <r>
    <n v="3993"/>
    <d v="2026-09-18T00:00:00"/>
    <n v="2026"/>
    <s v="Q3"/>
    <x v="8"/>
    <x v="1"/>
    <x v="12"/>
    <x v="3"/>
    <s v="Returning"/>
    <x v="1"/>
    <s v="Summit Backpack 45L"/>
    <n v="1"/>
    <n v="153.68"/>
    <n v="0.05"/>
    <n v="77.42"/>
    <n v="145.99600000000001"/>
    <n v="77.42"/>
    <n v="68.576000000000008"/>
    <n v="0.46971149894517661"/>
  </r>
  <r>
    <n v="4343"/>
    <d v="2026-09-18T00:00:00"/>
    <n v="2026"/>
    <s v="Q3"/>
    <x v="8"/>
    <x v="1"/>
    <x v="12"/>
    <x v="3"/>
    <s v="New"/>
    <x v="3"/>
    <s v="Compact Sleeping Bag"/>
    <n v="2"/>
    <n v="121.37"/>
    <n v="0.05"/>
    <n v="60.13"/>
    <n v="230.60300000000001"/>
    <n v="120.26"/>
    <n v="110.343"/>
    <n v="0.47849767782726155"/>
  </r>
  <r>
    <n v="4429"/>
    <d v="2026-09-18T00:00:00"/>
    <n v="2026"/>
    <s v="Q3"/>
    <x v="8"/>
    <x v="0"/>
    <x v="15"/>
    <x v="0"/>
    <s v="Business"/>
    <x v="1"/>
    <s v="Trail Boots"/>
    <n v="2"/>
    <n v="145.1"/>
    <n v="0.1"/>
    <n v="77.62"/>
    <n v="261.18"/>
    <n v="155.24"/>
    <n v="105.94"/>
    <n v="0.40562064476606169"/>
  </r>
  <r>
    <n v="4824"/>
    <d v="2026-09-18T00:00:00"/>
    <n v="2026"/>
    <s v="Q3"/>
    <x v="8"/>
    <x v="3"/>
    <x v="8"/>
    <x v="0"/>
    <s v="Returning"/>
    <x v="4"/>
    <s v="Recovery Roller"/>
    <n v="1"/>
    <n v="36.729999999999997"/>
    <n v="0.05"/>
    <n v="14.11"/>
    <n v="34.893499999999996"/>
    <n v="14.11"/>
    <n v="20.783499999999997"/>
    <n v="0.59562669265049362"/>
  </r>
  <r>
    <n v="4881"/>
    <d v="2026-09-18T00:00:00"/>
    <n v="2026"/>
    <s v="Q3"/>
    <x v="8"/>
    <x v="2"/>
    <x v="2"/>
    <x v="0"/>
    <s v="Business"/>
    <x v="2"/>
    <s v="Carry-On Duffel"/>
    <n v="4"/>
    <n v="134.15"/>
    <n v="0.05"/>
    <n v="65.58"/>
    <n v="509.77"/>
    <n v="262.32"/>
    <n v="247.45"/>
    <n v="0.48541499107440611"/>
  </r>
  <r>
    <n v="5138"/>
    <d v="2026-09-18T00:00:00"/>
    <n v="2026"/>
    <s v="Q3"/>
    <x v="8"/>
    <x v="0"/>
    <x v="0"/>
    <x v="1"/>
    <s v="Business"/>
    <x v="1"/>
    <s v="Hiking Daypack 20L"/>
    <n v="8"/>
    <n v="94.21"/>
    <n v="0.1"/>
    <n v="45.05"/>
    <n v="678.31200000000001"/>
    <n v="360.4"/>
    <n v="317.91200000000003"/>
    <n v="0.46868107891353833"/>
  </r>
  <r>
    <n v="1214"/>
    <d v="2026-09-19T00:00:00"/>
    <n v="2026"/>
    <s v="Q3"/>
    <x v="8"/>
    <x v="0"/>
    <x v="15"/>
    <x v="2"/>
    <s v="Returning"/>
    <x v="3"/>
    <s v="Trail Tent 2P"/>
    <n v="1"/>
    <n v="198.29"/>
    <n v="0.05"/>
    <n v="106.24"/>
    <n v="188.37549999999999"/>
    <n v="106.24"/>
    <n v="82.135499999999993"/>
    <n v="0.436020076920831"/>
  </r>
  <r>
    <n v="1346"/>
    <d v="2026-09-19T00:00:00"/>
    <n v="2026"/>
    <s v="Q3"/>
    <x v="8"/>
    <x v="1"/>
    <x v="14"/>
    <x v="3"/>
    <s v="Returning"/>
    <x v="2"/>
    <s v="Travel Backpack 35L"/>
    <n v="3"/>
    <n v="166.21"/>
    <n v="0.05"/>
    <n v="85.03"/>
    <n v="473.69849999999997"/>
    <n v="255.09"/>
    <n v="218.60849999999996"/>
    <n v="0.4614929116304991"/>
  </r>
  <r>
    <n v="1361"/>
    <d v="2026-09-19T00:00:00"/>
    <n v="2026"/>
    <s v="Q3"/>
    <x v="8"/>
    <x v="1"/>
    <x v="6"/>
    <x v="3"/>
    <s v="New"/>
    <x v="0"/>
    <s v="Compact Repair Kit"/>
    <n v="1"/>
    <n v="40.700000000000003"/>
    <n v="0.05"/>
    <n v="16.43"/>
    <n v="38.664999999999999"/>
    <n v="16.43"/>
    <n v="22.234999999999999"/>
    <n v="0.57506789085736454"/>
  </r>
  <r>
    <n v="2728"/>
    <d v="2026-09-19T00:00:00"/>
    <n v="2026"/>
    <s v="Q3"/>
    <x v="8"/>
    <x v="0"/>
    <x v="15"/>
    <x v="0"/>
    <s v="New"/>
    <x v="1"/>
    <s v="Summit Backpack 45L"/>
    <n v="3"/>
    <n v="153.5"/>
    <n v="0"/>
    <n v="80.819999999999993"/>
    <n v="460.5"/>
    <n v="242.45999999999998"/>
    <n v="218.04000000000002"/>
    <n v="0.47348534201954401"/>
  </r>
  <r>
    <n v="2788"/>
    <d v="2026-09-19T00:00:00"/>
    <n v="2026"/>
    <s v="Q3"/>
    <x v="8"/>
    <x v="1"/>
    <x v="12"/>
    <x v="3"/>
    <s v="New"/>
    <x v="1"/>
    <s v="Trekking Poles"/>
    <n v="1"/>
    <n v="70.430000000000007"/>
    <n v="0"/>
    <n v="31.51"/>
    <n v="70.430000000000007"/>
    <n v="31.51"/>
    <n v="38.92"/>
    <n v="0.55260542382507449"/>
  </r>
  <r>
    <n v="2932"/>
    <d v="2026-09-19T00:00:00"/>
    <n v="2026"/>
    <s v="Q3"/>
    <x v="8"/>
    <x v="0"/>
    <x v="15"/>
    <x v="2"/>
    <s v="Business"/>
    <x v="0"/>
    <s v="Trail Bike Light"/>
    <n v="4"/>
    <n v="49.93"/>
    <n v="0"/>
    <n v="22.99"/>
    <n v="199.72"/>
    <n v="91.96"/>
    <n v="107.76"/>
    <n v="0.53955537752853999"/>
  </r>
  <r>
    <n v="3399"/>
    <d v="2026-09-19T00:00:00"/>
    <n v="2026"/>
    <s v="Q3"/>
    <x v="8"/>
    <x v="1"/>
    <x v="12"/>
    <x v="2"/>
    <s v="Returning"/>
    <x v="0"/>
    <s v="Trail Bike Light"/>
    <n v="1"/>
    <n v="50.18"/>
    <n v="0"/>
    <n v="22.92"/>
    <n v="50.18"/>
    <n v="22.92"/>
    <n v="27.259999999999998"/>
    <n v="0.54324432044639293"/>
  </r>
  <r>
    <n v="3588"/>
    <d v="2026-09-19T00:00:00"/>
    <n v="2026"/>
    <s v="Q3"/>
    <x v="8"/>
    <x v="3"/>
    <x v="13"/>
    <x v="2"/>
    <s v="New"/>
    <x v="2"/>
    <s v="Travel Backpack 35L"/>
    <n v="2"/>
    <n v="164.01"/>
    <n v="0.15"/>
    <n v="87.14"/>
    <n v="278.81699999999995"/>
    <n v="174.28"/>
    <n v="104.53699999999995"/>
    <n v="0.37493050997607741"/>
  </r>
  <r>
    <n v="3603"/>
    <d v="2026-09-19T00:00:00"/>
    <n v="2026"/>
    <s v="Q3"/>
    <x v="8"/>
    <x v="1"/>
    <x v="14"/>
    <x v="3"/>
    <s v="Returning"/>
    <x v="0"/>
    <s v="Commuter Helmet"/>
    <n v="2"/>
    <n v="83.77"/>
    <n v="0"/>
    <n v="43.32"/>
    <n v="167.54"/>
    <n v="86.64"/>
    <n v="80.899999999999991"/>
    <n v="0.4828697624447893"/>
  </r>
  <r>
    <n v="3845"/>
    <d v="2026-09-19T00:00:00"/>
    <n v="2026"/>
    <s v="Q3"/>
    <x v="8"/>
    <x v="3"/>
    <x v="8"/>
    <x v="0"/>
    <s v="New"/>
    <x v="3"/>
    <s v="Portable Camp Stove"/>
    <n v="1"/>
    <n v="81.84"/>
    <n v="0"/>
    <n v="38.5"/>
    <n v="81.84"/>
    <n v="38.5"/>
    <n v="43.34"/>
    <n v="0.52956989247311825"/>
  </r>
  <r>
    <n v="4191"/>
    <d v="2026-09-19T00:00:00"/>
    <n v="2026"/>
    <s v="Q3"/>
    <x v="8"/>
    <x v="2"/>
    <x v="5"/>
    <x v="3"/>
    <s v="Returning"/>
    <x v="4"/>
    <s v="Resistance Band Set"/>
    <n v="1"/>
    <n v="40.32"/>
    <n v="0.15"/>
    <n v="14.39"/>
    <n v="34.271999999999998"/>
    <n v="14.39"/>
    <n v="19.881999999999998"/>
    <n v="0.58012371615312786"/>
  </r>
  <r>
    <n v="4269"/>
    <d v="2026-09-19T00:00:00"/>
    <n v="2026"/>
    <s v="Q3"/>
    <x v="8"/>
    <x v="2"/>
    <x v="16"/>
    <x v="1"/>
    <s v="Business"/>
    <x v="1"/>
    <s v="Summit Backpack 45L"/>
    <n v="4"/>
    <n v="155.84"/>
    <n v="0.05"/>
    <n v="80.790000000000006"/>
    <n v="592.19200000000001"/>
    <n v="323.16000000000003"/>
    <n v="269.03199999999998"/>
    <n v="0.45429860585755966"/>
  </r>
  <r>
    <n v="5"/>
    <d v="2026-09-20T00:00:00"/>
    <n v="2026"/>
    <s v="Q3"/>
    <x v="8"/>
    <x v="1"/>
    <x v="6"/>
    <x v="0"/>
    <s v="Business"/>
    <x v="4"/>
    <s v="Training Mat"/>
    <n v="1"/>
    <n v="51.83"/>
    <n v="0"/>
    <n v="21.9"/>
    <n v="51.83"/>
    <n v="21.9"/>
    <n v="29.93"/>
    <n v="0.57746478873239437"/>
  </r>
  <r>
    <n v="210"/>
    <d v="2026-09-20T00:00:00"/>
    <n v="2026"/>
    <s v="Q3"/>
    <x v="8"/>
    <x v="2"/>
    <x v="3"/>
    <x v="2"/>
    <s v="Returning"/>
    <x v="3"/>
    <s v="Trail Tent 2P"/>
    <n v="1"/>
    <n v="190.77"/>
    <n v="0.05"/>
    <n v="104.69"/>
    <n v="181.23150000000001"/>
    <n v="104.69"/>
    <n v="76.541500000000013"/>
    <n v="0.42234103894742364"/>
  </r>
  <r>
    <n v="462"/>
    <d v="2026-09-20T00:00:00"/>
    <n v="2026"/>
    <s v="Q3"/>
    <x v="8"/>
    <x v="1"/>
    <x v="12"/>
    <x v="2"/>
    <s v="New"/>
    <x v="0"/>
    <s v="Compact Repair Kit"/>
    <n v="2"/>
    <n v="40.049999999999997"/>
    <n v="0.05"/>
    <n v="16.97"/>
    <n v="76.094999999999985"/>
    <n v="33.94"/>
    <n v="42.154999999999987"/>
    <n v="0.55397857940731976"/>
  </r>
  <r>
    <n v="725"/>
    <d v="2026-09-20T00:00:00"/>
    <n v="2026"/>
    <s v="Q3"/>
    <x v="8"/>
    <x v="1"/>
    <x v="12"/>
    <x v="0"/>
    <s v="New"/>
    <x v="0"/>
    <s v="Commuter Helmet"/>
    <n v="1"/>
    <n v="82.08"/>
    <n v="0.05"/>
    <n v="43.18"/>
    <n v="77.975999999999999"/>
    <n v="43.18"/>
    <n v="34.795999999999999"/>
    <n v="0.44623986867754178"/>
  </r>
  <r>
    <n v="918"/>
    <d v="2026-09-20T00:00:00"/>
    <n v="2026"/>
    <s v="Q3"/>
    <x v="8"/>
    <x v="0"/>
    <x v="15"/>
    <x v="0"/>
    <s v="Returning"/>
    <x v="0"/>
    <s v="Trail Bike Light"/>
    <n v="1"/>
    <n v="50.3"/>
    <n v="0.05"/>
    <n v="22.14"/>
    <n v="47.784999999999997"/>
    <n v="22.14"/>
    <n v="25.644999999999996"/>
    <n v="0.53667468870984614"/>
  </r>
  <r>
    <n v="1442"/>
    <d v="2026-09-20T00:00:00"/>
    <n v="2026"/>
    <s v="Q3"/>
    <x v="8"/>
    <x v="2"/>
    <x v="16"/>
    <x v="0"/>
    <s v="New"/>
    <x v="2"/>
    <s v="Packing Cube Set"/>
    <n v="1"/>
    <n v="47.68"/>
    <n v="0.1"/>
    <n v="18.03"/>
    <n v="42.911999999999999"/>
    <n v="18.03"/>
    <n v="24.881999999999998"/>
    <n v="0.57983780760626391"/>
  </r>
  <r>
    <n v="4290"/>
    <d v="2026-09-20T00:00:00"/>
    <n v="2026"/>
    <s v="Q3"/>
    <x v="8"/>
    <x v="2"/>
    <x v="2"/>
    <x v="2"/>
    <s v="Returning"/>
    <x v="0"/>
    <s v="Trail Bike Light"/>
    <n v="2"/>
    <n v="51.48"/>
    <n v="0.05"/>
    <n v="22.38"/>
    <n v="97.811999999999983"/>
    <n v="44.76"/>
    <n v="53.051999999999985"/>
    <n v="0.54238743712427917"/>
  </r>
  <r>
    <n v="4666"/>
    <d v="2026-09-20T00:00:00"/>
    <n v="2026"/>
    <s v="Q3"/>
    <x v="8"/>
    <x v="2"/>
    <x v="3"/>
    <x v="0"/>
    <s v="Business"/>
    <x v="4"/>
    <s v="Weighted Vest"/>
    <n v="2"/>
    <n v="123.73"/>
    <n v="0"/>
    <n v="68.459999999999994"/>
    <n v="247.46"/>
    <n v="136.91999999999999"/>
    <n v="110.54000000000002"/>
    <n v="0.44669845631617239"/>
  </r>
  <r>
    <n v="234"/>
    <d v="2026-09-21T00:00:00"/>
    <n v="2026"/>
    <s v="Q3"/>
    <x v="8"/>
    <x v="2"/>
    <x v="5"/>
    <x v="0"/>
    <s v="Business"/>
    <x v="1"/>
    <s v="Trail Boots"/>
    <n v="2"/>
    <n v="146.81"/>
    <n v="0"/>
    <n v="79.72"/>
    <n v="293.62"/>
    <n v="159.44"/>
    <n v="134.18"/>
    <n v="0.45698521899053202"/>
  </r>
  <r>
    <n v="802"/>
    <d v="2026-09-21T00:00:00"/>
    <n v="2026"/>
    <s v="Q3"/>
    <x v="8"/>
    <x v="1"/>
    <x v="12"/>
    <x v="2"/>
    <s v="Returning"/>
    <x v="2"/>
    <s v="Travel Backpack 35L"/>
    <n v="2"/>
    <n v="167.16"/>
    <n v="0"/>
    <n v="88.51"/>
    <n v="334.32"/>
    <n v="177.02"/>
    <n v="157.29999999999998"/>
    <n v="0.4705072983967456"/>
  </r>
  <r>
    <n v="1942"/>
    <d v="2026-09-21T00:00:00"/>
    <n v="2026"/>
    <s v="Q3"/>
    <x v="8"/>
    <x v="2"/>
    <x v="2"/>
    <x v="0"/>
    <s v="New"/>
    <x v="0"/>
    <s v="Commuter Helmet"/>
    <n v="1"/>
    <n v="83.69"/>
    <n v="0"/>
    <n v="42.76"/>
    <n v="83.69"/>
    <n v="42.76"/>
    <n v="40.93"/>
    <n v="0.48906679412116144"/>
  </r>
  <r>
    <n v="2200"/>
    <d v="2026-09-21T00:00:00"/>
    <n v="2026"/>
    <s v="Q3"/>
    <x v="8"/>
    <x v="0"/>
    <x v="0"/>
    <x v="0"/>
    <s v="New"/>
    <x v="0"/>
    <s v="Compact Repair Kit"/>
    <n v="1"/>
    <n v="40.4"/>
    <n v="0.15"/>
    <n v="16.47"/>
    <n v="34.339999999999996"/>
    <n v="16.47"/>
    <n v="17.869999999999997"/>
    <n v="0.52038439138031445"/>
  </r>
  <r>
    <n v="2236"/>
    <d v="2026-09-21T00:00:00"/>
    <n v="2026"/>
    <s v="Q3"/>
    <x v="8"/>
    <x v="1"/>
    <x v="11"/>
    <x v="0"/>
    <s v="Returning"/>
    <x v="1"/>
    <s v="Trail Boots"/>
    <n v="3"/>
    <n v="143.31"/>
    <n v="0"/>
    <n v="81.36"/>
    <n v="429.93"/>
    <n v="244.07999999999998"/>
    <n v="185.85000000000002"/>
    <n v="0.43227967343521045"/>
  </r>
  <r>
    <n v="4041"/>
    <d v="2026-09-21T00:00:00"/>
    <n v="2026"/>
    <s v="Q3"/>
    <x v="8"/>
    <x v="1"/>
    <x v="11"/>
    <x v="1"/>
    <s v="Returning"/>
    <x v="4"/>
    <s v="Training Mat"/>
    <n v="15"/>
    <n v="51.1"/>
    <n v="0.1"/>
    <n v="21.9"/>
    <n v="689.85"/>
    <n v="328.5"/>
    <n v="361.35"/>
    <n v="0.52380952380952384"/>
  </r>
  <r>
    <n v="4435"/>
    <d v="2026-09-21T00:00:00"/>
    <n v="2026"/>
    <s v="Q3"/>
    <x v="8"/>
    <x v="3"/>
    <x v="13"/>
    <x v="3"/>
    <s v="New"/>
    <x v="1"/>
    <s v="Trail Boots"/>
    <n v="1"/>
    <n v="146.33000000000001"/>
    <n v="0"/>
    <n v="80.05"/>
    <n v="146.33000000000001"/>
    <n v="80.05"/>
    <n v="66.280000000000015"/>
    <n v="0.45294881432378875"/>
  </r>
  <r>
    <n v="305"/>
    <d v="2026-09-22T00:00:00"/>
    <n v="2026"/>
    <s v="Q3"/>
    <x v="8"/>
    <x v="3"/>
    <x v="8"/>
    <x v="0"/>
    <s v="Returning"/>
    <x v="2"/>
    <s v="Carry-On Duffel"/>
    <n v="1"/>
    <n v="130.69999999999999"/>
    <n v="0.05"/>
    <n v="68.23"/>
    <n v="124.16499999999998"/>
    <n v="68.23"/>
    <n v="55.934999999999974"/>
    <n v="0.45048926831232622"/>
  </r>
  <r>
    <n v="808"/>
    <d v="2026-09-22T00:00:00"/>
    <n v="2026"/>
    <s v="Q3"/>
    <x v="8"/>
    <x v="1"/>
    <x v="12"/>
    <x v="1"/>
    <s v="Business"/>
    <x v="4"/>
    <s v="Resistance Band Set"/>
    <n v="8"/>
    <n v="39.630000000000003"/>
    <n v="0.15"/>
    <n v="14.61"/>
    <n v="269.48400000000004"/>
    <n v="116.88"/>
    <n v="152.60400000000004"/>
    <n v="0.56628222825844954"/>
  </r>
  <r>
    <n v="1029"/>
    <d v="2026-09-22T00:00:00"/>
    <n v="2026"/>
    <s v="Q3"/>
    <x v="8"/>
    <x v="1"/>
    <x v="6"/>
    <x v="0"/>
    <s v="Returning"/>
    <x v="2"/>
    <s v="Carry-On Duffel"/>
    <n v="1"/>
    <n v="132.36000000000001"/>
    <n v="0.05"/>
    <n v="66.63"/>
    <n v="125.742"/>
    <n v="66.63"/>
    <n v="59.112000000000009"/>
    <n v="0.47010545402490822"/>
  </r>
  <r>
    <n v="1721"/>
    <d v="2026-09-22T00:00:00"/>
    <n v="2026"/>
    <s v="Q3"/>
    <x v="8"/>
    <x v="3"/>
    <x v="7"/>
    <x v="0"/>
    <s v="Business"/>
    <x v="1"/>
    <s v="Summit Backpack 45L"/>
    <n v="1"/>
    <n v="156.81"/>
    <n v="0"/>
    <n v="78.2"/>
    <n v="156.81"/>
    <n v="78.2"/>
    <n v="78.61"/>
    <n v="0.50130731458452904"/>
  </r>
  <r>
    <n v="2425"/>
    <d v="2026-09-22T00:00:00"/>
    <n v="2026"/>
    <s v="Q3"/>
    <x v="8"/>
    <x v="3"/>
    <x v="8"/>
    <x v="3"/>
    <s v="New"/>
    <x v="2"/>
    <s v="Carry-On Duffel"/>
    <n v="3"/>
    <n v="134.52000000000001"/>
    <n v="0.05"/>
    <n v="65.19"/>
    <n v="383.38200000000006"/>
    <n v="195.57"/>
    <n v="187.81200000000007"/>
    <n v="0.48988215409174152"/>
  </r>
  <r>
    <n v="3322"/>
    <d v="2026-09-22T00:00:00"/>
    <n v="2026"/>
    <s v="Q3"/>
    <x v="8"/>
    <x v="3"/>
    <x v="8"/>
    <x v="0"/>
    <s v="Returning"/>
    <x v="3"/>
    <s v="Compact Sleeping Bag"/>
    <n v="1"/>
    <n v="124.51"/>
    <n v="0"/>
    <n v="59.97"/>
    <n v="124.51"/>
    <n v="59.97"/>
    <n v="64.540000000000006"/>
    <n v="0.51835193960324477"/>
  </r>
  <r>
    <n v="3821"/>
    <d v="2026-09-22T00:00:00"/>
    <n v="2026"/>
    <s v="Q3"/>
    <x v="8"/>
    <x v="2"/>
    <x v="3"/>
    <x v="0"/>
    <s v="Returning"/>
    <x v="1"/>
    <s v="Trail Boots"/>
    <n v="1"/>
    <n v="141"/>
    <n v="0"/>
    <n v="79.010000000000005"/>
    <n v="141"/>
    <n v="79.010000000000005"/>
    <n v="61.989999999999995"/>
    <n v="0.43964539007092196"/>
  </r>
  <r>
    <n v="3899"/>
    <d v="2026-09-22T00:00:00"/>
    <n v="2026"/>
    <s v="Q3"/>
    <x v="8"/>
    <x v="3"/>
    <x v="4"/>
    <x v="1"/>
    <s v="Returning"/>
    <x v="3"/>
    <s v="Compact Sleeping Bag"/>
    <n v="6"/>
    <n v="121.7"/>
    <n v="0.15"/>
    <n v="61.26"/>
    <n v="620.67000000000007"/>
    <n v="367.56"/>
    <n v="253.11000000000007"/>
    <n v="0.40780124703948967"/>
  </r>
  <r>
    <n v="4807"/>
    <d v="2026-09-22T00:00:00"/>
    <n v="2026"/>
    <s v="Q3"/>
    <x v="8"/>
    <x v="3"/>
    <x v="7"/>
    <x v="1"/>
    <s v="Business"/>
    <x v="0"/>
    <s v="Cycling Pack 12L"/>
    <n v="4"/>
    <n v="103.86"/>
    <n v="0.1"/>
    <n v="50.12"/>
    <n v="373.89600000000002"/>
    <n v="200.48"/>
    <n v="173.41600000000003"/>
    <n v="0.46380811776536796"/>
  </r>
  <r>
    <n v="30"/>
    <d v="2026-09-23T00:00:00"/>
    <n v="2026"/>
    <s v="Q3"/>
    <x v="8"/>
    <x v="2"/>
    <x v="5"/>
    <x v="3"/>
    <s v="Returning"/>
    <x v="1"/>
    <s v="Hiking Daypack 20L"/>
    <n v="2"/>
    <n v="93.82"/>
    <n v="0.05"/>
    <n v="45.57"/>
    <n v="178.25799999999998"/>
    <n v="91.14"/>
    <n v="87.117999999999981"/>
    <n v="0.48871859888476249"/>
  </r>
  <r>
    <n v="3027"/>
    <d v="2026-09-23T00:00:00"/>
    <n v="2026"/>
    <s v="Q3"/>
    <x v="8"/>
    <x v="3"/>
    <x v="8"/>
    <x v="1"/>
    <s v="Business"/>
    <x v="1"/>
    <s v="Summit Backpack 45L"/>
    <n v="8"/>
    <n v="155.13999999999999"/>
    <n v="0.1"/>
    <n v="76.87"/>
    <n v="1117.008"/>
    <n v="614.96"/>
    <n v="502.048"/>
    <n v="0.44945783736553363"/>
  </r>
  <r>
    <n v="3690"/>
    <d v="2026-09-23T00:00:00"/>
    <n v="2026"/>
    <s v="Q3"/>
    <x v="8"/>
    <x v="3"/>
    <x v="8"/>
    <x v="0"/>
    <s v="Returning"/>
    <x v="1"/>
    <s v="Hiking Daypack 20L"/>
    <n v="3"/>
    <n v="92.14"/>
    <n v="0.05"/>
    <n v="45.25"/>
    <n v="262.59899999999999"/>
    <n v="135.75"/>
    <n v="126.84899999999999"/>
    <n v="0.48305210606285626"/>
  </r>
  <r>
    <n v="600"/>
    <d v="2026-09-24T00:00:00"/>
    <n v="2026"/>
    <s v="Q3"/>
    <x v="8"/>
    <x v="1"/>
    <x v="12"/>
    <x v="2"/>
    <s v="Returning"/>
    <x v="0"/>
    <s v="Compact Repair Kit"/>
    <n v="6"/>
    <n v="39.880000000000003"/>
    <n v="0.05"/>
    <n v="16.79"/>
    <n v="227.31600000000003"/>
    <n v="100.74"/>
    <n v="126.57600000000004"/>
    <n v="0.5568283798764716"/>
  </r>
  <r>
    <n v="1931"/>
    <d v="2026-09-24T00:00:00"/>
    <n v="2026"/>
    <s v="Q3"/>
    <x v="8"/>
    <x v="2"/>
    <x v="16"/>
    <x v="0"/>
    <s v="Returning"/>
    <x v="2"/>
    <s v="Insulated Bottle"/>
    <n v="4"/>
    <n v="35.700000000000003"/>
    <n v="0"/>
    <n v="13.91"/>
    <n v="142.80000000000001"/>
    <n v="55.64"/>
    <n v="87.160000000000011"/>
    <n v="0.61036414565826336"/>
  </r>
  <r>
    <n v="2124"/>
    <d v="2026-09-24T00:00:00"/>
    <n v="2026"/>
    <s v="Q3"/>
    <x v="8"/>
    <x v="3"/>
    <x v="8"/>
    <x v="2"/>
    <s v="New"/>
    <x v="0"/>
    <s v="Cycling Pack 12L"/>
    <n v="6"/>
    <n v="104.16"/>
    <n v="0"/>
    <n v="51.76"/>
    <n v="624.96"/>
    <n v="310.56"/>
    <n v="314.40000000000003"/>
    <n v="0.50307219662058378"/>
  </r>
  <r>
    <n v="2789"/>
    <d v="2026-09-24T00:00:00"/>
    <n v="2026"/>
    <s v="Q3"/>
    <x v="8"/>
    <x v="2"/>
    <x v="16"/>
    <x v="0"/>
    <s v="New"/>
    <x v="1"/>
    <s v="Trail Boots"/>
    <n v="5"/>
    <n v="147.21"/>
    <n v="0.05"/>
    <n v="79.14"/>
    <n v="699.24750000000006"/>
    <n v="395.7"/>
    <n v="303.54750000000007"/>
    <n v="0.43410594961011667"/>
  </r>
  <r>
    <n v="2921"/>
    <d v="2026-09-24T00:00:00"/>
    <n v="2026"/>
    <s v="Q3"/>
    <x v="8"/>
    <x v="0"/>
    <x v="0"/>
    <x v="0"/>
    <s v="New"/>
    <x v="3"/>
    <s v="Trail Tent 2P"/>
    <n v="3"/>
    <n v="195.68"/>
    <n v="0.05"/>
    <n v="102.16"/>
    <n v="557.68799999999999"/>
    <n v="306.48"/>
    <n v="251.20799999999997"/>
    <n v="0.45044541033696256"/>
  </r>
  <r>
    <n v="3108"/>
    <d v="2026-09-24T00:00:00"/>
    <n v="2026"/>
    <s v="Q3"/>
    <x v="8"/>
    <x v="1"/>
    <x v="11"/>
    <x v="1"/>
    <s v="Business"/>
    <x v="1"/>
    <s v="Hiking Daypack 20L"/>
    <n v="5"/>
    <n v="90.05"/>
    <n v="0.15"/>
    <n v="44.12"/>
    <n v="382.71249999999998"/>
    <n v="220.6"/>
    <n v="162.11249999999998"/>
    <n v="0.42358820263252439"/>
  </r>
  <r>
    <n v="3226"/>
    <d v="2026-09-24T00:00:00"/>
    <n v="2026"/>
    <s v="Q3"/>
    <x v="8"/>
    <x v="3"/>
    <x v="13"/>
    <x v="3"/>
    <s v="Returning"/>
    <x v="3"/>
    <s v="Alpine Tent 4P"/>
    <n v="1"/>
    <n v="345.48"/>
    <n v="0"/>
    <n v="196.31"/>
    <n v="345.48"/>
    <n v="196.31"/>
    <n v="149.17000000000002"/>
    <n v="0.43177607965728843"/>
  </r>
  <r>
    <n v="3286"/>
    <d v="2026-09-24T00:00:00"/>
    <n v="2026"/>
    <s v="Q3"/>
    <x v="8"/>
    <x v="3"/>
    <x v="4"/>
    <x v="0"/>
    <s v="New"/>
    <x v="2"/>
    <s v="Packing Cube Set"/>
    <n v="1"/>
    <n v="46.23"/>
    <n v="0.1"/>
    <n v="18.34"/>
    <n v="41.606999999999999"/>
    <n v="18.34"/>
    <n v="23.266999999999999"/>
    <n v="0.55920878698295962"/>
  </r>
  <r>
    <n v="4510"/>
    <d v="2026-09-24T00:00:00"/>
    <n v="2026"/>
    <s v="Q3"/>
    <x v="8"/>
    <x v="0"/>
    <x v="0"/>
    <x v="3"/>
    <s v="Returning"/>
    <x v="3"/>
    <s v="Portable Camp Stove"/>
    <n v="3"/>
    <n v="82.38"/>
    <n v="0.15"/>
    <n v="39.020000000000003"/>
    <n v="210.06899999999999"/>
    <n v="117.06"/>
    <n v="93.008999999999986"/>
    <n v="0.44275452351370259"/>
  </r>
  <r>
    <n v="2069"/>
    <d v="2026-09-25T00:00:00"/>
    <n v="2026"/>
    <s v="Q3"/>
    <x v="8"/>
    <x v="3"/>
    <x v="7"/>
    <x v="0"/>
    <s v="New"/>
    <x v="3"/>
    <s v="Alpine Tent 4P"/>
    <n v="1"/>
    <n v="344.79"/>
    <n v="0"/>
    <n v="189.63"/>
    <n v="344.79"/>
    <n v="189.63"/>
    <n v="155.16000000000003"/>
    <n v="0.45001305142260511"/>
  </r>
  <r>
    <n v="95"/>
    <d v="2026-09-26T00:00:00"/>
    <n v="2026"/>
    <s v="Q3"/>
    <x v="8"/>
    <x v="0"/>
    <x v="0"/>
    <x v="3"/>
    <s v="Returning"/>
    <x v="1"/>
    <s v="Trekking Poles"/>
    <n v="1"/>
    <n v="73.06"/>
    <n v="0.05"/>
    <n v="31.42"/>
    <n v="69.406999999999996"/>
    <n v="31.42"/>
    <n v="37.986999999999995"/>
    <n v="0.54730790842422228"/>
  </r>
  <r>
    <n v="160"/>
    <d v="2026-09-26T00:00:00"/>
    <n v="2026"/>
    <s v="Q3"/>
    <x v="8"/>
    <x v="3"/>
    <x v="8"/>
    <x v="0"/>
    <s v="Returning"/>
    <x v="3"/>
    <s v="Portable Camp Stove"/>
    <n v="1"/>
    <n v="81.58"/>
    <n v="0.1"/>
    <n v="38.89"/>
    <n v="73.421999999999997"/>
    <n v="38.89"/>
    <n v="34.531999999999996"/>
    <n v="0.47032224673803491"/>
  </r>
  <r>
    <n v="407"/>
    <d v="2026-09-26T00:00:00"/>
    <n v="2026"/>
    <s v="Q3"/>
    <x v="8"/>
    <x v="1"/>
    <x v="12"/>
    <x v="1"/>
    <s v="Returning"/>
    <x v="4"/>
    <s v="Training Mat"/>
    <n v="6"/>
    <n v="49.87"/>
    <n v="0.1"/>
    <n v="21.75"/>
    <n v="269.298"/>
    <n v="130.5"/>
    <n v="138.798"/>
    <n v="0.51540672414945521"/>
  </r>
  <r>
    <n v="1395"/>
    <d v="2026-09-26T00:00:00"/>
    <n v="2026"/>
    <s v="Q3"/>
    <x v="8"/>
    <x v="2"/>
    <x v="3"/>
    <x v="0"/>
    <s v="New"/>
    <x v="0"/>
    <s v="Compact Repair Kit"/>
    <n v="2"/>
    <n v="39.81"/>
    <n v="0.05"/>
    <n v="16.87"/>
    <n v="75.638999999999996"/>
    <n v="33.74"/>
    <n v="41.898999999999994"/>
    <n v="0.55393381721069812"/>
  </r>
  <r>
    <n v="2085"/>
    <d v="2026-09-26T00:00:00"/>
    <n v="2026"/>
    <s v="Q3"/>
    <x v="8"/>
    <x v="2"/>
    <x v="2"/>
    <x v="0"/>
    <s v="Returning"/>
    <x v="3"/>
    <s v="Trail Tent 2P"/>
    <n v="3"/>
    <n v="191.46"/>
    <n v="0"/>
    <n v="104.06"/>
    <n v="574.38"/>
    <n v="312.18"/>
    <n v="262.2"/>
    <n v="0.45649221769560222"/>
  </r>
  <r>
    <n v="3124"/>
    <d v="2026-09-26T00:00:00"/>
    <n v="2026"/>
    <s v="Q3"/>
    <x v="8"/>
    <x v="2"/>
    <x v="5"/>
    <x v="0"/>
    <s v="Returning"/>
    <x v="2"/>
    <s v="Packing Cube Set"/>
    <n v="3"/>
    <n v="46.48"/>
    <n v="0.05"/>
    <n v="18.82"/>
    <n v="132.46799999999999"/>
    <n v="56.46"/>
    <n v="76.007999999999981"/>
    <n v="0.57378385723344494"/>
  </r>
  <r>
    <n v="3216"/>
    <d v="2026-09-26T00:00:00"/>
    <n v="2026"/>
    <s v="Q3"/>
    <x v="8"/>
    <x v="1"/>
    <x v="12"/>
    <x v="2"/>
    <s v="Returning"/>
    <x v="2"/>
    <s v="Insulated Bottle"/>
    <n v="2"/>
    <n v="35.44"/>
    <n v="0.1"/>
    <n v="13.2"/>
    <n v="63.791999999999994"/>
    <n v="26.4"/>
    <n v="37.391999999999996"/>
    <n v="0.58615500376222718"/>
  </r>
  <r>
    <n v="3743"/>
    <d v="2026-09-26T00:00:00"/>
    <n v="2026"/>
    <s v="Q3"/>
    <x v="8"/>
    <x v="2"/>
    <x v="2"/>
    <x v="0"/>
    <s v="New"/>
    <x v="4"/>
    <s v="Recovery Roller"/>
    <n v="4"/>
    <n v="36.159999999999997"/>
    <n v="0.05"/>
    <n v="13.68"/>
    <n v="137.40799999999999"/>
    <n v="54.72"/>
    <n v="82.687999999999988"/>
    <n v="0.60176991150442471"/>
  </r>
  <r>
    <n v="3788"/>
    <d v="2026-09-26T00:00:00"/>
    <n v="2026"/>
    <s v="Q3"/>
    <x v="8"/>
    <x v="3"/>
    <x v="8"/>
    <x v="0"/>
    <s v="Returning"/>
    <x v="4"/>
    <s v="Recovery Roller"/>
    <n v="2"/>
    <n v="35.93"/>
    <n v="0"/>
    <n v="13.91"/>
    <n v="71.86"/>
    <n v="27.82"/>
    <n v="44.04"/>
    <n v="0.6128583356526579"/>
  </r>
  <r>
    <n v="4883"/>
    <d v="2026-09-26T00:00:00"/>
    <n v="2026"/>
    <s v="Q3"/>
    <x v="8"/>
    <x v="3"/>
    <x v="8"/>
    <x v="0"/>
    <s v="Business"/>
    <x v="3"/>
    <s v="Trail Tent 2P"/>
    <n v="1"/>
    <n v="199.7"/>
    <n v="0"/>
    <n v="103.77"/>
    <n v="199.7"/>
    <n v="103.77"/>
    <n v="95.929999999999993"/>
    <n v="0.4803705558337506"/>
  </r>
  <r>
    <n v="1577"/>
    <d v="2026-09-27T00:00:00"/>
    <n v="2026"/>
    <s v="Q3"/>
    <x v="8"/>
    <x v="3"/>
    <x v="4"/>
    <x v="0"/>
    <s v="New"/>
    <x v="1"/>
    <s v="Summit Backpack 45L"/>
    <n v="4"/>
    <n v="154.28"/>
    <n v="0.05"/>
    <n v="78.180000000000007"/>
    <n v="586.26400000000001"/>
    <n v="312.72000000000003"/>
    <n v="273.54399999999998"/>
    <n v="0.46658843115047144"/>
  </r>
  <r>
    <n v="2310"/>
    <d v="2026-09-27T00:00:00"/>
    <n v="2026"/>
    <s v="Q3"/>
    <x v="8"/>
    <x v="0"/>
    <x v="15"/>
    <x v="0"/>
    <s v="Returning"/>
    <x v="2"/>
    <s v="Travel Backpack 35L"/>
    <n v="1"/>
    <n v="165.44"/>
    <n v="0"/>
    <n v="88.25"/>
    <n v="165.44"/>
    <n v="88.25"/>
    <n v="77.19"/>
    <n v="0.46657398452611215"/>
  </r>
  <r>
    <n v="2383"/>
    <d v="2026-09-27T00:00:00"/>
    <n v="2026"/>
    <s v="Q3"/>
    <x v="8"/>
    <x v="3"/>
    <x v="7"/>
    <x v="0"/>
    <s v="Returning"/>
    <x v="2"/>
    <s v="Carry-On Duffel"/>
    <n v="2"/>
    <n v="130.29"/>
    <n v="0.1"/>
    <n v="67.97"/>
    <n v="234.52199999999999"/>
    <n v="135.94"/>
    <n v="98.581999999999994"/>
    <n v="0.42035288800197845"/>
  </r>
  <r>
    <n v="2803"/>
    <d v="2026-09-27T00:00:00"/>
    <n v="2026"/>
    <s v="Q3"/>
    <x v="8"/>
    <x v="1"/>
    <x v="12"/>
    <x v="0"/>
    <s v="Returning"/>
    <x v="4"/>
    <s v="Recovery Roller"/>
    <n v="3"/>
    <n v="36.909999999999997"/>
    <n v="0.05"/>
    <n v="13.7"/>
    <n v="105.19349999999999"/>
    <n v="41.099999999999994"/>
    <n v="64.093499999999992"/>
    <n v="0.60929144861612172"/>
  </r>
  <r>
    <n v="4199"/>
    <d v="2026-09-27T00:00:00"/>
    <n v="2026"/>
    <s v="Q3"/>
    <x v="8"/>
    <x v="2"/>
    <x v="5"/>
    <x v="3"/>
    <s v="Business"/>
    <x v="0"/>
    <s v="Trail Bike Light"/>
    <n v="1"/>
    <n v="50.02"/>
    <n v="0"/>
    <n v="22.65"/>
    <n v="50.02"/>
    <n v="22.65"/>
    <n v="27.370000000000005"/>
    <n v="0.54718112754898052"/>
  </r>
  <r>
    <n v="4517"/>
    <d v="2026-09-27T00:00:00"/>
    <n v="2026"/>
    <s v="Q3"/>
    <x v="8"/>
    <x v="1"/>
    <x v="12"/>
    <x v="0"/>
    <s v="Returning"/>
    <x v="3"/>
    <s v="Portable Camp Stove"/>
    <n v="1"/>
    <n v="83.32"/>
    <n v="0.05"/>
    <n v="38.93"/>
    <n v="79.153999999999996"/>
    <n v="38.93"/>
    <n v="40.223999999999997"/>
    <n v="0.50817393940925282"/>
  </r>
  <r>
    <n v="80"/>
    <d v="2026-09-28T00:00:00"/>
    <n v="2026"/>
    <s v="Q3"/>
    <x v="8"/>
    <x v="0"/>
    <x v="15"/>
    <x v="1"/>
    <s v="Business"/>
    <x v="1"/>
    <s v="Trekking Poles"/>
    <n v="10"/>
    <n v="71.040000000000006"/>
    <n v="0.2"/>
    <n v="31.7"/>
    <n v="568.32000000000005"/>
    <n v="317"/>
    <n v="251.32000000000005"/>
    <n v="0.4422156531531532"/>
  </r>
  <r>
    <n v="370"/>
    <d v="2026-09-28T00:00:00"/>
    <n v="2026"/>
    <s v="Q3"/>
    <x v="8"/>
    <x v="3"/>
    <x v="7"/>
    <x v="2"/>
    <s v="Returning"/>
    <x v="0"/>
    <s v="Compact Repair Kit"/>
    <n v="2"/>
    <n v="40.83"/>
    <n v="0"/>
    <n v="16.850000000000001"/>
    <n v="81.66"/>
    <n v="33.700000000000003"/>
    <n v="47.959999999999994"/>
    <n v="0.58731325006122947"/>
  </r>
  <r>
    <n v="417"/>
    <d v="2026-09-28T00:00:00"/>
    <n v="2026"/>
    <s v="Q3"/>
    <x v="8"/>
    <x v="1"/>
    <x v="14"/>
    <x v="3"/>
    <s v="Returning"/>
    <x v="3"/>
    <s v="Compact Sleeping Bag"/>
    <n v="1"/>
    <n v="121.64"/>
    <n v="0.15"/>
    <n v="61.56"/>
    <n v="103.39399999999999"/>
    <n v="61.56"/>
    <n v="41.833999999999989"/>
    <n v="0.40460761746329565"/>
  </r>
  <r>
    <n v="437"/>
    <d v="2026-09-28T00:00:00"/>
    <n v="2026"/>
    <s v="Q3"/>
    <x v="8"/>
    <x v="1"/>
    <x v="1"/>
    <x v="2"/>
    <s v="New"/>
    <x v="2"/>
    <s v="Travel Backpack 35L"/>
    <n v="1"/>
    <n v="164.7"/>
    <n v="0"/>
    <n v="86.02"/>
    <n v="164.7"/>
    <n v="86.02"/>
    <n v="78.679999999999993"/>
    <n v="0.47771706132361869"/>
  </r>
  <r>
    <n v="790"/>
    <d v="2026-09-28T00:00:00"/>
    <n v="2026"/>
    <s v="Q3"/>
    <x v="8"/>
    <x v="3"/>
    <x v="7"/>
    <x v="3"/>
    <s v="New"/>
    <x v="3"/>
    <s v="Trail Tent 2P"/>
    <n v="1"/>
    <n v="199.09"/>
    <n v="0.05"/>
    <n v="106.57"/>
    <n v="189.13550000000001"/>
    <n v="106.57"/>
    <n v="82.565500000000014"/>
    <n v="0.43654152710622812"/>
  </r>
  <r>
    <n v="1151"/>
    <d v="2026-09-28T00:00:00"/>
    <n v="2026"/>
    <s v="Q3"/>
    <x v="8"/>
    <x v="0"/>
    <x v="0"/>
    <x v="3"/>
    <s v="Returning"/>
    <x v="0"/>
    <s v="Commuter Helmet"/>
    <n v="1"/>
    <n v="81.48"/>
    <n v="0"/>
    <n v="41.47"/>
    <n v="81.48"/>
    <n v="41.47"/>
    <n v="40.010000000000005"/>
    <n v="0.4910407461953854"/>
  </r>
  <r>
    <n v="1331"/>
    <d v="2026-09-28T00:00:00"/>
    <n v="2026"/>
    <s v="Q3"/>
    <x v="8"/>
    <x v="0"/>
    <x v="0"/>
    <x v="0"/>
    <s v="New"/>
    <x v="4"/>
    <s v="Resistance Band Set"/>
    <n v="3"/>
    <n v="39.450000000000003"/>
    <n v="0.05"/>
    <n v="15.1"/>
    <n v="112.4325"/>
    <n v="45.3"/>
    <n v="67.132500000000007"/>
    <n v="0.59709158828630515"/>
  </r>
  <r>
    <n v="2388"/>
    <d v="2026-09-28T00:00:00"/>
    <n v="2026"/>
    <s v="Q3"/>
    <x v="8"/>
    <x v="3"/>
    <x v="8"/>
    <x v="0"/>
    <s v="Returning"/>
    <x v="1"/>
    <s v="Hiking Daypack 20L"/>
    <n v="3"/>
    <n v="93.22"/>
    <n v="0"/>
    <n v="46.75"/>
    <n v="279.65999999999997"/>
    <n v="140.25"/>
    <n v="139.40999999999997"/>
    <n v="0.49849817635700489"/>
  </r>
  <r>
    <n v="2795"/>
    <d v="2026-09-28T00:00:00"/>
    <n v="2026"/>
    <s v="Q3"/>
    <x v="8"/>
    <x v="1"/>
    <x v="12"/>
    <x v="0"/>
    <s v="New"/>
    <x v="1"/>
    <s v="Trail Boots"/>
    <n v="3"/>
    <n v="142.19"/>
    <n v="0.05"/>
    <n v="78.37"/>
    <n v="405.24149999999997"/>
    <n v="235.11"/>
    <n v="170.13149999999996"/>
    <n v="0.41982743623246871"/>
  </r>
  <r>
    <n v="2840"/>
    <d v="2026-09-28T00:00:00"/>
    <n v="2026"/>
    <s v="Q3"/>
    <x v="8"/>
    <x v="0"/>
    <x v="0"/>
    <x v="0"/>
    <s v="Returning"/>
    <x v="1"/>
    <s v="Summit Backpack 45L"/>
    <n v="2"/>
    <n v="151.69999999999999"/>
    <n v="0"/>
    <n v="77.19"/>
    <n v="303.39999999999998"/>
    <n v="154.38"/>
    <n v="149.01999999999998"/>
    <n v="0.49116677653263019"/>
  </r>
  <r>
    <n v="2863"/>
    <d v="2026-09-28T00:00:00"/>
    <n v="2026"/>
    <s v="Q3"/>
    <x v="8"/>
    <x v="2"/>
    <x v="2"/>
    <x v="2"/>
    <s v="New"/>
    <x v="2"/>
    <s v="Carry-On Duffel"/>
    <n v="1"/>
    <n v="133.85"/>
    <n v="0.05"/>
    <n v="66.41"/>
    <n v="127.15749999999998"/>
    <n v="66.41"/>
    <n v="60.747499999999988"/>
    <n v="0.47773430588050247"/>
  </r>
  <r>
    <n v="4522"/>
    <d v="2026-09-28T00:00:00"/>
    <n v="2026"/>
    <s v="Q3"/>
    <x v="8"/>
    <x v="3"/>
    <x v="13"/>
    <x v="3"/>
    <s v="Business"/>
    <x v="3"/>
    <s v="Compact Sleeping Bag"/>
    <n v="6"/>
    <n v="125.62"/>
    <n v="0"/>
    <n v="61.34"/>
    <n v="753.72"/>
    <n v="368.04"/>
    <n v="385.68"/>
    <n v="0.51170195828689702"/>
  </r>
  <r>
    <n v="5200"/>
    <d v="2026-09-28T00:00:00"/>
    <n v="2026"/>
    <s v="Q3"/>
    <x v="8"/>
    <x v="1"/>
    <x v="12"/>
    <x v="0"/>
    <s v="New"/>
    <x v="3"/>
    <s v="Trail Tent 2P"/>
    <n v="3"/>
    <n v="196.87"/>
    <n v="0.1"/>
    <n v="105.93"/>
    <n v="531.54899999999998"/>
    <n v="317.79000000000002"/>
    <n v="213.75899999999996"/>
    <n v="0.40214354650276823"/>
  </r>
  <r>
    <n v="452"/>
    <d v="2026-09-29T00:00:00"/>
    <n v="2026"/>
    <s v="Q3"/>
    <x v="8"/>
    <x v="1"/>
    <x v="1"/>
    <x v="0"/>
    <s v="Returning"/>
    <x v="2"/>
    <s v="Insulated Bottle"/>
    <n v="4"/>
    <n v="36.869999999999997"/>
    <n v="0"/>
    <n v="13.43"/>
    <n v="147.47999999999999"/>
    <n v="53.72"/>
    <n v="93.759999999999991"/>
    <n v="0.63574721996202876"/>
  </r>
  <r>
    <n v="871"/>
    <d v="2026-09-29T00:00:00"/>
    <n v="2026"/>
    <s v="Q3"/>
    <x v="8"/>
    <x v="1"/>
    <x v="12"/>
    <x v="0"/>
    <s v="New"/>
    <x v="2"/>
    <s v="Packing Cube Set"/>
    <n v="1"/>
    <n v="47.37"/>
    <n v="0"/>
    <n v="18.2"/>
    <n v="47.37"/>
    <n v="18.2"/>
    <n v="29.169999999999998"/>
    <n v="0.61579058475828585"/>
  </r>
  <r>
    <n v="922"/>
    <d v="2026-09-29T00:00:00"/>
    <n v="2026"/>
    <s v="Q3"/>
    <x v="8"/>
    <x v="3"/>
    <x v="8"/>
    <x v="3"/>
    <s v="Business"/>
    <x v="1"/>
    <s v="Trail Boots"/>
    <n v="1"/>
    <n v="145.62"/>
    <n v="0.05"/>
    <n v="80.25"/>
    <n v="138.339"/>
    <n v="80.25"/>
    <n v="58.088999999999999"/>
    <n v="0.41990328107041397"/>
  </r>
  <r>
    <n v="1491"/>
    <d v="2026-09-29T00:00:00"/>
    <n v="2026"/>
    <s v="Q3"/>
    <x v="8"/>
    <x v="3"/>
    <x v="8"/>
    <x v="2"/>
    <s v="New"/>
    <x v="4"/>
    <s v="Recovery Roller"/>
    <n v="2"/>
    <n v="36.1"/>
    <n v="0.05"/>
    <n v="13.71"/>
    <n v="68.59"/>
    <n v="27.42"/>
    <n v="41.17"/>
    <n v="0.60023327015599937"/>
  </r>
  <r>
    <n v="1548"/>
    <d v="2026-09-29T00:00:00"/>
    <n v="2026"/>
    <s v="Q3"/>
    <x v="8"/>
    <x v="0"/>
    <x v="9"/>
    <x v="2"/>
    <s v="Returning"/>
    <x v="1"/>
    <s v="Trekking Poles"/>
    <n v="2"/>
    <n v="73"/>
    <n v="0.05"/>
    <n v="31.41"/>
    <n v="138.69999999999999"/>
    <n v="62.82"/>
    <n v="75.88"/>
    <n v="0.54708002883922136"/>
  </r>
  <r>
    <n v="2299"/>
    <d v="2026-09-29T00:00:00"/>
    <n v="2026"/>
    <s v="Q3"/>
    <x v="8"/>
    <x v="1"/>
    <x v="11"/>
    <x v="0"/>
    <s v="New"/>
    <x v="2"/>
    <s v="Insulated Bottle"/>
    <n v="2"/>
    <n v="36.93"/>
    <n v="0.1"/>
    <n v="13.4"/>
    <n v="66.474000000000004"/>
    <n v="26.8"/>
    <n v="39.674000000000007"/>
    <n v="0.59683485272437353"/>
  </r>
  <r>
    <n v="3051"/>
    <d v="2026-09-29T00:00:00"/>
    <n v="2026"/>
    <s v="Q3"/>
    <x v="8"/>
    <x v="1"/>
    <x v="14"/>
    <x v="0"/>
    <s v="New"/>
    <x v="4"/>
    <s v="Training Mat"/>
    <n v="2"/>
    <n v="51.52"/>
    <n v="0"/>
    <n v="21.47"/>
    <n v="103.04"/>
    <n v="42.94"/>
    <n v="60.100000000000009"/>
    <n v="0.58326863354037273"/>
  </r>
  <r>
    <n v="4018"/>
    <d v="2026-09-29T00:00:00"/>
    <n v="2026"/>
    <s v="Q3"/>
    <x v="8"/>
    <x v="1"/>
    <x v="6"/>
    <x v="0"/>
    <s v="New"/>
    <x v="4"/>
    <s v="Training Mat"/>
    <n v="1"/>
    <n v="50.42"/>
    <n v="0"/>
    <n v="21.68"/>
    <n v="50.42"/>
    <n v="21.68"/>
    <n v="28.740000000000002"/>
    <n v="0.57001190003966684"/>
  </r>
  <r>
    <n v="4118"/>
    <d v="2026-09-29T00:00:00"/>
    <n v="2026"/>
    <s v="Q3"/>
    <x v="8"/>
    <x v="1"/>
    <x v="14"/>
    <x v="1"/>
    <s v="Returning"/>
    <x v="1"/>
    <s v="Summit Backpack 45L"/>
    <n v="10"/>
    <n v="157.79"/>
    <n v="0.1"/>
    <n v="77.900000000000006"/>
    <n v="1420.11"/>
    <n v="779"/>
    <n v="641.1099999999999"/>
    <n v="0.4514509439409623"/>
  </r>
  <r>
    <n v="4251"/>
    <d v="2026-09-29T00:00:00"/>
    <n v="2026"/>
    <s v="Q3"/>
    <x v="8"/>
    <x v="1"/>
    <x v="11"/>
    <x v="0"/>
    <s v="Returning"/>
    <x v="0"/>
    <s v="Compact Repair Kit"/>
    <n v="1"/>
    <n v="40.409999999999997"/>
    <n v="0.15"/>
    <n v="16.3"/>
    <n v="34.348499999999994"/>
    <n v="16.3"/>
    <n v="18.048499999999994"/>
    <n v="0.52545234871974023"/>
  </r>
  <r>
    <n v="4557"/>
    <d v="2026-09-29T00:00:00"/>
    <n v="2026"/>
    <s v="Q3"/>
    <x v="8"/>
    <x v="3"/>
    <x v="8"/>
    <x v="0"/>
    <s v="New"/>
    <x v="0"/>
    <s v="Trail Bike Light"/>
    <n v="2"/>
    <n v="50.17"/>
    <n v="0.05"/>
    <n v="22.83"/>
    <n v="95.322999999999993"/>
    <n v="45.66"/>
    <n v="49.662999999999997"/>
    <n v="0.52099703114673268"/>
  </r>
  <r>
    <n v="4811"/>
    <d v="2026-09-29T00:00:00"/>
    <n v="2026"/>
    <s v="Q3"/>
    <x v="8"/>
    <x v="1"/>
    <x v="14"/>
    <x v="0"/>
    <s v="New"/>
    <x v="1"/>
    <s v="Summit Backpack 45L"/>
    <n v="1"/>
    <n v="155.55000000000001"/>
    <n v="0.1"/>
    <n v="79.2"/>
    <n v="139.995"/>
    <n v="79.2"/>
    <n v="60.795000000000002"/>
    <n v="0.43426550948248149"/>
  </r>
  <r>
    <n v="306"/>
    <d v="2026-09-30T00:00:00"/>
    <n v="2026"/>
    <s v="Q3"/>
    <x v="8"/>
    <x v="2"/>
    <x v="10"/>
    <x v="2"/>
    <s v="Business"/>
    <x v="0"/>
    <s v="Trail Bike Light"/>
    <n v="1"/>
    <n v="51.81"/>
    <n v="0.1"/>
    <n v="22.65"/>
    <n v="46.629000000000005"/>
    <n v="22.65"/>
    <n v="23.979000000000006"/>
    <n v="0.51425078813613856"/>
  </r>
  <r>
    <n v="1158"/>
    <d v="2026-09-30T00:00:00"/>
    <n v="2026"/>
    <s v="Q3"/>
    <x v="8"/>
    <x v="0"/>
    <x v="9"/>
    <x v="2"/>
    <s v="Returning"/>
    <x v="4"/>
    <s v="Resistance Band Set"/>
    <n v="1"/>
    <n v="40.61"/>
    <n v="0.1"/>
    <n v="14.28"/>
    <n v="36.548999999999999"/>
    <n v="14.28"/>
    <n v="22.268999999999998"/>
    <n v="0.60929163588607071"/>
  </r>
  <r>
    <n v="1639"/>
    <d v="2026-09-30T00:00:00"/>
    <n v="2026"/>
    <s v="Q3"/>
    <x v="8"/>
    <x v="2"/>
    <x v="2"/>
    <x v="2"/>
    <s v="Business"/>
    <x v="1"/>
    <s v="Trail Boots"/>
    <n v="1"/>
    <n v="140.78"/>
    <n v="0.05"/>
    <n v="80.8"/>
    <n v="133.74099999999999"/>
    <n v="80.8"/>
    <n v="52.940999999999988"/>
    <n v="0.39584719719457756"/>
  </r>
  <r>
    <n v="2247"/>
    <d v="2026-09-30T00:00:00"/>
    <n v="2026"/>
    <s v="Q3"/>
    <x v="8"/>
    <x v="1"/>
    <x v="6"/>
    <x v="2"/>
    <s v="Business"/>
    <x v="2"/>
    <s v="Travel Backpack 35L"/>
    <n v="1"/>
    <n v="163.13999999999999"/>
    <n v="0"/>
    <n v="87.53"/>
    <n v="163.13999999999999"/>
    <n v="87.53"/>
    <n v="75.609999999999985"/>
    <n v="0.4634669608924849"/>
  </r>
  <r>
    <n v="3119"/>
    <d v="2026-09-30T00:00:00"/>
    <n v="2026"/>
    <s v="Q3"/>
    <x v="8"/>
    <x v="3"/>
    <x v="4"/>
    <x v="2"/>
    <s v="Returning"/>
    <x v="1"/>
    <s v="Trekking Poles"/>
    <n v="1"/>
    <n v="70.91"/>
    <n v="0"/>
    <n v="31.73"/>
    <n v="70.91"/>
    <n v="31.73"/>
    <n v="39.179999999999993"/>
    <n v="0.55253137780284856"/>
  </r>
  <r>
    <n v="3267"/>
    <d v="2026-09-30T00:00:00"/>
    <n v="2026"/>
    <s v="Q3"/>
    <x v="8"/>
    <x v="3"/>
    <x v="13"/>
    <x v="3"/>
    <s v="Returning"/>
    <x v="0"/>
    <s v="Commuter Helmet"/>
    <n v="2"/>
    <n v="81.99"/>
    <n v="0"/>
    <n v="43.95"/>
    <n v="163.98"/>
    <n v="87.9"/>
    <n v="76.079999999999984"/>
    <n v="0.46395901939260881"/>
  </r>
  <r>
    <n v="3382"/>
    <d v="2026-09-30T00:00:00"/>
    <n v="2026"/>
    <s v="Q3"/>
    <x v="8"/>
    <x v="3"/>
    <x v="4"/>
    <x v="3"/>
    <s v="New"/>
    <x v="0"/>
    <s v="Commuter Helmet"/>
    <n v="2"/>
    <n v="81.13"/>
    <n v="0"/>
    <n v="43.7"/>
    <n v="162.26"/>
    <n v="87.4"/>
    <n v="74.859999999999985"/>
    <n v="0.46135831381733017"/>
  </r>
  <r>
    <n v="3814"/>
    <d v="2026-09-30T00:00:00"/>
    <n v="2026"/>
    <s v="Q3"/>
    <x v="8"/>
    <x v="1"/>
    <x v="12"/>
    <x v="1"/>
    <s v="Returning"/>
    <x v="1"/>
    <s v="Trail Boots"/>
    <n v="5"/>
    <n v="141.08000000000001"/>
    <n v="0.05"/>
    <n v="78.23"/>
    <n v="670.13000000000011"/>
    <n v="391.15000000000003"/>
    <n v="278.98000000000008"/>
    <n v="0.4163072836613792"/>
  </r>
  <r>
    <n v="3818"/>
    <d v="2026-09-30T00:00:00"/>
    <n v="2026"/>
    <s v="Q3"/>
    <x v="8"/>
    <x v="0"/>
    <x v="15"/>
    <x v="0"/>
    <s v="Returning"/>
    <x v="2"/>
    <s v="Insulated Bottle"/>
    <n v="5"/>
    <n v="36.18"/>
    <n v="0"/>
    <n v="13.66"/>
    <n v="180.9"/>
    <n v="68.3"/>
    <n v="112.60000000000001"/>
    <n v="0.62244333886124936"/>
  </r>
  <r>
    <n v="4347"/>
    <d v="2026-09-30T00:00:00"/>
    <n v="2026"/>
    <s v="Q3"/>
    <x v="8"/>
    <x v="3"/>
    <x v="13"/>
    <x v="3"/>
    <s v="New"/>
    <x v="0"/>
    <s v="Commuter Helmet"/>
    <n v="1"/>
    <n v="81.06"/>
    <n v="0.05"/>
    <n v="43.54"/>
    <n v="77.007000000000005"/>
    <n v="43.54"/>
    <n v="33.467000000000006"/>
    <n v="0.434596854831379"/>
  </r>
  <r>
    <n v="4646"/>
    <d v="2026-09-30T00:00:00"/>
    <n v="2026"/>
    <s v="Q3"/>
    <x v="8"/>
    <x v="2"/>
    <x v="3"/>
    <x v="0"/>
    <s v="Business"/>
    <x v="4"/>
    <s v="Training Mat"/>
    <n v="1"/>
    <n v="49.51"/>
    <n v="0.15"/>
    <n v="21.4"/>
    <n v="42.083499999999994"/>
    <n v="21.4"/>
    <n v="20.683499999999995"/>
    <n v="0.49148716242707946"/>
  </r>
  <r>
    <n v="5102"/>
    <d v="2026-09-30T00:00:00"/>
    <n v="2026"/>
    <s v="Q3"/>
    <x v="8"/>
    <x v="1"/>
    <x v="14"/>
    <x v="0"/>
    <s v="New"/>
    <x v="3"/>
    <s v="Trail Tent 2P"/>
    <n v="1"/>
    <n v="196.74"/>
    <n v="0.15"/>
    <n v="102.01"/>
    <n v="167.22900000000001"/>
    <n v="102.01"/>
    <n v="65.219000000000008"/>
    <n v="0.38999814625453721"/>
  </r>
  <r>
    <n v="5152"/>
    <d v="2026-09-30T00:00:00"/>
    <n v="2026"/>
    <s v="Q3"/>
    <x v="8"/>
    <x v="3"/>
    <x v="13"/>
    <x v="0"/>
    <s v="New"/>
    <x v="1"/>
    <s v="Hiking Daypack 20L"/>
    <n v="2"/>
    <n v="91.78"/>
    <n v="0.1"/>
    <n v="45.51"/>
    <n v="165.20400000000001"/>
    <n v="91.02"/>
    <n v="74.184000000000012"/>
    <n v="0.44904481731677204"/>
  </r>
  <r>
    <n v="151"/>
    <d v="2026-10-01T00:00:00"/>
    <n v="2026"/>
    <s v="Q4"/>
    <x v="9"/>
    <x v="2"/>
    <x v="10"/>
    <x v="0"/>
    <s v="New"/>
    <x v="1"/>
    <s v="Trail Boots"/>
    <n v="5"/>
    <n v="146.69"/>
    <n v="0"/>
    <n v="79"/>
    <n v="733.45"/>
    <n v="395"/>
    <n v="338.45000000000005"/>
    <n v="0.46144931488172342"/>
  </r>
  <r>
    <n v="1292"/>
    <d v="2026-10-01T00:00:00"/>
    <n v="2026"/>
    <s v="Q4"/>
    <x v="9"/>
    <x v="0"/>
    <x v="9"/>
    <x v="2"/>
    <s v="New"/>
    <x v="3"/>
    <s v="Portable Camp Stove"/>
    <n v="1"/>
    <n v="79.81"/>
    <n v="0"/>
    <n v="39.08"/>
    <n v="79.81"/>
    <n v="39.08"/>
    <n v="40.730000000000004"/>
    <n v="0.5103370504949255"/>
  </r>
  <r>
    <n v="1862"/>
    <d v="2026-10-01T00:00:00"/>
    <n v="2026"/>
    <s v="Q4"/>
    <x v="9"/>
    <x v="3"/>
    <x v="8"/>
    <x v="0"/>
    <s v="New"/>
    <x v="3"/>
    <s v="Compact Sleeping Bag"/>
    <n v="5"/>
    <n v="121.63"/>
    <n v="0.05"/>
    <n v="61.7"/>
    <n v="577.74249999999995"/>
    <n v="308.5"/>
    <n v="269.24249999999995"/>
    <n v="0.46602508903187834"/>
  </r>
  <r>
    <n v="2569"/>
    <d v="2026-10-01T00:00:00"/>
    <n v="2026"/>
    <s v="Q4"/>
    <x v="9"/>
    <x v="3"/>
    <x v="13"/>
    <x v="1"/>
    <s v="Business"/>
    <x v="0"/>
    <s v="Trail Bike Light"/>
    <n v="10"/>
    <n v="50.42"/>
    <n v="0.05"/>
    <n v="22.5"/>
    <n v="478.99"/>
    <n v="225"/>
    <n v="253.99"/>
    <n v="0.53026159210004387"/>
  </r>
  <r>
    <n v="3333"/>
    <d v="2026-10-01T00:00:00"/>
    <n v="2026"/>
    <s v="Q4"/>
    <x v="9"/>
    <x v="2"/>
    <x v="5"/>
    <x v="0"/>
    <s v="New"/>
    <x v="3"/>
    <s v="Portable Camp Stove"/>
    <n v="3"/>
    <n v="80.67"/>
    <n v="0"/>
    <n v="39.94"/>
    <n v="242.01"/>
    <n v="119.82"/>
    <n v="122.19"/>
    <n v="0.50489649188050079"/>
  </r>
  <r>
    <n v="3830"/>
    <d v="2026-10-01T00:00:00"/>
    <n v="2026"/>
    <s v="Q4"/>
    <x v="9"/>
    <x v="3"/>
    <x v="13"/>
    <x v="0"/>
    <s v="Business"/>
    <x v="1"/>
    <s v="Summit Backpack 45L"/>
    <n v="2"/>
    <n v="152.12"/>
    <n v="0"/>
    <n v="79.53"/>
    <n v="304.24"/>
    <n v="159.06"/>
    <n v="145.18"/>
    <n v="0.47718906126742044"/>
  </r>
  <r>
    <n v="4868"/>
    <d v="2026-10-01T00:00:00"/>
    <n v="2026"/>
    <s v="Q4"/>
    <x v="9"/>
    <x v="2"/>
    <x v="5"/>
    <x v="1"/>
    <s v="New"/>
    <x v="3"/>
    <s v="Portable Camp Stove"/>
    <n v="4"/>
    <n v="82.54"/>
    <n v="0.15"/>
    <n v="39.74"/>
    <n v="280.63600000000002"/>
    <n v="158.96"/>
    <n v="121.67600000000002"/>
    <n v="0.43357231431462823"/>
  </r>
  <r>
    <n v="2250"/>
    <d v="2026-10-02T00:00:00"/>
    <n v="2026"/>
    <s v="Q4"/>
    <x v="9"/>
    <x v="3"/>
    <x v="13"/>
    <x v="2"/>
    <s v="Returning"/>
    <x v="0"/>
    <s v="Trail Bike Light"/>
    <n v="2"/>
    <n v="50.43"/>
    <n v="0"/>
    <n v="23.04"/>
    <n v="100.86"/>
    <n v="46.08"/>
    <n v="54.78"/>
    <n v="0.54312908982748365"/>
  </r>
  <r>
    <n v="2516"/>
    <d v="2026-10-02T00:00:00"/>
    <n v="2026"/>
    <s v="Q4"/>
    <x v="9"/>
    <x v="2"/>
    <x v="10"/>
    <x v="0"/>
    <s v="New"/>
    <x v="3"/>
    <s v="Trail Tent 2P"/>
    <n v="2"/>
    <n v="198.57"/>
    <n v="0.15"/>
    <n v="101.08"/>
    <n v="337.56899999999996"/>
    <n v="202.16"/>
    <n v="135.40899999999996"/>
    <n v="0.4011298430839324"/>
  </r>
  <r>
    <n v="809"/>
    <d v="2026-10-03T00:00:00"/>
    <n v="2026"/>
    <s v="Q4"/>
    <x v="9"/>
    <x v="3"/>
    <x v="8"/>
    <x v="0"/>
    <s v="New"/>
    <x v="4"/>
    <s v="Resistance Band Set"/>
    <n v="2"/>
    <n v="41.06"/>
    <n v="0.05"/>
    <n v="14.54"/>
    <n v="78.013999999999996"/>
    <n v="29.08"/>
    <n v="48.933999999999997"/>
    <n v="0.62724639167328944"/>
  </r>
  <r>
    <n v="1852"/>
    <d v="2026-10-03T00:00:00"/>
    <n v="2026"/>
    <s v="Q4"/>
    <x v="9"/>
    <x v="1"/>
    <x v="12"/>
    <x v="1"/>
    <s v="Business"/>
    <x v="2"/>
    <s v="Travel Backpack 35L"/>
    <n v="4"/>
    <n v="162.19"/>
    <n v="0.15"/>
    <n v="89.81"/>
    <n v="551.44600000000003"/>
    <n v="359.24"/>
    <n v="192.20600000000002"/>
    <n v="0.34854908730863948"/>
  </r>
  <r>
    <n v="3627"/>
    <d v="2026-10-03T00:00:00"/>
    <n v="2026"/>
    <s v="Q4"/>
    <x v="9"/>
    <x v="3"/>
    <x v="4"/>
    <x v="2"/>
    <s v="New"/>
    <x v="3"/>
    <s v="Trail Tent 2P"/>
    <n v="2"/>
    <n v="192.99"/>
    <n v="0"/>
    <n v="101.73"/>
    <n v="385.98"/>
    <n v="203.46"/>
    <n v="182.52"/>
    <n v="0.47287424218871443"/>
  </r>
  <r>
    <n v="4135"/>
    <d v="2026-10-03T00:00:00"/>
    <n v="2026"/>
    <s v="Q4"/>
    <x v="9"/>
    <x v="0"/>
    <x v="15"/>
    <x v="0"/>
    <s v="New"/>
    <x v="1"/>
    <s v="Trail Boots"/>
    <n v="3"/>
    <n v="142.33000000000001"/>
    <n v="0.1"/>
    <n v="79.19"/>
    <n v="384.291"/>
    <n v="237.57"/>
    <n v="146.721"/>
    <n v="0.3817966072585619"/>
  </r>
  <r>
    <n v="4138"/>
    <d v="2026-10-03T00:00:00"/>
    <n v="2026"/>
    <s v="Q4"/>
    <x v="9"/>
    <x v="1"/>
    <x v="11"/>
    <x v="2"/>
    <s v="Business"/>
    <x v="1"/>
    <s v="Trail Boots"/>
    <n v="4"/>
    <n v="143.63"/>
    <n v="0"/>
    <n v="80.510000000000005"/>
    <n v="574.52"/>
    <n v="322.04000000000002"/>
    <n v="252.47999999999996"/>
    <n v="0.43946250783262542"/>
  </r>
  <r>
    <n v="4286"/>
    <d v="2026-10-03T00:00:00"/>
    <n v="2026"/>
    <s v="Q4"/>
    <x v="9"/>
    <x v="1"/>
    <x v="6"/>
    <x v="2"/>
    <s v="Returning"/>
    <x v="3"/>
    <s v="Alpine Tent 4P"/>
    <n v="4"/>
    <n v="341.95"/>
    <n v="0.05"/>
    <n v="199.9"/>
    <n v="1299.4099999999999"/>
    <n v="799.6"/>
    <n v="499.80999999999983"/>
    <n v="0.38464379987840625"/>
  </r>
  <r>
    <n v="4371"/>
    <d v="2026-10-03T00:00:00"/>
    <n v="2026"/>
    <s v="Q4"/>
    <x v="9"/>
    <x v="1"/>
    <x v="6"/>
    <x v="0"/>
    <s v="Returning"/>
    <x v="4"/>
    <s v="Weighted Vest"/>
    <n v="1"/>
    <n v="123.81"/>
    <n v="0"/>
    <n v="68.72"/>
    <n v="123.81"/>
    <n v="68.72"/>
    <n v="55.09"/>
    <n v="0.44495598093853489"/>
  </r>
  <r>
    <n v="905"/>
    <d v="2026-10-04T00:00:00"/>
    <n v="2026"/>
    <s v="Q4"/>
    <x v="9"/>
    <x v="2"/>
    <x v="3"/>
    <x v="0"/>
    <s v="New"/>
    <x v="1"/>
    <s v="Trail Boots"/>
    <n v="1"/>
    <n v="146.1"/>
    <n v="0"/>
    <n v="79.739999999999995"/>
    <n v="146.1"/>
    <n v="79.739999999999995"/>
    <n v="66.36"/>
    <n v="0.45420944558521564"/>
  </r>
  <r>
    <n v="1415"/>
    <d v="2026-10-04T00:00:00"/>
    <n v="2026"/>
    <s v="Q4"/>
    <x v="9"/>
    <x v="1"/>
    <x v="11"/>
    <x v="3"/>
    <s v="Returning"/>
    <x v="2"/>
    <s v="Travel Backpack 35L"/>
    <n v="1"/>
    <n v="161.07"/>
    <n v="0.05"/>
    <n v="89.81"/>
    <n v="153.01649999999998"/>
    <n v="89.81"/>
    <n v="63.206499999999977"/>
    <n v="0.41306983233834249"/>
  </r>
  <r>
    <n v="2205"/>
    <d v="2026-10-04T00:00:00"/>
    <n v="2026"/>
    <s v="Q4"/>
    <x v="9"/>
    <x v="3"/>
    <x v="13"/>
    <x v="0"/>
    <s v="New"/>
    <x v="1"/>
    <s v="Hiking Daypack 20L"/>
    <n v="5"/>
    <n v="90.12"/>
    <n v="0"/>
    <n v="46.67"/>
    <n v="450.6"/>
    <n v="233.35000000000002"/>
    <n v="217.25"/>
    <n v="0.48213493120284062"/>
  </r>
  <r>
    <n v="2374"/>
    <d v="2026-10-04T00:00:00"/>
    <n v="2026"/>
    <s v="Q4"/>
    <x v="9"/>
    <x v="3"/>
    <x v="13"/>
    <x v="3"/>
    <s v="Returning"/>
    <x v="1"/>
    <s v="Trekking Poles"/>
    <n v="1"/>
    <n v="70.400000000000006"/>
    <n v="0"/>
    <n v="32.43"/>
    <n v="70.400000000000006"/>
    <n v="32.43"/>
    <n v="37.970000000000006"/>
    <n v="0.53934659090909098"/>
  </r>
  <r>
    <n v="4840"/>
    <d v="2026-10-04T00:00:00"/>
    <n v="2026"/>
    <s v="Q4"/>
    <x v="9"/>
    <x v="1"/>
    <x v="12"/>
    <x v="1"/>
    <s v="Business"/>
    <x v="3"/>
    <s v="Trail Tent 2P"/>
    <n v="6"/>
    <n v="191.08"/>
    <n v="0.1"/>
    <n v="102.93"/>
    <n v="1031.8320000000001"/>
    <n v="617.58000000000004"/>
    <n v="414.25200000000007"/>
    <n v="0.40147233270532412"/>
  </r>
  <r>
    <n v="4984"/>
    <d v="2026-10-04T00:00:00"/>
    <n v="2026"/>
    <s v="Q4"/>
    <x v="9"/>
    <x v="2"/>
    <x v="16"/>
    <x v="0"/>
    <s v="Returning"/>
    <x v="4"/>
    <s v="Recovery Roller"/>
    <n v="1"/>
    <n v="36.590000000000003"/>
    <n v="0"/>
    <n v="13.62"/>
    <n v="36.590000000000003"/>
    <n v="13.62"/>
    <n v="22.970000000000006"/>
    <n v="0.62776714949439749"/>
  </r>
  <r>
    <n v="641"/>
    <d v="2026-10-05T00:00:00"/>
    <n v="2026"/>
    <s v="Q4"/>
    <x v="9"/>
    <x v="1"/>
    <x v="11"/>
    <x v="2"/>
    <s v="Returning"/>
    <x v="3"/>
    <s v="Compact Sleeping Bag"/>
    <n v="2"/>
    <n v="125.38"/>
    <n v="0.05"/>
    <n v="59.12"/>
    <n v="238.22199999999998"/>
    <n v="118.24"/>
    <n v="119.98199999999999"/>
    <n v="0.5036562534106841"/>
  </r>
  <r>
    <n v="1358"/>
    <d v="2026-10-05T00:00:00"/>
    <n v="2026"/>
    <s v="Q4"/>
    <x v="9"/>
    <x v="0"/>
    <x v="0"/>
    <x v="0"/>
    <s v="New"/>
    <x v="2"/>
    <s v="Insulated Bottle"/>
    <n v="1"/>
    <n v="35.71"/>
    <n v="0"/>
    <n v="13.3"/>
    <n v="35.71"/>
    <n v="13.3"/>
    <n v="22.41"/>
    <n v="0.62755530663679637"/>
  </r>
  <r>
    <n v="3904"/>
    <d v="2026-10-05T00:00:00"/>
    <n v="2026"/>
    <s v="Q4"/>
    <x v="9"/>
    <x v="1"/>
    <x v="6"/>
    <x v="0"/>
    <s v="Returning"/>
    <x v="2"/>
    <s v="Packing Cube Set"/>
    <n v="2"/>
    <n v="46.72"/>
    <n v="0"/>
    <n v="18.39"/>
    <n v="93.44"/>
    <n v="36.78"/>
    <n v="56.66"/>
    <n v="0.60637842465753422"/>
  </r>
  <r>
    <n v="4336"/>
    <d v="2026-10-05T00:00:00"/>
    <n v="2026"/>
    <s v="Q4"/>
    <x v="9"/>
    <x v="0"/>
    <x v="15"/>
    <x v="3"/>
    <s v="Returning"/>
    <x v="1"/>
    <s v="Trail Boots"/>
    <n v="1"/>
    <n v="143.16999999999999"/>
    <n v="0.05"/>
    <n v="81.290000000000006"/>
    <n v="136.01149999999998"/>
    <n v="81.290000000000006"/>
    <n v="54.721499999999978"/>
    <n v="0.40232995004098904"/>
  </r>
  <r>
    <n v="4705"/>
    <d v="2026-10-05T00:00:00"/>
    <n v="2026"/>
    <s v="Q4"/>
    <x v="9"/>
    <x v="0"/>
    <x v="0"/>
    <x v="2"/>
    <s v="Returning"/>
    <x v="3"/>
    <s v="Compact Sleeping Bag"/>
    <n v="1"/>
    <n v="125.88"/>
    <n v="0"/>
    <n v="62.46"/>
    <n v="125.88"/>
    <n v="62.46"/>
    <n v="63.419999999999995"/>
    <n v="0.50381315538608196"/>
  </r>
  <r>
    <n v="1094"/>
    <d v="2026-10-06T00:00:00"/>
    <n v="2026"/>
    <s v="Q4"/>
    <x v="9"/>
    <x v="3"/>
    <x v="4"/>
    <x v="0"/>
    <s v="New"/>
    <x v="4"/>
    <s v="Weighted Vest"/>
    <n v="2"/>
    <n v="121.81"/>
    <n v="0.05"/>
    <n v="67.72"/>
    <n v="231.43899999999999"/>
    <n v="135.44"/>
    <n v="95.998999999999995"/>
    <n v="0.41479180259161158"/>
  </r>
  <r>
    <n v="3926"/>
    <d v="2026-10-06T00:00:00"/>
    <n v="2026"/>
    <s v="Q4"/>
    <x v="9"/>
    <x v="2"/>
    <x v="5"/>
    <x v="0"/>
    <s v="Business"/>
    <x v="1"/>
    <s v="Summit Backpack 45L"/>
    <n v="6"/>
    <n v="154.93"/>
    <n v="0.05"/>
    <n v="79.430000000000007"/>
    <n v="883.101"/>
    <n v="476.58000000000004"/>
    <n v="406.52099999999996"/>
    <n v="0.46033352923391546"/>
  </r>
  <r>
    <n v="524"/>
    <d v="2026-10-07T00:00:00"/>
    <n v="2026"/>
    <s v="Q4"/>
    <x v="9"/>
    <x v="3"/>
    <x v="8"/>
    <x v="2"/>
    <s v="New"/>
    <x v="0"/>
    <s v="Cycling Pack 12L"/>
    <n v="2"/>
    <n v="101.1"/>
    <n v="0.15"/>
    <n v="51.61"/>
    <n v="171.86999999999998"/>
    <n v="103.22"/>
    <n v="68.649999999999977"/>
    <n v="0.39942980159422814"/>
  </r>
  <r>
    <n v="2277"/>
    <d v="2026-10-07T00:00:00"/>
    <n v="2026"/>
    <s v="Q4"/>
    <x v="9"/>
    <x v="0"/>
    <x v="0"/>
    <x v="0"/>
    <s v="New"/>
    <x v="0"/>
    <s v="Cycling Pack 12L"/>
    <n v="2"/>
    <n v="105"/>
    <n v="0"/>
    <n v="50.3"/>
    <n v="210"/>
    <n v="100.6"/>
    <n v="109.4"/>
    <n v="0.52095238095238094"/>
  </r>
  <r>
    <n v="2442"/>
    <d v="2026-10-07T00:00:00"/>
    <n v="2026"/>
    <s v="Q4"/>
    <x v="9"/>
    <x v="2"/>
    <x v="2"/>
    <x v="1"/>
    <s v="Business"/>
    <x v="1"/>
    <s v="Summit Backpack 45L"/>
    <n v="4"/>
    <n v="157.12"/>
    <n v="0.15"/>
    <n v="77.98"/>
    <n v="534.20799999999997"/>
    <n v="311.92"/>
    <n v="222.28799999999995"/>
    <n v="0.41610758356295668"/>
  </r>
  <r>
    <n v="2809"/>
    <d v="2026-10-07T00:00:00"/>
    <n v="2026"/>
    <s v="Q4"/>
    <x v="9"/>
    <x v="3"/>
    <x v="8"/>
    <x v="0"/>
    <s v="Returning"/>
    <x v="1"/>
    <s v="Trekking Poles"/>
    <n v="3"/>
    <n v="70.239999999999995"/>
    <n v="0.05"/>
    <n v="31.96"/>
    <n v="200.18399999999997"/>
    <n v="95.88"/>
    <n v="104.30399999999997"/>
    <n v="0.5210406426087999"/>
  </r>
  <r>
    <n v="2946"/>
    <d v="2026-10-07T00:00:00"/>
    <n v="2026"/>
    <s v="Q4"/>
    <x v="9"/>
    <x v="2"/>
    <x v="16"/>
    <x v="0"/>
    <s v="Returning"/>
    <x v="0"/>
    <s v="Cycling Pack 12L"/>
    <n v="1"/>
    <n v="103.48"/>
    <n v="0.1"/>
    <n v="51.33"/>
    <n v="93.132000000000005"/>
    <n v="51.33"/>
    <n v="41.802000000000007"/>
    <n v="0.4488467980930293"/>
  </r>
  <r>
    <n v="4147"/>
    <d v="2026-10-07T00:00:00"/>
    <n v="2026"/>
    <s v="Q4"/>
    <x v="9"/>
    <x v="1"/>
    <x v="12"/>
    <x v="2"/>
    <s v="Returning"/>
    <x v="0"/>
    <s v="Compact Repair Kit"/>
    <n v="3"/>
    <n v="40.770000000000003"/>
    <n v="0.05"/>
    <n v="16.68"/>
    <n v="116.19449999999999"/>
    <n v="50.04"/>
    <n v="66.154499999999985"/>
    <n v="0.56934278300608021"/>
  </r>
  <r>
    <n v="4164"/>
    <d v="2026-10-07T00:00:00"/>
    <n v="2026"/>
    <s v="Q4"/>
    <x v="9"/>
    <x v="0"/>
    <x v="9"/>
    <x v="2"/>
    <s v="New"/>
    <x v="1"/>
    <s v="Trail Boots"/>
    <n v="2"/>
    <n v="143.41999999999999"/>
    <n v="0"/>
    <n v="81.44"/>
    <n v="286.83999999999997"/>
    <n v="162.88"/>
    <n v="123.95999999999998"/>
    <n v="0.43215730023706594"/>
  </r>
  <r>
    <n v="4275"/>
    <d v="2026-10-07T00:00:00"/>
    <n v="2026"/>
    <s v="Q4"/>
    <x v="9"/>
    <x v="3"/>
    <x v="7"/>
    <x v="3"/>
    <s v="Returning"/>
    <x v="0"/>
    <s v="Trail Bike Light"/>
    <n v="1"/>
    <n v="49.56"/>
    <n v="0.05"/>
    <n v="22.88"/>
    <n v="47.082000000000001"/>
    <n v="22.88"/>
    <n v="24.202000000000002"/>
    <n v="0.51403933562720361"/>
  </r>
  <r>
    <n v="5062"/>
    <d v="2026-10-07T00:00:00"/>
    <n v="2026"/>
    <s v="Q4"/>
    <x v="9"/>
    <x v="1"/>
    <x v="12"/>
    <x v="0"/>
    <s v="Returning"/>
    <x v="2"/>
    <s v="Carry-On Duffel"/>
    <n v="4"/>
    <n v="131.05000000000001"/>
    <n v="0"/>
    <n v="67.37"/>
    <n v="524.20000000000005"/>
    <n v="269.48"/>
    <n v="254.72000000000003"/>
    <n v="0.48592140404425793"/>
  </r>
  <r>
    <n v="1126"/>
    <d v="2026-10-08T00:00:00"/>
    <n v="2026"/>
    <s v="Q4"/>
    <x v="9"/>
    <x v="0"/>
    <x v="9"/>
    <x v="0"/>
    <s v="Business"/>
    <x v="0"/>
    <s v="Trail Bike Light"/>
    <n v="1"/>
    <n v="51.35"/>
    <n v="0"/>
    <n v="22.98"/>
    <n v="51.35"/>
    <n v="22.98"/>
    <n v="28.37"/>
    <n v="0.55248296007789677"/>
  </r>
  <r>
    <n v="1865"/>
    <d v="2026-10-08T00:00:00"/>
    <n v="2026"/>
    <s v="Q4"/>
    <x v="9"/>
    <x v="3"/>
    <x v="8"/>
    <x v="0"/>
    <s v="Returning"/>
    <x v="4"/>
    <s v="Resistance Band Set"/>
    <n v="1"/>
    <n v="39.659999999999997"/>
    <n v="0"/>
    <n v="14.39"/>
    <n v="39.659999999999997"/>
    <n v="14.39"/>
    <n v="25.269999999999996"/>
    <n v="0.63716591023701463"/>
  </r>
  <r>
    <n v="2471"/>
    <d v="2026-10-08T00:00:00"/>
    <n v="2026"/>
    <s v="Q4"/>
    <x v="9"/>
    <x v="3"/>
    <x v="13"/>
    <x v="2"/>
    <s v="New"/>
    <x v="4"/>
    <s v="Resistance Band Set"/>
    <n v="1"/>
    <n v="39.79"/>
    <n v="0"/>
    <n v="14.76"/>
    <n v="39.79"/>
    <n v="14.76"/>
    <n v="25.03"/>
    <n v="0.62905252576024129"/>
  </r>
  <r>
    <n v="3208"/>
    <d v="2026-10-08T00:00:00"/>
    <n v="2026"/>
    <s v="Q4"/>
    <x v="9"/>
    <x v="2"/>
    <x v="10"/>
    <x v="1"/>
    <s v="New"/>
    <x v="0"/>
    <s v="Compact Repair Kit"/>
    <n v="6"/>
    <n v="41.27"/>
    <n v="0.1"/>
    <n v="16.61"/>
    <n v="222.858"/>
    <n v="99.66"/>
    <n v="123.19800000000001"/>
    <n v="0.55280941227149127"/>
  </r>
  <r>
    <n v="4285"/>
    <d v="2026-10-08T00:00:00"/>
    <n v="2026"/>
    <s v="Q4"/>
    <x v="9"/>
    <x v="3"/>
    <x v="4"/>
    <x v="0"/>
    <s v="Returning"/>
    <x v="1"/>
    <s v="Hiking Daypack 20L"/>
    <n v="1"/>
    <n v="93.39"/>
    <n v="0"/>
    <n v="45.98"/>
    <n v="93.39"/>
    <n v="45.98"/>
    <n v="47.410000000000004"/>
    <n v="0.50765606595995294"/>
  </r>
  <r>
    <n v="261"/>
    <d v="2026-10-09T00:00:00"/>
    <n v="2026"/>
    <s v="Q4"/>
    <x v="9"/>
    <x v="2"/>
    <x v="3"/>
    <x v="0"/>
    <s v="Business"/>
    <x v="3"/>
    <s v="Alpine Tent 4P"/>
    <n v="1"/>
    <n v="336.56"/>
    <n v="0"/>
    <n v="189.74"/>
    <n v="336.56"/>
    <n v="189.74"/>
    <n v="146.82"/>
    <n v="0.43623722367482765"/>
  </r>
  <r>
    <n v="291"/>
    <d v="2026-10-09T00:00:00"/>
    <n v="2026"/>
    <s v="Q4"/>
    <x v="9"/>
    <x v="2"/>
    <x v="2"/>
    <x v="0"/>
    <s v="New"/>
    <x v="2"/>
    <s v="Carry-On Duffel"/>
    <n v="2"/>
    <n v="132.47999999999999"/>
    <n v="0.1"/>
    <n v="67.48"/>
    <n v="238.464"/>
    <n v="134.96"/>
    <n v="103.50399999999999"/>
    <n v="0.43404455179817497"/>
  </r>
  <r>
    <n v="670"/>
    <d v="2026-10-09T00:00:00"/>
    <n v="2026"/>
    <s v="Q4"/>
    <x v="9"/>
    <x v="1"/>
    <x v="14"/>
    <x v="2"/>
    <s v="Returning"/>
    <x v="1"/>
    <s v="Hiking Daypack 20L"/>
    <n v="1"/>
    <n v="92.59"/>
    <n v="0"/>
    <n v="44.46"/>
    <n v="92.59"/>
    <n v="44.46"/>
    <n v="48.13"/>
    <n v="0.51981855491953777"/>
  </r>
  <r>
    <n v="1306"/>
    <d v="2026-10-09T00:00:00"/>
    <n v="2026"/>
    <s v="Q4"/>
    <x v="9"/>
    <x v="3"/>
    <x v="8"/>
    <x v="2"/>
    <s v="Business"/>
    <x v="4"/>
    <s v="Recovery Roller"/>
    <n v="1"/>
    <n v="35.450000000000003"/>
    <n v="0.05"/>
    <n v="14.23"/>
    <n v="33.677500000000002"/>
    <n v="14.23"/>
    <n v="19.447500000000002"/>
    <n v="0.57746269764679681"/>
  </r>
  <r>
    <n v="2400"/>
    <d v="2026-10-09T00:00:00"/>
    <n v="2026"/>
    <s v="Q4"/>
    <x v="9"/>
    <x v="2"/>
    <x v="2"/>
    <x v="0"/>
    <s v="New"/>
    <x v="1"/>
    <s v="Hiking Daypack 20L"/>
    <n v="2"/>
    <n v="93.83"/>
    <n v="0.1"/>
    <n v="44.27"/>
    <n v="168.89400000000001"/>
    <n v="88.54"/>
    <n v="80.353999999999999"/>
    <n v="0.47576586498040191"/>
  </r>
  <r>
    <n v="3816"/>
    <d v="2026-10-09T00:00:00"/>
    <n v="2026"/>
    <s v="Q4"/>
    <x v="9"/>
    <x v="1"/>
    <x v="12"/>
    <x v="0"/>
    <s v="New"/>
    <x v="4"/>
    <s v="Recovery Roller"/>
    <n v="1"/>
    <n v="36.32"/>
    <n v="0"/>
    <n v="13.6"/>
    <n v="36.32"/>
    <n v="13.6"/>
    <n v="22.72"/>
    <n v="0.62555066079295152"/>
  </r>
  <r>
    <n v="4038"/>
    <d v="2026-10-09T00:00:00"/>
    <n v="2026"/>
    <s v="Q4"/>
    <x v="9"/>
    <x v="0"/>
    <x v="15"/>
    <x v="0"/>
    <s v="Returning"/>
    <x v="4"/>
    <s v="Weighted Vest"/>
    <n v="2"/>
    <n v="125.56"/>
    <n v="0.1"/>
    <n v="67.260000000000005"/>
    <n v="226.00800000000001"/>
    <n v="134.52000000000001"/>
    <n v="91.488"/>
    <n v="0.40479983009450993"/>
  </r>
  <r>
    <n v="4686"/>
    <d v="2026-10-09T00:00:00"/>
    <n v="2026"/>
    <s v="Q4"/>
    <x v="9"/>
    <x v="0"/>
    <x v="15"/>
    <x v="3"/>
    <s v="New"/>
    <x v="3"/>
    <s v="Compact Sleeping Bag"/>
    <n v="2"/>
    <n v="124.91"/>
    <n v="0"/>
    <n v="60.33"/>
    <n v="249.82"/>
    <n v="120.66"/>
    <n v="129.16"/>
    <n v="0.51701224881914976"/>
  </r>
  <r>
    <n v="5076"/>
    <d v="2026-10-09T00:00:00"/>
    <n v="2026"/>
    <s v="Q4"/>
    <x v="9"/>
    <x v="1"/>
    <x v="12"/>
    <x v="0"/>
    <s v="New"/>
    <x v="3"/>
    <s v="Trail Tent 2P"/>
    <n v="1"/>
    <n v="199.32"/>
    <n v="0"/>
    <n v="103.83"/>
    <n v="199.32"/>
    <n v="103.83"/>
    <n v="95.49"/>
    <n v="0.4790788681517158"/>
  </r>
  <r>
    <n v="1339"/>
    <d v="2026-10-10T00:00:00"/>
    <n v="2026"/>
    <s v="Q4"/>
    <x v="9"/>
    <x v="1"/>
    <x v="11"/>
    <x v="0"/>
    <s v="Returning"/>
    <x v="3"/>
    <s v="Alpine Tent 4P"/>
    <n v="4"/>
    <n v="337.38"/>
    <n v="0.05"/>
    <n v="194.94"/>
    <n v="1282.0439999999999"/>
    <n v="779.76"/>
    <n v="502.28399999999988"/>
    <n v="0.39178374533167343"/>
  </r>
  <r>
    <n v="1884"/>
    <d v="2026-10-10T00:00:00"/>
    <n v="2026"/>
    <s v="Q4"/>
    <x v="9"/>
    <x v="2"/>
    <x v="2"/>
    <x v="0"/>
    <s v="Business"/>
    <x v="3"/>
    <s v="Portable Camp Stove"/>
    <n v="3"/>
    <n v="82.18"/>
    <n v="0.1"/>
    <n v="39.82"/>
    <n v="221.88600000000002"/>
    <n v="119.46000000000001"/>
    <n v="102.42600000000002"/>
    <n v="0.46161542413671885"/>
  </r>
  <r>
    <n v="3568"/>
    <d v="2026-10-10T00:00:00"/>
    <n v="2026"/>
    <s v="Q4"/>
    <x v="9"/>
    <x v="0"/>
    <x v="15"/>
    <x v="1"/>
    <s v="New"/>
    <x v="1"/>
    <s v="Trekking Poles"/>
    <n v="15"/>
    <n v="70.25"/>
    <n v="0.1"/>
    <n v="32.19"/>
    <n v="948.375"/>
    <n v="482.84999999999997"/>
    <n v="465.52500000000003"/>
    <n v="0.49086595492289448"/>
  </r>
  <r>
    <n v="4171"/>
    <d v="2026-10-10T00:00:00"/>
    <n v="2026"/>
    <s v="Q4"/>
    <x v="9"/>
    <x v="3"/>
    <x v="7"/>
    <x v="2"/>
    <s v="New"/>
    <x v="2"/>
    <s v="Insulated Bottle"/>
    <n v="2"/>
    <n v="35.36"/>
    <n v="0"/>
    <n v="13.49"/>
    <n v="70.72"/>
    <n v="26.98"/>
    <n v="43.739999999999995"/>
    <n v="0.61849547511312208"/>
  </r>
  <r>
    <n v="4477"/>
    <d v="2026-10-10T00:00:00"/>
    <n v="2026"/>
    <s v="Q4"/>
    <x v="9"/>
    <x v="2"/>
    <x v="5"/>
    <x v="2"/>
    <s v="New"/>
    <x v="2"/>
    <s v="Packing Cube Set"/>
    <n v="1"/>
    <n v="46.01"/>
    <n v="0"/>
    <n v="18.239999999999998"/>
    <n v="46.01"/>
    <n v="18.239999999999998"/>
    <n v="27.77"/>
    <n v="0.6035644425124973"/>
  </r>
  <r>
    <n v="3368"/>
    <d v="2026-10-11T00:00:00"/>
    <n v="2026"/>
    <s v="Q4"/>
    <x v="9"/>
    <x v="0"/>
    <x v="9"/>
    <x v="0"/>
    <s v="Returning"/>
    <x v="1"/>
    <s v="Hiking Daypack 20L"/>
    <n v="1"/>
    <n v="89.88"/>
    <n v="0"/>
    <n v="46.15"/>
    <n v="89.88"/>
    <n v="46.15"/>
    <n v="43.73"/>
    <n v="0.48653760569648419"/>
  </r>
  <r>
    <n v="3566"/>
    <d v="2026-10-11T00:00:00"/>
    <n v="2026"/>
    <s v="Q4"/>
    <x v="9"/>
    <x v="1"/>
    <x v="12"/>
    <x v="0"/>
    <s v="New"/>
    <x v="4"/>
    <s v="Resistance Band Set"/>
    <n v="1"/>
    <n v="41.33"/>
    <n v="0"/>
    <n v="14.47"/>
    <n v="41.33"/>
    <n v="14.47"/>
    <n v="26.86"/>
    <n v="0.6498911202516332"/>
  </r>
  <r>
    <n v="4420"/>
    <d v="2026-10-11T00:00:00"/>
    <n v="2026"/>
    <s v="Q4"/>
    <x v="9"/>
    <x v="2"/>
    <x v="5"/>
    <x v="1"/>
    <s v="Business"/>
    <x v="0"/>
    <s v="Compact Repair Kit"/>
    <n v="15"/>
    <n v="40.78"/>
    <n v="0.15"/>
    <n v="17.07"/>
    <n v="519.94500000000005"/>
    <n v="256.05"/>
    <n v="263.89500000000004"/>
    <n v="0.5075440671609498"/>
  </r>
  <r>
    <n v="513"/>
    <d v="2026-10-12T00:00:00"/>
    <n v="2026"/>
    <s v="Q4"/>
    <x v="9"/>
    <x v="3"/>
    <x v="7"/>
    <x v="0"/>
    <s v="Business"/>
    <x v="2"/>
    <s v="Travel Backpack 35L"/>
    <n v="1"/>
    <n v="163.87"/>
    <n v="0"/>
    <n v="85.76"/>
    <n v="163.87"/>
    <n v="85.76"/>
    <n v="78.11"/>
    <n v="0.47665832672240188"/>
  </r>
  <r>
    <n v="786"/>
    <d v="2026-10-12T00:00:00"/>
    <n v="2026"/>
    <s v="Q4"/>
    <x v="9"/>
    <x v="2"/>
    <x v="3"/>
    <x v="0"/>
    <s v="New"/>
    <x v="4"/>
    <s v="Recovery Roller"/>
    <n v="1"/>
    <n v="35.39"/>
    <n v="0.05"/>
    <n v="13.68"/>
    <n v="33.6205"/>
    <n v="13.68"/>
    <n v="19.9405"/>
    <n v="0.59310539700480358"/>
  </r>
  <r>
    <n v="3771"/>
    <d v="2026-10-12T00:00:00"/>
    <n v="2026"/>
    <s v="Q4"/>
    <x v="9"/>
    <x v="2"/>
    <x v="3"/>
    <x v="0"/>
    <s v="Business"/>
    <x v="3"/>
    <s v="Portable Camp Stove"/>
    <n v="2"/>
    <n v="80.2"/>
    <n v="0"/>
    <n v="39.590000000000003"/>
    <n v="160.4"/>
    <n v="79.180000000000007"/>
    <n v="81.22"/>
    <n v="0.50635910224438896"/>
  </r>
  <r>
    <n v="3910"/>
    <d v="2026-10-12T00:00:00"/>
    <n v="2026"/>
    <s v="Q4"/>
    <x v="9"/>
    <x v="2"/>
    <x v="2"/>
    <x v="0"/>
    <s v="Business"/>
    <x v="0"/>
    <s v="Compact Repair Kit"/>
    <n v="3"/>
    <n v="41.09"/>
    <n v="0"/>
    <n v="17.18"/>
    <n v="123.27000000000001"/>
    <n v="51.54"/>
    <n v="71.730000000000018"/>
    <n v="0.58189340472134354"/>
  </r>
  <r>
    <n v="330"/>
    <d v="2026-10-13T00:00:00"/>
    <n v="2026"/>
    <s v="Q4"/>
    <x v="9"/>
    <x v="1"/>
    <x v="12"/>
    <x v="1"/>
    <s v="Business"/>
    <x v="2"/>
    <s v="Insulated Bottle"/>
    <n v="5"/>
    <n v="36.97"/>
    <n v="0.15"/>
    <n v="13.93"/>
    <n v="157.1225"/>
    <n v="69.650000000000006"/>
    <n v="87.472499999999997"/>
    <n v="0.55671530175500006"/>
  </r>
  <r>
    <n v="707"/>
    <d v="2026-10-13T00:00:00"/>
    <n v="2026"/>
    <s v="Q4"/>
    <x v="9"/>
    <x v="2"/>
    <x v="5"/>
    <x v="2"/>
    <s v="New"/>
    <x v="2"/>
    <s v="Insulated Bottle"/>
    <n v="4"/>
    <n v="35.880000000000003"/>
    <n v="0.05"/>
    <n v="13.45"/>
    <n v="136.34399999999999"/>
    <n v="53.8"/>
    <n v="82.543999999999997"/>
    <n v="0.60540984568444522"/>
  </r>
  <r>
    <n v="989"/>
    <d v="2026-10-13T00:00:00"/>
    <n v="2026"/>
    <s v="Q4"/>
    <x v="9"/>
    <x v="1"/>
    <x v="11"/>
    <x v="0"/>
    <s v="Returning"/>
    <x v="0"/>
    <s v="Compact Repair Kit"/>
    <n v="3"/>
    <n v="40.42"/>
    <n v="0"/>
    <n v="16.79"/>
    <n v="121.26"/>
    <n v="50.37"/>
    <n v="70.890000000000015"/>
    <n v="0.58461157842652167"/>
  </r>
  <r>
    <n v="1904"/>
    <d v="2026-10-13T00:00:00"/>
    <n v="2026"/>
    <s v="Q4"/>
    <x v="9"/>
    <x v="3"/>
    <x v="8"/>
    <x v="2"/>
    <s v="Returning"/>
    <x v="0"/>
    <s v="Trail Bike Light"/>
    <n v="1"/>
    <n v="50.34"/>
    <n v="0.15"/>
    <n v="22.56"/>
    <n v="42.789000000000001"/>
    <n v="22.56"/>
    <n v="20.229000000000003"/>
    <n v="0.47276169108883132"/>
  </r>
  <r>
    <n v="2854"/>
    <d v="2026-10-13T00:00:00"/>
    <n v="2026"/>
    <s v="Q4"/>
    <x v="9"/>
    <x v="0"/>
    <x v="15"/>
    <x v="2"/>
    <s v="New"/>
    <x v="2"/>
    <s v="Insulated Bottle"/>
    <n v="3"/>
    <n v="36.049999999999997"/>
    <n v="0.1"/>
    <n v="13.87"/>
    <n v="97.334999999999994"/>
    <n v="41.61"/>
    <n v="55.724999999999994"/>
    <n v="0.57250732008013561"/>
  </r>
  <r>
    <n v="3212"/>
    <d v="2026-10-13T00:00:00"/>
    <n v="2026"/>
    <s v="Q4"/>
    <x v="9"/>
    <x v="2"/>
    <x v="2"/>
    <x v="1"/>
    <s v="Returning"/>
    <x v="0"/>
    <s v="Compact Repair Kit"/>
    <n v="15"/>
    <n v="40"/>
    <n v="0.1"/>
    <n v="16.420000000000002"/>
    <n v="540"/>
    <n v="246.3"/>
    <n v="293.7"/>
    <n v="0.54388888888888887"/>
  </r>
  <r>
    <n v="4479"/>
    <d v="2026-10-13T00:00:00"/>
    <n v="2026"/>
    <s v="Q4"/>
    <x v="9"/>
    <x v="3"/>
    <x v="7"/>
    <x v="2"/>
    <s v="Returning"/>
    <x v="1"/>
    <s v="Summit Backpack 45L"/>
    <n v="1"/>
    <n v="151.68"/>
    <n v="0.05"/>
    <n v="78.98"/>
    <n v="144.096"/>
    <n v="78.98"/>
    <n v="65.116"/>
    <n v="0.45189318232289583"/>
  </r>
  <r>
    <n v="4574"/>
    <d v="2026-10-13T00:00:00"/>
    <n v="2026"/>
    <s v="Q4"/>
    <x v="9"/>
    <x v="1"/>
    <x v="14"/>
    <x v="0"/>
    <s v="Business"/>
    <x v="4"/>
    <s v="Recovery Roller"/>
    <n v="1"/>
    <n v="36.53"/>
    <n v="0"/>
    <n v="14.01"/>
    <n v="36.53"/>
    <n v="14.01"/>
    <n v="22.520000000000003"/>
    <n v="0.61647960580344929"/>
  </r>
  <r>
    <n v="4815"/>
    <d v="2026-10-13T00:00:00"/>
    <n v="2026"/>
    <s v="Q4"/>
    <x v="9"/>
    <x v="0"/>
    <x v="0"/>
    <x v="2"/>
    <s v="Business"/>
    <x v="0"/>
    <s v="Compact Repair Kit"/>
    <n v="1"/>
    <n v="39.89"/>
    <n v="0.05"/>
    <n v="16.91"/>
    <n v="37.895499999999998"/>
    <n v="16.91"/>
    <n v="20.985499999999998"/>
    <n v="0.55377287540737019"/>
  </r>
  <r>
    <n v="5027"/>
    <d v="2026-10-13T00:00:00"/>
    <n v="2026"/>
    <s v="Q4"/>
    <x v="9"/>
    <x v="2"/>
    <x v="10"/>
    <x v="0"/>
    <s v="New"/>
    <x v="1"/>
    <s v="Summit Backpack 45L"/>
    <n v="1"/>
    <n v="154.53"/>
    <n v="0"/>
    <n v="77.930000000000007"/>
    <n v="154.53"/>
    <n v="77.930000000000007"/>
    <n v="76.599999999999994"/>
    <n v="0.49569662848637802"/>
  </r>
  <r>
    <n v="1794"/>
    <d v="2026-10-14T00:00:00"/>
    <n v="2026"/>
    <s v="Q4"/>
    <x v="9"/>
    <x v="3"/>
    <x v="8"/>
    <x v="3"/>
    <s v="Business"/>
    <x v="0"/>
    <s v="Trail Bike Light"/>
    <n v="2"/>
    <n v="50.64"/>
    <n v="0.05"/>
    <n v="22.28"/>
    <n v="96.215999999999994"/>
    <n v="44.56"/>
    <n v="51.655999999999992"/>
    <n v="0.53687536376486233"/>
  </r>
  <r>
    <n v="1867"/>
    <d v="2026-10-14T00:00:00"/>
    <n v="2026"/>
    <s v="Q4"/>
    <x v="9"/>
    <x v="0"/>
    <x v="0"/>
    <x v="0"/>
    <s v="New"/>
    <x v="4"/>
    <s v="Resistance Band Set"/>
    <n v="3"/>
    <n v="40.880000000000003"/>
    <n v="0.05"/>
    <n v="14.59"/>
    <n v="116.50800000000001"/>
    <n v="43.769999999999996"/>
    <n v="72.738000000000014"/>
    <n v="0.62431764342362761"/>
  </r>
  <r>
    <n v="2088"/>
    <d v="2026-10-14T00:00:00"/>
    <n v="2026"/>
    <s v="Q4"/>
    <x v="9"/>
    <x v="3"/>
    <x v="4"/>
    <x v="2"/>
    <s v="Returning"/>
    <x v="1"/>
    <s v="Trail Boots"/>
    <n v="1"/>
    <n v="141.77000000000001"/>
    <n v="0"/>
    <n v="78.48"/>
    <n v="141.77000000000001"/>
    <n v="78.48"/>
    <n v="63.290000000000006"/>
    <n v="0.44642731184312623"/>
  </r>
  <r>
    <n v="2270"/>
    <d v="2026-10-14T00:00:00"/>
    <n v="2026"/>
    <s v="Q4"/>
    <x v="9"/>
    <x v="3"/>
    <x v="7"/>
    <x v="0"/>
    <s v="New"/>
    <x v="3"/>
    <s v="Trail Tent 2P"/>
    <n v="3"/>
    <n v="199.99"/>
    <n v="0.15"/>
    <n v="101.86"/>
    <n v="509.97450000000003"/>
    <n v="305.58"/>
    <n v="204.39450000000005"/>
    <n v="0.40079356909021929"/>
  </r>
  <r>
    <n v="3789"/>
    <d v="2026-10-14T00:00:00"/>
    <n v="2026"/>
    <s v="Q4"/>
    <x v="9"/>
    <x v="3"/>
    <x v="4"/>
    <x v="3"/>
    <s v="New"/>
    <x v="0"/>
    <s v="Trail Bike Light"/>
    <n v="2"/>
    <n v="50.56"/>
    <n v="0"/>
    <n v="23.04"/>
    <n v="101.12"/>
    <n v="46.08"/>
    <n v="55.040000000000006"/>
    <n v="0.54430379746835444"/>
  </r>
  <r>
    <n v="4323"/>
    <d v="2026-10-14T00:00:00"/>
    <n v="2026"/>
    <s v="Q4"/>
    <x v="9"/>
    <x v="3"/>
    <x v="7"/>
    <x v="0"/>
    <s v="New"/>
    <x v="2"/>
    <s v="Packing Cube Set"/>
    <n v="1"/>
    <n v="47.38"/>
    <n v="0"/>
    <n v="17.86"/>
    <n v="47.38"/>
    <n v="17.86"/>
    <n v="29.520000000000003"/>
    <n v="0.62304769945124527"/>
  </r>
  <r>
    <n v="276"/>
    <d v="2026-10-15T00:00:00"/>
    <n v="2026"/>
    <s v="Q4"/>
    <x v="9"/>
    <x v="2"/>
    <x v="2"/>
    <x v="0"/>
    <s v="Business"/>
    <x v="1"/>
    <s v="Hiking Daypack 20L"/>
    <n v="1"/>
    <n v="92.74"/>
    <n v="0.15"/>
    <n v="44.52"/>
    <n v="78.828999999999994"/>
    <n v="44.52"/>
    <n v="34.30899999999999"/>
    <n v="0.43523322635070844"/>
  </r>
  <r>
    <n v="791"/>
    <d v="2026-10-15T00:00:00"/>
    <n v="2026"/>
    <s v="Q4"/>
    <x v="9"/>
    <x v="3"/>
    <x v="13"/>
    <x v="2"/>
    <s v="Returning"/>
    <x v="0"/>
    <s v="Trail Bike Light"/>
    <n v="3"/>
    <n v="51.57"/>
    <n v="0.1"/>
    <n v="21.82"/>
    <n v="139.239"/>
    <n v="65.460000000000008"/>
    <n v="73.778999999999996"/>
    <n v="0.52987309589985565"/>
  </r>
  <r>
    <n v="1033"/>
    <d v="2026-10-15T00:00:00"/>
    <n v="2026"/>
    <s v="Q4"/>
    <x v="9"/>
    <x v="1"/>
    <x v="12"/>
    <x v="0"/>
    <s v="New"/>
    <x v="1"/>
    <s v="Trekking Poles"/>
    <n v="1"/>
    <n v="70.47"/>
    <n v="0.1"/>
    <n v="31.52"/>
    <n v="63.423000000000002"/>
    <n v="31.52"/>
    <n v="31.903000000000002"/>
    <n v="0.50301940936253409"/>
  </r>
  <r>
    <n v="1247"/>
    <d v="2026-10-15T00:00:00"/>
    <n v="2026"/>
    <s v="Q4"/>
    <x v="9"/>
    <x v="0"/>
    <x v="0"/>
    <x v="0"/>
    <s v="New"/>
    <x v="1"/>
    <s v="Trekking Poles"/>
    <n v="1"/>
    <n v="71.05"/>
    <n v="0"/>
    <n v="33.32"/>
    <n v="71.05"/>
    <n v="33.32"/>
    <n v="37.729999999999997"/>
    <n v="0.53103448275862064"/>
  </r>
  <r>
    <n v="1321"/>
    <d v="2026-10-15T00:00:00"/>
    <n v="2026"/>
    <s v="Q4"/>
    <x v="9"/>
    <x v="3"/>
    <x v="13"/>
    <x v="2"/>
    <s v="Returning"/>
    <x v="0"/>
    <s v="Compact Repair Kit"/>
    <n v="3"/>
    <n v="39.83"/>
    <n v="0.1"/>
    <n v="16.93"/>
    <n v="107.541"/>
    <n v="50.79"/>
    <n v="56.750999999999998"/>
    <n v="0.52771501101905316"/>
  </r>
  <r>
    <n v="2048"/>
    <d v="2026-10-15T00:00:00"/>
    <n v="2026"/>
    <s v="Q4"/>
    <x v="9"/>
    <x v="3"/>
    <x v="7"/>
    <x v="0"/>
    <s v="New"/>
    <x v="4"/>
    <s v="Training Mat"/>
    <n v="3"/>
    <n v="49.5"/>
    <n v="0.05"/>
    <n v="22"/>
    <n v="141.07499999999999"/>
    <n v="66"/>
    <n v="75.074999999999989"/>
    <n v="0.53216374269005839"/>
  </r>
  <r>
    <n v="2082"/>
    <d v="2026-10-15T00:00:00"/>
    <n v="2026"/>
    <s v="Q4"/>
    <x v="9"/>
    <x v="1"/>
    <x v="6"/>
    <x v="3"/>
    <s v="New"/>
    <x v="1"/>
    <s v="Hiking Daypack 20L"/>
    <n v="1"/>
    <n v="91.99"/>
    <n v="0"/>
    <n v="44.86"/>
    <n v="91.99"/>
    <n v="44.86"/>
    <n v="47.129999999999995"/>
    <n v="0.51233829764104788"/>
  </r>
  <r>
    <n v="2177"/>
    <d v="2026-10-15T00:00:00"/>
    <n v="2026"/>
    <s v="Q4"/>
    <x v="9"/>
    <x v="0"/>
    <x v="15"/>
    <x v="3"/>
    <s v="Returning"/>
    <x v="0"/>
    <s v="Commuter Helmet"/>
    <n v="1"/>
    <n v="79.78"/>
    <n v="0.05"/>
    <n v="41.59"/>
    <n v="75.790999999999997"/>
    <n v="41.59"/>
    <n v="34.200999999999993"/>
    <n v="0.45125410668812915"/>
  </r>
  <r>
    <n v="3776"/>
    <d v="2026-10-15T00:00:00"/>
    <n v="2026"/>
    <s v="Q4"/>
    <x v="9"/>
    <x v="3"/>
    <x v="8"/>
    <x v="0"/>
    <s v="Returning"/>
    <x v="0"/>
    <s v="Commuter Helmet"/>
    <n v="1"/>
    <n v="82.97"/>
    <n v="0"/>
    <n v="43.09"/>
    <n v="82.97"/>
    <n v="43.09"/>
    <n v="39.879999999999995"/>
    <n v="0.48065565867180904"/>
  </r>
  <r>
    <n v="4542"/>
    <d v="2026-10-15T00:00:00"/>
    <n v="2026"/>
    <s v="Q4"/>
    <x v="9"/>
    <x v="0"/>
    <x v="9"/>
    <x v="0"/>
    <s v="Business"/>
    <x v="0"/>
    <s v="Cycling Pack 12L"/>
    <n v="1"/>
    <n v="103.33"/>
    <n v="0"/>
    <n v="50.85"/>
    <n v="103.33"/>
    <n v="50.85"/>
    <n v="52.48"/>
    <n v="0.5078873512048776"/>
  </r>
  <r>
    <n v="36"/>
    <d v="2026-10-16T00:00:00"/>
    <n v="2026"/>
    <s v="Q4"/>
    <x v="9"/>
    <x v="0"/>
    <x v="9"/>
    <x v="0"/>
    <s v="New"/>
    <x v="1"/>
    <s v="Trail Boots"/>
    <n v="3"/>
    <n v="142.54"/>
    <n v="0.05"/>
    <n v="81.599999999999994"/>
    <n v="406.23899999999998"/>
    <n v="244.79999999999998"/>
    <n v="161.43899999999999"/>
    <n v="0.39739906803630376"/>
  </r>
  <r>
    <n v="64"/>
    <d v="2026-10-16T00:00:00"/>
    <n v="2026"/>
    <s v="Q4"/>
    <x v="9"/>
    <x v="2"/>
    <x v="16"/>
    <x v="0"/>
    <s v="New"/>
    <x v="1"/>
    <s v="Hiking Daypack 20L"/>
    <n v="3"/>
    <n v="92.14"/>
    <n v="0.1"/>
    <n v="46.43"/>
    <n v="248.77800000000002"/>
    <n v="139.29"/>
    <n v="109.48800000000003"/>
    <n v="0.44010322456165746"/>
  </r>
  <r>
    <n v="529"/>
    <d v="2026-10-16T00:00:00"/>
    <n v="2026"/>
    <s v="Q4"/>
    <x v="9"/>
    <x v="3"/>
    <x v="7"/>
    <x v="2"/>
    <s v="Business"/>
    <x v="2"/>
    <s v="Travel Backpack 35L"/>
    <n v="2"/>
    <n v="165.23"/>
    <n v="0"/>
    <n v="88.87"/>
    <n v="330.46"/>
    <n v="177.74"/>
    <n v="152.71999999999997"/>
    <n v="0.46214367850874533"/>
  </r>
  <r>
    <n v="1815"/>
    <d v="2026-10-16T00:00:00"/>
    <n v="2026"/>
    <s v="Q4"/>
    <x v="9"/>
    <x v="3"/>
    <x v="4"/>
    <x v="0"/>
    <s v="Business"/>
    <x v="4"/>
    <s v="Weighted Vest"/>
    <n v="1"/>
    <n v="121.92"/>
    <n v="0"/>
    <n v="71.02"/>
    <n v="121.92"/>
    <n v="71.02"/>
    <n v="50.900000000000006"/>
    <n v="0.41748687664042"/>
  </r>
  <r>
    <n v="1820"/>
    <d v="2026-10-16T00:00:00"/>
    <n v="2026"/>
    <s v="Q4"/>
    <x v="9"/>
    <x v="1"/>
    <x v="1"/>
    <x v="0"/>
    <s v="Returning"/>
    <x v="2"/>
    <s v="Insulated Bottle"/>
    <n v="3"/>
    <n v="36.46"/>
    <n v="0.05"/>
    <n v="13.9"/>
    <n v="103.91099999999999"/>
    <n v="41.7"/>
    <n v="62.210999999999984"/>
    <n v="0.5986950370990558"/>
  </r>
  <r>
    <n v="2028"/>
    <d v="2026-10-16T00:00:00"/>
    <n v="2026"/>
    <s v="Q4"/>
    <x v="9"/>
    <x v="3"/>
    <x v="4"/>
    <x v="2"/>
    <s v="Business"/>
    <x v="4"/>
    <s v="Training Mat"/>
    <n v="3"/>
    <n v="51.89"/>
    <n v="0.1"/>
    <n v="21.56"/>
    <n v="140.10300000000001"/>
    <n v="64.679999999999993"/>
    <n v="75.423000000000016"/>
    <n v="0.53833965011455864"/>
  </r>
  <r>
    <n v="2741"/>
    <d v="2026-10-16T00:00:00"/>
    <n v="2026"/>
    <s v="Q4"/>
    <x v="9"/>
    <x v="3"/>
    <x v="4"/>
    <x v="0"/>
    <s v="Returning"/>
    <x v="4"/>
    <s v="Resistance Band Set"/>
    <n v="1"/>
    <n v="40.75"/>
    <n v="0"/>
    <n v="14.7"/>
    <n v="40.75"/>
    <n v="14.7"/>
    <n v="26.05"/>
    <n v="0.63926380368098157"/>
  </r>
  <r>
    <n v="3602"/>
    <d v="2026-10-16T00:00:00"/>
    <n v="2026"/>
    <s v="Q4"/>
    <x v="9"/>
    <x v="2"/>
    <x v="5"/>
    <x v="1"/>
    <s v="Business"/>
    <x v="3"/>
    <s v="Alpine Tent 4P"/>
    <n v="4"/>
    <n v="345.13"/>
    <n v="0.05"/>
    <n v="200.02"/>
    <n v="1311.4939999999999"/>
    <n v="800.08"/>
    <n v="511.41399999999987"/>
    <n v="0.38994764749209671"/>
  </r>
  <r>
    <n v="4116"/>
    <d v="2026-10-16T00:00:00"/>
    <n v="2026"/>
    <s v="Q4"/>
    <x v="9"/>
    <x v="1"/>
    <x v="6"/>
    <x v="2"/>
    <s v="New"/>
    <x v="2"/>
    <s v="Insulated Bottle"/>
    <n v="2"/>
    <n v="37.1"/>
    <n v="0"/>
    <n v="13.31"/>
    <n v="74.2"/>
    <n v="26.62"/>
    <n v="47.58"/>
    <n v="0.64123989218328836"/>
  </r>
  <r>
    <n v="4197"/>
    <d v="2026-10-16T00:00:00"/>
    <n v="2026"/>
    <s v="Q4"/>
    <x v="9"/>
    <x v="3"/>
    <x v="7"/>
    <x v="3"/>
    <s v="New"/>
    <x v="1"/>
    <s v="Hiking Daypack 20L"/>
    <n v="3"/>
    <n v="94.19"/>
    <n v="0"/>
    <n v="44.89"/>
    <n v="282.57"/>
    <n v="134.67000000000002"/>
    <n v="147.89999999999998"/>
    <n v="0.52341012846374346"/>
  </r>
  <r>
    <n v="360"/>
    <d v="2026-10-17T00:00:00"/>
    <n v="2026"/>
    <s v="Q4"/>
    <x v="9"/>
    <x v="3"/>
    <x v="8"/>
    <x v="0"/>
    <s v="Returning"/>
    <x v="3"/>
    <s v="Portable Camp Stove"/>
    <n v="2"/>
    <n v="82.52"/>
    <n v="0.05"/>
    <n v="38.61"/>
    <n v="156.78799999999998"/>
    <n v="77.22"/>
    <n v="79.567999999999984"/>
    <n v="0.50748781794525089"/>
  </r>
  <r>
    <n v="427"/>
    <d v="2026-10-17T00:00:00"/>
    <n v="2026"/>
    <s v="Q4"/>
    <x v="9"/>
    <x v="3"/>
    <x v="13"/>
    <x v="0"/>
    <s v="Business"/>
    <x v="1"/>
    <s v="Summit Backpack 45L"/>
    <n v="1"/>
    <n v="155.16"/>
    <n v="0"/>
    <n v="78.84"/>
    <n v="155.16"/>
    <n v="78.84"/>
    <n v="76.319999999999993"/>
    <n v="0.49187935034802782"/>
  </r>
  <r>
    <n v="1018"/>
    <d v="2026-10-17T00:00:00"/>
    <n v="2026"/>
    <s v="Q4"/>
    <x v="9"/>
    <x v="3"/>
    <x v="13"/>
    <x v="3"/>
    <s v="Returning"/>
    <x v="2"/>
    <s v="Packing Cube Set"/>
    <n v="1"/>
    <n v="46.36"/>
    <n v="0.05"/>
    <n v="18.399999999999999"/>
    <n v="44.041999999999994"/>
    <n v="18.399999999999999"/>
    <n v="25.641999999999996"/>
    <n v="0.58221697470596245"/>
  </r>
  <r>
    <n v="1179"/>
    <d v="2026-10-17T00:00:00"/>
    <n v="2026"/>
    <s v="Q4"/>
    <x v="9"/>
    <x v="2"/>
    <x v="16"/>
    <x v="0"/>
    <s v="Business"/>
    <x v="0"/>
    <s v="Commuter Helmet"/>
    <n v="1"/>
    <n v="81.47"/>
    <n v="0"/>
    <n v="43.67"/>
    <n v="81.47"/>
    <n v="43.67"/>
    <n v="37.799999999999997"/>
    <n v="0.463974469129741"/>
  </r>
  <r>
    <n v="2267"/>
    <d v="2026-10-17T00:00:00"/>
    <n v="2026"/>
    <s v="Q4"/>
    <x v="9"/>
    <x v="0"/>
    <x v="15"/>
    <x v="0"/>
    <s v="Returning"/>
    <x v="2"/>
    <s v="Carry-On Duffel"/>
    <n v="1"/>
    <n v="134.31"/>
    <n v="0.05"/>
    <n v="67.239999999999995"/>
    <n v="127.5945"/>
    <n v="67.239999999999995"/>
    <n v="60.354500000000002"/>
    <n v="0.47301803761133909"/>
  </r>
  <r>
    <n v="2656"/>
    <d v="2026-10-17T00:00:00"/>
    <n v="2026"/>
    <s v="Q4"/>
    <x v="9"/>
    <x v="2"/>
    <x v="16"/>
    <x v="0"/>
    <s v="New"/>
    <x v="3"/>
    <s v="Compact Sleeping Bag"/>
    <n v="1"/>
    <n v="123.11"/>
    <n v="0"/>
    <n v="58.99"/>
    <n v="123.11"/>
    <n v="58.99"/>
    <n v="64.12"/>
    <n v="0.52083502558687356"/>
  </r>
  <r>
    <n v="2867"/>
    <d v="2026-10-17T00:00:00"/>
    <n v="2026"/>
    <s v="Q4"/>
    <x v="9"/>
    <x v="1"/>
    <x v="6"/>
    <x v="0"/>
    <s v="New"/>
    <x v="3"/>
    <s v="Portable Camp Stove"/>
    <n v="1"/>
    <n v="81.239999999999995"/>
    <n v="0"/>
    <n v="38.65"/>
    <n v="81.239999999999995"/>
    <n v="38.65"/>
    <n v="42.589999999999996"/>
    <n v="0.52424913835548992"/>
  </r>
  <r>
    <n v="3335"/>
    <d v="2026-10-17T00:00:00"/>
    <n v="2026"/>
    <s v="Q4"/>
    <x v="9"/>
    <x v="0"/>
    <x v="9"/>
    <x v="3"/>
    <s v="Returning"/>
    <x v="1"/>
    <s v="Trekking Poles"/>
    <n v="1"/>
    <n v="70.81"/>
    <n v="0.15"/>
    <n v="32.93"/>
    <n v="60.188499999999998"/>
    <n v="32.93"/>
    <n v="27.258499999999998"/>
    <n v="0.45288551799762411"/>
  </r>
  <r>
    <n v="3770"/>
    <d v="2026-10-17T00:00:00"/>
    <n v="2026"/>
    <s v="Q4"/>
    <x v="9"/>
    <x v="3"/>
    <x v="13"/>
    <x v="0"/>
    <s v="Business"/>
    <x v="3"/>
    <s v="Trail Tent 2P"/>
    <n v="6"/>
    <n v="200.26"/>
    <n v="0"/>
    <n v="106.71"/>
    <n v="1201.56"/>
    <n v="640.26"/>
    <n v="561.29999999999995"/>
    <n v="0.46714271447118744"/>
  </r>
  <r>
    <n v="4065"/>
    <d v="2026-10-17T00:00:00"/>
    <n v="2026"/>
    <s v="Q4"/>
    <x v="9"/>
    <x v="3"/>
    <x v="4"/>
    <x v="0"/>
    <s v="New"/>
    <x v="4"/>
    <s v="Recovery Roller"/>
    <n v="3"/>
    <n v="36.75"/>
    <n v="0.05"/>
    <n v="13.71"/>
    <n v="104.7375"/>
    <n v="41.13"/>
    <n v="63.607499999999995"/>
    <n v="0.60730397422126747"/>
  </r>
  <r>
    <n v="4222"/>
    <d v="2026-10-17T00:00:00"/>
    <n v="2026"/>
    <s v="Q4"/>
    <x v="9"/>
    <x v="2"/>
    <x v="16"/>
    <x v="0"/>
    <s v="Returning"/>
    <x v="1"/>
    <s v="Hiking Daypack 20L"/>
    <n v="2"/>
    <n v="92.41"/>
    <n v="0.1"/>
    <n v="45.42"/>
    <n v="166.33799999999999"/>
    <n v="90.84"/>
    <n v="75.49799999999999"/>
    <n v="0.4538830573891714"/>
  </r>
  <r>
    <n v="4304"/>
    <d v="2026-10-17T00:00:00"/>
    <n v="2026"/>
    <s v="Q4"/>
    <x v="9"/>
    <x v="1"/>
    <x v="14"/>
    <x v="2"/>
    <s v="New"/>
    <x v="4"/>
    <s v="Resistance Band Set"/>
    <n v="1"/>
    <n v="40.67"/>
    <n v="0"/>
    <n v="15.09"/>
    <n v="40.67"/>
    <n v="15.09"/>
    <n v="25.580000000000002"/>
    <n v="0.62896483894762722"/>
  </r>
  <r>
    <n v="109"/>
    <d v="2026-10-18T00:00:00"/>
    <n v="2026"/>
    <s v="Q4"/>
    <x v="9"/>
    <x v="1"/>
    <x v="1"/>
    <x v="0"/>
    <s v="Returning"/>
    <x v="1"/>
    <s v="Hiking Daypack 20L"/>
    <n v="1"/>
    <n v="90.09"/>
    <n v="0"/>
    <n v="45.17"/>
    <n v="90.09"/>
    <n v="45.17"/>
    <n v="44.92"/>
    <n v="0.49861249861249862"/>
  </r>
  <r>
    <n v="744"/>
    <d v="2026-10-18T00:00:00"/>
    <n v="2026"/>
    <s v="Q4"/>
    <x v="9"/>
    <x v="2"/>
    <x v="10"/>
    <x v="0"/>
    <s v="Returning"/>
    <x v="2"/>
    <s v="Insulated Bottle"/>
    <n v="1"/>
    <n v="36.83"/>
    <n v="0"/>
    <n v="13.64"/>
    <n v="36.83"/>
    <n v="13.64"/>
    <n v="23.189999999999998"/>
    <n v="0.62964974205810476"/>
  </r>
  <r>
    <n v="960"/>
    <d v="2026-10-18T00:00:00"/>
    <n v="2026"/>
    <s v="Q4"/>
    <x v="9"/>
    <x v="1"/>
    <x v="12"/>
    <x v="3"/>
    <s v="Returning"/>
    <x v="3"/>
    <s v="Trail Tent 2P"/>
    <n v="5"/>
    <n v="196.37"/>
    <n v="0.05"/>
    <n v="103.51"/>
    <n v="932.75749999999994"/>
    <n v="517.55000000000007"/>
    <n v="415.20749999999987"/>
    <n v="0.44513981393877816"/>
  </r>
  <r>
    <n v="1389"/>
    <d v="2026-10-18T00:00:00"/>
    <n v="2026"/>
    <s v="Q4"/>
    <x v="9"/>
    <x v="0"/>
    <x v="15"/>
    <x v="0"/>
    <s v="New"/>
    <x v="1"/>
    <s v="Hiking Daypack 20L"/>
    <n v="2"/>
    <n v="93.73"/>
    <n v="0"/>
    <n v="44.79"/>
    <n v="187.46"/>
    <n v="89.58"/>
    <n v="97.88000000000001"/>
    <n v="0.52213805611863873"/>
  </r>
  <r>
    <n v="1493"/>
    <d v="2026-10-18T00:00:00"/>
    <n v="2026"/>
    <s v="Q4"/>
    <x v="9"/>
    <x v="2"/>
    <x v="10"/>
    <x v="0"/>
    <s v="Business"/>
    <x v="2"/>
    <s v="Insulated Bottle"/>
    <n v="1"/>
    <n v="36.46"/>
    <n v="0.05"/>
    <n v="13.35"/>
    <n v="34.637"/>
    <n v="13.35"/>
    <n v="21.286999999999999"/>
    <n v="0.61457401045125148"/>
  </r>
  <r>
    <n v="1967"/>
    <d v="2026-10-18T00:00:00"/>
    <n v="2026"/>
    <s v="Q4"/>
    <x v="9"/>
    <x v="1"/>
    <x v="14"/>
    <x v="0"/>
    <s v="Returning"/>
    <x v="3"/>
    <s v="Compact Sleeping Bag"/>
    <n v="2"/>
    <n v="125.91"/>
    <n v="0"/>
    <n v="61.95"/>
    <n v="251.82"/>
    <n v="123.9"/>
    <n v="127.91999999999999"/>
    <n v="0.50798189182749576"/>
  </r>
  <r>
    <n v="2132"/>
    <d v="2026-10-18T00:00:00"/>
    <n v="2026"/>
    <s v="Q4"/>
    <x v="9"/>
    <x v="3"/>
    <x v="8"/>
    <x v="2"/>
    <s v="New"/>
    <x v="1"/>
    <s v="Hiking Daypack 20L"/>
    <n v="1"/>
    <n v="92.56"/>
    <n v="0.1"/>
    <n v="44.23"/>
    <n v="83.304000000000002"/>
    <n v="44.23"/>
    <n v="39.074000000000005"/>
    <n v="0.46905310669355621"/>
  </r>
  <r>
    <n v="2882"/>
    <d v="2026-10-18T00:00:00"/>
    <n v="2026"/>
    <s v="Q4"/>
    <x v="9"/>
    <x v="3"/>
    <x v="8"/>
    <x v="3"/>
    <s v="New"/>
    <x v="1"/>
    <s v="Trekking Poles"/>
    <n v="4"/>
    <n v="70.02"/>
    <n v="0"/>
    <n v="32.86"/>
    <n v="280.08"/>
    <n v="131.44"/>
    <n v="148.63999999999999"/>
    <n v="0.53070551271065403"/>
  </r>
  <r>
    <n v="3345"/>
    <d v="2026-10-18T00:00:00"/>
    <n v="2026"/>
    <s v="Q4"/>
    <x v="9"/>
    <x v="0"/>
    <x v="15"/>
    <x v="0"/>
    <s v="Returning"/>
    <x v="0"/>
    <s v="Trail Bike Light"/>
    <n v="3"/>
    <n v="51.62"/>
    <n v="0.1"/>
    <n v="22.94"/>
    <n v="139.374"/>
    <n v="68.820000000000007"/>
    <n v="70.553999999999988"/>
    <n v="0.50622067243531788"/>
  </r>
  <r>
    <n v="4089"/>
    <d v="2026-10-18T00:00:00"/>
    <n v="2026"/>
    <s v="Q4"/>
    <x v="9"/>
    <x v="2"/>
    <x v="2"/>
    <x v="0"/>
    <s v="New"/>
    <x v="3"/>
    <s v="Trail Tent 2P"/>
    <n v="1"/>
    <n v="196.39"/>
    <n v="0"/>
    <n v="104.66"/>
    <n v="196.39"/>
    <n v="104.66"/>
    <n v="91.72999999999999"/>
    <n v="0.46708080859514228"/>
  </r>
  <r>
    <n v="4119"/>
    <d v="2026-10-18T00:00:00"/>
    <n v="2026"/>
    <s v="Q4"/>
    <x v="9"/>
    <x v="3"/>
    <x v="8"/>
    <x v="1"/>
    <s v="Business"/>
    <x v="4"/>
    <s v="Resistance Band Set"/>
    <n v="10"/>
    <n v="41.26"/>
    <n v="0.1"/>
    <n v="15.06"/>
    <n v="371.34"/>
    <n v="150.6"/>
    <n v="220.73999999999998"/>
    <n v="0.59444175149458711"/>
  </r>
  <r>
    <n v="4968"/>
    <d v="2026-10-18T00:00:00"/>
    <n v="2026"/>
    <s v="Q4"/>
    <x v="9"/>
    <x v="2"/>
    <x v="3"/>
    <x v="3"/>
    <s v="New"/>
    <x v="2"/>
    <s v="Insulated Bottle"/>
    <n v="1"/>
    <n v="35.549999999999997"/>
    <n v="0.05"/>
    <n v="13.44"/>
    <n v="33.772499999999994"/>
    <n v="13.44"/>
    <n v="20.332499999999996"/>
    <n v="0.60204308238951809"/>
  </r>
  <r>
    <n v="5197"/>
    <d v="2026-10-18T00:00:00"/>
    <n v="2026"/>
    <s v="Q4"/>
    <x v="9"/>
    <x v="3"/>
    <x v="8"/>
    <x v="0"/>
    <s v="New"/>
    <x v="0"/>
    <s v="Trail Bike Light"/>
    <n v="1"/>
    <n v="49.5"/>
    <n v="0"/>
    <n v="22.36"/>
    <n v="49.5"/>
    <n v="22.36"/>
    <n v="27.14"/>
    <n v="0.54828282828282826"/>
  </r>
  <r>
    <n v="66"/>
    <d v="2026-10-19T00:00:00"/>
    <n v="2026"/>
    <s v="Q4"/>
    <x v="9"/>
    <x v="0"/>
    <x v="15"/>
    <x v="0"/>
    <s v="Business"/>
    <x v="3"/>
    <s v="Portable Camp Stove"/>
    <n v="1"/>
    <n v="80.58"/>
    <n v="0"/>
    <n v="40.43"/>
    <n v="80.58"/>
    <n v="40.43"/>
    <n v="40.15"/>
    <n v="0.49826259617771157"/>
  </r>
  <r>
    <n v="585"/>
    <d v="2026-10-19T00:00:00"/>
    <n v="2026"/>
    <s v="Q4"/>
    <x v="9"/>
    <x v="2"/>
    <x v="5"/>
    <x v="2"/>
    <s v="Business"/>
    <x v="2"/>
    <s v="Travel Backpack 35L"/>
    <n v="2"/>
    <n v="161.59"/>
    <n v="0.05"/>
    <n v="89.57"/>
    <n v="307.02100000000002"/>
    <n v="179.14"/>
    <n v="127.88100000000003"/>
    <n v="0.41652199686666391"/>
  </r>
  <r>
    <n v="856"/>
    <d v="2026-10-19T00:00:00"/>
    <n v="2026"/>
    <s v="Q4"/>
    <x v="9"/>
    <x v="3"/>
    <x v="8"/>
    <x v="0"/>
    <s v="Business"/>
    <x v="3"/>
    <s v="Portable Camp Stove"/>
    <n v="1"/>
    <n v="80.319999999999993"/>
    <n v="0"/>
    <n v="39.729999999999997"/>
    <n v="80.319999999999993"/>
    <n v="39.729999999999997"/>
    <n v="40.589999999999996"/>
    <n v="0.50535358565737054"/>
  </r>
  <r>
    <n v="1793"/>
    <d v="2026-10-19T00:00:00"/>
    <n v="2026"/>
    <s v="Q4"/>
    <x v="9"/>
    <x v="0"/>
    <x v="9"/>
    <x v="3"/>
    <s v="New"/>
    <x v="2"/>
    <s v="Travel Backpack 35L"/>
    <n v="1"/>
    <n v="164.25"/>
    <n v="0"/>
    <n v="86.6"/>
    <n v="164.25"/>
    <n v="86.6"/>
    <n v="77.650000000000006"/>
    <n v="0.47275494672754947"/>
  </r>
  <r>
    <n v="4763"/>
    <d v="2026-10-19T00:00:00"/>
    <n v="2026"/>
    <s v="Q4"/>
    <x v="9"/>
    <x v="3"/>
    <x v="8"/>
    <x v="3"/>
    <s v="New"/>
    <x v="0"/>
    <s v="Cycling Pack 12L"/>
    <n v="6"/>
    <n v="101.6"/>
    <n v="0"/>
    <n v="50.17"/>
    <n v="609.59999999999991"/>
    <n v="301.02"/>
    <n v="308.57999999999993"/>
    <n v="0.50620078740157481"/>
  </r>
  <r>
    <n v="1716"/>
    <d v="2026-10-20T00:00:00"/>
    <n v="2026"/>
    <s v="Q4"/>
    <x v="9"/>
    <x v="0"/>
    <x v="0"/>
    <x v="2"/>
    <s v="Returning"/>
    <x v="4"/>
    <s v="Recovery Roller"/>
    <n v="5"/>
    <n v="35.99"/>
    <n v="0"/>
    <n v="14.19"/>
    <n v="179.95000000000002"/>
    <n v="70.95"/>
    <n v="109.00000000000001"/>
    <n v="0.60572381217004723"/>
  </r>
  <r>
    <n v="1759"/>
    <d v="2026-10-20T00:00:00"/>
    <n v="2026"/>
    <s v="Q4"/>
    <x v="9"/>
    <x v="3"/>
    <x v="8"/>
    <x v="0"/>
    <s v="Returning"/>
    <x v="4"/>
    <s v="Recovery Roller"/>
    <n v="2"/>
    <n v="36.57"/>
    <n v="0.1"/>
    <n v="13.79"/>
    <n v="65.826000000000008"/>
    <n v="27.58"/>
    <n v="38.246000000000009"/>
    <n v="0.58101661957281325"/>
  </r>
  <r>
    <n v="1811"/>
    <d v="2026-10-20T00:00:00"/>
    <n v="2026"/>
    <s v="Q4"/>
    <x v="9"/>
    <x v="1"/>
    <x v="6"/>
    <x v="0"/>
    <s v="New"/>
    <x v="0"/>
    <s v="Compact Repair Kit"/>
    <n v="1"/>
    <n v="40.99"/>
    <n v="0.1"/>
    <n v="17.16"/>
    <n v="36.891000000000005"/>
    <n v="17.16"/>
    <n v="19.731000000000005"/>
    <n v="0.5348458973733432"/>
  </r>
  <r>
    <n v="2918"/>
    <d v="2026-10-20T00:00:00"/>
    <n v="2026"/>
    <s v="Q4"/>
    <x v="9"/>
    <x v="3"/>
    <x v="8"/>
    <x v="2"/>
    <s v="Returning"/>
    <x v="3"/>
    <s v="Portable Camp Stove"/>
    <n v="3"/>
    <n v="80.47"/>
    <n v="0"/>
    <n v="40.090000000000003"/>
    <n v="241.41"/>
    <n v="120.27000000000001"/>
    <n v="121.13999999999999"/>
    <n v="0.50180191375667949"/>
  </r>
  <r>
    <n v="4150"/>
    <d v="2026-10-20T00:00:00"/>
    <n v="2026"/>
    <s v="Q4"/>
    <x v="9"/>
    <x v="3"/>
    <x v="13"/>
    <x v="2"/>
    <s v="Business"/>
    <x v="1"/>
    <s v="Trail Boots"/>
    <n v="5"/>
    <n v="140.32"/>
    <n v="0"/>
    <n v="80.08"/>
    <n v="701.59999999999991"/>
    <n v="400.4"/>
    <n v="301.19999999999993"/>
    <n v="0.4293044469783352"/>
  </r>
  <r>
    <n v="4830"/>
    <d v="2026-10-20T00:00:00"/>
    <n v="2026"/>
    <s v="Q4"/>
    <x v="9"/>
    <x v="1"/>
    <x v="11"/>
    <x v="0"/>
    <s v="New"/>
    <x v="4"/>
    <s v="Weighted Vest"/>
    <n v="3"/>
    <n v="125.93"/>
    <n v="0.1"/>
    <n v="68.45"/>
    <n v="340.01100000000002"/>
    <n v="205.35000000000002"/>
    <n v="134.661"/>
    <n v="0.39604895135745605"/>
  </r>
  <r>
    <n v="4698"/>
    <d v="2026-10-21T00:00:00"/>
    <n v="2026"/>
    <s v="Q4"/>
    <x v="9"/>
    <x v="3"/>
    <x v="8"/>
    <x v="0"/>
    <s v="Returning"/>
    <x v="1"/>
    <s v="Trail Boots"/>
    <n v="2"/>
    <n v="141.4"/>
    <n v="0.05"/>
    <n v="77.48"/>
    <n v="268.66000000000003"/>
    <n v="154.96"/>
    <n v="113.70000000000002"/>
    <n v="0.42321149408173903"/>
  </r>
  <r>
    <n v="4846"/>
    <d v="2026-10-21T00:00:00"/>
    <n v="2026"/>
    <s v="Q4"/>
    <x v="9"/>
    <x v="0"/>
    <x v="0"/>
    <x v="1"/>
    <s v="Business"/>
    <x v="0"/>
    <s v="Trail Bike Light"/>
    <n v="8"/>
    <n v="51.91"/>
    <n v="0.05"/>
    <n v="22.99"/>
    <n v="394.51599999999996"/>
    <n v="183.92"/>
    <n v="210.59599999999998"/>
    <n v="0.53380851473704483"/>
  </r>
  <r>
    <n v="5024"/>
    <d v="2026-10-21T00:00:00"/>
    <n v="2026"/>
    <s v="Q4"/>
    <x v="9"/>
    <x v="3"/>
    <x v="7"/>
    <x v="3"/>
    <s v="Returning"/>
    <x v="3"/>
    <s v="Trail Tent 2P"/>
    <n v="1"/>
    <n v="192.62"/>
    <n v="0"/>
    <n v="102.51"/>
    <n v="192.62"/>
    <n v="102.51"/>
    <n v="90.11"/>
    <n v="0.46781227286886096"/>
  </r>
  <r>
    <n v="1157"/>
    <d v="2026-10-22T00:00:00"/>
    <n v="2026"/>
    <s v="Q4"/>
    <x v="9"/>
    <x v="3"/>
    <x v="4"/>
    <x v="0"/>
    <s v="New"/>
    <x v="0"/>
    <s v="Trail Bike Light"/>
    <n v="1"/>
    <n v="51.25"/>
    <n v="0"/>
    <n v="22.58"/>
    <n v="51.25"/>
    <n v="22.58"/>
    <n v="28.67"/>
    <n v="0.55941463414634152"/>
  </r>
  <r>
    <n v="1427"/>
    <d v="2026-10-22T00:00:00"/>
    <n v="2026"/>
    <s v="Q4"/>
    <x v="9"/>
    <x v="3"/>
    <x v="4"/>
    <x v="2"/>
    <s v="New"/>
    <x v="2"/>
    <s v="Packing Cube Set"/>
    <n v="1"/>
    <n v="45.97"/>
    <n v="0.05"/>
    <n v="18.760000000000002"/>
    <n v="43.671499999999995"/>
    <n v="18.760000000000002"/>
    <n v="24.911499999999993"/>
    <n v="0.57042922729926826"/>
  </r>
  <r>
    <n v="1622"/>
    <d v="2026-10-22T00:00:00"/>
    <n v="2026"/>
    <s v="Q4"/>
    <x v="9"/>
    <x v="2"/>
    <x v="2"/>
    <x v="3"/>
    <s v="Returning"/>
    <x v="3"/>
    <s v="Compact Sleeping Bag"/>
    <n v="1"/>
    <n v="123.29"/>
    <n v="0"/>
    <n v="59.48"/>
    <n v="123.29"/>
    <n v="59.48"/>
    <n v="63.810000000000009"/>
    <n v="0.51756022386243816"/>
  </r>
  <r>
    <n v="1879"/>
    <d v="2026-10-22T00:00:00"/>
    <n v="2026"/>
    <s v="Q4"/>
    <x v="9"/>
    <x v="3"/>
    <x v="8"/>
    <x v="1"/>
    <s v="Business"/>
    <x v="2"/>
    <s v="Insulated Bottle"/>
    <n v="8"/>
    <n v="35.83"/>
    <n v="0.05"/>
    <n v="13.89"/>
    <n v="272.30799999999999"/>
    <n v="111.12"/>
    <n v="161.18799999999999"/>
    <n v="0.59193266448286497"/>
  </r>
  <r>
    <n v="2483"/>
    <d v="2026-10-22T00:00:00"/>
    <n v="2026"/>
    <s v="Q4"/>
    <x v="9"/>
    <x v="0"/>
    <x v="0"/>
    <x v="0"/>
    <s v="New"/>
    <x v="3"/>
    <s v="Portable Camp Stove"/>
    <n v="1"/>
    <n v="80.56"/>
    <n v="0"/>
    <n v="39.53"/>
    <n v="80.56"/>
    <n v="39.53"/>
    <n v="41.03"/>
    <n v="0.5093098311817279"/>
  </r>
  <r>
    <n v="4451"/>
    <d v="2026-10-22T00:00:00"/>
    <n v="2026"/>
    <s v="Q4"/>
    <x v="9"/>
    <x v="3"/>
    <x v="7"/>
    <x v="0"/>
    <s v="New"/>
    <x v="0"/>
    <s v="Compact Repair Kit"/>
    <n v="1"/>
    <n v="40.47"/>
    <n v="0.05"/>
    <n v="16.73"/>
    <n v="38.4465"/>
    <n v="16.73"/>
    <n v="21.7165"/>
    <n v="0.5648498562938109"/>
  </r>
  <r>
    <n v="93"/>
    <d v="2026-10-23T00:00:00"/>
    <n v="2026"/>
    <s v="Q4"/>
    <x v="9"/>
    <x v="1"/>
    <x v="12"/>
    <x v="1"/>
    <s v="Business"/>
    <x v="2"/>
    <s v="Carry-On Duffel"/>
    <n v="15"/>
    <n v="133.52000000000001"/>
    <n v="0.2"/>
    <n v="66"/>
    <n v="1602.2400000000002"/>
    <n v="990"/>
    <n v="612.24000000000024"/>
    <n v="0.38211503894547644"/>
  </r>
  <r>
    <n v="265"/>
    <d v="2026-10-23T00:00:00"/>
    <n v="2026"/>
    <s v="Q4"/>
    <x v="9"/>
    <x v="1"/>
    <x v="6"/>
    <x v="0"/>
    <s v="Returning"/>
    <x v="0"/>
    <s v="Commuter Helmet"/>
    <n v="1"/>
    <n v="82.28"/>
    <n v="0"/>
    <n v="42.08"/>
    <n v="82.28"/>
    <n v="42.08"/>
    <n v="40.200000000000003"/>
    <n v="0.48857559552746721"/>
  </r>
  <r>
    <n v="555"/>
    <d v="2026-10-23T00:00:00"/>
    <n v="2026"/>
    <s v="Q4"/>
    <x v="9"/>
    <x v="1"/>
    <x v="11"/>
    <x v="0"/>
    <s v="New"/>
    <x v="2"/>
    <s v="Insulated Bottle"/>
    <n v="6"/>
    <n v="35.479999999999997"/>
    <n v="0"/>
    <n v="13.37"/>
    <n v="212.88"/>
    <n v="80.22"/>
    <n v="132.66"/>
    <n v="0.62316798196166856"/>
  </r>
  <r>
    <n v="1993"/>
    <d v="2026-10-23T00:00:00"/>
    <n v="2026"/>
    <s v="Q4"/>
    <x v="9"/>
    <x v="2"/>
    <x v="3"/>
    <x v="2"/>
    <s v="New"/>
    <x v="1"/>
    <s v="Summit Backpack 45L"/>
    <n v="1"/>
    <n v="152.38"/>
    <n v="0.15"/>
    <n v="78.92"/>
    <n v="129.523"/>
    <n v="78.92"/>
    <n v="50.602999999999994"/>
    <n v="0.39068736826663986"/>
  </r>
  <r>
    <n v="3116"/>
    <d v="2026-10-23T00:00:00"/>
    <n v="2026"/>
    <s v="Q4"/>
    <x v="9"/>
    <x v="1"/>
    <x v="1"/>
    <x v="3"/>
    <s v="New"/>
    <x v="1"/>
    <s v="Hiking Daypack 20L"/>
    <n v="1"/>
    <n v="93.64"/>
    <n v="0"/>
    <n v="44.34"/>
    <n v="93.64"/>
    <n v="44.34"/>
    <n v="49.3"/>
    <n v="0.52648440837249033"/>
  </r>
  <r>
    <n v="3631"/>
    <d v="2026-10-23T00:00:00"/>
    <n v="2026"/>
    <s v="Q4"/>
    <x v="9"/>
    <x v="3"/>
    <x v="7"/>
    <x v="2"/>
    <s v="Returning"/>
    <x v="4"/>
    <s v="Weighted Vest"/>
    <n v="1"/>
    <n v="123.6"/>
    <n v="0"/>
    <n v="67.3"/>
    <n v="123.6"/>
    <n v="67.3"/>
    <n v="56.3"/>
    <n v="0.45550161812297735"/>
  </r>
  <r>
    <n v="4216"/>
    <d v="2026-10-23T00:00:00"/>
    <n v="2026"/>
    <s v="Q4"/>
    <x v="9"/>
    <x v="1"/>
    <x v="1"/>
    <x v="0"/>
    <s v="New"/>
    <x v="4"/>
    <s v="Weighted Vest"/>
    <n v="3"/>
    <n v="124.6"/>
    <n v="0.05"/>
    <n v="69.12"/>
    <n v="355.10999999999996"/>
    <n v="207.36"/>
    <n v="147.74999999999994"/>
    <n v="0.41606826053898782"/>
  </r>
  <r>
    <n v="4956"/>
    <d v="2026-10-23T00:00:00"/>
    <n v="2026"/>
    <s v="Q4"/>
    <x v="9"/>
    <x v="3"/>
    <x v="13"/>
    <x v="2"/>
    <s v="Business"/>
    <x v="1"/>
    <s v="Summit Backpack 45L"/>
    <n v="2"/>
    <n v="151.66"/>
    <n v="0"/>
    <n v="77.17"/>
    <n v="303.32"/>
    <n v="154.34"/>
    <n v="148.97999999999999"/>
    <n v="0.49116444678886984"/>
  </r>
  <r>
    <n v="439"/>
    <d v="2026-10-24T00:00:00"/>
    <n v="2026"/>
    <s v="Q4"/>
    <x v="9"/>
    <x v="2"/>
    <x v="5"/>
    <x v="2"/>
    <s v="New"/>
    <x v="2"/>
    <s v="Insulated Bottle"/>
    <n v="1"/>
    <n v="36.76"/>
    <n v="0"/>
    <n v="13.18"/>
    <n v="36.76"/>
    <n v="13.18"/>
    <n v="23.58"/>
    <n v="0.64145810663764957"/>
  </r>
  <r>
    <n v="1076"/>
    <d v="2026-10-24T00:00:00"/>
    <n v="2026"/>
    <s v="Q4"/>
    <x v="9"/>
    <x v="0"/>
    <x v="9"/>
    <x v="3"/>
    <s v="Returning"/>
    <x v="3"/>
    <s v="Trail Tent 2P"/>
    <n v="1"/>
    <n v="195.67"/>
    <n v="0"/>
    <n v="105.88"/>
    <n v="195.67"/>
    <n v="105.88"/>
    <n v="89.789999999999992"/>
    <n v="0.45888485715745897"/>
  </r>
  <r>
    <n v="1130"/>
    <d v="2026-10-24T00:00:00"/>
    <n v="2026"/>
    <s v="Q4"/>
    <x v="9"/>
    <x v="0"/>
    <x v="15"/>
    <x v="2"/>
    <s v="Returning"/>
    <x v="0"/>
    <s v="Compact Repair Kit"/>
    <n v="1"/>
    <n v="40.83"/>
    <n v="0.1"/>
    <n v="16.54"/>
    <n v="36.747"/>
    <n v="16.54"/>
    <n v="20.207000000000001"/>
    <n v="0.54989522954254766"/>
  </r>
  <r>
    <n v="2820"/>
    <d v="2026-10-24T00:00:00"/>
    <n v="2026"/>
    <s v="Q4"/>
    <x v="9"/>
    <x v="3"/>
    <x v="7"/>
    <x v="1"/>
    <s v="Business"/>
    <x v="1"/>
    <s v="Trekking Poles"/>
    <n v="6"/>
    <n v="72.73"/>
    <n v="0.05"/>
    <n v="32.700000000000003"/>
    <n v="414.56099999999998"/>
    <n v="196.20000000000002"/>
    <n v="218.36099999999996"/>
    <n v="0.52672827400551425"/>
  </r>
  <r>
    <n v="4213"/>
    <d v="2026-10-24T00:00:00"/>
    <n v="2026"/>
    <s v="Q4"/>
    <x v="9"/>
    <x v="1"/>
    <x v="14"/>
    <x v="1"/>
    <s v="Business"/>
    <x v="3"/>
    <s v="Portable Camp Stove"/>
    <n v="4"/>
    <n v="81.23"/>
    <n v="0.1"/>
    <n v="38.96"/>
    <n v="292.428"/>
    <n v="155.84"/>
    <n v="136.58799999999999"/>
    <n v="0.46708249552026482"/>
  </r>
  <r>
    <n v="4375"/>
    <d v="2026-10-24T00:00:00"/>
    <n v="2026"/>
    <s v="Q4"/>
    <x v="9"/>
    <x v="1"/>
    <x v="1"/>
    <x v="0"/>
    <s v="Business"/>
    <x v="2"/>
    <s v="Packing Cube Set"/>
    <n v="1"/>
    <n v="46.38"/>
    <n v="0.15"/>
    <n v="17.87"/>
    <n v="39.423000000000002"/>
    <n v="17.87"/>
    <n v="21.553000000000001"/>
    <n v="0.54671131065621592"/>
  </r>
  <r>
    <n v="5072"/>
    <d v="2026-10-24T00:00:00"/>
    <n v="2026"/>
    <s v="Q4"/>
    <x v="9"/>
    <x v="3"/>
    <x v="7"/>
    <x v="1"/>
    <s v="Business"/>
    <x v="2"/>
    <s v="Packing Cube Set"/>
    <n v="5"/>
    <n v="45.9"/>
    <n v="0.1"/>
    <n v="17.940000000000001"/>
    <n v="206.55"/>
    <n v="89.7"/>
    <n v="116.85000000000001"/>
    <n v="0.56572258533042852"/>
  </r>
  <r>
    <n v="310"/>
    <d v="2026-10-25T00:00:00"/>
    <n v="2026"/>
    <s v="Q4"/>
    <x v="9"/>
    <x v="1"/>
    <x v="12"/>
    <x v="0"/>
    <s v="Business"/>
    <x v="1"/>
    <s v="Trail Boots"/>
    <n v="5"/>
    <n v="144.04"/>
    <n v="0.1"/>
    <n v="78.069999999999993"/>
    <n v="648.17999999999995"/>
    <n v="390.34999999999997"/>
    <n v="257.83"/>
    <n v="0.39777530932765592"/>
  </r>
  <r>
    <n v="317"/>
    <d v="2026-10-25T00:00:00"/>
    <n v="2026"/>
    <s v="Q4"/>
    <x v="9"/>
    <x v="2"/>
    <x v="10"/>
    <x v="3"/>
    <s v="New"/>
    <x v="0"/>
    <s v="Commuter Helmet"/>
    <n v="2"/>
    <n v="80.69"/>
    <n v="0.05"/>
    <n v="43.81"/>
    <n v="153.31099999999998"/>
    <n v="87.62"/>
    <n v="65.690999999999974"/>
    <n v="0.42848197454846676"/>
  </r>
  <r>
    <n v="684"/>
    <d v="2026-10-25T00:00:00"/>
    <n v="2026"/>
    <s v="Q4"/>
    <x v="9"/>
    <x v="3"/>
    <x v="4"/>
    <x v="0"/>
    <s v="Business"/>
    <x v="3"/>
    <s v="Trail Tent 2P"/>
    <n v="1"/>
    <n v="191.91"/>
    <n v="0"/>
    <n v="101.89"/>
    <n v="191.91"/>
    <n v="101.89"/>
    <n v="90.02"/>
    <n v="0.46907404512531914"/>
  </r>
  <r>
    <n v="1430"/>
    <d v="2026-10-25T00:00:00"/>
    <n v="2026"/>
    <s v="Q4"/>
    <x v="9"/>
    <x v="3"/>
    <x v="13"/>
    <x v="2"/>
    <s v="New"/>
    <x v="4"/>
    <s v="Recovery Roller"/>
    <n v="1"/>
    <n v="36.630000000000003"/>
    <n v="0.05"/>
    <n v="13.97"/>
    <n v="34.798500000000004"/>
    <n v="13.97"/>
    <n v="20.828500000000005"/>
    <n v="0.59854591433538806"/>
  </r>
  <r>
    <n v="2049"/>
    <d v="2026-10-25T00:00:00"/>
    <n v="2026"/>
    <s v="Q4"/>
    <x v="9"/>
    <x v="3"/>
    <x v="4"/>
    <x v="1"/>
    <s v="Business"/>
    <x v="2"/>
    <s v="Insulated Bottle"/>
    <n v="6"/>
    <n v="35.380000000000003"/>
    <n v="0.05"/>
    <n v="13.9"/>
    <n v="201.66600000000003"/>
    <n v="83.4"/>
    <n v="118.26600000000002"/>
    <n v="0.58644491386748387"/>
  </r>
  <r>
    <n v="2199"/>
    <d v="2026-10-25T00:00:00"/>
    <n v="2026"/>
    <s v="Q4"/>
    <x v="9"/>
    <x v="1"/>
    <x v="12"/>
    <x v="3"/>
    <s v="Returning"/>
    <x v="2"/>
    <s v="Carry-On Duffel"/>
    <n v="1"/>
    <n v="132.63"/>
    <n v="0.05"/>
    <n v="67.489999999999995"/>
    <n v="125.99849999999999"/>
    <n v="67.489999999999995"/>
    <n v="58.508499999999998"/>
    <n v="0.46435870268296847"/>
  </r>
  <r>
    <n v="2954"/>
    <d v="2026-10-25T00:00:00"/>
    <n v="2026"/>
    <s v="Q4"/>
    <x v="9"/>
    <x v="3"/>
    <x v="4"/>
    <x v="0"/>
    <s v="New"/>
    <x v="1"/>
    <s v="Trekking Poles"/>
    <n v="1"/>
    <n v="71.17"/>
    <n v="0"/>
    <n v="32.57"/>
    <n v="71.17"/>
    <n v="32.57"/>
    <n v="38.6"/>
    <n v="0.54236335534635383"/>
  </r>
  <r>
    <n v="3218"/>
    <d v="2026-10-25T00:00:00"/>
    <n v="2026"/>
    <s v="Q4"/>
    <x v="9"/>
    <x v="0"/>
    <x v="15"/>
    <x v="1"/>
    <s v="Business"/>
    <x v="2"/>
    <s v="Carry-On Duffel"/>
    <n v="6"/>
    <n v="132.08000000000001"/>
    <n v="0.1"/>
    <n v="67.61"/>
    <n v="713.23200000000008"/>
    <n v="405.65999999999997"/>
    <n v="307.57200000000012"/>
    <n v="0.43123696076451995"/>
  </r>
  <r>
    <n v="3965"/>
    <d v="2026-10-25T00:00:00"/>
    <n v="2026"/>
    <s v="Q4"/>
    <x v="9"/>
    <x v="1"/>
    <x v="11"/>
    <x v="2"/>
    <s v="Returning"/>
    <x v="3"/>
    <s v="Portable Camp Stove"/>
    <n v="3"/>
    <n v="82.75"/>
    <n v="0.05"/>
    <n v="38.53"/>
    <n v="235.83749999999998"/>
    <n v="115.59"/>
    <n v="120.24749999999997"/>
    <n v="0.50987438384480832"/>
  </r>
  <r>
    <n v="2278"/>
    <d v="2026-10-26T00:00:00"/>
    <n v="2026"/>
    <s v="Q4"/>
    <x v="9"/>
    <x v="0"/>
    <x v="15"/>
    <x v="0"/>
    <s v="Returning"/>
    <x v="4"/>
    <s v="Training Mat"/>
    <n v="5"/>
    <n v="51.5"/>
    <n v="0.1"/>
    <n v="21.38"/>
    <n v="231.75"/>
    <n v="106.89999999999999"/>
    <n v="124.85000000000001"/>
    <n v="0.53872707659115426"/>
  </r>
  <r>
    <n v="3132"/>
    <d v="2026-10-26T00:00:00"/>
    <n v="2026"/>
    <s v="Q4"/>
    <x v="9"/>
    <x v="2"/>
    <x v="5"/>
    <x v="0"/>
    <s v="New"/>
    <x v="1"/>
    <s v="Trail Boots"/>
    <n v="3"/>
    <n v="140.49"/>
    <n v="0.05"/>
    <n v="77.45"/>
    <n v="400.3965"/>
    <n v="232.35000000000002"/>
    <n v="168.04649999999998"/>
    <n v="0.41970022215478903"/>
  </r>
  <r>
    <n v="3144"/>
    <d v="2026-10-26T00:00:00"/>
    <n v="2026"/>
    <s v="Q4"/>
    <x v="9"/>
    <x v="2"/>
    <x v="2"/>
    <x v="3"/>
    <s v="New"/>
    <x v="4"/>
    <s v="Recovery Roller"/>
    <n v="4"/>
    <n v="36.200000000000003"/>
    <n v="0.15"/>
    <n v="13.53"/>
    <n v="123.08000000000001"/>
    <n v="54.12"/>
    <n v="68.960000000000008"/>
    <n v="0.56028599285017877"/>
  </r>
  <r>
    <n v="3501"/>
    <d v="2026-10-26T00:00:00"/>
    <n v="2026"/>
    <s v="Q4"/>
    <x v="9"/>
    <x v="3"/>
    <x v="7"/>
    <x v="2"/>
    <s v="New"/>
    <x v="3"/>
    <s v="Compact Sleeping Bag"/>
    <n v="1"/>
    <n v="120.5"/>
    <n v="0.05"/>
    <n v="61.71"/>
    <n v="114.47499999999999"/>
    <n v="61.71"/>
    <n v="52.764999999999993"/>
    <n v="0.4609303341340904"/>
  </r>
  <r>
    <n v="458"/>
    <d v="2026-10-27T00:00:00"/>
    <n v="2026"/>
    <s v="Q4"/>
    <x v="9"/>
    <x v="2"/>
    <x v="2"/>
    <x v="2"/>
    <s v="Business"/>
    <x v="0"/>
    <s v="Cycling Pack 12L"/>
    <n v="1"/>
    <n v="102.44"/>
    <n v="0.05"/>
    <n v="49.14"/>
    <n v="97.317999999999998"/>
    <n v="49.14"/>
    <n v="48.177999999999997"/>
    <n v="0.49505744055570394"/>
  </r>
  <r>
    <n v="1065"/>
    <d v="2026-10-27T00:00:00"/>
    <n v="2026"/>
    <s v="Q4"/>
    <x v="9"/>
    <x v="2"/>
    <x v="5"/>
    <x v="0"/>
    <s v="New"/>
    <x v="4"/>
    <s v="Weighted Vest"/>
    <n v="6"/>
    <n v="121.58"/>
    <n v="0.15"/>
    <n v="68.86"/>
    <n v="620.05799999999999"/>
    <n v="413.15999999999997"/>
    <n v="206.89800000000002"/>
    <n v="0.33367523683268346"/>
  </r>
  <r>
    <n v="1707"/>
    <d v="2026-10-27T00:00:00"/>
    <n v="2026"/>
    <s v="Q4"/>
    <x v="9"/>
    <x v="2"/>
    <x v="16"/>
    <x v="0"/>
    <s v="New"/>
    <x v="2"/>
    <s v="Insulated Bottle"/>
    <n v="2"/>
    <n v="35.36"/>
    <n v="0"/>
    <n v="13.33"/>
    <n v="70.72"/>
    <n v="26.66"/>
    <n v="44.06"/>
    <n v="0.62302036199095023"/>
  </r>
  <r>
    <n v="1989"/>
    <d v="2026-10-27T00:00:00"/>
    <n v="2026"/>
    <s v="Q4"/>
    <x v="9"/>
    <x v="3"/>
    <x v="4"/>
    <x v="0"/>
    <s v="New"/>
    <x v="3"/>
    <s v="Alpine Tent 4P"/>
    <n v="2"/>
    <n v="335.73"/>
    <n v="0"/>
    <n v="199.44"/>
    <n v="671.46"/>
    <n v="398.88"/>
    <n v="272.58000000000004"/>
    <n v="0.4059512107943884"/>
  </r>
  <r>
    <n v="2852"/>
    <d v="2026-10-27T00:00:00"/>
    <n v="2026"/>
    <s v="Q4"/>
    <x v="9"/>
    <x v="1"/>
    <x v="12"/>
    <x v="1"/>
    <s v="Business"/>
    <x v="1"/>
    <s v="Trail Boots"/>
    <n v="3"/>
    <n v="141.96"/>
    <n v="0.1"/>
    <n v="77.42"/>
    <n v="383.29200000000003"/>
    <n v="232.26"/>
    <n v="151.03200000000004"/>
    <n v="0.39403900942362485"/>
  </r>
  <r>
    <n v="4762"/>
    <d v="2026-10-27T00:00:00"/>
    <n v="2026"/>
    <s v="Q4"/>
    <x v="9"/>
    <x v="1"/>
    <x v="12"/>
    <x v="3"/>
    <s v="New"/>
    <x v="4"/>
    <s v="Training Mat"/>
    <n v="2"/>
    <n v="51.76"/>
    <n v="0"/>
    <n v="21.64"/>
    <n v="103.52"/>
    <n v="43.28"/>
    <n v="60.239999999999995"/>
    <n v="0.58191653786707875"/>
  </r>
  <r>
    <n v="4997"/>
    <d v="2026-10-27T00:00:00"/>
    <n v="2026"/>
    <s v="Q4"/>
    <x v="9"/>
    <x v="3"/>
    <x v="7"/>
    <x v="0"/>
    <s v="Returning"/>
    <x v="3"/>
    <s v="Trail Tent 2P"/>
    <n v="3"/>
    <n v="194.09"/>
    <n v="0.1"/>
    <n v="105.84"/>
    <n v="524.04300000000001"/>
    <n v="317.52"/>
    <n v="206.52300000000002"/>
    <n v="0.39409552269565667"/>
  </r>
  <r>
    <n v="1238"/>
    <d v="2026-10-28T00:00:00"/>
    <n v="2026"/>
    <s v="Q4"/>
    <x v="9"/>
    <x v="1"/>
    <x v="12"/>
    <x v="0"/>
    <s v="Returning"/>
    <x v="3"/>
    <s v="Compact Sleeping Bag"/>
    <n v="1"/>
    <n v="125.39"/>
    <n v="0.05"/>
    <n v="61.19"/>
    <n v="119.12049999999999"/>
    <n v="61.19"/>
    <n v="57.930499999999995"/>
    <n v="0.48631847582909743"/>
  </r>
  <r>
    <n v="2622"/>
    <d v="2026-10-28T00:00:00"/>
    <n v="2026"/>
    <s v="Q4"/>
    <x v="9"/>
    <x v="0"/>
    <x v="15"/>
    <x v="3"/>
    <s v="New"/>
    <x v="3"/>
    <s v="Portable Camp Stove"/>
    <n v="3"/>
    <n v="83.73"/>
    <n v="0.15"/>
    <n v="39.43"/>
    <n v="213.51149999999998"/>
    <n v="118.28999999999999"/>
    <n v="95.221499999999992"/>
    <n v="0.44597831966896395"/>
  </r>
  <r>
    <n v="3106"/>
    <d v="2026-10-28T00:00:00"/>
    <n v="2026"/>
    <s v="Q4"/>
    <x v="9"/>
    <x v="3"/>
    <x v="8"/>
    <x v="3"/>
    <s v="Business"/>
    <x v="4"/>
    <s v="Recovery Roller"/>
    <n v="3"/>
    <n v="36.99"/>
    <n v="0.05"/>
    <n v="14.14"/>
    <n v="105.42149999999999"/>
    <n v="42.42"/>
    <n v="63.001499999999993"/>
    <n v="0.59761528720422297"/>
  </r>
  <r>
    <n v="3274"/>
    <d v="2026-10-28T00:00:00"/>
    <n v="2026"/>
    <s v="Q4"/>
    <x v="9"/>
    <x v="3"/>
    <x v="7"/>
    <x v="3"/>
    <s v="New"/>
    <x v="4"/>
    <s v="Resistance Band Set"/>
    <n v="1"/>
    <n v="39.42"/>
    <n v="0"/>
    <n v="14.58"/>
    <n v="39.42"/>
    <n v="14.58"/>
    <n v="24.840000000000003"/>
    <n v="0.63013698630136994"/>
  </r>
  <r>
    <n v="3542"/>
    <d v="2026-10-28T00:00:00"/>
    <n v="2026"/>
    <s v="Q4"/>
    <x v="9"/>
    <x v="3"/>
    <x v="4"/>
    <x v="0"/>
    <s v="New"/>
    <x v="0"/>
    <s v="Trail Bike Light"/>
    <n v="2"/>
    <n v="50.66"/>
    <n v="0"/>
    <n v="22.02"/>
    <n v="101.32"/>
    <n v="44.04"/>
    <n v="57.279999999999994"/>
    <n v="0.56533754441373862"/>
  </r>
  <r>
    <n v="3704"/>
    <d v="2026-10-28T00:00:00"/>
    <n v="2026"/>
    <s v="Q4"/>
    <x v="9"/>
    <x v="1"/>
    <x v="12"/>
    <x v="0"/>
    <s v="Returning"/>
    <x v="1"/>
    <s v="Trekking Poles"/>
    <n v="4"/>
    <n v="71.959999999999994"/>
    <n v="0.1"/>
    <n v="31.51"/>
    <n v="259.05599999999998"/>
    <n v="126.04"/>
    <n v="133.01599999999996"/>
    <n v="0.51346427027360864"/>
  </r>
  <r>
    <n v="4699"/>
    <d v="2026-10-28T00:00:00"/>
    <n v="2026"/>
    <s v="Q4"/>
    <x v="9"/>
    <x v="2"/>
    <x v="5"/>
    <x v="2"/>
    <s v="Returning"/>
    <x v="0"/>
    <s v="Trail Bike Light"/>
    <n v="1"/>
    <n v="49.72"/>
    <n v="0.05"/>
    <n v="22.5"/>
    <n v="47.233999999999995"/>
    <n v="22.5"/>
    <n v="24.733999999999995"/>
    <n v="0.52364821950290041"/>
  </r>
  <r>
    <n v="1226"/>
    <d v="2026-10-29T00:00:00"/>
    <n v="2026"/>
    <s v="Q4"/>
    <x v="9"/>
    <x v="0"/>
    <x v="0"/>
    <x v="3"/>
    <s v="Returning"/>
    <x v="2"/>
    <s v="Insulated Bottle"/>
    <n v="1"/>
    <n v="36.58"/>
    <n v="0"/>
    <n v="13.5"/>
    <n v="36.58"/>
    <n v="13.5"/>
    <n v="23.08"/>
    <n v="0.63094587206123565"/>
  </r>
  <r>
    <n v="1245"/>
    <d v="2026-10-29T00:00:00"/>
    <n v="2026"/>
    <s v="Q4"/>
    <x v="9"/>
    <x v="1"/>
    <x v="6"/>
    <x v="3"/>
    <s v="Returning"/>
    <x v="4"/>
    <s v="Resistance Band Set"/>
    <n v="2"/>
    <n v="41.06"/>
    <n v="0.05"/>
    <n v="15.07"/>
    <n v="78.013999999999996"/>
    <n v="30.14"/>
    <n v="47.873999999999995"/>
    <n v="0.6136590868305688"/>
  </r>
  <r>
    <n v="1477"/>
    <d v="2026-10-29T00:00:00"/>
    <n v="2026"/>
    <s v="Q4"/>
    <x v="9"/>
    <x v="1"/>
    <x v="14"/>
    <x v="3"/>
    <s v="Returning"/>
    <x v="3"/>
    <s v="Compact Sleeping Bag"/>
    <n v="1"/>
    <n v="121.78"/>
    <n v="0.15"/>
    <n v="61.55"/>
    <n v="103.51300000000001"/>
    <n v="61.55"/>
    <n v="41.963000000000008"/>
    <n v="0.40538869513974096"/>
  </r>
  <r>
    <n v="1575"/>
    <d v="2026-10-29T00:00:00"/>
    <n v="2026"/>
    <s v="Q4"/>
    <x v="9"/>
    <x v="3"/>
    <x v="7"/>
    <x v="1"/>
    <s v="Returning"/>
    <x v="2"/>
    <s v="Carry-On Duffel"/>
    <n v="5"/>
    <n v="130.68"/>
    <n v="0.2"/>
    <n v="67.209999999999994"/>
    <n v="522.72000000000014"/>
    <n v="336.04999999999995"/>
    <n v="186.67000000000019"/>
    <n v="0.35711279461279488"/>
  </r>
  <r>
    <n v="2830"/>
    <d v="2026-10-29T00:00:00"/>
    <n v="2026"/>
    <s v="Q4"/>
    <x v="9"/>
    <x v="2"/>
    <x v="2"/>
    <x v="0"/>
    <s v="New"/>
    <x v="2"/>
    <s v="Travel Backpack 35L"/>
    <n v="1"/>
    <n v="161.94999999999999"/>
    <n v="0"/>
    <n v="86.61"/>
    <n v="161.94999999999999"/>
    <n v="86.61"/>
    <n v="75.339999999999989"/>
    <n v="0.46520531028095086"/>
  </r>
  <r>
    <n v="2884"/>
    <d v="2026-10-29T00:00:00"/>
    <n v="2026"/>
    <s v="Q4"/>
    <x v="9"/>
    <x v="0"/>
    <x v="15"/>
    <x v="2"/>
    <s v="Returning"/>
    <x v="0"/>
    <s v="Commuter Helmet"/>
    <n v="2"/>
    <n v="83.6"/>
    <n v="0"/>
    <n v="43.01"/>
    <n v="167.2"/>
    <n v="86.02"/>
    <n v="81.179999999999993"/>
    <n v="0.48552631578947369"/>
  </r>
  <r>
    <n v="3093"/>
    <d v="2026-10-29T00:00:00"/>
    <n v="2026"/>
    <s v="Q4"/>
    <x v="9"/>
    <x v="3"/>
    <x v="4"/>
    <x v="1"/>
    <s v="Business"/>
    <x v="3"/>
    <s v="Trail Tent 2P"/>
    <n v="3"/>
    <n v="194.19"/>
    <n v="0.15"/>
    <n v="104.22"/>
    <n v="495.18449999999996"/>
    <n v="312.65999999999997"/>
    <n v="182.52449999999999"/>
    <n v="0.36859897674503139"/>
  </r>
  <r>
    <n v="3613"/>
    <d v="2026-10-29T00:00:00"/>
    <n v="2026"/>
    <s v="Q4"/>
    <x v="9"/>
    <x v="1"/>
    <x v="12"/>
    <x v="0"/>
    <s v="Returning"/>
    <x v="2"/>
    <s v="Travel Backpack 35L"/>
    <n v="3"/>
    <n v="167.41"/>
    <n v="0"/>
    <n v="85.33"/>
    <n v="502.23"/>
    <n v="255.99"/>
    <n v="246.24"/>
    <n v="0.49029329191804549"/>
  </r>
  <r>
    <n v="4496"/>
    <d v="2026-10-29T00:00:00"/>
    <n v="2026"/>
    <s v="Q4"/>
    <x v="9"/>
    <x v="3"/>
    <x v="8"/>
    <x v="0"/>
    <s v="Returning"/>
    <x v="4"/>
    <s v="Resistance Band Set"/>
    <n v="2"/>
    <n v="40.83"/>
    <n v="0.1"/>
    <n v="14.91"/>
    <n v="73.494"/>
    <n v="29.82"/>
    <n v="43.673999999999999"/>
    <n v="0.59425259204833047"/>
  </r>
  <r>
    <n v="5194"/>
    <d v="2026-10-29T00:00:00"/>
    <n v="2026"/>
    <s v="Q4"/>
    <x v="9"/>
    <x v="0"/>
    <x v="9"/>
    <x v="1"/>
    <s v="Business"/>
    <x v="3"/>
    <s v="Portable Camp Stove"/>
    <n v="12"/>
    <n v="80.84"/>
    <n v="0.1"/>
    <n v="38.39"/>
    <n v="873.072"/>
    <n v="460.68"/>
    <n v="412.392"/>
    <n v="0.4723459233602727"/>
  </r>
  <r>
    <n v="339"/>
    <d v="2026-10-30T00:00:00"/>
    <n v="2026"/>
    <s v="Q4"/>
    <x v="9"/>
    <x v="3"/>
    <x v="13"/>
    <x v="0"/>
    <s v="Returning"/>
    <x v="0"/>
    <s v="Compact Repair Kit"/>
    <n v="1"/>
    <n v="39.65"/>
    <n v="0"/>
    <n v="16.38"/>
    <n v="39.65"/>
    <n v="16.38"/>
    <n v="23.27"/>
    <n v="0.58688524590163937"/>
  </r>
  <r>
    <n v="1199"/>
    <d v="2026-10-30T00:00:00"/>
    <n v="2026"/>
    <s v="Q4"/>
    <x v="9"/>
    <x v="1"/>
    <x v="12"/>
    <x v="0"/>
    <s v="New"/>
    <x v="0"/>
    <s v="Cycling Pack 12L"/>
    <n v="1"/>
    <n v="102.47"/>
    <n v="0.1"/>
    <n v="49.75"/>
    <n v="92.222999999999999"/>
    <n v="49.75"/>
    <n v="42.472999999999999"/>
    <n v="0.46054671828068922"/>
  </r>
  <r>
    <n v="1253"/>
    <d v="2026-10-30T00:00:00"/>
    <n v="2026"/>
    <s v="Q4"/>
    <x v="9"/>
    <x v="3"/>
    <x v="13"/>
    <x v="2"/>
    <s v="Business"/>
    <x v="4"/>
    <s v="Resistance Band Set"/>
    <n v="2"/>
    <n v="40.43"/>
    <n v="0"/>
    <n v="14.88"/>
    <n v="80.86"/>
    <n v="29.76"/>
    <n v="51.099999999999994"/>
    <n v="0.63195646796932969"/>
  </r>
  <r>
    <n v="1407"/>
    <d v="2026-10-30T00:00:00"/>
    <n v="2026"/>
    <s v="Q4"/>
    <x v="9"/>
    <x v="3"/>
    <x v="8"/>
    <x v="2"/>
    <s v="Business"/>
    <x v="2"/>
    <s v="Insulated Bottle"/>
    <n v="2"/>
    <n v="35.880000000000003"/>
    <n v="0.05"/>
    <n v="13.52"/>
    <n v="68.171999999999997"/>
    <n v="27.04"/>
    <n v="41.131999999999998"/>
    <n v="0.60335621662852779"/>
  </r>
  <r>
    <n v="2532"/>
    <d v="2026-10-30T00:00:00"/>
    <n v="2026"/>
    <s v="Q4"/>
    <x v="9"/>
    <x v="0"/>
    <x v="15"/>
    <x v="3"/>
    <s v="New"/>
    <x v="0"/>
    <s v="Commuter Helmet"/>
    <n v="1"/>
    <n v="80.400000000000006"/>
    <n v="0"/>
    <n v="43.34"/>
    <n v="80.400000000000006"/>
    <n v="43.34"/>
    <n v="37.06"/>
    <n v="0.46094527363184079"/>
  </r>
  <r>
    <n v="307"/>
    <d v="2026-10-31T00:00:00"/>
    <n v="2026"/>
    <s v="Q4"/>
    <x v="9"/>
    <x v="3"/>
    <x v="8"/>
    <x v="0"/>
    <s v="Returning"/>
    <x v="4"/>
    <s v="Recovery Roller"/>
    <n v="1"/>
    <n v="37.08"/>
    <n v="0"/>
    <n v="13.62"/>
    <n v="37.08"/>
    <n v="13.62"/>
    <n v="23.46"/>
    <n v="0.63268608414239491"/>
  </r>
  <r>
    <n v="3257"/>
    <d v="2026-10-31T00:00:00"/>
    <n v="2026"/>
    <s v="Q4"/>
    <x v="9"/>
    <x v="3"/>
    <x v="4"/>
    <x v="2"/>
    <s v="New"/>
    <x v="2"/>
    <s v="Travel Backpack 35L"/>
    <n v="6"/>
    <n v="165.92"/>
    <n v="0"/>
    <n v="87.55"/>
    <n v="995.52"/>
    <n v="525.29999999999995"/>
    <n v="470.22"/>
    <n v="0.4723360655737705"/>
  </r>
  <r>
    <n v="3739"/>
    <d v="2026-10-31T00:00:00"/>
    <n v="2026"/>
    <s v="Q4"/>
    <x v="9"/>
    <x v="1"/>
    <x v="12"/>
    <x v="3"/>
    <s v="New"/>
    <x v="2"/>
    <s v="Carry-On Duffel"/>
    <n v="1"/>
    <n v="135.19"/>
    <n v="0"/>
    <n v="68.319999999999993"/>
    <n v="135.19"/>
    <n v="68.319999999999993"/>
    <n v="66.87"/>
    <n v="0.49463717730601381"/>
  </r>
  <r>
    <n v="77"/>
    <d v="2026-11-01T00:00:00"/>
    <n v="2026"/>
    <s v="Q4"/>
    <x v="10"/>
    <x v="1"/>
    <x v="11"/>
    <x v="0"/>
    <s v="New"/>
    <x v="2"/>
    <s v="Carry-On Duffel"/>
    <n v="2"/>
    <n v="133.96"/>
    <n v="0.1"/>
    <n v="65.44"/>
    <n v="241.12800000000001"/>
    <n v="130.88"/>
    <n v="110.24800000000002"/>
    <n v="0.4572177432732823"/>
  </r>
  <r>
    <n v="461"/>
    <d v="2026-11-01T00:00:00"/>
    <n v="2026"/>
    <s v="Q4"/>
    <x v="10"/>
    <x v="1"/>
    <x v="11"/>
    <x v="3"/>
    <s v="Business"/>
    <x v="0"/>
    <s v="Trail Bike Light"/>
    <n v="3"/>
    <n v="51.67"/>
    <n v="0.05"/>
    <n v="22.8"/>
    <n v="147.25949999999997"/>
    <n v="68.400000000000006"/>
    <n v="78.859499999999969"/>
    <n v="0.53551383781691497"/>
  </r>
  <r>
    <n v="732"/>
    <d v="2026-11-01T00:00:00"/>
    <n v="2026"/>
    <s v="Q4"/>
    <x v="10"/>
    <x v="1"/>
    <x v="1"/>
    <x v="3"/>
    <s v="Returning"/>
    <x v="1"/>
    <s v="Summit Backpack 45L"/>
    <n v="1"/>
    <n v="150.46"/>
    <n v="0.15"/>
    <n v="78.39"/>
    <n v="127.89100000000001"/>
    <n v="78.39"/>
    <n v="49.501000000000005"/>
    <n v="0.38705616501552104"/>
  </r>
  <r>
    <n v="919"/>
    <d v="2026-11-01T00:00:00"/>
    <n v="2026"/>
    <s v="Q4"/>
    <x v="10"/>
    <x v="3"/>
    <x v="13"/>
    <x v="0"/>
    <s v="New"/>
    <x v="0"/>
    <s v="Cycling Pack 12L"/>
    <n v="1"/>
    <n v="103.53"/>
    <n v="0.1"/>
    <n v="51.75"/>
    <n v="93.177000000000007"/>
    <n v="51.75"/>
    <n v="41.427000000000007"/>
    <n v="0.4446054283782479"/>
  </r>
  <r>
    <n v="949"/>
    <d v="2026-11-01T00:00:00"/>
    <n v="2026"/>
    <s v="Q4"/>
    <x v="10"/>
    <x v="2"/>
    <x v="2"/>
    <x v="0"/>
    <s v="Returning"/>
    <x v="0"/>
    <s v="Cycling Pack 12L"/>
    <n v="4"/>
    <n v="103.33"/>
    <n v="0"/>
    <n v="49.15"/>
    <n v="413.32"/>
    <n v="196.6"/>
    <n v="216.72"/>
    <n v="0.5243394948224136"/>
  </r>
  <r>
    <n v="1185"/>
    <d v="2026-11-01T00:00:00"/>
    <n v="2026"/>
    <s v="Q4"/>
    <x v="10"/>
    <x v="3"/>
    <x v="8"/>
    <x v="1"/>
    <s v="Business"/>
    <x v="2"/>
    <s v="Insulated Bottle"/>
    <n v="5"/>
    <n v="37.08"/>
    <n v="0.15"/>
    <n v="13.27"/>
    <n v="157.58999999999997"/>
    <n v="66.349999999999994"/>
    <n v="91.239999999999981"/>
    <n v="0.57897074687480166"/>
  </r>
  <r>
    <n v="1248"/>
    <d v="2026-11-01T00:00:00"/>
    <n v="2026"/>
    <s v="Q4"/>
    <x v="10"/>
    <x v="0"/>
    <x v="0"/>
    <x v="1"/>
    <s v="Business"/>
    <x v="2"/>
    <s v="Carry-On Duffel"/>
    <n v="5"/>
    <n v="132.33000000000001"/>
    <n v="0.2"/>
    <n v="65.2"/>
    <n v="529.32000000000005"/>
    <n v="326"/>
    <n v="203.32000000000005"/>
    <n v="0.3841154689034989"/>
  </r>
  <r>
    <n v="2129"/>
    <d v="2026-11-01T00:00:00"/>
    <n v="2026"/>
    <s v="Q4"/>
    <x v="10"/>
    <x v="3"/>
    <x v="13"/>
    <x v="2"/>
    <s v="New"/>
    <x v="0"/>
    <s v="Trail Bike Light"/>
    <n v="2"/>
    <n v="50.43"/>
    <n v="0"/>
    <n v="22.54"/>
    <n v="100.86"/>
    <n v="45.08"/>
    <n v="55.78"/>
    <n v="0.55304382312115807"/>
  </r>
  <r>
    <n v="2850"/>
    <d v="2026-11-01T00:00:00"/>
    <n v="2026"/>
    <s v="Q4"/>
    <x v="10"/>
    <x v="2"/>
    <x v="2"/>
    <x v="1"/>
    <s v="Returning"/>
    <x v="4"/>
    <s v="Training Mat"/>
    <n v="3"/>
    <n v="50.05"/>
    <n v="0.15"/>
    <n v="22.36"/>
    <n v="127.62749999999998"/>
    <n v="67.08"/>
    <n v="60.547499999999985"/>
    <n v="0.47440794499618022"/>
  </r>
  <r>
    <n v="3477"/>
    <d v="2026-11-01T00:00:00"/>
    <n v="2026"/>
    <s v="Q4"/>
    <x v="10"/>
    <x v="3"/>
    <x v="13"/>
    <x v="0"/>
    <s v="Returning"/>
    <x v="3"/>
    <s v="Trail Tent 2P"/>
    <n v="1"/>
    <n v="197.14"/>
    <n v="0.05"/>
    <n v="102.87"/>
    <n v="187.28299999999999"/>
    <n v="102.87"/>
    <n v="84.412999999999982"/>
    <n v="0.45072430492890431"/>
  </r>
  <r>
    <n v="4673"/>
    <d v="2026-11-01T00:00:00"/>
    <n v="2026"/>
    <s v="Q4"/>
    <x v="10"/>
    <x v="0"/>
    <x v="0"/>
    <x v="1"/>
    <s v="Business"/>
    <x v="1"/>
    <s v="Trekking Poles"/>
    <n v="5"/>
    <n v="72.13"/>
    <n v="0.1"/>
    <n v="31.41"/>
    <n v="324.58499999999998"/>
    <n v="157.05000000000001"/>
    <n v="167.53499999999997"/>
    <n v="0.51615139331762094"/>
  </r>
  <r>
    <n v="4679"/>
    <d v="2026-11-01T00:00:00"/>
    <n v="2026"/>
    <s v="Q4"/>
    <x v="10"/>
    <x v="1"/>
    <x v="12"/>
    <x v="1"/>
    <s v="Returning"/>
    <x v="3"/>
    <s v="Alpine Tent 4P"/>
    <n v="8"/>
    <n v="341.51"/>
    <n v="0.1"/>
    <n v="200.1"/>
    <n v="2458.8719999999998"/>
    <n v="1600.8"/>
    <n v="858.07199999999989"/>
    <n v="0.34896977150498276"/>
  </r>
  <r>
    <n v="4809"/>
    <d v="2026-11-01T00:00:00"/>
    <n v="2026"/>
    <s v="Q4"/>
    <x v="10"/>
    <x v="1"/>
    <x v="11"/>
    <x v="0"/>
    <s v="New"/>
    <x v="2"/>
    <s v="Insulated Bottle"/>
    <n v="1"/>
    <n v="36.47"/>
    <n v="0.05"/>
    <n v="13.88"/>
    <n v="34.646499999999996"/>
    <n v="13.88"/>
    <n v="20.766499999999994"/>
    <n v="0.59938233299178834"/>
  </r>
  <r>
    <n v="4849"/>
    <d v="2026-11-01T00:00:00"/>
    <n v="2026"/>
    <s v="Q4"/>
    <x v="10"/>
    <x v="0"/>
    <x v="0"/>
    <x v="0"/>
    <s v="New"/>
    <x v="2"/>
    <s v="Insulated Bottle"/>
    <n v="4"/>
    <n v="35.69"/>
    <n v="0.15"/>
    <n v="13.52"/>
    <n v="121.34599999999999"/>
    <n v="54.08"/>
    <n v="67.265999999999991"/>
    <n v="0.55433224004087478"/>
  </r>
  <r>
    <n v="436"/>
    <d v="2026-11-02T00:00:00"/>
    <n v="2026"/>
    <s v="Q4"/>
    <x v="10"/>
    <x v="2"/>
    <x v="10"/>
    <x v="0"/>
    <s v="New"/>
    <x v="2"/>
    <s v="Insulated Bottle"/>
    <n v="2"/>
    <n v="35.340000000000003"/>
    <n v="0.1"/>
    <n v="13.82"/>
    <n v="63.612000000000009"/>
    <n v="27.64"/>
    <n v="35.972000000000008"/>
    <n v="0.56549078790165386"/>
  </r>
  <r>
    <n v="879"/>
    <d v="2026-11-02T00:00:00"/>
    <n v="2026"/>
    <s v="Q4"/>
    <x v="10"/>
    <x v="2"/>
    <x v="10"/>
    <x v="0"/>
    <s v="New"/>
    <x v="2"/>
    <s v="Packing Cube Set"/>
    <n v="4"/>
    <n v="46.8"/>
    <n v="0.05"/>
    <n v="18.52"/>
    <n v="177.83999999999997"/>
    <n v="74.08"/>
    <n v="103.75999999999998"/>
    <n v="0.58344579397210972"/>
  </r>
  <r>
    <n v="955"/>
    <d v="2026-11-02T00:00:00"/>
    <n v="2026"/>
    <s v="Q4"/>
    <x v="10"/>
    <x v="3"/>
    <x v="13"/>
    <x v="2"/>
    <s v="New"/>
    <x v="3"/>
    <s v="Trail Tent 2P"/>
    <n v="1"/>
    <n v="198.34"/>
    <n v="0.05"/>
    <n v="103.2"/>
    <n v="188.423"/>
    <n v="103.2"/>
    <n v="85.222999999999999"/>
    <n v="0.45229616341954004"/>
  </r>
  <r>
    <n v="1068"/>
    <d v="2026-11-02T00:00:00"/>
    <n v="2026"/>
    <s v="Q4"/>
    <x v="10"/>
    <x v="1"/>
    <x v="6"/>
    <x v="0"/>
    <s v="Returning"/>
    <x v="4"/>
    <s v="Weighted Vest"/>
    <n v="5"/>
    <n v="122.26"/>
    <n v="0.1"/>
    <n v="68.3"/>
    <n v="550.17000000000007"/>
    <n v="341.5"/>
    <n v="208.67000000000007"/>
    <n v="0.37928276714470083"/>
  </r>
  <r>
    <n v="1733"/>
    <d v="2026-11-02T00:00:00"/>
    <n v="2026"/>
    <s v="Q4"/>
    <x v="10"/>
    <x v="0"/>
    <x v="9"/>
    <x v="1"/>
    <s v="Returning"/>
    <x v="1"/>
    <s v="Trekking Poles"/>
    <n v="3"/>
    <n v="71.12"/>
    <n v="0.15"/>
    <n v="33.090000000000003"/>
    <n v="181.35599999999999"/>
    <n v="99.27000000000001"/>
    <n v="82.085999999999984"/>
    <n v="0.45262356911268437"/>
  </r>
  <r>
    <n v="3270"/>
    <d v="2026-11-02T00:00:00"/>
    <n v="2026"/>
    <s v="Q4"/>
    <x v="10"/>
    <x v="1"/>
    <x v="12"/>
    <x v="2"/>
    <s v="Returning"/>
    <x v="0"/>
    <s v="Commuter Helmet"/>
    <n v="2"/>
    <n v="81.900000000000006"/>
    <n v="0.15"/>
    <n v="41.91"/>
    <n v="139.23000000000002"/>
    <n v="83.82"/>
    <n v="55.410000000000025"/>
    <n v="0.39797457444516282"/>
  </r>
  <r>
    <n v="3484"/>
    <d v="2026-11-02T00:00:00"/>
    <n v="2026"/>
    <s v="Q4"/>
    <x v="10"/>
    <x v="2"/>
    <x v="2"/>
    <x v="3"/>
    <s v="Returning"/>
    <x v="2"/>
    <s v="Travel Backpack 35L"/>
    <n v="4"/>
    <n v="165.12"/>
    <n v="0.05"/>
    <n v="89.65"/>
    <n v="627.45600000000002"/>
    <n v="358.6"/>
    <n v="268.85599999999999"/>
    <n v="0.42848582211342306"/>
  </r>
  <r>
    <n v="3608"/>
    <d v="2026-11-02T00:00:00"/>
    <n v="2026"/>
    <s v="Q4"/>
    <x v="10"/>
    <x v="3"/>
    <x v="8"/>
    <x v="2"/>
    <s v="New"/>
    <x v="1"/>
    <s v="Hiking Daypack 20L"/>
    <n v="1"/>
    <n v="91.35"/>
    <n v="0"/>
    <n v="45.5"/>
    <n v="91.35"/>
    <n v="45.5"/>
    <n v="45.849999999999994"/>
    <n v="0.50191570881226055"/>
  </r>
  <r>
    <n v="4036"/>
    <d v="2026-11-02T00:00:00"/>
    <n v="2026"/>
    <s v="Q4"/>
    <x v="10"/>
    <x v="2"/>
    <x v="3"/>
    <x v="0"/>
    <s v="Business"/>
    <x v="4"/>
    <s v="Recovery Roller"/>
    <n v="1"/>
    <n v="36.96"/>
    <n v="0.1"/>
    <n v="14.18"/>
    <n v="33.264000000000003"/>
    <n v="14.18"/>
    <n v="19.084000000000003"/>
    <n v="0.57371332371332373"/>
  </r>
  <r>
    <n v="408"/>
    <d v="2026-11-03T00:00:00"/>
    <n v="2026"/>
    <s v="Q4"/>
    <x v="10"/>
    <x v="3"/>
    <x v="13"/>
    <x v="0"/>
    <s v="Returning"/>
    <x v="0"/>
    <s v="Trail Bike Light"/>
    <n v="1"/>
    <n v="49.61"/>
    <n v="0"/>
    <n v="22.8"/>
    <n v="49.61"/>
    <n v="22.8"/>
    <n v="26.81"/>
    <n v="0.54041523886313236"/>
  </r>
  <r>
    <n v="939"/>
    <d v="2026-11-03T00:00:00"/>
    <n v="2026"/>
    <s v="Q4"/>
    <x v="10"/>
    <x v="1"/>
    <x v="11"/>
    <x v="2"/>
    <s v="Returning"/>
    <x v="0"/>
    <s v="Trail Bike Light"/>
    <n v="1"/>
    <n v="49.76"/>
    <n v="0.1"/>
    <n v="21.94"/>
    <n v="44.783999999999999"/>
    <n v="21.94"/>
    <n v="22.843999999999998"/>
    <n v="0.51009289031797067"/>
  </r>
  <r>
    <n v="1022"/>
    <d v="2026-11-03T00:00:00"/>
    <n v="2026"/>
    <s v="Q4"/>
    <x v="10"/>
    <x v="3"/>
    <x v="7"/>
    <x v="0"/>
    <s v="Returning"/>
    <x v="0"/>
    <s v="Compact Repair Kit"/>
    <n v="1"/>
    <n v="39.97"/>
    <n v="0.1"/>
    <n v="16.93"/>
    <n v="35.972999999999999"/>
    <n v="16.93"/>
    <n v="19.042999999999999"/>
    <n v="0.52936924915909156"/>
  </r>
  <r>
    <n v="1997"/>
    <d v="2026-11-03T00:00:00"/>
    <n v="2026"/>
    <s v="Q4"/>
    <x v="10"/>
    <x v="1"/>
    <x v="12"/>
    <x v="3"/>
    <s v="Returning"/>
    <x v="3"/>
    <s v="Alpine Tent 4P"/>
    <n v="2"/>
    <n v="335.46"/>
    <n v="0.1"/>
    <n v="199.87"/>
    <n v="603.82799999999997"/>
    <n v="399.74"/>
    <n v="204.08799999999997"/>
    <n v="0.33799028862523761"/>
  </r>
  <r>
    <n v="3978"/>
    <d v="2026-11-03T00:00:00"/>
    <n v="2026"/>
    <s v="Q4"/>
    <x v="10"/>
    <x v="1"/>
    <x v="12"/>
    <x v="0"/>
    <s v="New"/>
    <x v="1"/>
    <s v="Summit Backpack 45L"/>
    <n v="4"/>
    <n v="154.46"/>
    <n v="0.05"/>
    <n v="80.48"/>
    <n v="586.94799999999998"/>
    <n v="321.92"/>
    <n v="265.02799999999996"/>
    <n v="0.45153574081519993"/>
  </r>
  <r>
    <n v="4715"/>
    <d v="2026-11-03T00:00:00"/>
    <n v="2026"/>
    <s v="Q4"/>
    <x v="10"/>
    <x v="0"/>
    <x v="0"/>
    <x v="1"/>
    <s v="Business"/>
    <x v="4"/>
    <s v="Resistance Band Set"/>
    <n v="10"/>
    <n v="39.869999999999997"/>
    <n v="0.15"/>
    <n v="14.31"/>
    <n v="338.89499999999998"/>
    <n v="143.1"/>
    <n v="195.79499999999999"/>
    <n v="0.57774531934670026"/>
  </r>
  <r>
    <n v="145"/>
    <d v="2026-11-04T00:00:00"/>
    <n v="2026"/>
    <s v="Q4"/>
    <x v="10"/>
    <x v="0"/>
    <x v="15"/>
    <x v="0"/>
    <s v="Business"/>
    <x v="1"/>
    <s v="Hiking Daypack 20L"/>
    <n v="2"/>
    <n v="93.19"/>
    <n v="0.2"/>
    <n v="45.7"/>
    <n v="149.10400000000001"/>
    <n v="91.4"/>
    <n v="57.704000000000008"/>
    <n v="0.38700504345959869"/>
  </r>
  <r>
    <n v="465"/>
    <d v="2026-11-04T00:00:00"/>
    <n v="2026"/>
    <s v="Q4"/>
    <x v="10"/>
    <x v="1"/>
    <x v="12"/>
    <x v="0"/>
    <s v="Returning"/>
    <x v="4"/>
    <s v="Resistance Band Set"/>
    <n v="3"/>
    <n v="41.29"/>
    <n v="0.05"/>
    <n v="14.43"/>
    <n v="117.6765"/>
    <n v="43.29"/>
    <n v="74.386500000000012"/>
    <n v="0.63212706020318421"/>
  </r>
  <r>
    <n v="1449"/>
    <d v="2026-11-04T00:00:00"/>
    <n v="2026"/>
    <s v="Q4"/>
    <x v="10"/>
    <x v="3"/>
    <x v="8"/>
    <x v="0"/>
    <s v="Returning"/>
    <x v="0"/>
    <s v="Trail Bike Light"/>
    <n v="1"/>
    <n v="50.76"/>
    <n v="0.1"/>
    <n v="22.72"/>
    <n v="45.683999999999997"/>
    <n v="22.72"/>
    <n v="22.963999999999999"/>
    <n v="0.50267051921898254"/>
  </r>
  <r>
    <n v="1802"/>
    <d v="2026-11-04T00:00:00"/>
    <n v="2026"/>
    <s v="Q4"/>
    <x v="10"/>
    <x v="2"/>
    <x v="16"/>
    <x v="2"/>
    <s v="Business"/>
    <x v="2"/>
    <s v="Insulated Bottle"/>
    <n v="1"/>
    <n v="35.94"/>
    <n v="0.05"/>
    <n v="13.39"/>
    <n v="34.142999999999994"/>
    <n v="13.39"/>
    <n v="20.752999999999993"/>
    <n v="0.60782590867820629"/>
  </r>
  <r>
    <n v="2645"/>
    <d v="2026-11-04T00:00:00"/>
    <n v="2026"/>
    <s v="Q4"/>
    <x v="10"/>
    <x v="0"/>
    <x v="15"/>
    <x v="2"/>
    <s v="New"/>
    <x v="1"/>
    <s v="Trekking Poles"/>
    <n v="4"/>
    <n v="70.010000000000005"/>
    <n v="0.05"/>
    <n v="31.43"/>
    <n v="266.03800000000001"/>
    <n v="125.72"/>
    <n v="140.31800000000001"/>
    <n v="0.52743593020545942"/>
  </r>
  <r>
    <n v="3539"/>
    <d v="2026-11-04T00:00:00"/>
    <n v="2026"/>
    <s v="Q4"/>
    <x v="10"/>
    <x v="0"/>
    <x v="15"/>
    <x v="3"/>
    <s v="Returning"/>
    <x v="1"/>
    <s v="Summit Backpack 45L"/>
    <n v="3"/>
    <n v="152.32"/>
    <n v="0.1"/>
    <n v="79.36"/>
    <n v="411.26400000000001"/>
    <n v="238.07999999999998"/>
    <n v="173.18400000000003"/>
    <n v="0.42110177404295057"/>
  </r>
  <r>
    <n v="4309"/>
    <d v="2026-11-04T00:00:00"/>
    <n v="2026"/>
    <s v="Q4"/>
    <x v="10"/>
    <x v="3"/>
    <x v="8"/>
    <x v="0"/>
    <s v="Business"/>
    <x v="0"/>
    <s v="Trail Bike Light"/>
    <n v="1"/>
    <n v="50.32"/>
    <n v="0.05"/>
    <n v="22.46"/>
    <n v="47.803999999999995"/>
    <n v="22.46"/>
    <n v="25.343999999999994"/>
    <n v="0.53016483976236295"/>
  </r>
  <r>
    <n v="4355"/>
    <d v="2026-11-04T00:00:00"/>
    <n v="2026"/>
    <s v="Q4"/>
    <x v="10"/>
    <x v="2"/>
    <x v="2"/>
    <x v="2"/>
    <s v="Returning"/>
    <x v="1"/>
    <s v="Summit Backpack 45L"/>
    <n v="2"/>
    <n v="151.04"/>
    <n v="0.15"/>
    <n v="76.97"/>
    <n v="256.76799999999997"/>
    <n v="153.94"/>
    <n v="102.82799999999997"/>
    <n v="0.40047046360917243"/>
  </r>
  <r>
    <n v="5052"/>
    <d v="2026-11-04T00:00:00"/>
    <n v="2026"/>
    <s v="Q4"/>
    <x v="10"/>
    <x v="0"/>
    <x v="15"/>
    <x v="3"/>
    <s v="Returning"/>
    <x v="0"/>
    <s v="Compact Repair Kit"/>
    <n v="3"/>
    <n v="41.12"/>
    <n v="0.1"/>
    <n v="16.670000000000002"/>
    <n v="111.02399999999999"/>
    <n v="50.010000000000005"/>
    <n v="61.013999999999982"/>
    <n v="0.54955685257241671"/>
  </r>
  <r>
    <n v="9"/>
    <d v="2026-11-05T00:00:00"/>
    <n v="2026"/>
    <s v="Q4"/>
    <x v="10"/>
    <x v="0"/>
    <x v="15"/>
    <x v="0"/>
    <s v="New"/>
    <x v="1"/>
    <s v="Trail Boots"/>
    <n v="1"/>
    <n v="140.59"/>
    <n v="0.1"/>
    <n v="79.510000000000005"/>
    <n v="126.53100000000001"/>
    <n v="79.510000000000005"/>
    <n v="47.021000000000001"/>
    <n v="0.37161644182058151"/>
  </r>
  <r>
    <n v="703"/>
    <d v="2026-11-05T00:00:00"/>
    <n v="2026"/>
    <s v="Q4"/>
    <x v="10"/>
    <x v="1"/>
    <x v="14"/>
    <x v="0"/>
    <s v="Returning"/>
    <x v="2"/>
    <s v="Travel Backpack 35L"/>
    <n v="2"/>
    <n v="160.68"/>
    <n v="0"/>
    <n v="89.49"/>
    <n v="321.36"/>
    <n v="178.98"/>
    <n v="142.38000000000002"/>
    <n v="0.4430545182972368"/>
  </r>
  <r>
    <n v="1627"/>
    <d v="2026-11-05T00:00:00"/>
    <n v="2026"/>
    <s v="Q4"/>
    <x v="10"/>
    <x v="3"/>
    <x v="4"/>
    <x v="0"/>
    <s v="Returning"/>
    <x v="4"/>
    <s v="Training Mat"/>
    <n v="6"/>
    <n v="49.7"/>
    <n v="0"/>
    <n v="22.34"/>
    <n v="298.20000000000005"/>
    <n v="134.04"/>
    <n v="164.16000000000005"/>
    <n v="0.55050301810865199"/>
  </r>
  <r>
    <n v="1760"/>
    <d v="2026-11-05T00:00:00"/>
    <n v="2026"/>
    <s v="Q4"/>
    <x v="10"/>
    <x v="1"/>
    <x v="11"/>
    <x v="2"/>
    <s v="Returning"/>
    <x v="0"/>
    <s v="Commuter Helmet"/>
    <n v="3"/>
    <n v="80.400000000000006"/>
    <n v="0.05"/>
    <n v="42.82"/>
    <n v="229.14000000000001"/>
    <n v="128.46"/>
    <n v="100.68"/>
    <n v="0.43938203718250851"/>
  </r>
  <r>
    <n v="2268"/>
    <d v="2026-11-05T00:00:00"/>
    <n v="2026"/>
    <s v="Q4"/>
    <x v="10"/>
    <x v="1"/>
    <x v="1"/>
    <x v="2"/>
    <s v="New"/>
    <x v="1"/>
    <s v="Summit Backpack 45L"/>
    <n v="4"/>
    <n v="151.38999999999999"/>
    <n v="0.05"/>
    <n v="80.66"/>
    <n v="575.28199999999993"/>
    <n v="322.64"/>
    <n v="252.64199999999994"/>
    <n v="0.43916201097896329"/>
  </r>
  <r>
    <n v="2636"/>
    <d v="2026-11-05T00:00:00"/>
    <n v="2026"/>
    <s v="Q4"/>
    <x v="10"/>
    <x v="1"/>
    <x v="14"/>
    <x v="2"/>
    <s v="Business"/>
    <x v="2"/>
    <s v="Packing Cube Set"/>
    <n v="2"/>
    <n v="45.44"/>
    <n v="0.05"/>
    <n v="18.2"/>
    <n v="86.335999999999999"/>
    <n v="36.4"/>
    <n v="49.936"/>
    <n v="0.57839140103780584"/>
  </r>
  <r>
    <n v="3255"/>
    <d v="2026-11-05T00:00:00"/>
    <n v="2026"/>
    <s v="Q4"/>
    <x v="10"/>
    <x v="3"/>
    <x v="13"/>
    <x v="0"/>
    <s v="New"/>
    <x v="1"/>
    <s v="Trekking Poles"/>
    <n v="2"/>
    <n v="70.790000000000006"/>
    <n v="0.15"/>
    <n v="33.32"/>
    <n v="120.343"/>
    <n v="66.64"/>
    <n v="53.703000000000003"/>
    <n v="0.44624947026416162"/>
  </r>
  <r>
    <n v="4326"/>
    <d v="2026-11-05T00:00:00"/>
    <n v="2026"/>
    <s v="Q4"/>
    <x v="10"/>
    <x v="2"/>
    <x v="5"/>
    <x v="2"/>
    <s v="Returning"/>
    <x v="2"/>
    <s v="Insulated Bottle"/>
    <n v="1"/>
    <n v="35.630000000000003"/>
    <n v="0"/>
    <n v="13.47"/>
    <n v="35.630000000000003"/>
    <n v="13.47"/>
    <n v="22.160000000000004"/>
    <n v="0.62194779680044909"/>
  </r>
  <r>
    <n v="4346"/>
    <d v="2026-11-05T00:00:00"/>
    <n v="2026"/>
    <s v="Q4"/>
    <x v="10"/>
    <x v="0"/>
    <x v="15"/>
    <x v="0"/>
    <s v="Business"/>
    <x v="1"/>
    <s v="Trekking Poles"/>
    <n v="3"/>
    <n v="73.010000000000005"/>
    <n v="0.15"/>
    <n v="32.49"/>
    <n v="186.17550000000003"/>
    <n v="97.47"/>
    <n v="88.705500000000029"/>
    <n v="0.47646172562984934"/>
  </r>
  <r>
    <n v="266"/>
    <d v="2026-11-06T00:00:00"/>
    <n v="2026"/>
    <s v="Q4"/>
    <x v="10"/>
    <x v="1"/>
    <x v="1"/>
    <x v="3"/>
    <s v="Business"/>
    <x v="1"/>
    <s v="Hiking Daypack 20L"/>
    <n v="1"/>
    <n v="93.48"/>
    <n v="0.05"/>
    <n v="46.34"/>
    <n v="88.805999999999997"/>
    <n v="46.34"/>
    <n v="42.465999999999994"/>
    <n v="0.47818841069297113"/>
  </r>
  <r>
    <n v="274"/>
    <d v="2026-11-06T00:00:00"/>
    <n v="2026"/>
    <s v="Q4"/>
    <x v="10"/>
    <x v="1"/>
    <x v="1"/>
    <x v="0"/>
    <s v="Business"/>
    <x v="0"/>
    <s v="Commuter Helmet"/>
    <n v="1"/>
    <n v="82.89"/>
    <n v="0"/>
    <n v="41.44"/>
    <n v="82.89"/>
    <n v="41.44"/>
    <n v="41.45"/>
    <n v="0.50006032090722652"/>
  </r>
  <r>
    <n v="1135"/>
    <d v="2026-11-06T00:00:00"/>
    <n v="2026"/>
    <s v="Q4"/>
    <x v="10"/>
    <x v="3"/>
    <x v="7"/>
    <x v="0"/>
    <s v="New"/>
    <x v="2"/>
    <s v="Insulated Bottle"/>
    <n v="2"/>
    <n v="35.71"/>
    <n v="0.2"/>
    <n v="13.48"/>
    <n v="57.136000000000003"/>
    <n v="26.96"/>
    <n v="30.176000000000002"/>
    <n v="0.52814337720526461"/>
  </r>
  <r>
    <n v="2166"/>
    <d v="2026-11-06T00:00:00"/>
    <n v="2026"/>
    <s v="Q4"/>
    <x v="10"/>
    <x v="3"/>
    <x v="13"/>
    <x v="2"/>
    <s v="New"/>
    <x v="4"/>
    <s v="Resistance Band Set"/>
    <n v="1"/>
    <n v="40.380000000000003"/>
    <n v="0.15"/>
    <n v="14.53"/>
    <n v="34.323"/>
    <n v="14.53"/>
    <n v="19.792999999999999"/>
    <n v="0.57666870611543275"/>
  </r>
  <r>
    <n v="3620"/>
    <d v="2026-11-06T00:00:00"/>
    <n v="2026"/>
    <s v="Q4"/>
    <x v="10"/>
    <x v="1"/>
    <x v="12"/>
    <x v="3"/>
    <s v="New"/>
    <x v="1"/>
    <s v="Trail Boots"/>
    <n v="1"/>
    <n v="142"/>
    <n v="0.05"/>
    <n v="81.099999999999994"/>
    <n v="134.9"/>
    <n v="81.099999999999994"/>
    <n v="53.800000000000011"/>
    <n v="0.39881393624907346"/>
  </r>
  <r>
    <n v="3986"/>
    <d v="2026-11-06T00:00:00"/>
    <n v="2026"/>
    <s v="Q4"/>
    <x v="10"/>
    <x v="0"/>
    <x v="15"/>
    <x v="3"/>
    <s v="New"/>
    <x v="2"/>
    <s v="Insulated Bottle"/>
    <n v="2"/>
    <n v="36.29"/>
    <n v="0.15"/>
    <n v="13.93"/>
    <n v="61.692999999999998"/>
    <n v="27.86"/>
    <n v="33.832999999999998"/>
    <n v="0.54840905775371596"/>
  </r>
  <r>
    <n v="4384"/>
    <d v="2026-11-06T00:00:00"/>
    <n v="2026"/>
    <s v="Q4"/>
    <x v="10"/>
    <x v="3"/>
    <x v="8"/>
    <x v="0"/>
    <s v="New"/>
    <x v="3"/>
    <s v="Compact Sleeping Bag"/>
    <n v="1"/>
    <n v="121.66"/>
    <n v="0"/>
    <n v="61.66"/>
    <n v="121.66"/>
    <n v="61.66"/>
    <n v="60"/>
    <n v="0.49317770836758179"/>
  </r>
  <r>
    <n v="4565"/>
    <d v="2026-11-06T00:00:00"/>
    <n v="2026"/>
    <s v="Q4"/>
    <x v="10"/>
    <x v="1"/>
    <x v="14"/>
    <x v="0"/>
    <s v="Returning"/>
    <x v="3"/>
    <s v="Compact Sleeping Bag"/>
    <n v="3"/>
    <n v="124.65"/>
    <n v="0.05"/>
    <n v="62.27"/>
    <n v="355.25250000000005"/>
    <n v="186.81"/>
    <n v="168.44250000000005"/>
    <n v="0.47414866890451163"/>
  </r>
  <r>
    <n v="4634"/>
    <d v="2026-11-06T00:00:00"/>
    <n v="2026"/>
    <s v="Q4"/>
    <x v="10"/>
    <x v="0"/>
    <x v="15"/>
    <x v="0"/>
    <s v="New"/>
    <x v="0"/>
    <s v="Commuter Helmet"/>
    <n v="2"/>
    <n v="80.61"/>
    <n v="0"/>
    <n v="43.72"/>
    <n v="161.22"/>
    <n v="87.44"/>
    <n v="73.78"/>
    <n v="0.45763552909068356"/>
  </r>
  <r>
    <n v="104"/>
    <d v="2026-11-07T00:00:00"/>
    <n v="2026"/>
    <s v="Q4"/>
    <x v="10"/>
    <x v="1"/>
    <x v="11"/>
    <x v="0"/>
    <s v="New"/>
    <x v="1"/>
    <s v="Summit Backpack 45L"/>
    <n v="1"/>
    <n v="153.96"/>
    <n v="0"/>
    <n v="80.62"/>
    <n v="153.96"/>
    <n v="80.62"/>
    <n v="73.34"/>
    <n v="0.47635749545336453"/>
  </r>
  <r>
    <n v="181"/>
    <d v="2026-11-07T00:00:00"/>
    <n v="2026"/>
    <s v="Q4"/>
    <x v="10"/>
    <x v="1"/>
    <x v="1"/>
    <x v="2"/>
    <s v="Returning"/>
    <x v="2"/>
    <s v="Insulated Bottle"/>
    <n v="1"/>
    <n v="35.58"/>
    <n v="0"/>
    <n v="13.4"/>
    <n v="35.58"/>
    <n v="13.4"/>
    <n v="22.18"/>
    <n v="0.62338392355255767"/>
  </r>
  <r>
    <n v="823"/>
    <d v="2026-11-07T00:00:00"/>
    <n v="2026"/>
    <s v="Q4"/>
    <x v="10"/>
    <x v="0"/>
    <x v="0"/>
    <x v="3"/>
    <s v="New"/>
    <x v="4"/>
    <s v="Recovery Roller"/>
    <n v="5"/>
    <n v="36.369999999999997"/>
    <n v="0.15"/>
    <n v="13.65"/>
    <n v="154.57249999999999"/>
    <n v="68.25"/>
    <n v="86.322499999999991"/>
    <n v="0.55845962250723769"/>
  </r>
  <r>
    <n v="1730"/>
    <d v="2026-11-07T00:00:00"/>
    <n v="2026"/>
    <s v="Q4"/>
    <x v="10"/>
    <x v="3"/>
    <x v="4"/>
    <x v="3"/>
    <s v="Returning"/>
    <x v="1"/>
    <s v="Summit Backpack 45L"/>
    <n v="2"/>
    <n v="151.55000000000001"/>
    <n v="0.1"/>
    <n v="80.48"/>
    <n v="272.79000000000002"/>
    <n v="160.96"/>
    <n v="111.83000000000001"/>
    <n v="0.40994904505297114"/>
  </r>
  <r>
    <n v="2710"/>
    <d v="2026-11-07T00:00:00"/>
    <n v="2026"/>
    <s v="Q4"/>
    <x v="10"/>
    <x v="0"/>
    <x v="9"/>
    <x v="2"/>
    <s v="New"/>
    <x v="3"/>
    <s v="Portable Camp Stove"/>
    <n v="2"/>
    <n v="80.67"/>
    <n v="0"/>
    <n v="40.5"/>
    <n v="161.34"/>
    <n v="81"/>
    <n v="80.34"/>
    <n v="0.49795462997396805"/>
  </r>
  <r>
    <n v="3018"/>
    <d v="2026-11-07T00:00:00"/>
    <n v="2026"/>
    <s v="Q4"/>
    <x v="10"/>
    <x v="3"/>
    <x v="7"/>
    <x v="1"/>
    <s v="Business"/>
    <x v="0"/>
    <s v="Commuter Helmet"/>
    <n v="10"/>
    <n v="81.48"/>
    <n v="0.05"/>
    <n v="43.7"/>
    <n v="774.06000000000006"/>
    <n v="437"/>
    <n v="337.06000000000006"/>
    <n v="0.43544428080510561"/>
  </r>
  <r>
    <n v="3735"/>
    <d v="2026-11-07T00:00:00"/>
    <n v="2026"/>
    <s v="Q4"/>
    <x v="10"/>
    <x v="3"/>
    <x v="8"/>
    <x v="2"/>
    <s v="Returning"/>
    <x v="2"/>
    <s v="Travel Backpack 35L"/>
    <n v="2"/>
    <n v="163.58000000000001"/>
    <n v="0.1"/>
    <n v="88.14"/>
    <n v="294.44400000000002"/>
    <n v="176.28"/>
    <n v="118.16400000000002"/>
    <n v="0.40131230386762851"/>
  </r>
  <r>
    <n v="4460"/>
    <d v="2026-11-07T00:00:00"/>
    <n v="2026"/>
    <s v="Q4"/>
    <x v="10"/>
    <x v="0"/>
    <x v="9"/>
    <x v="2"/>
    <s v="Returning"/>
    <x v="1"/>
    <s v="Trekking Poles"/>
    <n v="2"/>
    <n v="71.88"/>
    <n v="0.15"/>
    <n v="31.65"/>
    <n v="122.19599999999998"/>
    <n v="63.3"/>
    <n v="58.895999999999987"/>
    <n v="0.48197977020524396"/>
  </r>
  <r>
    <n v="319"/>
    <d v="2026-11-08T00:00:00"/>
    <n v="2026"/>
    <s v="Q4"/>
    <x v="10"/>
    <x v="3"/>
    <x v="8"/>
    <x v="0"/>
    <s v="Returning"/>
    <x v="2"/>
    <s v="Insulated Bottle"/>
    <n v="2"/>
    <n v="36.299999999999997"/>
    <n v="0.15"/>
    <n v="13.38"/>
    <n v="61.709999999999994"/>
    <n v="26.76"/>
    <n v="34.949999999999989"/>
    <n v="0.56635877491492448"/>
  </r>
  <r>
    <n v="595"/>
    <d v="2026-11-08T00:00:00"/>
    <n v="2026"/>
    <s v="Q4"/>
    <x v="10"/>
    <x v="1"/>
    <x v="12"/>
    <x v="0"/>
    <s v="New"/>
    <x v="4"/>
    <s v="Recovery Roller"/>
    <n v="2"/>
    <n v="36.159999999999997"/>
    <n v="0.1"/>
    <n v="13.79"/>
    <n v="65.087999999999994"/>
    <n v="27.58"/>
    <n v="37.507999999999996"/>
    <n v="0.57626597836774829"/>
  </r>
  <r>
    <n v="1623"/>
    <d v="2026-11-08T00:00:00"/>
    <n v="2026"/>
    <s v="Q4"/>
    <x v="10"/>
    <x v="2"/>
    <x v="5"/>
    <x v="0"/>
    <s v="Returning"/>
    <x v="2"/>
    <s v="Insulated Bottle"/>
    <n v="2"/>
    <n v="35.49"/>
    <n v="0.1"/>
    <n v="13.78"/>
    <n v="63.882000000000005"/>
    <n v="27.56"/>
    <n v="36.322000000000003"/>
    <n v="0.56857956857956859"/>
  </r>
  <r>
    <n v="2638"/>
    <d v="2026-11-08T00:00:00"/>
    <n v="2026"/>
    <s v="Q4"/>
    <x v="10"/>
    <x v="0"/>
    <x v="9"/>
    <x v="0"/>
    <s v="New"/>
    <x v="1"/>
    <s v="Trekking Poles"/>
    <n v="1"/>
    <n v="69.760000000000005"/>
    <n v="0.15"/>
    <n v="32.39"/>
    <n v="59.295999999999999"/>
    <n v="32.39"/>
    <n v="26.905999999999999"/>
    <n v="0.45375742039935241"/>
  </r>
  <r>
    <n v="2666"/>
    <d v="2026-11-08T00:00:00"/>
    <n v="2026"/>
    <s v="Q4"/>
    <x v="10"/>
    <x v="1"/>
    <x v="12"/>
    <x v="2"/>
    <s v="Business"/>
    <x v="3"/>
    <s v="Portable Camp Stove"/>
    <n v="6"/>
    <n v="81.37"/>
    <n v="0"/>
    <n v="39.5"/>
    <n v="488.22"/>
    <n v="237"/>
    <n v="251.22000000000003"/>
    <n v="0.5145631067961165"/>
  </r>
  <r>
    <n v="3505"/>
    <d v="2026-11-08T00:00:00"/>
    <n v="2026"/>
    <s v="Q4"/>
    <x v="10"/>
    <x v="1"/>
    <x v="12"/>
    <x v="1"/>
    <s v="Returning"/>
    <x v="0"/>
    <s v="Commuter Helmet"/>
    <n v="5"/>
    <n v="82.82"/>
    <n v="0.15"/>
    <n v="43.8"/>
    <n v="351.98499999999996"/>
    <n v="219"/>
    <n v="132.98499999999996"/>
    <n v="0.37781439549980816"/>
  </r>
  <r>
    <n v="3626"/>
    <d v="2026-11-08T00:00:00"/>
    <n v="2026"/>
    <s v="Q4"/>
    <x v="10"/>
    <x v="3"/>
    <x v="13"/>
    <x v="1"/>
    <s v="Business"/>
    <x v="0"/>
    <s v="Trail Bike Light"/>
    <n v="15"/>
    <n v="51.05"/>
    <n v="0.1"/>
    <n v="21.95"/>
    <n v="689.17500000000007"/>
    <n v="329.25"/>
    <n v="359.92500000000007"/>
    <n v="0.52225486995320491"/>
  </r>
  <r>
    <n v="3801"/>
    <d v="2026-11-08T00:00:00"/>
    <n v="2026"/>
    <s v="Q4"/>
    <x v="10"/>
    <x v="0"/>
    <x v="15"/>
    <x v="0"/>
    <s v="Returning"/>
    <x v="0"/>
    <s v="Cycling Pack 12L"/>
    <n v="3"/>
    <n v="101.68"/>
    <n v="0.1"/>
    <n v="51.9"/>
    <n v="274.536"/>
    <n v="155.69999999999999"/>
    <n v="118.83600000000001"/>
    <n v="0.43286126409651199"/>
  </r>
  <r>
    <n v="4685"/>
    <d v="2026-11-08T00:00:00"/>
    <n v="2026"/>
    <s v="Q4"/>
    <x v="10"/>
    <x v="3"/>
    <x v="13"/>
    <x v="1"/>
    <s v="Business"/>
    <x v="3"/>
    <s v="Portable Camp Stove"/>
    <n v="6"/>
    <n v="80.83"/>
    <n v="0.15"/>
    <n v="39.32"/>
    <n v="412.233"/>
    <n v="235.92000000000002"/>
    <n v="176.31299999999999"/>
    <n v="0.42770229457612563"/>
  </r>
  <r>
    <n v="4843"/>
    <d v="2026-11-08T00:00:00"/>
    <n v="2026"/>
    <s v="Q4"/>
    <x v="10"/>
    <x v="1"/>
    <x v="12"/>
    <x v="0"/>
    <s v="New"/>
    <x v="3"/>
    <s v="Compact Sleeping Bag"/>
    <n v="6"/>
    <n v="123.67"/>
    <n v="0.15"/>
    <n v="60.55"/>
    <n v="630.71699999999998"/>
    <n v="363.29999999999995"/>
    <n v="267.41700000000003"/>
    <n v="0.42398888883603902"/>
  </r>
  <r>
    <n v="4890"/>
    <d v="2026-11-08T00:00:00"/>
    <n v="2026"/>
    <s v="Q4"/>
    <x v="10"/>
    <x v="0"/>
    <x v="15"/>
    <x v="0"/>
    <s v="New"/>
    <x v="1"/>
    <s v="Hiking Daypack 20L"/>
    <n v="2"/>
    <n v="93.16"/>
    <n v="0.1"/>
    <n v="44.19"/>
    <n v="167.68799999999999"/>
    <n v="88.38"/>
    <n v="79.307999999999993"/>
    <n v="0.47294976384714471"/>
  </r>
  <r>
    <n v="4913"/>
    <d v="2026-11-08T00:00:00"/>
    <n v="2026"/>
    <s v="Q4"/>
    <x v="10"/>
    <x v="2"/>
    <x v="2"/>
    <x v="3"/>
    <s v="New"/>
    <x v="0"/>
    <s v="Commuter Helmet"/>
    <n v="1"/>
    <n v="83.79"/>
    <n v="0.1"/>
    <n v="42.8"/>
    <n v="75.411000000000001"/>
    <n v="42.8"/>
    <n v="32.611000000000004"/>
    <n v="0.43244354271923197"/>
  </r>
  <r>
    <n v="5079"/>
    <d v="2026-11-08T00:00:00"/>
    <n v="2026"/>
    <s v="Q4"/>
    <x v="10"/>
    <x v="2"/>
    <x v="16"/>
    <x v="0"/>
    <s v="New"/>
    <x v="4"/>
    <s v="Weighted Vest"/>
    <n v="1"/>
    <n v="120.98"/>
    <n v="0.1"/>
    <n v="70.59"/>
    <n v="108.88200000000001"/>
    <n v="70.59"/>
    <n v="38.292000000000002"/>
    <n v="0.35168347385242738"/>
  </r>
  <r>
    <n v="366"/>
    <d v="2026-11-09T00:00:00"/>
    <n v="2026"/>
    <s v="Q4"/>
    <x v="10"/>
    <x v="3"/>
    <x v="13"/>
    <x v="2"/>
    <s v="Returning"/>
    <x v="1"/>
    <s v="Summit Backpack 45L"/>
    <n v="1"/>
    <n v="152.05000000000001"/>
    <n v="0.15"/>
    <n v="80.56"/>
    <n v="129.24250000000001"/>
    <n v="80.56"/>
    <n v="48.682500000000005"/>
    <n v="0.37667562914675901"/>
  </r>
  <r>
    <n v="567"/>
    <d v="2026-11-09T00:00:00"/>
    <n v="2026"/>
    <s v="Q4"/>
    <x v="10"/>
    <x v="0"/>
    <x v="9"/>
    <x v="2"/>
    <s v="New"/>
    <x v="2"/>
    <s v="Insulated Bottle"/>
    <n v="3"/>
    <n v="36.14"/>
    <n v="0.1"/>
    <n v="13.23"/>
    <n v="97.578000000000003"/>
    <n v="39.69"/>
    <n v="57.888000000000005"/>
    <n v="0.59324847814056447"/>
  </r>
  <r>
    <n v="1051"/>
    <d v="2026-11-09T00:00:00"/>
    <n v="2026"/>
    <s v="Q4"/>
    <x v="10"/>
    <x v="3"/>
    <x v="13"/>
    <x v="1"/>
    <s v="Business"/>
    <x v="1"/>
    <s v="Hiking Daypack 20L"/>
    <n v="12"/>
    <n v="90.99"/>
    <n v="0.2"/>
    <n v="45.51"/>
    <n v="873.50399999999991"/>
    <n v="546.12"/>
    <n v="327.3839999999999"/>
    <n v="0.37479393339927458"/>
  </r>
  <r>
    <n v="1934"/>
    <d v="2026-11-09T00:00:00"/>
    <n v="2026"/>
    <s v="Q4"/>
    <x v="10"/>
    <x v="3"/>
    <x v="13"/>
    <x v="3"/>
    <s v="Business"/>
    <x v="0"/>
    <s v="Trail Bike Light"/>
    <n v="1"/>
    <n v="50.55"/>
    <n v="0.05"/>
    <n v="22.09"/>
    <n v="48.022499999999994"/>
    <n v="22.09"/>
    <n v="25.932499999999994"/>
    <n v="0.54000728825029931"/>
  </r>
  <r>
    <n v="2056"/>
    <d v="2026-11-09T00:00:00"/>
    <n v="2026"/>
    <s v="Q4"/>
    <x v="10"/>
    <x v="0"/>
    <x v="0"/>
    <x v="2"/>
    <s v="New"/>
    <x v="4"/>
    <s v="Training Mat"/>
    <n v="1"/>
    <n v="51.65"/>
    <n v="0.15"/>
    <n v="21.86"/>
    <n v="43.902499999999996"/>
    <n v="21.86"/>
    <n v="22.042499999999997"/>
    <n v="0.50207846933545919"/>
  </r>
  <r>
    <n v="2115"/>
    <d v="2026-11-09T00:00:00"/>
    <n v="2026"/>
    <s v="Q4"/>
    <x v="10"/>
    <x v="1"/>
    <x v="12"/>
    <x v="0"/>
    <s v="New"/>
    <x v="0"/>
    <s v="Commuter Helmet"/>
    <n v="5"/>
    <n v="82.96"/>
    <n v="0"/>
    <n v="43.55"/>
    <n v="414.79999999999995"/>
    <n v="217.75"/>
    <n v="197.04999999999995"/>
    <n v="0.47504821600771452"/>
  </r>
  <r>
    <n v="2437"/>
    <d v="2026-11-09T00:00:00"/>
    <n v="2026"/>
    <s v="Q4"/>
    <x v="10"/>
    <x v="3"/>
    <x v="4"/>
    <x v="3"/>
    <s v="Business"/>
    <x v="1"/>
    <s v="Trekking Poles"/>
    <n v="1"/>
    <n v="70.3"/>
    <n v="0.05"/>
    <n v="33.31"/>
    <n v="66.784999999999997"/>
    <n v="33.31"/>
    <n v="33.474999999999994"/>
    <n v="0.50123530732949007"/>
  </r>
  <r>
    <n v="3380"/>
    <d v="2026-11-09T00:00:00"/>
    <n v="2026"/>
    <s v="Q4"/>
    <x v="10"/>
    <x v="2"/>
    <x v="2"/>
    <x v="2"/>
    <s v="Returning"/>
    <x v="2"/>
    <s v="Packing Cube Set"/>
    <n v="2"/>
    <n v="47.12"/>
    <n v="0.15"/>
    <n v="18.64"/>
    <n v="80.103999999999999"/>
    <n v="37.28"/>
    <n v="42.823999999999998"/>
    <n v="0.5346050134824728"/>
  </r>
  <r>
    <n v="3648"/>
    <d v="2026-11-09T00:00:00"/>
    <n v="2026"/>
    <s v="Q4"/>
    <x v="10"/>
    <x v="0"/>
    <x v="15"/>
    <x v="3"/>
    <s v="New"/>
    <x v="4"/>
    <s v="Resistance Band Set"/>
    <n v="4"/>
    <n v="39.82"/>
    <n v="0.2"/>
    <n v="14.98"/>
    <n v="127.42400000000001"/>
    <n v="59.92"/>
    <n v="67.504000000000005"/>
    <n v="0.52975891511803119"/>
  </r>
  <r>
    <n v="3692"/>
    <d v="2026-11-09T00:00:00"/>
    <n v="2026"/>
    <s v="Q4"/>
    <x v="10"/>
    <x v="1"/>
    <x v="14"/>
    <x v="0"/>
    <s v="Returning"/>
    <x v="1"/>
    <s v="Summit Backpack 45L"/>
    <n v="4"/>
    <n v="154.27000000000001"/>
    <n v="0.05"/>
    <n v="78.36"/>
    <n v="586.226"/>
    <n v="313.44"/>
    <n v="272.786"/>
    <n v="0.46532565938733528"/>
  </r>
  <r>
    <n v="4406"/>
    <d v="2026-11-09T00:00:00"/>
    <n v="2026"/>
    <s v="Q4"/>
    <x v="10"/>
    <x v="0"/>
    <x v="0"/>
    <x v="0"/>
    <s v="New"/>
    <x v="1"/>
    <s v="Trail Boots"/>
    <n v="1"/>
    <n v="143.02000000000001"/>
    <n v="0.1"/>
    <n v="79.25"/>
    <n v="128.71800000000002"/>
    <n v="79.25"/>
    <n v="49.468000000000018"/>
    <n v="0.3843129942976119"/>
  </r>
  <r>
    <n v="4550"/>
    <d v="2026-11-09T00:00:00"/>
    <n v="2026"/>
    <s v="Q4"/>
    <x v="10"/>
    <x v="2"/>
    <x v="10"/>
    <x v="2"/>
    <s v="Returning"/>
    <x v="4"/>
    <s v="Recovery Roller"/>
    <n v="1"/>
    <n v="35.36"/>
    <n v="0"/>
    <n v="13.74"/>
    <n v="35.36"/>
    <n v="13.74"/>
    <n v="21.619999999999997"/>
    <n v="0.61142533936651577"/>
  </r>
  <r>
    <n v="4855"/>
    <d v="2026-11-09T00:00:00"/>
    <n v="2026"/>
    <s v="Q4"/>
    <x v="10"/>
    <x v="1"/>
    <x v="6"/>
    <x v="0"/>
    <s v="Returning"/>
    <x v="1"/>
    <s v="Summit Backpack 45L"/>
    <n v="1"/>
    <n v="156.82"/>
    <n v="0.1"/>
    <n v="77.12"/>
    <n v="141.13800000000001"/>
    <n v="77.12"/>
    <n v="64.018000000000001"/>
    <n v="0.45358443509189589"/>
  </r>
  <r>
    <n v="5151"/>
    <d v="2026-11-09T00:00:00"/>
    <n v="2026"/>
    <s v="Q4"/>
    <x v="10"/>
    <x v="2"/>
    <x v="16"/>
    <x v="1"/>
    <s v="Business"/>
    <x v="4"/>
    <s v="Resistance Band Set"/>
    <n v="10"/>
    <n v="40.98"/>
    <n v="0.1"/>
    <n v="14.6"/>
    <n v="368.82"/>
    <n v="146"/>
    <n v="222.82"/>
    <n v="0.60414294235670518"/>
  </r>
  <r>
    <n v="5189"/>
    <d v="2026-11-09T00:00:00"/>
    <n v="2026"/>
    <s v="Q4"/>
    <x v="10"/>
    <x v="3"/>
    <x v="8"/>
    <x v="2"/>
    <s v="New"/>
    <x v="1"/>
    <s v="Trail Boots"/>
    <n v="3"/>
    <n v="144.22999999999999"/>
    <n v="0"/>
    <n v="80.959999999999994"/>
    <n v="432.68999999999994"/>
    <n v="242.88"/>
    <n v="189.80999999999995"/>
    <n v="0.43867433959647778"/>
  </r>
  <r>
    <n v="726"/>
    <d v="2026-11-10T00:00:00"/>
    <n v="2026"/>
    <s v="Q4"/>
    <x v="10"/>
    <x v="3"/>
    <x v="7"/>
    <x v="0"/>
    <s v="New"/>
    <x v="1"/>
    <s v="Hiking Daypack 20L"/>
    <n v="1"/>
    <n v="90.23"/>
    <n v="0"/>
    <n v="44.06"/>
    <n v="90.23"/>
    <n v="44.06"/>
    <n v="46.17"/>
    <n v="0.51169234179319512"/>
  </r>
  <r>
    <n v="2154"/>
    <d v="2026-11-10T00:00:00"/>
    <n v="2026"/>
    <s v="Q4"/>
    <x v="10"/>
    <x v="3"/>
    <x v="7"/>
    <x v="0"/>
    <s v="New"/>
    <x v="1"/>
    <s v="Summit Backpack 45L"/>
    <n v="5"/>
    <n v="152.82"/>
    <n v="0.1"/>
    <n v="80.09"/>
    <n v="687.68999999999994"/>
    <n v="400.45000000000005"/>
    <n v="287.2399999999999"/>
    <n v="0.417688202533118"/>
  </r>
  <r>
    <n v="4403"/>
    <d v="2026-11-10T00:00:00"/>
    <n v="2026"/>
    <s v="Q4"/>
    <x v="10"/>
    <x v="0"/>
    <x v="0"/>
    <x v="0"/>
    <s v="Business"/>
    <x v="2"/>
    <s v="Insulated Bottle"/>
    <n v="2"/>
    <n v="36.61"/>
    <n v="0.05"/>
    <n v="13.31"/>
    <n v="69.558999999999997"/>
    <n v="26.62"/>
    <n v="42.938999999999993"/>
    <n v="0.61730329648212301"/>
  </r>
  <r>
    <n v="4924"/>
    <d v="2026-11-10T00:00:00"/>
    <n v="2026"/>
    <s v="Q4"/>
    <x v="10"/>
    <x v="3"/>
    <x v="8"/>
    <x v="1"/>
    <s v="Business"/>
    <x v="1"/>
    <s v="Summit Backpack 45L"/>
    <n v="12"/>
    <n v="150.75"/>
    <n v="0.1"/>
    <n v="80.569999999999993"/>
    <n v="1628.1000000000001"/>
    <n v="966.83999999999992"/>
    <n v="661.26000000000022"/>
    <n v="0.40615441311958733"/>
  </r>
  <r>
    <n v="25"/>
    <d v="2026-11-11T00:00:00"/>
    <n v="2026"/>
    <s v="Q4"/>
    <x v="10"/>
    <x v="0"/>
    <x v="0"/>
    <x v="0"/>
    <s v="Returning"/>
    <x v="1"/>
    <s v="Trail Boots"/>
    <n v="1"/>
    <n v="145.83000000000001"/>
    <n v="0.1"/>
    <n v="79.14"/>
    <n v="131.24700000000001"/>
    <n v="79.14"/>
    <n v="52.107000000000014"/>
    <n v="0.39701478890946085"/>
  </r>
  <r>
    <n v="252"/>
    <d v="2026-11-11T00:00:00"/>
    <n v="2026"/>
    <s v="Q4"/>
    <x v="10"/>
    <x v="0"/>
    <x v="0"/>
    <x v="0"/>
    <s v="Returning"/>
    <x v="2"/>
    <s v="Travel Backpack 35L"/>
    <n v="4"/>
    <n v="162.04"/>
    <n v="0"/>
    <n v="85.77"/>
    <n v="648.16"/>
    <n v="343.08"/>
    <n v="305.08"/>
    <n v="0.47068625030856581"/>
  </r>
  <r>
    <n v="1203"/>
    <d v="2026-11-11T00:00:00"/>
    <n v="2026"/>
    <s v="Q4"/>
    <x v="10"/>
    <x v="3"/>
    <x v="8"/>
    <x v="2"/>
    <s v="Returning"/>
    <x v="1"/>
    <s v="Trail Boots"/>
    <n v="2"/>
    <n v="141.33000000000001"/>
    <n v="0.05"/>
    <n v="79.739999999999995"/>
    <n v="268.52699999999999"/>
    <n v="159.47999999999999"/>
    <n v="109.047"/>
    <n v="0.40609324202035552"/>
  </r>
  <r>
    <n v="1567"/>
    <d v="2026-11-11T00:00:00"/>
    <n v="2026"/>
    <s v="Q4"/>
    <x v="10"/>
    <x v="2"/>
    <x v="16"/>
    <x v="0"/>
    <s v="Returning"/>
    <x v="3"/>
    <s v="Compact Sleeping Bag"/>
    <n v="1"/>
    <n v="125.11"/>
    <n v="0.1"/>
    <n v="61.65"/>
    <n v="112.599"/>
    <n v="61.65"/>
    <n v="50.949000000000005"/>
    <n v="0.45248181600191834"/>
  </r>
  <r>
    <n v="2060"/>
    <d v="2026-11-11T00:00:00"/>
    <n v="2026"/>
    <s v="Q4"/>
    <x v="10"/>
    <x v="2"/>
    <x v="5"/>
    <x v="0"/>
    <s v="Business"/>
    <x v="3"/>
    <s v="Compact Sleeping Bag"/>
    <n v="3"/>
    <n v="124.55"/>
    <n v="0.15"/>
    <n v="60.68"/>
    <n v="317.60249999999996"/>
    <n v="182.04"/>
    <n v="135.56249999999997"/>
    <n v="0.42683070819656643"/>
  </r>
  <r>
    <n v="2485"/>
    <d v="2026-11-11T00:00:00"/>
    <n v="2026"/>
    <s v="Q4"/>
    <x v="10"/>
    <x v="2"/>
    <x v="10"/>
    <x v="2"/>
    <s v="Returning"/>
    <x v="1"/>
    <s v="Trail Boots"/>
    <n v="1"/>
    <n v="143.77000000000001"/>
    <n v="0.1"/>
    <n v="81.02"/>
    <n v="129.393"/>
    <n v="81.02"/>
    <n v="48.373000000000005"/>
    <n v="0.3738455712441941"/>
  </r>
  <r>
    <n v="3101"/>
    <d v="2026-11-11T00:00:00"/>
    <n v="2026"/>
    <s v="Q4"/>
    <x v="10"/>
    <x v="3"/>
    <x v="8"/>
    <x v="0"/>
    <s v="New"/>
    <x v="3"/>
    <s v="Compact Sleeping Bag"/>
    <n v="3"/>
    <n v="124.72"/>
    <n v="0.15"/>
    <n v="60.35"/>
    <n v="318.03599999999994"/>
    <n v="181.05"/>
    <n v="136.98599999999993"/>
    <n v="0.4307248236048748"/>
  </r>
  <r>
    <n v="3165"/>
    <d v="2026-11-11T00:00:00"/>
    <n v="2026"/>
    <s v="Q4"/>
    <x v="10"/>
    <x v="2"/>
    <x v="2"/>
    <x v="2"/>
    <s v="Returning"/>
    <x v="4"/>
    <s v="Recovery Roller"/>
    <n v="1"/>
    <n v="35.729999999999997"/>
    <n v="0.1"/>
    <n v="14.15"/>
    <n v="32.156999999999996"/>
    <n v="14.15"/>
    <n v="18.006999999999998"/>
    <n v="0.55997139036601673"/>
  </r>
  <r>
    <n v="4179"/>
    <d v="2026-11-11T00:00:00"/>
    <n v="2026"/>
    <s v="Q4"/>
    <x v="10"/>
    <x v="2"/>
    <x v="3"/>
    <x v="2"/>
    <s v="Business"/>
    <x v="2"/>
    <s v="Travel Backpack 35L"/>
    <n v="2"/>
    <n v="166.1"/>
    <n v="0.05"/>
    <n v="88.2"/>
    <n v="315.58999999999997"/>
    <n v="176.4"/>
    <n v="139.18999999999997"/>
    <n v="0.44104692797617157"/>
  </r>
  <r>
    <n v="4829"/>
    <d v="2026-11-11T00:00:00"/>
    <n v="2026"/>
    <s v="Q4"/>
    <x v="10"/>
    <x v="2"/>
    <x v="16"/>
    <x v="3"/>
    <s v="New"/>
    <x v="0"/>
    <s v="Commuter Helmet"/>
    <n v="2"/>
    <n v="81.27"/>
    <n v="0.05"/>
    <n v="43.04"/>
    <n v="154.41299999999998"/>
    <n v="86.08"/>
    <n v="68.332999999999984"/>
    <n v="0.44253398353765544"/>
  </r>
  <r>
    <n v="4943"/>
    <d v="2026-11-11T00:00:00"/>
    <n v="2026"/>
    <s v="Q4"/>
    <x v="10"/>
    <x v="0"/>
    <x v="9"/>
    <x v="1"/>
    <s v="Returning"/>
    <x v="3"/>
    <s v="Trail Tent 2P"/>
    <n v="10"/>
    <n v="191.98"/>
    <n v="0.1"/>
    <n v="102.73"/>
    <n v="1727.82"/>
    <n v="1027.3"/>
    <n v="700.52"/>
    <n v="0.40543575140929033"/>
  </r>
  <r>
    <n v="887"/>
    <d v="2026-11-12T00:00:00"/>
    <n v="2026"/>
    <s v="Q4"/>
    <x v="10"/>
    <x v="3"/>
    <x v="8"/>
    <x v="2"/>
    <s v="Returning"/>
    <x v="1"/>
    <s v="Hiking Daypack 20L"/>
    <n v="6"/>
    <n v="89.87"/>
    <n v="0.2"/>
    <n v="44.47"/>
    <n v="431.37600000000003"/>
    <n v="266.82"/>
    <n v="164.55600000000004"/>
    <n v="0.3814676755313231"/>
  </r>
  <r>
    <n v="1090"/>
    <d v="2026-11-12T00:00:00"/>
    <n v="2026"/>
    <s v="Q4"/>
    <x v="10"/>
    <x v="1"/>
    <x v="14"/>
    <x v="3"/>
    <s v="New"/>
    <x v="0"/>
    <s v="Trail Bike Light"/>
    <n v="3"/>
    <n v="51.44"/>
    <n v="0.1"/>
    <n v="23.11"/>
    <n v="138.88800000000001"/>
    <n v="69.33"/>
    <n v="69.558000000000007"/>
    <n v="0.50082080525315364"/>
  </r>
  <r>
    <n v="2090"/>
    <d v="2026-11-12T00:00:00"/>
    <n v="2026"/>
    <s v="Q4"/>
    <x v="10"/>
    <x v="3"/>
    <x v="4"/>
    <x v="3"/>
    <s v="New"/>
    <x v="2"/>
    <s v="Packing Cube Set"/>
    <n v="4"/>
    <n v="46.68"/>
    <n v="0.05"/>
    <n v="17.96"/>
    <n v="177.38399999999999"/>
    <n v="71.84"/>
    <n v="105.54399999999998"/>
    <n v="0.59500293149325756"/>
  </r>
  <r>
    <n v="2561"/>
    <d v="2026-11-12T00:00:00"/>
    <n v="2026"/>
    <s v="Q4"/>
    <x v="10"/>
    <x v="1"/>
    <x v="12"/>
    <x v="2"/>
    <s v="New"/>
    <x v="1"/>
    <s v="Trekking Poles"/>
    <n v="4"/>
    <n v="73.05"/>
    <n v="0.2"/>
    <n v="32.82"/>
    <n v="233.76"/>
    <n v="131.28"/>
    <n v="102.47999999999999"/>
    <n v="0.4383983572895277"/>
  </r>
  <r>
    <n v="2855"/>
    <d v="2026-11-12T00:00:00"/>
    <n v="2026"/>
    <s v="Q4"/>
    <x v="10"/>
    <x v="2"/>
    <x v="10"/>
    <x v="3"/>
    <s v="New"/>
    <x v="3"/>
    <s v="Compact Sleeping Bag"/>
    <n v="1"/>
    <n v="125.32"/>
    <n v="0.15"/>
    <n v="59.49"/>
    <n v="106.52199999999999"/>
    <n v="59.49"/>
    <n v="47.031999999999989"/>
    <n v="0.44152381667636725"/>
  </r>
  <r>
    <n v="4421"/>
    <d v="2026-11-12T00:00:00"/>
    <n v="2026"/>
    <s v="Q4"/>
    <x v="10"/>
    <x v="1"/>
    <x v="11"/>
    <x v="3"/>
    <s v="Business"/>
    <x v="4"/>
    <s v="Weighted Vest"/>
    <n v="2"/>
    <n v="123.49"/>
    <n v="0.15"/>
    <n v="68.08"/>
    <n v="209.93299999999999"/>
    <n v="136.16"/>
    <n v="73.772999999999996"/>
    <n v="0.35141211719929694"/>
  </r>
  <r>
    <n v="195"/>
    <d v="2026-11-13T00:00:00"/>
    <n v="2026"/>
    <s v="Q4"/>
    <x v="10"/>
    <x v="1"/>
    <x v="12"/>
    <x v="2"/>
    <s v="Returning"/>
    <x v="2"/>
    <s v="Packing Cube Set"/>
    <n v="1"/>
    <n v="47.37"/>
    <n v="0.2"/>
    <n v="18.739999999999998"/>
    <n v="37.896000000000001"/>
    <n v="18.739999999999998"/>
    <n v="19.156000000000002"/>
    <n v="0.50548870593202455"/>
  </r>
  <r>
    <n v="520"/>
    <d v="2026-11-13T00:00:00"/>
    <n v="2026"/>
    <s v="Q4"/>
    <x v="10"/>
    <x v="1"/>
    <x v="12"/>
    <x v="1"/>
    <s v="Business"/>
    <x v="1"/>
    <s v="Hiking Daypack 20L"/>
    <n v="6"/>
    <n v="92.31"/>
    <n v="0.05"/>
    <n v="46.12"/>
    <n v="526.16700000000003"/>
    <n v="276.71999999999997"/>
    <n v="249.44700000000006"/>
    <n v="0.47408332335551268"/>
  </r>
  <r>
    <n v="646"/>
    <d v="2026-11-13T00:00:00"/>
    <n v="2026"/>
    <s v="Q4"/>
    <x v="10"/>
    <x v="2"/>
    <x v="16"/>
    <x v="2"/>
    <s v="Returning"/>
    <x v="0"/>
    <s v="Trail Bike Light"/>
    <n v="1"/>
    <n v="49.53"/>
    <n v="0.1"/>
    <n v="22.18"/>
    <n v="44.577000000000005"/>
    <n v="22.18"/>
    <n v="22.397000000000006"/>
    <n v="0.50243399062296712"/>
  </r>
  <r>
    <n v="893"/>
    <d v="2026-11-13T00:00:00"/>
    <n v="2026"/>
    <s v="Q4"/>
    <x v="10"/>
    <x v="3"/>
    <x v="8"/>
    <x v="0"/>
    <s v="New"/>
    <x v="2"/>
    <s v="Packing Cube Set"/>
    <n v="4"/>
    <n v="47.62"/>
    <n v="0.2"/>
    <n v="18.100000000000001"/>
    <n v="152.38399999999999"/>
    <n v="72.400000000000006"/>
    <n v="79.98399999999998"/>
    <n v="0.52488450230995376"/>
  </r>
  <r>
    <n v="916"/>
    <d v="2026-11-13T00:00:00"/>
    <n v="2026"/>
    <s v="Q4"/>
    <x v="10"/>
    <x v="1"/>
    <x v="6"/>
    <x v="0"/>
    <s v="New"/>
    <x v="0"/>
    <s v="Trail Bike Light"/>
    <n v="4"/>
    <n v="51.93"/>
    <n v="0.05"/>
    <n v="22.62"/>
    <n v="197.334"/>
    <n v="90.48"/>
    <n v="106.854"/>
    <n v="0.54148803551339353"/>
  </r>
  <r>
    <n v="1295"/>
    <d v="2026-11-13T00:00:00"/>
    <n v="2026"/>
    <s v="Q4"/>
    <x v="10"/>
    <x v="1"/>
    <x v="11"/>
    <x v="3"/>
    <s v="New"/>
    <x v="1"/>
    <s v="Summit Backpack 45L"/>
    <n v="1"/>
    <n v="155.44999999999999"/>
    <n v="0.05"/>
    <n v="77.25"/>
    <n v="147.67749999999998"/>
    <n v="77.25"/>
    <n v="70.427499999999981"/>
    <n v="0.47690067884410281"/>
  </r>
  <r>
    <n v="3438"/>
    <d v="2026-11-13T00:00:00"/>
    <n v="2026"/>
    <s v="Q4"/>
    <x v="10"/>
    <x v="0"/>
    <x v="0"/>
    <x v="0"/>
    <s v="Returning"/>
    <x v="0"/>
    <s v="Compact Repair Kit"/>
    <n v="4"/>
    <n v="40.03"/>
    <n v="0.05"/>
    <n v="16.78"/>
    <n v="152.114"/>
    <n v="67.12"/>
    <n v="84.994"/>
    <n v="0.5587519886400989"/>
  </r>
  <r>
    <n v="3573"/>
    <d v="2026-11-13T00:00:00"/>
    <n v="2026"/>
    <s v="Q4"/>
    <x v="10"/>
    <x v="0"/>
    <x v="9"/>
    <x v="0"/>
    <s v="Returning"/>
    <x v="1"/>
    <s v="Summit Backpack 45L"/>
    <n v="2"/>
    <n v="152.96"/>
    <n v="0.1"/>
    <n v="79.12"/>
    <n v="275.32800000000003"/>
    <n v="158.24"/>
    <n v="117.08800000000002"/>
    <n v="0.4252673175267318"/>
  </r>
  <r>
    <n v="4257"/>
    <d v="2026-11-13T00:00:00"/>
    <n v="2026"/>
    <s v="Q4"/>
    <x v="10"/>
    <x v="3"/>
    <x v="13"/>
    <x v="2"/>
    <s v="New"/>
    <x v="4"/>
    <s v="Weighted Vest"/>
    <n v="2"/>
    <n v="124.06"/>
    <n v="0.05"/>
    <n v="69.98"/>
    <n v="235.714"/>
    <n v="139.96"/>
    <n v="95.753999999999991"/>
    <n v="0.40622958330858577"/>
  </r>
  <r>
    <n v="4389"/>
    <d v="2026-11-13T00:00:00"/>
    <n v="2026"/>
    <s v="Q4"/>
    <x v="10"/>
    <x v="2"/>
    <x v="10"/>
    <x v="3"/>
    <s v="New"/>
    <x v="1"/>
    <s v="Summit Backpack 45L"/>
    <n v="1"/>
    <n v="151.66"/>
    <n v="0.1"/>
    <n v="80.209999999999994"/>
    <n v="136.494"/>
    <n v="80.209999999999994"/>
    <n v="56.284000000000006"/>
    <n v="0.41235512183685735"/>
  </r>
  <r>
    <n v="4887"/>
    <d v="2026-11-13T00:00:00"/>
    <n v="2026"/>
    <s v="Q4"/>
    <x v="10"/>
    <x v="3"/>
    <x v="8"/>
    <x v="0"/>
    <s v="New"/>
    <x v="1"/>
    <s v="Trail Boots"/>
    <n v="2"/>
    <n v="142.30000000000001"/>
    <n v="0.15"/>
    <n v="77.760000000000005"/>
    <n v="241.91000000000003"/>
    <n v="155.52000000000001"/>
    <n v="86.390000000000015"/>
    <n v="0.35711628291513375"/>
  </r>
  <r>
    <n v="5007"/>
    <d v="2026-11-13T00:00:00"/>
    <n v="2026"/>
    <s v="Q4"/>
    <x v="10"/>
    <x v="1"/>
    <x v="14"/>
    <x v="0"/>
    <s v="Business"/>
    <x v="2"/>
    <s v="Travel Backpack 35L"/>
    <n v="4"/>
    <n v="161.97"/>
    <n v="0.05"/>
    <n v="87.2"/>
    <n v="615.48599999999999"/>
    <n v="348.8"/>
    <n v="266.68599999999998"/>
    <n v="0.4332933649181297"/>
  </r>
  <r>
    <n v="5111"/>
    <d v="2026-11-13T00:00:00"/>
    <n v="2026"/>
    <s v="Q4"/>
    <x v="10"/>
    <x v="1"/>
    <x v="14"/>
    <x v="1"/>
    <s v="Business"/>
    <x v="2"/>
    <s v="Carry-On Duffel"/>
    <n v="5"/>
    <n v="133.99"/>
    <n v="0.15"/>
    <n v="65.55"/>
    <n v="569.45749999999998"/>
    <n v="327.75"/>
    <n v="241.70749999999998"/>
    <n v="0.42445221987593451"/>
  </r>
  <r>
    <n v="5177"/>
    <d v="2026-11-13T00:00:00"/>
    <n v="2026"/>
    <s v="Q4"/>
    <x v="10"/>
    <x v="1"/>
    <x v="6"/>
    <x v="2"/>
    <s v="Returning"/>
    <x v="3"/>
    <s v="Portable Camp Stove"/>
    <n v="2"/>
    <n v="83.18"/>
    <n v="0.1"/>
    <n v="40.479999999999997"/>
    <n v="149.72400000000002"/>
    <n v="80.959999999999994"/>
    <n v="68.764000000000024"/>
    <n v="0.45927172664369115"/>
  </r>
  <r>
    <n v="584"/>
    <d v="2026-11-14T00:00:00"/>
    <n v="2026"/>
    <s v="Q4"/>
    <x v="10"/>
    <x v="1"/>
    <x v="12"/>
    <x v="0"/>
    <s v="New"/>
    <x v="1"/>
    <s v="Hiking Daypack 20L"/>
    <n v="1"/>
    <n v="91.95"/>
    <n v="0"/>
    <n v="46.64"/>
    <n v="91.95"/>
    <n v="46.64"/>
    <n v="45.31"/>
    <n v="0.49276780859162589"/>
  </r>
  <r>
    <n v="621"/>
    <d v="2026-11-14T00:00:00"/>
    <n v="2026"/>
    <s v="Q4"/>
    <x v="10"/>
    <x v="3"/>
    <x v="13"/>
    <x v="1"/>
    <s v="Business"/>
    <x v="2"/>
    <s v="Insulated Bottle"/>
    <n v="5"/>
    <n v="35.68"/>
    <n v="0.15"/>
    <n v="13.48"/>
    <n v="151.64000000000001"/>
    <n v="67.400000000000006"/>
    <n v="84.240000000000009"/>
    <n v="0.55552624637298864"/>
  </r>
  <r>
    <n v="623"/>
    <d v="2026-11-14T00:00:00"/>
    <n v="2026"/>
    <s v="Q4"/>
    <x v="10"/>
    <x v="2"/>
    <x v="16"/>
    <x v="0"/>
    <s v="Returning"/>
    <x v="3"/>
    <s v="Alpine Tent 4P"/>
    <n v="3"/>
    <n v="336.58"/>
    <n v="0.15"/>
    <n v="198.99"/>
    <n v="858.279"/>
    <n v="596.97"/>
    <n v="261.30899999999997"/>
    <n v="0.3044569423229509"/>
  </r>
  <r>
    <n v="1431"/>
    <d v="2026-11-14T00:00:00"/>
    <n v="2026"/>
    <s v="Q4"/>
    <x v="10"/>
    <x v="2"/>
    <x v="2"/>
    <x v="0"/>
    <s v="New"/>
    <x v="4"/>
    <s v="Recovery Roller"/>
    <n v="2"/>
    <n v="36.979999999999997"/>
    <n v="0.15"/>
    <n v="14.13"/>
    <n v="62.865999999999993"/>
    <n v="28.26"/>
    <n v="34.605999999999995"/>
    <n v="0.55047243342983487"/>
  </r>
  <r>
    <n v="1520"/>
    <d v="2026-11-14T00:00:00"/>
    <n v="2026"/>
    <s v="Q4"/>
    <x v="10"/>
    <x v="3"/>
    <x v="13"/>
    <x v="3"/>
    <s v="New"/>
    <x v="4"/>
    <s v="Recovery Roller"/>
    <n v="2"/>
    <n v="36.15"/>
    <n v="0"/>
    <n v="13.51"/>
    <n v="72.3"/>
    <n v="27.02"/>
    <n v="45.28"/>
    <n v="0.62627939142461964"/>
  </r>
  <r>
    <n v="1791"/>
    <d v="2026-11-14T00:00:00"/>
    <n v="2026"/>
    <s v="Q4"/>
    <x v="10"/>
    <x v="2"/>
    <x v="2"/>
    <x v="0"/>
    <s v="Business"/>
    <x v="4"/>
    <s v="Weighted Vest"/>
    <n v="1"/>
    <n v="121.86"/>
    <n v="0.05"/>
    <n v="69.900000000000006"/>
    <n v="115.767"/>
    <n v="69.900000000000006"/>
    <n v="45.86699999999999"/>
    <n v="0.396200989919407"/>
  </r>
  <r>
    <n v="2191"/>
    <d v="2026-11-14T00:00:00"/>
    <n v="2026"/>
    <s v="Q4"/>
    <x v="10"/>
    <x v="2"/>
    <x v="5"/>
    <x v="2"/>
    <s v="Returning"/>
    <x v="0"/>
    <s v="Trail Bike Light"/>
    <n v="6"/>
    <n v="49.85"/>
    <n v="0.05"/>
    <n v="22.68"/>
    <n v="284.14499999999998"/>
    <n v="136.07999999999998"/>
    <n v="148.065"/>
    <n v="0.52108958454310306"/>
  </r>
  <r>
    <n v="2365"/>
    <d v="2026-11-14T00:00:00"/>
    <n v="2026"/>
    <s v="Q4"/>
    <x v="10"/>
    <x v="2"/>
    <x v="5"/>
    <x v="2"/>
    <s v="Business"/>
    <x v="1"/>
    <s v="Hiking Daypack 20L"/>
    <n v="2"/>
    <n v="91.95"/>
    <n v="0.05"/>
    <n v="46.45"/>
    <n v="174.70499999999998"/>
    <n v="92.9"/>
    <n v="81.804999999999978"/>
    <n v="0.46824647262528252"/>
  </r>
  <r>
    <n v="2603"/>
    <d v="2026-11-14T00:00:00"/>
    <n v="2026"/>
    <s v="Q4"/>
    <x v="10"/>
    <x v="3"/>
    <x v="8"/>
    <x v="3"/>
    <s v="Returning"/>
    <x v="0"/>
    <s v="Trail Bike Light"/>
    <n v="2"/>
    <n v="51.71"/>
    <n v="0.15"/>
    <n v="22.93"/>
    <n v="87.906999999999996"/>
    <n v="45.86"/>
    <n v="42.046999999999997"/>
    <n v="0.47831230732478641"/>
  </r>
  <r>
    <n v="4098"/>
    <d v="2026-11-14T00:00:00"/>
    <n v="2026"/>
    <s v="Q4"/>
    <x v="10"/>
    <x v="1"/>
    <x v="1"/>
    <x v="2"/>
    <s v="Returning"/>
    <x v="4"/>
    <s v="Resistance Band Set"/>
    <n v="1"/>
    <n v="41.05"/>
    <n v="0.05"/>
    <n v="14.6"/>
    <n v="38.997499999999995"/>
    <n v="14.6"/>
    <n v="24.397499999999994"/>
    <n v="0.62561702673248276"/>
  </r>
  <r>
    <n v="1176"/>
    <d v="2026-11-15T00:00:00"/>
    <n v="2026"/>
    <s v="Q4"/>
    <x v="10"/>
    <x v="1"/>
    <x v="6"/>
    <x v="1"/>
    <s v="Business"/>
    <x v="3"/>
    <s v="Alpine Tent 4P"/>
    <n v="10"/>
    <n v="333.09"/>
    <n v="0.15"/>
    <n v="197.95"/>
    <n v="2831.2649999999994"/>
    <n v="1979.5"/>
    <n v="851.76499999999942"/>
    <n v="0.30084255624252748"/>
  </r>
  <r>
    <n v="1895"/>
    <d v="2026-11-15T00:00:00"/>
    <n v="2026"/>
    <s v="Q4"/>
    <x v="10"/>
    <x v="3"/>
    <x v="4"/>
    <x v="0"/>
    <s v="Business"/>
    <x v="0"/>
    <s v="Trail Bike Light"/>
    <n v="3"/>
    <n v="51.79"/>
    <n v="0.2"/>
    <n v="22.23"/>
    <n v="124.29600000000001"/>
    <n v="66.69"/>
    <n v="57.606000000000009"/>
    <n v="0.4634581965630431"/>
  </r>
  <r>
    <n v="3385"/>
    <d v="2026-11-15T00:00:00"/>
    <n v="2026"/>
    <s v="Q4"/>
    <x v="10"/>
    <x v="1"/>
    <x v="11"/>
    <x v="3"/>
    <s v="New"/>
    <x v="1"/>
    <s v="Trekking Poles"/>
    <n v="1"/>
    <n v="71.040000000000006"/>
    <n v="0.1"/>
    <n v="31.59"/>
    <n v="63.936000000000007"/>
    <n v="31.59"/>
    <n v="32.346000000000004"/>
    <n v="0.50591216216216217"/>
  </r>
  <r>
    <n v="3581"/>
    <d v="2026-11-15T00:00:00"/>
    <n v="2026"/>
    <s v="Q4"/>
    <x v="10"/>
    <x v="3"/>
    <x v="4"/>
    <x v="3"/>
    <s v="Business"/>
    <x v="1"/>
    <s v="Trail Boots"/>
    <n v="2"/>
    <n v="141.21"/>
    <n v="0.1"/>
    <n v="78.31"/>
    <n v="254.17800000000003"/>
    <n v="156.62"/>
    <n v="97.558000000000021"/>
    <n v="0.38381763960688969"/>
  </r>
  <r>
    <n v="4528"/>
    <d v="2026-11-15T00:00:00"/>
    <n v="2026"/>
    <s v="Q4"/>
    <x v="10"/>
    <x v="0"/>
    <x v="15"/>
    <x v="3"/>
    <s v="New"/>
    <x v="1"/>
    <s v="Trail Boots"/>
    <n v="2"/>
    <n v="141.63999999999999"/>
    <n v="0.15"/>
    <n v="80.349999999999994"/>
    <n v="240.78799999999998"/>
    <n v="160.69999999999999"/>
    <n v="80.087999999999994"/>
    <n v="0.33260793727262156"/>
  </r>
  <r>
    <n v="4633"/>
    <d v="2026-11-15T00:00:00"/>
    <n v="2026"/>
    <s v="Q4"/>
    <x v="10"/>
    <x v="2"/>
    <x v="10"/>
    <x v="0"/>
    <s v="Returning"/>
    <x v="1"/>
    <s v="Trekking Poles"/>
    <n v="1"/>
    <n v="71.78"/>
    <n v="0.15"/>
    <n v="32.869999999999997"/>
    <n v="61.012999999999998"/>
    <n v="32.869999999999997"/>
    <n v="28.143000000000001"/>
    <n v="0.46126235392457349"/>
  </r>
  <r>
    <n v="5195"/>
    <d v="2026-11-15T00:00:00"/>
    <n v="2026"/>
    <s v="Q4"/>
    <x v="10"/>
    <x v="2"/>
    <x v="16"/>
    <x v="0"/>
    <s v="Business"/>
    <x v="1"/>
    <s v="Summit Backpack 45L"/>
    <n v="3"/>
    <n v="153.88999999999999"/>
    <n v="0.1"/>
    <n v="80.36"/>
    <n v="415.50299999999999"/>
    <n v="241.07999999999998"/>
    <n v="174.423"/>
    <n v="0.41978758276113531"/>
  </r>
  <r>
    <n v="2778"/>
    <d v="2026-11-16T00:00:00"/>
    <n v="2026"/>
    <s v="Q4"/>
    <x v="10"/>
    <x v="3"/>
    <x v="4"/>
    <x v="3"/>
    <s v="Returning"/>
    <x v="1"/>
    <s v="Trail Boots"/>
    <n v="1"/>
    <n v="145.4"/>
    <n v="0.1"/>
    <n v="77.66"/>
    <n v="130.86000000000001"/>
    <n v="77.66"/>
    <n v="53.200000000000017"/>
    <n v="0.40654134189209851"/>
  </r>
  <r>
    <n v="341"/>
    <d v="2026-11-17T00:00:00"/>
    <n v="2026"/>
    <s v="Q4"/>
    <x v="10"/>
    <x v="3"/>
    <x v="8"/>
    <x v="0"/>
    <s v="Returning"/>
    <x v="2"/>
    <s v="Carry-On Duffel"/>
    <n v="1"/>
    <n v="132.94999999999999"/>
    <n v="0.05"/>
    <n v="65.36"/>
    <n v="126.30249999999998"/>
    <n v="65.36"/>
    <n v="60.942499999999981"/>
    <n v="0.48251222264009019"/>
  </r>
  <r>
    <n v="374"/>
    <d v="2026-11-17T00:00:00"/>
    <n v="2026"/>
    <s v="Q4"/>
    <x v="10"/>
    <x v="3"/>
    <x v="7"/>
    <x v="2"/>
    <s v="Returning"/>
    <x v="4"/>
    <s v="Training Mat"/>
    <n v="1"/>
    <n v="51.34"/>
    <n v="0.15"/>
    <n v="21.37"/>
    <n v="43.639000000000003"/>
    <n v="21.37"/>
    <n v="22.269000000000002"/>
    <n v="0.5103004193496643"/>
  </r>
  <r>
    <n v="598"/>
    <d v="2026-11-17T00:00:00"/>
    <n v="2026"/>
    <s v="Q4"/>
    <x v="10"/>
    <x v="0"/>
    <x v="0"/>
    <x v="0"/>
    <s v="New"/>
    <x v="0"/>
    <s v="Trail Bike Light"/>
    <n v="1"/>
    <n v="49.98"/>
    <n v="0.1"/>
    <n v="22.25"/>
    <n v="44.981999999999999"/>
    <n v="22.25"/>
    <n v="22.731999999999999"/>
    <n v="0.50535769863500957"/>
  </r>
  <r>
    <n v="690"/>
    <d v="2026-11-17T00:00:00"/>
    <n v="2026"/>
    <s v="Q4"/>
    <x v="10"/>
    <x v="3"/>
    <x v="8"/>
    <x v="0"/>
    <s v="Returning"/>
    <x v="2"/>
    <s v="Travel Backpack 35L"/>
    <n v="2"/>
    <n v="168.08"/>
    <n v="0.1"/>
    <n v="87.63"/>
    <n v="302.54400000000004"/>
    <n v="175.26"/>
    <n v="127.28400000000005"/>
    <n v="0.42071235919403471"/>
  </r>
  <r>
    <n v="1296"/>
    <d v="2026-11-17T00:00:00"/>
    <n v="2026"/>
    <s v="Q4"/>
    <x v="10"/>
    <x v="3"/>
    <x v="13"/>
    <x v="0"/>
    <s v="New"/>
    <x v="3"/>
    <s v="Trail Tent 2P"/>
    <n v="1"/>
    <n v="191.85"/>
    <n v="0.15"/>
    <n v="104.41"/>
    <n v="163.07249999999999"/>
    <n v="104.41"/>
    <n v="58.662499999999994"/>
    <n v="0.35973263425776875"/>
  </r>
  <r>
    <n v="1585"/>
    <d v="2026-11-17T00:00:00"/>
    <n v="2026"/>
    <s v="Q4"/>
    <x v="10"/>
    <x v="1"/>
    <x v="14"/>
    <x v="2"/>
    <s v="Returning"/>
    <x v="1"/>
    <s v="Hiking Daypack 20L"/>
    <n v="4"/>
    <n v="93.99"/>
    <n v="0.1"/>
    <n v="44.07"/>
    <n v="338.36399999999998"/>
    <n v="176.28"/>
    <n v="162.08399999999997"/>
    <n v="0.47902259105578604"/>
  </r>
  <r>
    <n v="2194"/>
    <d v="2026-11-17T00:00:00"/>
    <n v="2026"/>
    <s v="Q4"/>
    <x v="10"/>
    <x v="3"/>
    <x v="13"/>
    <x v="0"/>
    <s v="Returning"/>
    <x v="2"/>
    <s v="Insulated Bottle"/>
    <n v="4"/>
    <n v="36.57"/>
    <n v="0.05"/>
    <n v="13.35"/>
    <n v="138.96600000000001"/>
    <n v="53.4"/>
    <n v="85.566000000000003"/>
    <n v="0.61573334484694098"/>
  </r>
  <r>
    <n v="2221"/>
    <d v="2026-11-17T00:00:00"/>
    <n v="2026"/>
    <s v="Q4"/>
    <x v="10"/>
    <x v="1"/>
    <x v="12"/>
    <x v="3"/>
    <s v="Returning"/>
    <x v="0"/>
    <s v="Compact Repair Kit"/>
    <n v="1"/>
    <n v="39.81"/>
    <n v="0.05"/>
    <n v="16.25"/>
    <n v="37.819499999999998"/>
    <n v="16.25"/>
    <n v="21.569499999999998"/>
    <n v="0.57032747656632155"/>
  </r>
  <r>
    <n v="3836"/>
    <d v="2026-11-17T00:00:00"/>
    <n v="2026"/>
    <s v="Q4"/>
    <x v="10"/>
    <x v="3"/>
    <x v="4"/>
    <x v="2"/>
    <s v="Returning"/>
    <x v="1"/>
    <s v="Hiking Daypack 20L"/>
    <n v="1"/>
    <n v="91.43"/>
    <n v="0.1"/>
    <n v="45.06"/>
    <n v="82.287000000000006"/>
    <n v="45.06"/>
    <n v="37.227000000000004"/>
    <n v="0.45240438951474715"/>
  </r>
  <r>
    <n v="4437"/>
    <d v="2026-11-17T00:00:00"/>
    <n v="2026"/>
    <s v="Q4"/>
    <x v="10"/>
    <x v="2"/>
    <x v="2"/>
    <x v="0"/>
    <s v="Returning"/>
    <x v="4"/>
    <s v="Weighted Vest"/>
    <n v="1"/>
    <n v="122.64"/>
    <n v="0"/>
    <n v="68.58"/>
    <n v="122.64"/>
    <n v="68.58"/>
    <n v="54.06"/>
    <n v="0.44080234833659493"/>
  </r>
  <r>
    <n v="4735"/>
    <d v="2026-11-17T00:00:00"/>
    <n v="2026"/>
    <s v="Q4"/>
    <x v="10"/>
    <x v="1"/>
    <x v="12"/>
    <x v="0"/>
    <s v="Business"/>
    <x v="0"/>
    <s v="Commuter Helmet"/>
    <n v="1"/>
    <n v="80.959999999999994"/>
    <n v="0.1"/>
    <n v="43.86"/>
    <n v="72.86399999999999"/>
    <n v="43.86"/>
    <n v="29.003999999999991"/>
    <n v="0.39805665349143604"/>
  </r>
  <r>
    <n v="554"/>
    <d v="2026-11-18T00:00:00"/>
    <n v="2026"/>
    <s v="Q4"/>
    <x v="10"/>
    <x v="2"/>
    <x v="5"/>
    <x v="3"/>
    <s v="Business"/>
    <x v="4"/>
    <s v="Recovery Roller"/>
    <n v="1"/>
    <n v="36.380000000000003"/>
    <n v="0.05"/>
    <n v="14.06"/>
    <n v="34.561"/>
    <n v="14.06"/>
    <n v="20.500999999999998"/>
    <n v="0.59318306761957118"/>
  </r>
  <r>
    <n v="1205"/>
    <d v="2026-11-18T00:00:00"/>
    <n v="2026"/>
    <s v="Q4"/>
    <x v="10"/>
    <x v="3"/>
    <x v="13"/>
    <x v="0"/>
    <s v="Returning"/>
    <x v="0"/>
    <s v="Cycling Pack 12L"/>
    <n v="2"/>
    <n v="100.72"/>
    <n v="0.1"/>
    <n v="51.68"/>
    <n v="181.29599999999999"/>
    <n v="103.36"/>
    <n v="77.935999999999993"/>
    <n v="0.42988262289294854"/>
  </r>
  <r>
    <n v="1979"/>
    <d v="2026-11-18T00:00:00"/>
    <n v="2026"/>
    <s v="Q4"/>
    <x v="10"/>
    <x v="1"/>
    <x v="11"/>
    <x v="2"/>
    <s v="Returning"/>
    <x v="3"/>
    <s v="Compact Sleeping Bag"/>
    <n v="3"/>
    <n v="120.29"/>
    <n v="0"/>
    <n v="62.04"/>
    <n v="360.87"/>
    <n v="186.12"/>
    <n v="174.75"/>
    <n v="0.48424640452240419"/>
  </r>
  <r>
    <n v="2151"/>
    <d v="2026-11-18T00:00:00"/>
    <n v="2026"/>
    <s v="Q4"/>
    <x v="10"/>
    <x v="1"/>
    <x v="1"/>
    <x v="0"/>
    <s v="New"/>
    <x v="3"/>
    <s v="Compact Sleeping Bag"/>
    <n v="2"/>
    <n v="124.18"/>
    <n v="0.15"/>
    <n v="60.72"/>
    <n v="211.10599999999999"/>
    <n v="121.44"/>
    <n v="89.665999999999997"/>
    <n v="0.42474396748552862"/>
  </r>
  <r>
    <n v="2730"/>
    <d v="2026-11-18T00:00:00"/>
    <n v="2026"/>
    <s v="Q4"/>
    <x v="10"/>
    <x v="0"/>
    <x v="0"/>
    <x v="0"/>
    <s v="Returning"/>
    <x v="1"/>
    <s v="Summit Backpack 45L"/>
    <n v="3"/>
    <n v="154.07"/>
    <n v="0.05"/>
    <n v="77.73"/>
    <n v="439.09949999999998"/>
    <n v="233.19"/>
    <n v="205.90949999999998"/>
    <n v="0.46893585622393102"/>
  </r>
  <r>
    <n v="2779"/>
    <d v="2026-11-18T00:00:00"/>
    <n v="2026"/>
    <s v="Q4"/>
    <x v="10"/>
    <x v="0"/>
    <x v="15"/>
    <x v="1"/>
    <s v="Business"/>
    <x v="4"/>
    <s v="Weighted Vest"/>
    <n v="4"/>
    <n v="123.4"/>
    <n v="0.05"/>
    <n v="70.930000000000007"/>
    <n v="468.92"/>
    <n v="283.72000000000003"/>
    <n v="185.2"/>
    <n v="0.3949500980977565"/>
  </r>
  <r>
    <n v="2853"/>
    <d v="2026-11-18T00:00:00"/>
    <n v="2026"/>
    <s v="Q4"/>
    <x v="10"/>
    <x v="2"/>
    <x v="3"/>
    <x v="0"/>
    <s v="New"/>
    <x v="0"/>
    <s v="Cycling Pack 12L"/>
    <n v="1"/>
    <n v="104.64"/>
    <n v="0"/>
    <n v="50.79"/>
    <n v="104.64"/>
    <n v="50.79"/>
    <n v="53.85"/>
    <n v="0.51462155963302758"/>
  </r>
  <r>
    <n v="3825"/>
    <d v="2026-11-18T00:00:00"/>
    <n v="2026"/>
    <s v="Q4"/>
    <x v="10"/>
    <x v="3"/>
    <x v="8"/>
    <x v="0"/>
    <s v="New"/>
    <x v="2"/>
    <s v="Packing Cube Set"/>
    <n v="2"/>
    <n v="46.44"/>
    <n v="0.1"/>
    <n v="18.190000000000001"/>
    <n v="83.591999999999999"/>
    <n v="36.380000000000003"/>
    <n v="47.211999999999996"/>
    <n v="0.56479088908029473"/>
  </r>
  <r>
    <n v="4808"/>
    <d v="2026-11-18T00:00:00"/>
    <n v="2026"/>
    <s v="Q4"/>
    <x v="10"/>
    <x v="2"/>
    <x v="16"/>
    <x v="0"/>
    <s v="New"/>
    <x v="3"/>
    <s v="Portable Camp Stove"/>
    <n v="2"/>
    <n v="81.67"/>
    <n v="0.05"/>
    <n v="40.43"/>
    <n v="155.173"/>
    <n v="80.86"/>
    <n v="74.313000000000002"/>
    <n v="0.4789041908063903"/>
  </r>
  <r>
    <n v="5131"/>
    <d v="2026-11-18T00:00:00"/>
    <n v="2026"/>
    <s v="Q4"/>
    <x v="10"/>
    <x v="3"/>
    <x v="8"/>
    <x v="2"/>
    <s v="New"/>
    <x v="1"/>
    <s v="Trekking Poles"/>
    <n v="3"/>
    <n v="70.599999999999994"/>
    <n v="0.05"/>
    <n v="32.68"/>
    <n v="201.20999999999998"/>
    <n v="98.039999999999992"/>
    <n v="103.16999999999999"/>
    <n v="0.5127478753541076"/>
  </r>
  <r>
    <n v="1502"/>
    <d v="2026-11-19T00:00:00"/>
    <n v="2026"/>
    <s v="Q4"/>
    <x v="10"/>
    <x v="3"/>
    <x v="7"/>
    <x v="3"/>
    <s v="New"/>
    <x v="4"/>
    <s v="Recovery Roller"/>
    <n v="1"/>
    <n v="35.770000000000003"/>
    <n v="0.15"/>
    <n v="13.69"/>
    <n v="30.404500000000002"/>
    <n v="13.69"/>
    <n v="16.714500000000001"/>
    <n v="0.54973770330049831"/>
  </r>
  <r>
    <n v="2470"/>
    <d v="2026-11-19T00:00:00"/>
    <n v="2026"/>
    <s v="Q4"/>
    <x v="10"/>
    <x v="1"/>
    <x v="6"/>
    <x v="2"/>
    <s v="Business"/>
    <x v="1"/>
    <s v="Hiking Daypack 20L"/>
    <n v="1"/>
    <n v="92.13"/>
    <n v="0.15"/>
    <n v="45.85"/>
    <n v="78.31049999999999"/>
    <n v="45.85"/>
    <n v="32.460499999999989"/>
    <n v="0.41451018701195874"/>
  </r>
  <r>
    <n v="3452"/>
    <d v="2026-11-19T00:00:00"/>
    <n v="2026"/>
    <s v="Q4"/>
    <x v="10"/>
    <x v="1"/>
    <x v="12"/>
    <x v="0"/>
    <s v="Returning"/>
    <x v="1"/>
    <s v="Summit Backpack 45L"/>
    <n v="5"/>
    <n v="151.09"/>
    <n v="0.05"/>
    <n v="79.33"/>
    <n v="717.67750000000001"/>
    <n v="396.65"/>
    <n v="321.02750000000003"/>
    <n v="0.44731442744129507"/>
  </r>
  <r>
    <n v="4207"/>
    <d v="2026-11-19T00:00:00"/>
    <n v="2026"/>
    <s v="Q4"/>
    <x v="10"/>
    <x v="1"/>
    <x v="12"/>
    <x v="0"/>
    <s v="New"/>
    <x v="0"/>
    <s v="Cycling Pack 12L"/>
    <n v="2"/>
    <n v="103.99"/>
    <n v="0"/>
    <n v="50.36"/>
    <n v="207.98"/>
    <n v="100.72"/>
    <n v="107.25999999999999"/>
    <n v="0.51572266564092695"/>
  </r>
  <r>
    <n v="695"/>
    <d v="2026-11-20T00:00:00"/>
    <n v="2026"/>
    <s v="Q4"/>
    <x v="10"/>
    <x v="2"/>
    <x v="3"/>
    <x v="0"/>
    <s v="Returning"/>
    <x v="2"/>
    <s v="Insulated Bottle"/>
    <n v="1"/>
    <n v="36.909999999999997"/>
    <n v="0.1"/>
    <n v="13.43"/>
    <n v="33.219000000000001"/>
    <n v="13.43"/>
    <n v="19.789000000000001"/>
    <n v="0.59571329660736327"/>
  </r>
  <r>
    <n v="1127"/>
    <d v="2026-11-20T00:00:00"/>
    <n v="2026"/>
    <s v="Q4"/>
    <x v="10"/>
    <x v="0"/>
    <x v="0"/>
    <x v="3"/>
    <s v="New"/>
    <x v="0"/>
    <s v="Commuter Helmet"/>
    <n v="2"/>
    <n v="81.02"/>
    <n v="0"/>
    <n v="43.22"/>
    <n v="162.04"/>
    <n v="86.44"/>
    <n v="75.599999999999994"/>
    <n v="0.46655146877314241"/>
  </r>
  <r>
    <n v="1174"/>
    <d v="2026-11-20T00:00:00"/>
    <n v="2026"/>
    <s v="Q4"/>
    <x v="10"/>
    <x v="0"/>
    <x v="0"/>
    <x v="3"/>
    <s v="New"/>
    <x v="2"/>
    <s v="Travel Backpack 35L"/>
    <n v="3"/>
    <n v="164.36"/>
    <n v="0.05"/>
    <n v="88.7"/>
    <n v="468.42600000000004"/>
    <n v="266.10000000000002"/>
    <n v="202.32600000000002"/>
    <n v="0.43192734818306416"/>
  </r>
  <r>
    <n v="3968"/>
    <d v="2026-11-20T00:00:00"/>
    <n v="2026"/>
    <s v="Q4"/>
    <x v="10"/>
    <x v="1"/>
    <x v="11"/>
    <x v="1"/>
    <s v="Business"/>
    <x v="4"/>
    <s v="Training Mat"/>
    <n v="5"/>
    <n v="51.36"/>
    <n v="0.1"/>
    <n v="22.45"/>
    <n v="231.12"/>
    <n v="112.25"/>
    <n v="118.87"/>
    <n v="0.51432156455520939"/>
  </r>
  <r>
    <n v="4049"/>
    <d v="2026-11-20T00:00:00"/>
    <n v="2026"/>
    <s v="Q4"/>
    <x v="10"/>
    <x v="2"/>
    <x v="16"/>
    <x v="3"/>
    <s v="Returning"/>
    <x v="2"/>
    <s v="Insulated Bottle"/>
    <n v="1"/>
    <n v="36.590000000000003"/>
    <n v="0"/>
    <n v="13.73"/>
    <n v="36.590000000000003"/>
    <n v="13.73"/>
    <n v="22.860000000000003"/>
    <n v="0.62476086362394101"/>
  </r>
  <r>
    <n v="3"/>
    <d v="2026-11-21T00:00:00"/>
    <n v="2026"/>
    <s v="Q4"/>
    <x v="10"/>
    <x v="3"/>
    <x v="7"/>
    <x v="2"/>
    <s v="Returning"/>
    <x v="3"/>
    <s v="Compact Sleeping Bag"/>
    <n v="5"/>
    <n v="122.33"/>
    <n v="0.15"/>
    <n v="58.98"/>
    <n v="519.90249999999992"/>
    <n v="294.89999999999998"/>
    <n v="225.00249999999994"/>
    <n v="0.43277826130861069"/>
  </r>
  <r>
    <n v="1603"/>
    <d v="2026-11-21T00:00:00"/>
    <n v="2026"/>
    <s v="Q4"/>
    <x v="10"/>
    <x v="3"/>
    <x v="8"/>
    <x v="0"/>
    <s v="Returning"/>
    <x v="3"/>
    <s v="Portable Camp Stove"/>
    <n v="1"/>
    <n v="83.49"/>
    <n v="0.05"/>
    <n v="39.659999999999997"/>
    <n v="79.315499999999986"/>
    <n v="39.659999999999997"/>
    <n v="39.655499999999989"/>
    <n v="0.49997163227868446"/>
  </r>
  <r>
    <n v="2073"/>
    <d v="2026-11-21T00:00:00"/>
    <n v="2026"/>
    <s v="Q4"/>
    <x v="10"/>
    <x v="1"/>
    <x v="12"/>
    <x v="0"/>
    <s v="New"/>
    <x v="0"/>
    <s v="Trail Bike Light"/>
    <n v="2"/>
    <n v="51.48"/>
    <n v="0.1"/>
    <n v="22.51"/>
    <n v="92.664000000000001"/>
    <n v="45.02"/>
    <n v="47.643999999999998"/>
    <n v="0.51415868082534744"/>
  </r>
  <r>
    <n v="2487"/>
    <d v="2026-11-21T00:00:00"/>
    <n v="2026"/>
    <s v="Q4"/>
    <x v="10"/>
    <x v="2"/>
    <x v="2"/>
    <x v="3"/>
    <s v="New"/>
    <x v="3"/>
    <s v="Compact Sleeping Bag"/>
    <n v="1"/>
    <n v="123.43"/>
    <n v="0.15"/>
    <n v="60.8"/>
    <n v="104.91550000000001"/>
    <n v="60.8"/>
    <n v="44.115500000000011"/>
    <n v="0.42048601017008935"/>
  </r>
  <r>
    <n v="3407"/>
    <d v="2026-11-21T00:00:00"/>
    <n v="2026"/>
    <s v="Q4"/>
    <x v="10"/>
    <x v="3"/>
    <x v="7"/>
    <x v="0"/>
    <s v="New"/>
    <x v="2"/>
    <s v="Travel Backpack 35L"/>
    <n v="1"/>
    <n v="164.85"/>
    <n v="0.1"/>
    <n v="89.4"/>
    <n v="148.36500000000001"/>
    <n v="89.4"/>
    <n v="58.965000000000003"/>
    <n v="0.39743200889697705"/>
  </r>
  <r>
    <n v="4052"/>
    <d v="2026-11-21T00:00:00"/>
    <n v="2026"/>
    <s v="Q4"/>
    <x v="10"/>
    <x v="0"/>
    <x v="0"/>
    <x v="0"/>
    <s v="New"/>
    <x v="2"/>
    <s v="Packing Cube Set"/>
    <n v="1"/>
    <n v="46.82"/>
    <n v="0.2"/>
    <n v="18.27"/>
    <n v="37.456000000000003"/>
    <n v="18.27"/>
    <n v="19.186000000000003"/>
    <n v="0.51222768047842804"/>
  </r>
  <r>
    <n v="119"/>
    <d v="2026-11-22T00:00:00"/>
    <n v="2026"/>
    <s v="Q4"/>
    <x v="10"/>
    <x v="0"/>
    <x v="9"/>
    <x v="0"/>
    <s v="New"/>
    <x v="4"/>
    <s v="Resistance Band Set"/>
    <n v="1"/>
    <n v="41.16"/>
    <n v="0.1"/>
    <n v="14.82"/>
    <n v="37.043999999999997"/>
    <n v="14.82"/>
    <n v="22.223999999999997"/>
    <n v="0.59993521218011014"/>
  </r>
  <r>
    <n v="298"/>
    <d v="2026-11-22T00:00:00"/>
    <n v="2026"/>
    <s v="Q4"/>
    <x v="10"/>
    <x v="1"/>
    <x v="12"/>
    <x v="3"/>
    <s v="New"/>
    <x v="3"/>
    <s v="Trail Tent 2P"/>
    <n v="1"/>
    <n v="196.08"/>
    <n v="0.1"/>
    <n v="104.19"/>
    <n v="176.47200000000001"/>
    <n v="104.19"/>
    <n v="72.282000000000011"/>
    <n v="0.40959472324221408"/>
  </r>
  <r>
    <n v="419"/>
    <d v="2026-11-22T00:00:00"/>
    <n v="2026"/>
    <s v="Q4"/>
    <x v="10"/>
    <x v="3"/>
    <x v="8"/>
    <x v="2"/>
    <s v="New"/>
    <x v="3"/>
    <s v="Trail Tent 2P"/>
    <n v="1"/>
    <n v="192.62"/>
    <n v="0.1"/>
    <n v="105.97"/>
    <n v="173.358"/>
    <n v="105.97"/>
    <n v="67.388000000000005"/>
    <n v="0.38872160500236508"/>
  </r>
  <r>
    <n v="1181"/>
    <d v="2026-11-22T00:00:00"/>
    <n v="2026"/>
    <s v="Q4"/>
    <x v="10"/>
    <x v="1"/>
    <x v="12"/>
    <x v="3"/>
    <s v="New"/>
    <x v="0"/>
    <s v="Cycling Pack 12L"/>
    <n v="2"/>
    <n v="102.87"/>
    <n v="0.05"/>
    <n v="51.69"/>
    <n v="195.453"/>
    <n v="103.38"/>
    <n v="92.073000000000008"/>
    <n v="0.4710748875688785"/>
  </r>
  <r>
    <n v="1924"/>
    <d v="2026-11-22T00:00:00"/>
    <n v="2026"/>
    <s v="Q4"/>
    <x v="10"/>
    <x v="0"/>
    <x v="15"/>
    <x v="0"/>
    <s v="New"/>
    <x v="0"/>
    <s v="Trail Bike Light"/>
    <n v="3"/>
    <n v="50.99"/>
    <n v="0.2"/>
    <n v="22.53"/>
    <n v="122.376"/>
    <n v="67.59"/>
    <n v="54.786000000000001"/>
    <n v="0.44768582074916652"/>
  </r>
  <r>
    <n v="3829"/>
    <d v="2026-11-22T00:00:00"/>
    <n v="2026"/>
    <s v="Q4"/>
    <x v="10"/>
    <x v="1"/>
    <x v="12"/>
    <x v="2"/>
    <s v="New"/>
    <x v="0"/>
    <s v="Compact Repair Kit"/>
    <n v="1"/>
    <n v="39.94"/>
    <n v="0.1"/>
    <n v="16.89"/>
    <n v="35.945999999999998"/>
    <n v="16.89"/>
    <n v="19.055999999999997"/>
    <n v="0.53012852612251704"/>
  </r>
  <r>
    <n v="5065"/>
    <d v="2026-11-22T00:00:00"/>
    <n v="2026"/>
    <s v="Q4"/>
    <x v="10"/>
    <x v="3"/>
    <x v="8"/>
    <x v="0"/>
    <s v="New"/>
    <x v="2"/>
    <s v="Travel Backpack 35L"/>
    <n v="2"/>
    <n v="166.15"/>
    <n v="0"/>
    <n v="86.42"/>
    <n v="332.3"/>
    <n v="172.84"/>
    <n v="159.46"/>
    <n v="0.47986758952753539"/>
  </r>
  <r>
    <n v="5146"/>
    <d v="2026-11-22T00:00:00"/>
    <n v="2026"/>
    <s v="Q4"/>
    <x v="10"/>
    <x v="1"/>
    <x v="6"/>
    <x v="0"/>
    <s v="New"/>
    <x v="4"/>
    <s v="Recovery Roller"/>
    <n v="1"/>
    <n v="35.79"/>
    <n v="0.1"/>
    <n v="14.17"/>
    <n v="32.210999999999999"/>
    <n v="14.17"/>
    <n v="18.040999999999997"/>
    <n v="0.56008816863804278"/>
  </r>
  <r>
    <n v="320"/>
    <d v="2026-11-23T00:00:00"/>
    <n v="2026"/>
    <s v="Q4"/>
    <x v="10"/>
    <x v="2"/>
    <x v="2"/>
    <x v="0"/>
    <s v="New"/>
    <x v="3"/>
    <s v="Trail Tent 2P"/>
    <n v="5"/>
    <n v="196.53"/>
    <n v="0.15"/>
    <n v="105.01"/>
    <n v="835.25249999999994"/>
    <n v="525.05000000000007"/>
    <n v="310.20249999999987"/>
    <n v="0.37138769414039452"/>
  </r>
  <r>
    <n v="1250"/>
    <d v="2026-11-23T00:00:00"/>
    <n v="2026"/>
    <s v="Q4"/>
    <x v="10"/>
    <x v="1"/>
    <x v="12"/>
    <x v="0"/>
    <s v="New"/>
    <x v="2"/>
    <s v="Insulated Bottle"/>
    <n v="6"/>
    <n v="36.35"/>
    <n v="0"/>
    <n v="13.24"/>
    <n v="218.10000000000002"/>
    <n v="79.44"/>
    <n v="138.66000000000003"/>
    <n v="0.63576341127922975"/>
  </r>
  <r>
    <n v="2584"/>
    <d v="2026-11-23T00:00:00"/>
    <n v="2026"/>
    <s v="Q4"/>
    <x v="10"/>
    <x v="1"/>
    <x v="6"/>
    <x v="1"/>
    <s v="Returning"/>
    <x v="3"/>
    <s v="Trail Tent 2P"/>
    <n v="15"/>
    <n v="192.23"/>
    <n v="0.15"/>
    <n v="106.34"/>
    <n v="2450.9324999999999"/>
    <n v="1595.1000000000001"/>
    <n v="855.83249999999975"/>
    <n v="0.34918648310387979"/>
  </r>
  <r>
    <n v="2717"/>
    <d v="2026-11-23T00:00:00"/>
    <n v="2026"/>
    <s v="Q4"/>
    <x v="10"/>
    <x v="1"/>
    <x v="12"/>
    <x v="0"/>
    <s v="New"/>
    <x v="2"/>
    <s v="Travel Backpack 35L"/>
    <n v="2"/>
    <n v="167.9"/>
    <n v="0.15"/>
    <n v="89.55"/>
    <n v="285.43"/>
    <n v="179.1"/>
    <n v="106.33000000000001"/>
    <n v="0.37252566303471957"/>
  </r>
  <r>
    <n v="2737"/>
    <d v="2026-11-23T00:00:00"/>
    <n v="2026"/>
    <s v="Q4"/>
    <x v="10"/>
    <x v="1"/>
    <x v="6"/>
    <x v="0"/>
    <s v="Business"/>
    <x v="3"/>
    <s v="Portable Camp Stove"/>
    <n v="2"/>
    <n v="80.709999999999994"/>
    <n v="0.1"/>
    <n v="39.33"/>
    <n v="145.27799999999999"/>
    <n v="78.66"/>
    <n v="66.617999999999995"/>
    <n v="0.45855532152149669"/>
  </r>
  <r>
    <n v="3021"/>
    <d v="2026-11-23T00:00:00"/>
    <n v="2026"/>
    <s v="Q4"/>
    <x v="10"/>
    <x v="0"/>
    <x v="15"/>
    <x v="0"/>
    <s v="Business"/>
    <x v="1"/>
    <s v="Trekking Poles"/>
    <n v="1"/>
    <n v="71.66"/>
    <n v="0.2"/>
    <n v="31.83"/>
    <n v="57.328000000000003"/>
    <n v="31.83"/>
    <n v="25.498000000000005"/>
    <n v="0.44477393245883345"/>
  </r>
  <r>
    <n v="5199"/>
    <d v="2026-11-23T00:00:00"/>
    <n v="2026"/>
    <s v="Q4"/>
    <x v="10"/>
    <x v="2"/>
    <x v="3"/>
    <x v="0"/>
    <s v="Returning"/>
    <x v="3"/>
    <s v="Compact Sleeping Bag"/>
    <n v="5"/>
    <n v="125.23"/>
    <n v="0.05"/>
    <n v="59.84"/>
    <n v="594.84249999999997"/>
    <n v="299.20000000000005"/>
    <n v="295.64249999999993"/>
    <n v="0.49700971265503041"/>
  </r>
  <r>
    <n v="1202"/>
    <d v="2026-11-24T00:00:00"/>
    <n v="2026"/>
    <s v="Q4"/>
    <x v="10"/>
    <x v="0"/>
    <x v="15"/>
    <x v="3"/>
    <s v="Returning"/>
    <x v="1"/>
    <s v="Hiking Daypack 20L"/>
    <n v="2"/>
    <n v="91.33"/>
    <n v="0.15"/>
    <n v="45.45"/>
    <n v="155.261"/>
    <n v="90.9"/>
    <n v="64.36099999999999"/>
    <n v="0.41453423589954974"/>
  </r>
  <r>
    <n v="1365"/>
    <d v="2026-11-24T00:00:00"/>
    <n v="2026"/>
    <s v="Q4"/>
    <x v="10"/>
    <x v="0"/>
    <x v="0"/>
    <x v="3"/>
    <s v="New"/>
    <x v="1"/>
    <s v="Summit Backpack 45L"/>
    <n v="4"/>
    <n v="155.91"/>
    <n v="0"/>
    <n v="79.91"/>
    <n v="623.64"/>
    <n v="319.64"/>
    <n v="304"/>
    <n v="0.48746071451478418"/>
  </r>
  <r>
    <n v="2575"/>
    <d v="2026-11-24T00:00:00"/>
    <n v="2026"/>
    <s v="Q4"/>
    <x v="10"/>
    <x v="2"/>
    <x v="10"/>
    <x v="2"/>
    <s v="Returning"/>
    <x v="4"/>
    <s v="Resistance Band Set"/>
    <n v="1"/>
    <n v="39.42"/>
    <n v="0"/>
    <n v="14.63"/>
    <n v="39.42"/>
    <n v="14.63"/>
    <n v="24.79"/>
    <n v="0.62886859462201927"/>
  </r>
  <r>
    <n v="2673"/>
    <d v="2026-11-24T00:00:00"/>
    <n v="2026"/>
    <s v="Q4"/>
    <x v="10"/>
    <x v="2"/>
    <x v="2"/>
    <x v="0"/>
    <s v="Returning"/>
    <x v="0"/>
    <s v="Trail Bike Light"/>
    <n v="2"/>
    <n v="51.56"/>
    <n v="0.05"/>
    <n v="22.7"/>
    <n v="97.963999999999999"/>
    <n v="45.4"/>
    <n v="52.564"/>
    <n v="0.5365644522477645"/>
  </r>
  <r>
    <n v="4145"/>
    <d v="2026-11-24T00:00:00"/>
    <n v="2026"/>
    <s v="Q4"/>
    <x v="10"/>
    <x v="0"/>
    <x v="0"/>
    <x v="0"/>
    <s v="Returning"/>
    <x v="3"/>
    <s v="Compact Sleeping Bag"/>
    <n v="1"/>
    <n v="120.49"/>
    <n v="0.15"/>
    <n v="61.22"/>
    <n v="102.4165"/>
    <n v="61.22"/>
    <n v="41.1965"/>
    <n v="0.40224475548373556"/>
  </r>
  <r>
    <n v="4610"/>
    <d v="2026-11-24T00:00:00"/>
    <n v="2026"/>
    <s v="Q4"/>
    <x v="10"/>
    <x v="2"/>
    <x v="16"/>
    <x v="2"/>
    <s v="Returning"/>
    <x v="1"/>
    <s v="Summit Backpack 45L"/>
    <n v="2"/>
    <n v="153.96"/>
    <n v="0"/>
    <n v="79.33"/>
    <n v="307.92"/>
    <n v="158.66"/>
    <n v="149.26000000000002"/>
    <n v="0.48473629514159527"/>
  </r>
  <r>
    <n v="4721"/>
    <d v="2026-11-24T00:00:00"/>
    <n v="2026"/>
    <s v="Q4"/>
    <x v="10"/>
    <x v="2"/>
    <x v="16"/>
    <x v="2"/>
    <s v="New"/>
    <x v="0"/>
    <s v="Compact Repair Kit"/>
    <n v="1"/>
    <n v="39.85"/>
    <n v="0"/>
    <n v="16.3"/>
    <n v="39.85"/>
    <n v="16.3"/>
    <n v="23.55"/>
    <n v="0.59096612296110418"/>
  </r>
  <r>
    <n v="324"/>
    <d v="2026-11-25T00:00:00"/>
    <n v="2026"/>
    <s v="Q4"/>
    <x v="10"/>
    <x v="3"/>
    <x v="13"/>
    <x v="3"/>
    <s v="Returning"/>
    <x v="0"/>
    <s v="Cycling Pack 12L"/>
    <n v="2"/>
    <n v="103.88"/>
    <n v="0.15"/>
    <n v="49.26"/>
    <n v="176.59599999999998"/>
    <n v="98.52"/>
    <n v="78.075999999999979"/>
    <n v="0.44211646922920106"/>
  </r>
  <r>
    <n v="559"/>
    <d v="2026-11-25T00:00:00"/>
    <n v="2026"/>
    <s v="Q4"/>
    <x v="10"/>
    <x v="3"/>
    <x v="7"/>
    <x v="0"/>
    <s v="Returning"/>
    <x v="2"/>
    <s v="Carry-On Duffel"/>
    <n v="2"/>
    <n v="134.19"/>
    <n v="0.1"/>
    <n v="65.39"/>
    <n v="241.542"/>
    <n v="130.78"/>
    <n v="110.762"/>
    <n v="0.45856207202060095"/>
  </r>
  <r>
    <n v="1108"/>
    <d v="2026-11-25T00:00:00"/>
    <n v="2026"/>
    <s v="Q4"/>
    <x v="10"/>
    <x v="1"/>
    <x v="1"/>
    <x v="3"/>
    <s v="New"/>
    <x v="2"/>
    <s v="Insulated Bottle"/>
    <n v="1"/>
    <n v="37.06"/>
    <n v="0.1"/>
    <n v="13.18"/>
    <n v="33.354000000000006"/>
    <n v="13.18"/>
    <n v="20.174000000000007"/>
    <n v="0.6048449961024166"/>
  </r>
  <r>
    <n v="1344"/>
    <d v="2026-11-25T00:00:00"/>
    <n v="2026"/>
    <s v="Q4"/>
    <x v="10"/>
    <x v="2"/>
    <x v="10"/>
    <x v="0"/>
    <s v="New"/>
    <x v="2"/>
    <s v="Carry-On Duffel"/>
    <n v="4"/>
    <n v="135.21"/>
    <n v="0.05"/>
    <n v="68.64"/>
    <n v="513.798"/>
    <n v="274.56"/>
    <n v="239.238"/>
    <n v="0.46562656919645462"/>
  </r>
  <r>
    <n v="1922"/>
    <d v="2026-11-25T00:00:00"/>
    <n v="2026"/>
    <s v="Q4"/>
    <x v="10"/>
    <x v="0"/>
    <x v="9"/>
    <x v="3"/>
    <s v="Returning"/>
    <x v="1"/>
    <s v="Trail Boots"/>
    <n v="2"/>
    <n v="145.77000000000001"/>
    <n v="0.1"/>
    <n v="78.14"/>
    <n v="262.38600000000002"/>
    <n v="156.28"/>
    <n v="106.10600000000002"/>
    <n v="0.40438895367893107"/>
  </r>
  <r>
    <n v="2343"/>
    <d v="2026-11-25T00:00:00"/>
    <n v="2026"/>
    <s v="Q4"/>
    <x v="10"/>
    <x v="0"/>
    <x v="15"/>
    <x v="2"/>
    <s v="New"/>
    <x v="3"/>
    <s v="Compact Sleeping Bag"/>
    <n v="1"/>
    <n v="121.53"/>
    <n v="0.15"/>
    <n v="62.14"/>
    <n v="103.3005"/>
    <n v="62.14"/>
    <n v="41.160499999999999"/>
    <n v="0.39845402490791426"/>
  </r>
  <r>
    <n v="2466"/>
    <d v="2026-11-25T00:00:00"/>
    <n v="2026"/>
    <s v="Q4"/>
    <x v="10"/>
    <x v="2"/>
    <x v="2"/>
    <x v="0"/>
    <s v="Business"/>
    <x v="0"/>
    <s v="Compact Repair Kit"/>
    <n v="2"/>
    <n v="40.51"/>
    <n v="0.05"/>
    <n v="16.45"/>
    <n v="76.968999999999994"/>
    <n v="32.9"/>
    <n v="44.068999999999996"/>
    <n v="0.5725551845548208"/>
  </r>
  <r>
    <n v="2647"/>
    <d v="2026-11-25T00:00:00"/>
    <n v="2026"/>
    <s v="Q4"/>
    <x v="10"/>
    <x v="2"/>
    <x v="5"/>
    <x v="0"/>
    <s v="New"/>
    <x v="1"/>
    <s v="Trekking Poles"/>
    <n v="1"/>
    <n v="70.099999999999994"/>
    <n v="0.15"/>
    <n v="32.28"/>
    <n v="59.584999999999994"/>
    <n v="32.28"/>
    <n v="27.304999999999993"/>
    <n v="0.45825291600234952"/>
  </r>
  <r>
    <n v="2958"/>
    <d v="2026-11-25T00:00:00"/>
    <n v="2026"/>
    <s v="Q4"/>
    <x v="10"/>
    <x v="1"/>
    <x v="12"/>
    <x v="3"/>
    <s v="New"/>
    <x v="1"/>
    <s v="Trail Boots"/>
    <n v="1"/>
    <n v="144.25"/>
    <n v="0.1"/>
    <n v="79.55"/>
    <n v="129.82500000000002"/>
    <n v="79.55"/>
    <n v="50.27500000000002"/>
    <n v="0.38725207009435791"/>
  </r>
  <r>
    <n v="3527"/>
    <d v="2026-11-25T00:00:00"/>
    <n v="2026"/>
    <s v="Q4"/>
    <x v="10"/>
    <x v="1"/>
    <x v="6"/>
    <x v="3"/>
    <s v="Returning"/>
    <x v="1"/>
    <s v="Trail Boots"/>
    <n v="4"/>
    <n v="146.19"/>
    <n v="0.1"/>
    <n v="79.569999999999993"/>
    <n v="526.28399999999999"/>
    <n v="318.27999999999997"/>
    <n v="208.00400000000002"/>
    <n v="0.39523147198090769"/>
  </r>
  <r>
    <n v="3729"/>
    <d v="2026-11-25T00:00:00"/>
    <n v="2026"/>
    <s v="Q4"/>
    <x v="10"/>
    <x v="0"/>
    <x v="9"/>
    <x v="0"/>
    <s v="New"/>
    <x v="3"/>
    <s v="Portable Camp Stove"/>
    <n v="1"/>
    <n v="81.89"/>
    <n v="0.05"/>
    <n v="38.33"/>
    <n v="77.79549999999999"/>
    <n v="38.33"/>
    <n v="39.465499999999992"/>
    <n v="0.50729797996028048"/>
  </r>
  <r>
    <n v="4961"/>
    <d v="2026-11-25T00:00:00"/>
    <n v="2026"/>
    <s v="Q4"/>
    <x v="10"/>
    <x v="2"/>
    <x v="2"/>
    <x v="2"/>
    <s v="New"/>
    <x v="3"/>
    <s v="Trail Tent 2P"/>
    <n v="2"/>
    <n v="194.78"/>
    <n v="0.15"/>
    <n v="102.51"/>
    <n v="331.12599999999998"/>
    <n v="205.02"/>
    <n v="126.10599999999997"/>
    <n v="0.38083992196324051"/>
  </r>
  <r>
    <n v="5034"/>
    <d v="2026-11-25T00:00:00"/>
    <n v="2026"/>
    <s v="Q4"/>
    <x v="10"/>
    <x v="1"/>
    <x v="14"/>
    <x v="0"/>
    <s v="Returning"/>
    <x v="1"/>
    <s v="Trail Boots"/>
    <n v="1"/>
    <n v="141.63"/>
    <n v="0.05"/>
    <n v="77.17"/>
    <n v="134.54849999999999"/>
    <n v="77.17"/>
    <n v="57.378499999999988"/>
    <n v="0.42645217152179321"/>
  </r>
  <r>
    <n v="343"/>
    <d v="2026-11-26T00:00:00"/>
    <n v="2026"/>
    <s v="Q4"/>
    <x v="10"/>
    <x v="2"/>
    <x v="16"/>
    <x v="0"/>
    <s v="Returning"/>
    <x v="0"/>
    <s v="Compact Repair Kit"/>
    <n v="1"/>
    <n v="40.86"/>
    <n v="0.05"/>
    <n v="17.14"/>
    <n v="38.817"/>
    <n v="17.14"/>
    <n v="21.677"/>
    <n v="0.55844088930107938"/>
  </r>
  <r>
    <n v="405"/>
    <d v="2026-11-26T00:00:00"/>
    <n v="2026"/>
    <s v="Q4"/>
    <x v="10"/>
    <x v="3"/>
    <x v="8"/>
    <x v="0"/>
    <s v="New"/>
    <x v="1"/>
    <s v="Trail Boots"/>
    <n v="1"/>
    <n v="141.61000000000001"/>
    <n v="0.05"/>
    <n v="77.7"/>
    <n v="134.52950000000001"/>
    <n v="77.7"/>
    <n v="56.82950000000001"/>
    <n v="0.42243151130421214"/>
  </r>
  <r>
    <n v="485"/>
    <d v="2026-11-26T00:00:00"/>
    <n v="2026"/>
    <s v="Q4"/>
    <x v="10"/>
    <x v="3"/>
    <x v="7"/>
    <x v="0"/>
    <s v="New"/>
    <x v="3"/>
    <s v="Compact Sleeping Bag"/>
    <n v="2"/>
    <n v="122.15"/>
    <n v="0.1"/>
    <n v="61.15"/>
    <n v="219.87"/>
    <n v="122.3"/>
    <n v="97.570000000000007"/>
    <n v="0.44376222313185065"/>
  </r>
  <r>
    <n v="807"/>
    <d v="2026-11-26T00:00:00"/>
    <n v="2026"/>
    <s v="Q4"/>
    <x v="10"/>
    <x v="2"/>
    <x v="5"/>
    <x v="2"/>
    <s v="Returning"/>
    <x v="2"/>
    <s v="Carry-On Duffel"/>
    <n v="5"/>
    <n v="130.24"/>
    <n v="0.1"/>
    <n v="66.75"/>
    <n v="586.08000000000004"/>
    <n v="333.75"/>
    <n v="252.33000000000004"/>
    <n v="0.43053849303849306"/>
  </r>
  <r>
    <n v="1666"/>
    <d v="2026-11-26T00:00:00"/>
    <n v="2026"/>
    <s v="Q4"/>
    <x v="10"/>
    <x v="0"/>
    <x v="15"/>
    <x v="1"/>
    <s v="Returning"/>
    <x v="0"/>
    <s v="Trail Bike Light"/>
    <n v="3"/>
    <n v="50.18"/>
    <n v="0.1"/>
    <n v="23.12"/>
    <n v="135.48599999999999"/>
    <n v="69.36"/>
    <n v="66.125999999999991"/>
    <n v="0.4880651875470528"/>
  </r>
  <r>
    <n v="3442"/>
    <d v="2026-11-26T00:00:00"/>
    <n v="2026"/>
    <s v="Q4"/>
    <x v="10"/>
    <x v="0"/>
    <x v="9"/>
    <x v="2"/>
    <s v="New"/>
    <x v="4"/>
    <s v="Training Mat"/>
    <n v="2"/>
    <n v="50.93"/>
    <n v="0.15"/>
    <n v="22.35"/>
    <n v="86.581000000000003"/>
    <n v="44.7"/>
    <n v="41.881"/>
    <n v="0.48372044674928677"/>
  </r>
  <r>
    <n v="4177"/>
    <d v="2026-11-26T00:00:00"/>
    <n v="2026"/>
    <s v="Q4"/>
    <x v="10"/>
    <x v="2"/>
    <x v="10"/>
    <x v="0"/>
    <s v="Business"/>
    <x v="0"/>
    <s v="Trail Bike Light"/>
    <n v="1"/>
    <n v="49.6"/>
    <n v="0"/>
    <n v="22.62"/>
    <n v="49.6"/>
    <n v="22.62"/>
    <n v="26.98"/>
    <n v="0.5439516129032258"/>
  </r>
  <r>
    <n v="4659"/>
    <d v="2026-11-26T00:00:00"/>
    <n v="2026"/>
    <s v="Q4"/>
    <x v="10"/>
    <x v="1"/>
    <x v="11"/>
    <x v="1"/>
    <s v="Business"/>
    <x v="3"/>
    <s v="Portable Camp Stove"/>
    <n v="3"/>
    <n v="83.3"/>
    <n v="0.15"/>
    <n v="38.74"/>
    <n v="212.41499999999996"/>
    <n v="116.22"/>
    <n v="96.194999999999965"/>
    <n v="0.45286349834051259"/>
  </r>
  <r>
    <n v="4667"/>
    <d v="2026-11-26T00:00:00"/>
    <n v="2026"/>
    <s v="Q4"/>
    <x v="10"/>
    <x v="1"/>
    <x v="14"/>
    <x v="3"/>
    <s v="Business"/>
    <x v="2"/>
    <s v="Insulated Bottle"/>
    <n v="1"/>
    <n v="35.89"/>
    <n v="0.05"/>
    <n v="13.53"/>
    <n v="34.095500000000001"/>
    <n v="13.53"/>
    <n v="20.5655"/>
    <n v="0.60317343931017287"/>
  </r>
  <r>
    <n v="197"/>
    <d v="2026-11-27T00:00:00"/>
    <n v="2026"/>
    <s v="Q4"/>
    <x v="10"/>
    <x v="3"/>
    <x v="4"/>
    <x v="2"/>
    <s v="New"/>
    <x v="3"/>
    <s v="Trail Tent 2P"/>
    <n v="1"/>
    <n v="195.32"/>
    <n v="0"/>
    <n v="103.21"/>
    <n v="195.32"/>
    <n v="103.21"/>
    <n v="92.11"/>
    <n v="0.47158509113250052"/>
  </r>
  <r>
    <n v="361"/>
    <d v="2026-11-27T00:00:00"/>
    <n v="2026"/>
    <s v="Q4"/>
    <x v="10"/>
    <x v="1"/>
    <x v="6"/>
    <x v="0"/>
    <s v="Returning"/>
    <x v="2"/>
    <s v="Insulated Bottle"/>
    <n v="1"/>
    <n v="36.36"/>
    <n v="0.05"/>
    <n v="13.33"/>
    <n v="34.541999999999994"/>
    <n v="13.33"/>
    <n v="21.211999999999996"/>
    <n v="0.61409298824619307"/>
  </r>
  <r>
    <n v="841"/>
    <d v="2026-11-27T00:00:00"/>
    <n v="2026"/>
    <s v="Q4"/>
    <x v="10"/>
    <x v="1"/>
    <x v="12"/>
    <x v="0"/>
    <s v="Returning"/>
    <x v="2"/>
    <s v="Insulated Bottle"/>
    <n v="2"/>
    <n v="35.85"/>
    <n v="0.05"/>
    <n v="13.69"/>
    <n v="68.114999999999995"/>
    <n v="27.38"/>
    <n v="40.734999999999999"/>
    <n v="0.59803273875064233"/>
  </r>
  <r>
    <n v="903"/>
    <d v="2026-11-27T00:00:00"/>
    <n v="2026"/>
    <s v="Q4"/>
    <x v="10"/>
    <x v="3"/>
    <x v="8"/>
    <x v="0"/>
    <s v="New"/>
    <x v="2"/>
    <s v="Packing Cube Set"/>
    <n v="4"/>
    <n v="46.73"/>
    <n v="0"/>
    <n v="17.989999999999998"/>
    <n v="186.92"/>
    <n v="71.959999999999994"/>
    <n v="114.96"/>
    <n v="0.61502246950567085"/>
  </r>
  <r>
    <n v="1278"/>
    <d v="2026-11-27T00:00:00"/>
    <n v="2026"/>
    <s v="Q4"/>
    <x v="10"/>
    <x v="3"/>
    <x v="13"/>
    <x v="2"/>
    <s v="Returning"/>
    <x v="1"/>
    <s v="Trail Boots"/>
    <n v="3"/>
    <n v="143.72"/>
    <n v="0.15"/>
    <n v="78.56"/>
    <n v="366.48599999999999"/>
    <n v="235.68"/>
    <n v="130.80599999999998"/>
    <n v="0.35691950033561987"/>
  </r>
  <r>
    <n v="2091"/>
    <d v="2026-11-27T00:00:00"/>
    <n v="2026"/>
    <s v="Q4"/>
    <x v="10"/>
    <x v="1"/>
    <x v="12"/>
    <x v="3"/>
    <s v="New"/>
    <x v="4"/>
    <s v="Recovery Roller"/>
    <n v="1"/>
    <n v="35.590000000000003"/>
    <n v="0"/>
    <n v="13.57"/>
    <n v="35.590000000000003"/>
    <n v="13.57"/>
    <n v="22.020000000000003"/>
    <n v="0.61871312166338865"/>
  </r>
  <r>
    <n v="3070"/>
    <d v="2026-11-27T00:00:00"/>
    <n v="2026"/>
    <s v="Q4"/>
    <x v="10"/>
    <x v="3"/>
    <x v="13"/>
    <x v="3"/>
    <s v="Returning"/>
    <x v="1"/>
    <s v="Trekking Poles"/>
    <n v="4"/>
    <n v="71.11"/>
    <n v="0.05"/>
    <n v="32.25"/>
    <n v="270.21799999999996"/>
    <n v="129"/>
    <n v="141.21799999999996"/>
    <n v="0.52260767232382732"/>
  </r>
  <r>
    <n v="4007"/>
    <d v="2026-11-27T00:00:00"/>
    <n v="2026"/>
    <s v="Q4"/>
    <x v="10"/>
    <x v="0"/>
    <x v="9"/>
    <x v="3"/>
    <s v="Business"/>
    <x v="0"/>
    <s v="Trail Bike Light"/>
    <n v="5"/>
    <n v="51.04"/>
    <n v="0"/>
    <n v="22.69"/>
    <n v="255.2"/>
    <n v="113.45"/>
    <n v="141.75"/>
    <n v="0.55544670846394983"/>
  </r>
  <r>
    <n v="4488"/>
    <d v="2026-11-27T00:00:00"/>
    <n v="2026"/>
    <s v="Q4"/>
    <x v="10"/>
    <x v="1"/>
    <x v="14"/>
    <x v="2"/>
    <s v="Returning"/>
    <x v="2"/>
    <s v="Travel Backpack 35L"/>
    <n v="3"/>
    <n v="161.66"/>
    <n v="0.05"/>
    <n v="88.3"/>
    <n v="460.73099999999999"/>
    <n v="264.89999999999998"/>
    <n v="195.83100000000002"/>
    <n v="0.42504411467863029"/>
  </r>
  <r>
    <n v="5159"/>
    <d v="2026-11-27T00:00:00"/>
    <n v="2026"/>
    <s v="Q4"/>
    <x v="10"/>
    <x v="3"/>
    <x v="13"/>
    <x v="0"/>
    <s v="Business"/>
    <x v="3"/>
    <s v="Portable Camp Stove"/>
    <n v="2"/>
    <n v="80.400000000000006"/>
    <n v="0.15"/>
    <n v="38.869999999999997"/>
    <n v="136.68"/>
    <n v="77.739999999999995"/>
    <n v="58.940000000000012"/>
    <n v="0.43122622183201648"/>
  </r>
  <r>
    <n v="669"/>
    <d v="2026-11-28T00:00:00"/>
    <n v="2026"/>
    <s v="Q4"/>
    <x v="10"/>
    <x v="2"/>
    <x v="3"/>
    <x v="0"/>
    <s v="Returning"/>
    <x v="4"/>
    <s v="Recovery Roller"/>
    <n v="3"/>
    <n v="36.81"/>
    <n v="0.05"/>
    <n v="13.82"/>
    <n v="104.9085"/>
    <n v="41.46"/>
    <n v="63.448500000000003"/>
    <n v="0.60479846723573405"/>
  </r>
  <r>
    <n v="686"/>
    <d v="2026-11-28T00:00:00"/>
    <n v="2026"/>
    <s v="Q4"/>
    <x v="10"/>
    <x v="1"/>
    <x v="12"/>
    <x v="3"/>
    <s v="Returning"/>
    <x v="2"/>
    <s v="Carry-On Duffel"/>
    <n v="2"/>
    <n v="132.61000000000001"/>
    <n v="0.1"/>
    <n v="67.3"/>
    <n v="238.69800000000004"/>
    <n v="134.6"/>
    <n v="104.09800000000004"/>
    <n v="0.43610755012610086"/>
  </r>
  <r>
    <n v="990"/>
    <d v="2026-11-28T00:00:00"/>
    <n v="2026"/>
    <s v="Q4"/>
    <x v="10"/>
    <x v="0"/>
    <x v="15"/>
    <x v="0"/>
    <s v="Returning"/>
    <x v="0"/>
    <s v="Compact Repair Kit"/>
    <n v="5"/>
    <n v="39.79"/>
    <n v="0.1"/>
    <n v="17.09"/>
    <n v="179.05500000000001"/>
    <n v="85.45"/>
    <n v="93.605000000000004"/>
    <n v="0.52277233252352628"/>
  </r>
  <r>
    <n v="1134"/>
    <d v="2026-11-28T00:00:00"/>
    <n v="2026"/>
    <s v="Q4"/>
    <x v="10"/>
    <x v="3"/>
    <x v="4"/>
    <x v="0"/>
    <s v="Returning"/>
    <x v="2"/>
    <s v="Insulated Bottle"/>
    <n v="2"/>
    <n v="36.119999999999997"/>
    <n v="0.1"/>
    <n v="13.61"/>
    <n v="65.015999999999991"/>
    <n v="27.22"/>
    <n v="37.795999999999992"/>
    <n v="0.58133382551987201"/>
  </r>
  <r>
    <n v="1770"/>
    <d v="2026-11-28T00:00:00"/>
    <n v="2026"/>
    <s v="Q4"/>
    <x v="10"/>
    <x v="3"/>
    <x v="7"/>
    <x v="2"/>
    <s v="Returning"/>
    <x v="1"/>
    <s v="Summit Backpack 45L"/>
    <n v="5"/>
    <n v="153.93"/>
    <n v="0.05"/>
    <n v="77.27"/>
    <n v="731.16750000000002"/>
    <n v="386.34999999999997"/>
    <n v="344.81750000000005"/>
    <n v="0.4715985051304934"/>
  </r>
  <r>
    <n v="3396"/>
    <d v="2026-11-28T00:00:00"/>
    <n v="2026"/>
    <s v="Q4"/>
    <x v="10"/>
    <x v="2"/>
    <x v="3"/>
    <x v="2"/>
    <s v="New"/>
    <x v="4"/>
    <s v="Training Mat"/>
    <n v="3"/>
    <n v="50.67"/>
    <n v="0.05"/>
    <n v="22.25"/>
    <n v="144.40949999999998"/>
    <n v="66.75"/>
    <n v="77.65949999999998"/>
    <n v="0.53777279195620775"/>
  </r>
  <r>
    <n v="4259"/>
    <d v="2026-11-28T00:00:00"/>
    <n v="2026"/>
    <s v="Q4"/>
    <x v="10"/>
    <x v="2"/>
    <x v="3"/>
    <x v="0"/>
    <s v="Returning"/>
    <x v="1"/>
    <s v="Trekking Poles"/>
    <n v="4"/>
    <n v="72.77"/>
    <n v="0"/>
    <n v="32.090000000000003"/>
    <n v="291.08"/>
    <n v="128.36000000000001"/>
    <n v="162.71999999999997"/>
    <n v="0.55902157482479031"/>
  </r>
  <r>
    <n v="4440"/>
    <d v="2026-11-28T00:00:00"/>
    <n v="2026"/>
    <s v="Q4"/>
    <x v="10"/>
    <x v="2"/>
    <x v="10"/>
    <x v="3"/>
    <s v="New"/>
    <x v="2"/>
    <s v="Packing Cube Set"/>
    <n v="1"/>
    <n v="46.45"/>
    <n v="0.1"/>
    <n v="17.96"/>
    <n v="41.805000000000007"/>
    <n v="17.96"/>
    <n v="23.845000000000006"/>
    <n v="0.57038631742614521"/>
  </r>
  <r>
    <n v="5115"/>
    <d v="2026-11-28T00:00:00"/>
    <n v="2026"/>
    <s v="Q4"/>
    <x v="10"/>
    <x v="0"/>
    <x v="15"/>
    <x v="0"/>
    <s v="New"/>
    <x v="2"/>
    <s v="Travel Backpack 35L"/>
    <n v="1"/>
    <n v="165.75"/>
    <n v="0.2"/>
    <n v="89.16"/>
    <n v="132.6"/>
    <n v="89.16"/>
    <n v="43.44"/>
    <n v="0.32760180995475113"/>
  </r>
  <r>
    <n v="5136"/>
    <d v="2026-11-28T00:00:00"/>
    <n v="2026"/>
    <s v="Q4"/>
    <x v="10"/>
    <x v="2"/>
    <x v="2"/>
    <x v="3"/>
    <s v="New"/>
    <x v="3"/>
    <s v="Trail Tent 2P"/>
    <n v="4"/>
    <n v="198.02"/>
    <n v="0.05"/>
    <n v="103.82"/>
    <n v="752.476"/>
    <n v="415.28"/>
    <n v="337.19600000000003"/>
    <n v="0.44811528872681655"/>
  </r>
  <r>
    <n v="562"/>
    <d v="2026-11-29T00:00:00"/>
    <n v="2026"/>
    <s v="Q4"/>
    <x v="10"/>
    <x v="1"/>
    <x v="12"/>
    <x v="0"/>
    <s v="New"/>
    <x v="2"/>
    <s v="Packing Cube Set"/>
    <n v="1"/>
    <n v="46.3"/>
    <n v="0.2"/>
    <n v="18.78"/>
    <n v="37.04"/>
    <n v="18.78"/>
    <n v="18.259999999999998"/>
    <n v="0.49298056155507552"/>
  </r>
  <r>
    <n v="806"/>
    <d v="2026-11-29T00:00:00"/>
    <n v="2026"/>
    <s v="Q4"/>
    <x v="10"/>
    <x v="0"/>
    <x v="15"/>
    <x v="3"/>
    <s v="Returning"/>
    <x v="4"/>
    <s v="Resistance Band Set"/>
    <n v="1"/>
    <n v="39.659999999999997"/>
    <n v="0"/>
    <n v="14.76"/>
    <n v="39.659999999999997"/>
    <n v="14.76"/>
    <n v="24.9"/>
    <n v="0.62783661119515888"/>
  </r>
  <r>
    <n v="3150"/>
    <d v="2026-11-29T00:00:00"/>
    <n v="2026"/>
    <s v="Q4"/>
    <x v="10"/>
    <x v="1"/>
    <x v="6"/>
    <x v="0"/>
    <s v="New"/>
    <x v="3"/>
    <s v="Portable Camp Stove"/>
    <n v="3"/>
    <n v="80.72"/>
    <n v="0.05"/>
    <n v="39.130000000000003"/>
    <n v="230.05199999999999"/>
    <n v="117.39000000000001"/>
    <n v="112.66199999999998"/>
    <n v="0.48972406238589528"/>
  </r>
  <r>
    <n v="4847"/>
    <d v="2026-11-29T00:00:00"/>
    <n v="2026"/>
    <s v="Q4"/>
    <x v="10"/>
    <x v="1"/>
    <x v="14"/>
    <x v="3"/>
    <s v="New"/>
    <x v="2"/>
    <s v="Insulated Bottle"/>
    <n v="2"/>
    <n v="35.51"/>
    <n v="0.05"/>
    <n v="13.24"/>
    <n v="67.468999999999994"/>
    <n v="26.48"/>
    <n v="40.98899999999999"/>
    <n v="0.60752345521646967"/>
  </r>
  <r>
    <n v="221"/>
    <d v="2026-11-30T00:00:00"/>
    <n v="2026"/>
    <s v="Q4"/>
    <x v="10"/>
    <x v="3"/>
    <x v="8"/>
    <x v="2"/>
    <s v="Business"/>
    <x v="2"/>
    <s v="Carry-On Duffel"/>
    <n v="1"/>
    <n v="132.06"/>
    <n v="0.15"/>
    <n v="67.53"/>
    <n v="112.251"/>
    <n v="67.53"/>
    <n v="44.721000000000004"/>
    <n v="0.39840179597509157"/>
  </r>
  <r>
    <n v="630"/>
    <d v="2026-11-30T00:00:00"/>
    <n v="2026"/>
    <s v="Q4"/>
    <x v="10"/>
    <x v="3"/>
    <x v="8"/>
    <x v="0"/>
    <s v="Business"/>
    <x v="0"/>
    <s v="Compact Repair Kit"/>
    <n v="3"/>
    <n v="41.07"/>
    <n v="0.1"/>
    <n v="16.86"/>
    <n v="110.88900000000001"/>
    <n v="50.58"/>
    <n v="60.309000000000012"/>
    <n v="0.54386819251684126"/>
  </r>
  <r>
    <n v="1789"/>
    <d v="2026-11-30T00:00:00"/>
    <n v="2026"/>
    <s v="Q4"/>
    <x v="10"/>
    <x v="1"/>
    <x v="12"/>
    <x v="0"/>
    <s v="New"/>
    <x v="1"/>
    <s v="Summit Backpack 45L"/>
    <n v="2"/>
    <n v="151.49"/>
    <n v="0.1"/>
    <n v="81.39"/>
    <n v="272.68200000000002"/>
    <n v="162.78"/>
    <n v="109.90200000000002"/>
    <n v="0.40304090479019522"/>
  </r>
  <r>
    <n v="1947"/>
    <d v="2026-11-30T00:00:00"/>
    <n v="2026"/>
    <s v="Q4"/>
    <x v="10"/>
    <x v="0"/>
    <x v="0"/>
    <x v="2"/>
    <s v="Business"/>
    <x v="4"/>
    <s v="Recovery Roller"/>
    <n v="1"/>
    <n v="35.729999999999997"/>
    <n v="0.2"/>
    <n v="14.33"/>
    <n v="28.584"/>
    <n v="14.33"/>
    <n v="14.254"/>
    <n v="0.49867058494262523"/>
  </r>
  <r>
    <n v="2279"/>
    <d v="2026-11-30T00:00:00"/>
    <n v="2026"/>
    <s v="Q4"/>
    <x v="10"/>
    <x v="0"/>
    <x v="0"/>
    <x v="2"/>
    <s v="Returning"/>
    <x v="0"/>
    <s v="Trail Bike Light"/>
    <n v="2"/>
    <n v="50.38"/>
    <n v="0.1"/>
    <n v="22.41"/>
    <n v="90.684000000000012"/>
    <n v="44.82"/>
    <n v="45.864000000000011"/>
    <n v="0.50575625248114342"/>
  </r>
  <r>
    <n v="2439"/>
    <d v="2026-11-30T00:00:00"/>
    <n v="2026"/>
    <s v="Q4"/>
    <x v="10"/>
    <x v="0"/>
    <x v="9"/>
    <x v="0"/>
    <s v="Business"/>
    <x v="4"/>
    <s v="Recovery Roller"/>
    <n v="1"/>
    <n v="35.67"/>
    <n v="0.1"/>
    <n v="13.81"/>
    <n v="32.103000000000002"/>
    <n v="13.81"/>
    <n v="18.292999999999999"/>
    <n v="0.5698221350029592"/>
  </r>
  <r>
    <n v="2540"/>
    <d v="2026-11-30T00:00:00"/>
    <n v="2026"/>
    <s v="Q4"/>
    <x v="10"/>
    <x v="1"/>
    <x v="14"/>
    <x v="1"/>
    <s v="Business"/>
    <x v="3"/>
    <s v="Portable Camp Stove"/>
    <n v="12"/>
    <n v="81.150000000000006"/>
    <n v="0.15"/>
    <n v="39.590000000000003"/>
    <n v="827.73"/>
    <n v="475.08000000000004"/>
    <n v="352.65"/>
    <n v="0.42604472472907828"/>
  </r>
  <r>
    <n v="2747"/>
    <d v="2026-11-30T00:00:00"/>
    <n v="2026"/>
    <s v="Q4"/>
    <x v="10"/>
    <x v="0"/>
    <x v="15"/>
    <x v="2"/>
    <s v="Returning"/>
    <x v="3"/>
    <s v="Trail Tent 2P"/>
    <n v="1"/>
    <n v="194.73"/>
    <n v="0"/>
    <n v="104.48"/>
    <n v="194.73"/>
    <n v="104.48"/>
    <n v="90.249999999999986"/>
    <n v="0.46346222975401835"/>
  </r>
  <r>
    <n v="3094"/>
    <d v="2026-11-30T00:00:00"/>
    <n v="2026"/>
    <s v="Q4"/>
    <x v="10"/>
    <x v="1"/>
    <x v="1"/>
    <x v="3"/>
    <s v="Business"/>
    <x v="3"/>
    <s v="Compact Sleeping Bag"/>
    <n v="2"/>
    <n v="122.18"/>
    <n v="0.15"/>
    <n v="61.3"/>
    <n v="207.70600000000002"/>
    <n v="122.6"/>
    <n v="85.106000000000023"/>
    <n v="0.40974261696821479"/>
  </r>
  <r>
    <n v="3359"/>
    <d v="2026-11-30T00:00:00"/>
    <n v="2026"/>
    <s v="Q4"/>
    <x v="10"/>
    <x v="3"/>
    <x v="13"/>
    <x v="0"/>
    <s v="Returning"/>
    <x v="3"/>
    <s v="Portable Camp Stove"/>
    <n v="1"/>
    <n v="83.14"/>
    <n v="0"/>
    <n v="39.369999999999997"/>
    <n v="83.14"/>
    <n v="39.369999999999997"/>
    <n v="43.77"/>
    <n v="0.52646139042578788"/>
  </r>
  <r>
    <n v="3473"/>
    <d v="2026-11-30T00:00:00"/>
    <n v="2026"/>
    <s v="Q4"/>
    <x v="10"/>
    <x v="2"/>
    <x v="5"/>
    <x v="0"/>
    <s v="Returning"/>
    <x v="0"/>
    <s v="Commuter Helmet"/>
    <n v="1"/>
    <n v="80.97"/>
    <n v="0"/>
    <n v="43.64"/>
    <n v="80.97"/>
    <n v="43.64"/>
    <n v="37.33"/>
    <n v="0.4610349512164999"/>
  </r>
  <r>
    <n v="3589"/>
    <d v="2026-11-30T00:00:00"/>
    <n v="2026"/>
    <s v="Q4"/>
    <x v="10"/>
    <x v="0"/>
    <x v="9"/>
    <x v="0"/>
    <s v="New"/>
    <x v="1"/>
    <s v="Trekking Poles"/>
    <n v="1"/>
    <n v="73.03"/>
    <n v="0"/>
    <n v="32.71"/>
    <n v="73.03"/>
    <n v="32.71"/>
    <n v="40.32"/>
    <n v="0.55210187594139393"/>
  </r>
  <r>
    <n v="4689"/>
    <d v="2026-11-30T00:00:00"/>
    <n v="2026"/>
    <s v="Q4"/>
    <x v="10"/>
    <x v="2"/>
    <x v="3"/>
    <x v="0"/>
    <s v="Returning"/>
    <x v="2"/>
    <s v="Packing Cube Set"/>
    <n v="1"/>
    <n v="46.81"/>
    <n v="0.05"/>
    <n v="17.87"/>
    <n v="44.469500000000004"/>
    <n v="17.87"/>
    <n v="26.599500000000003"/>
    <n v="0.59815154206815913"/>
  </r>
  <r>
    <n v="4819"/>
    <d v="2026-11-30T00:00:00"/>
    <n v="2026"/>
    <s v="Q4"/>
    <x v="10"/>
    <x v="3"/>
    <x v="7"/>
    <x v="3"/>
    <s v="New"/>
    <x v="1"/>
    <s v="Summit Backpack 45L"/>
    <n v="2"/>
    <n v="153.51"/>
    <n v="0.15"/>
    <n v="81.290000000000006"/>
    <n v="260.96699999999998"/>
    <n v="162.58000000000001"/>
    <n v="98.386999999999972"/>
    <n v="0.3770093536730697"/>
  </r>
  <r>
    <n v="5167"/>
    <d v="2026-11-30T00:00:00"/>
    <n v="2026"/>
    <s v="Q4"/>
    <x v="10"/>
    <x v="2"/>
    <x v="5"/>
    <x v="3"/>
    <s v="New"/>
    <x v="3"/>
    <s v="Trail Tent 2P"/>
    <n v="2"/>
    <n v="197.5"/>
    <n v="0"/>
    <n v="104.47"/>
    <n v="395"/>
    <n v="208.94"/>
    <n v="186.06"/>
    <n v="0.4710379746835443"/>
  </r>
  <r>
    <n v="38"/>
    <d v="2026-12-01T00:00:00"/>
    <n v="2026"/>
    <s v="Q4"/>
    <x v="11"/>
    <x v="3"/>
    <x v="8"/>
    <x v="1"/>
    <s v="Business"/>
    <x v="1"/>
    <s v="Trail Boots"/>
    <n v="8"/>
    <n v="146.55000000000001"/>
    <n v="0.1"/>
    <n v="78.03"/>
    <n v="1055.1600000000001"/>
    <n v="624.24"/>
    <n v="430.92000000000007"/>
    <n v="0.40839303991811671"/>
  </r>
  <r>
    <n v="364"/>
    <d v="2026-12-01T00:00:00"/>
    <n v="2026"/>
    <s v="Q4"/>
    <x v="11"/>
    <x v="3"/>
    <x v="13"/>
    <x v="0"/>
    <s v="Business"/>
    <x v="0"/>
    <s v="Trail Bike Light"/>
    <n v="2"/>
    <n v="51.83"/>
    <n v="0.15"/>
    <n v="22.02"/>
    <n v="88.11099999999999"/>
    <n v="44.04"/>
    <n v="44.070999999999991"/>
    <n v="0.50017591447151888"/>
  </r>
  <r>
    <n v="2040"/>
    <d v="2026-12-01T00:00:00"/>
    <n v="2026"/>
    <s v="Q4"/>
    <x v="11"/>
    <x v="1"/>
    <x v="12"/>
    <x v="0"/>
    <s v="New"/>
    <x v="1"/>
    <s v="Trail Boots"/>
    <n v="1"/>
    <n v="140.34"/>
    <n v="0.15"/>
    <n v="79.92"/>
    <n v="119.289"/>
    <n v="79.92"/>
    <n v="39.369"/>
    <n v="0.33003043029952467"/>
  </r>
  <r>
    <n v="2899"/>
    <d v="2026-12-01T00:00:00"/>
    <n v="2026"/>
    <s v="Q4"/>
    <x v="11"/>
    <x v="0"/>
    <x v="0"/>
    <x v="0"/>
    <s v="New"/>
    <x v="1"/>
    <s v="Summit Backpack 45L"/>
    <n v="1"/>
    <n v="156.44999999999999"/>
    <n v="0"/>
    <n v="80.56"/>
    <n v="156.44999999999999"/>
    <n v="80.56"/>
    <n v="75.889999999999986"/>
    <n v="0.48507510386705011"/>
  </r>
  <r>
    <n v="3199"/>
    <d v="2026-12-01T00:00:00"/>
    <n v="2026"/>
    <s v="Q4"/>
    <x v="11"/>
    <x v="2"/>
    <x v="16"/>
    <x v="3"/>
    <s v="Returning"/>
    <x v="4"/>
    <s v="Resistance Band Set"/>
    <n v="1"/>
    <n v="41.33"/>
    <n v="0"/>
    <n v="15.03"/>
    <n v="41.33"/>
    <n v="15.03"/>
    <n v="26.299999999999997"/>
    <n v="0.6363416404548754"/>
  </r>
  <r>
    <n v="4722"/>
    <d v="2026-12-01T00:00:00"/>
    <n v="2026"/>
    <s v="Q4"/>
    <x v="11"/>
    <x v="1"/>
    <x v="11"/>
    <x v="2"/>
    <s v="New"/>
    <x v="0"/>
    <s v="Compact Repair Kit"/>
    <n v="1"/>
    <n v="39.479999999999997"/>
    <n v="0.05"/>
    <n v="16.78"/>
    <n v="37.505999999999993"/>
    <n v="16.78"/>
    <n v="20.725999999999992"/>
    <n v="0.55260491654668575"/>
  </r>
  <r>
    <n v="1423"/>
    <d v="2026-12-02T00:00:00"/>
    <n v="2026"/>
    <s v="Q4"/>
    <x v="11"/>
    <x v="2"/>
    <x v="3"/>
    <x v="0"/>
    <s v="Business"/>
    <x v="1"/>
    <s v="Trekking Poles"/>
    <n v="1"/>
    <n v="73.010000000000005"/>
    <n v="0.1"/>
    <n v="31.51"/>
    <n v="65.709000000000003"/>
    <n v="31.51"/>
    <n v="34.198999999999998"/>
    <n v="0.52046142841924237"/>
  </r>
  <r>
    <n v="1505"/>
    <d v="2026-12-02T00:00:00"/>
    <n v="2026"/>
    <s v="Q4"/>
    <x v="11"/>
    <x v="0"/>
    <x v="15"/>
    <x v="0"/>
    <s v="Business"/>
    <x v="4"/>
    <s v="Resistance Band Set"/>
    <n v="2"/>
    <n v="40.86"/>
    <n v="0.05"/>
    <n v="15.06"/>
    <n v="77.634"/>
    <n v="30.12"/>
    <n v="47.513999999999996"/>
    <n v="0.6120256588608084"/>
  </r>
  <r>
    <n v="1664"/>
    <d v="2026-12-02T00:00:00"/>
    <n v="2026"/>
    <s v="Q4"/>
    <x v="11"/>
    <x v="2"/>
    <x v="5"/>
    <x v="3"/>
    <s v="Returning"/>
    <x v="3"/>
    <s v="Trail Tent 2P"/>
    <n v="6"/>
    <n v="194.79"/>
    <n v="0"/>
    <n v="105.73"/>
    <n v="1168.74"/>
    <n v="634.38"/>
    <n v="534.36"/>
    <n v="0.45721032907233433"/>
  </r>
  <r>
    <n v="2035"/>
    <d v="2026-12-02T00:00:00"/>
    <n v="2026"/>
    <s v="Q4"/>
    <x v="11"/>
    <x v="3"/>
    <x v="13"/>
    <x v="0"/>
    <s v="New"/>
    <x v="3"/>
    <s v="Portable Camp Stove"/>
    <n v="4"/>
    <n v="80.98"/>
    <n v="0.2"/>
    <n v="38.6"/>
    <n v="259.13600000000002"/>
    <n v="154.4"/>
    <n v="104.73600000000002"/>
    <n v="0.40417387009138062"/>
  </r>
  <r>
    <n v="2094"/>
    <d v="2026-12-02T00:00:00"/>
    <n v="2026"/>
    <s v="Q4"/>
    <x v="11"/>
    <x v="0"/>
    <x v="15"/>
    <x v="0"/>
    <s v="New"/>
    <x v="3"/>
    <s v="Trail Tent 2P"/>
    <n v="3"/>
    <n v="196.48"/>
    <n v="0.05"/>
    <n v="107.2"/>
    <n v="559.96799999999996"/>
    <n v="321.60000000000002"/>
    <n v="238.36799999999994"/>
    <n v="0.42568146751242919"/>
  </r>
  <r>
    <n v="2204"/>
    <d v="2026-12-02T00:00:00"/>
    <n v="2026"/>
    <s v="Q4"/>
    <x v="11"/>
    <x v="0"/>
    <x v="9"/>
    <x v="2"/>
    <s v="New"/>
    <x v="2"/>
    <s v="Packing Cube Set"/>
    <n v="2"/>
    <n v="46.63"/>
    <n v="0"/>
    <n v="18.68"/>
    <n v="93.26"/>
    <n v="37.36"/>
    <n v="55.900000000000006"/>
    <n v="0.59939952820072917"/>
  </r>
  <r>
    <n v="3921"/>
    <d v="2026-12-02T00:00:00"/>
    <n v="2026"/>
    <s v="Q4"/>
    <x v="11"/>
    <x v="2"/>
    <x v="5"/>
    <x v="1"/>
    <s v="Business"/>
    <x v="1"/>
    <s v="Trail Boots"/>
    <n v="12"/>
    <n v="142.93"/>
    <n v="0.1"/>
    <n v="79.81"/>
    <n v="1543.644"/>
    <n v="957.72"/>
    <n v="585.92399999999998"/>
    <n v="0.37957197384889263"/>
  </r>
  <r>
    <n v="3999"/>
    <d v="2026-12-02T00:00:00"/>
    <n v="2026"/>
    <s v="Q4"/>
    <x v="11"/>
    <x v="1"/>
    <x v="12"/>
    <x v="2"/>
    <s v="Returning"/>
    <x v="1"/>
    <s v="Summit Backpack 45L"/>
    <n v="2"/>
    <n v="153.97"/>
    <n v="0"/>
    <n v="79.45"/>
    <n v="307.94"/>
    <n v="158.9"/>
    <n v="149.04"/>
    <n v="0.48399038773787101"/>
  </r>
  <r>
    <n v="4546"/>
    <d v="2026-12-02T00:00:00"/>
    <n v="2026"/>
    <s v="Q4"/>
    <x v="11"/>
    <x v="3"/>
    <x v="13"/>
    <x v="0"/>
    <s v="Returning"/>
    <x v="3"/>
    <s v="Alpine Tent 4P"/>
    <n v="1"/>
    <n v="344.63"/>
    <n v="0.05"/>
    <n v="189.22"/>
    <n v="327.39849999999996"/>
    <n v="189.22"/>
    <n v="138.17849999999996"/>
    <n v="0.42204988721695419"/>
  </r>
  <r>
    <n v="158"/>
    <d v="2026-12-03T00:00:00"/>
    <n v="2026"/>
    <s v="Q4"/>
    <x v="11"/>
    <x v="3"/>
    <x v="13"/>
    <x v="0"/>
    <s v="New"/>
    <x v="2"/>
    <s v="Packing Cube Set"/>
    <n v="2"/>
    <n v="46.51"/>
    <n v="0.05"/>
    <n v="18.73"/>
    <n v="88.368999999999986"/>
    <n v="37.46"/>
    <n v="50.908999999999985"/>
    <n v="0.57609568966492763"/>
  </r>
  <r>
    <n v="1972"/>
    <d v="2026-12-03T00:00:00"/>
    <n v="2026"/>
    <s v="Q4"/>
    <x v="11"/>
    <x v="0"/>
    <x v="9"/>
    <x v="1"/>
    <s v="Business"/>
    <x v="0"/>
    <s v="Commuter Helmet"/>
    <n v="6"/>
    <n v="80.17"/>
    <n v="0.1"/>
    <n v="42.67"/>
    <n v="432.91800000000001"/>
    <n v="256.02"/>
    <n v="176.89800000000002"/>
    <n v="0.40861779828974543"/>
  </r>
  <r>
    <n v="3196"/>
    <d v="2026-12-03T00:00:00"/>
    <n v="2026"/>
    <s v="Q4"/>
    <x v="11"/>
    <x v="3"/>
    <x v="13"/>
    <x v="0"/>
    <s v="New"/>
    <x v="3"/>
    <s v="Compact Sleeping Bag"/>
    <n v="2"/>
    <n v="124.62"/>
    <n v="0.1"/>
    <n v="58.91"/>
    <n v="224.316"/>
    <n v="117.82"/>
    <n v="106.49600000000001"/>
    <n v="0.47475882237557737"/>
  </r>
  <r>
    <n v="3722"/>
    <d v="2026-12-03T00:00:00"/>
    <n v="2026"/>
    <s v="Q4"/>
    <x v="11"/>
    <x v="2"/>
    <x v="3"/>
    <x v="0"/>
    <s v="Returning"/>
    <x v="1"/>
    <s v="Trail Boots"/>
    <n v="1"/>
    <n v="144.78"/>
    <n v="0.15"/>
    <n v="81.53"/>
    <n v="123.063"/>
    <n v="81.53"/>
    <n v="41.533000000000001"/>
    <n v="0.33749380398657597"/>
  </r>
  <r>
    <n v="4201"/>
    <d v="2026-12-03T00:00:00"/>
    <n v="2026"/>
    <s v="Q4"/>
    <x v="11"/>
    <x v="3"/>
    <x v="7"/>
    <x v="0"/>
    <s v="Business"/>
    <x v="2"/>
    <s v="Carry-On Duffel"/>
    <n v="1"/>
    <n v="133.80000000000001"/>
    <n v="0"/>
    <n v="66.349999999999994"/>
    <n v="133.80000000000001"/>
    <n v="66.349999999999994"/>
    <n v="67.450000000000017"/>
    <n v="0.50411061285500758"/>
  </r>
  <r>
    <n v="4498"/>
    <d v="2026-12-03T00:00:00"/>
    <n v="2026"/>
    <s v="Q4"/>
    <x v="11"/>
    <x v="3"/>
    <x v="7"/>
    <x v="2"/>
    <s v="New"/>
    <x v="3"/>
    <s v="Compact Sleeping Bag"/>
    <n v="1"/>
    <n v="124.93"/>
    <n v="0"/>
    <n v="59.41"/>
    <n v="124.93"/>
    <n v="59.41"/>
    <n v="65.52000000000001"/>
    <n v="0.52445369406867848"/>
  </r>
  <r>
    <n v="4791"/>
    <d v="2026-12-03T00:00:00"/>
    <n v="2026"/>
    <s v="Q4"/>
    <x v="11"/>
    <x v="1"/>
    <x v="12"/>
    <x v="0"/>
    <s v="New"/>
    <x v="1"/>
    <s v="Trekking Poles"/>
    <n v="2"/>
    <n v="70.59"/>
    <n v="0.1"/>
    <n v="32.68"/>
    <n v="127.06200000000001"/>
    <n v="65.36"/>
    <n v="61.702000000000012"/>
    <n v="0.48560545245628123"/>
  </r>
  <r>
    <n v="614"/>
    <d v="2026-12-04T00:00:00"/>
    <n v="2026"/>
    <s v="Q4"/>
    <x v="11"/>
    <x v="3"/>
    <x v="7"/>
    <x v="0"/>
    <s v="Returning"/>
    <x v="1"/>
    <s v="Summit Backpack 45L"/>
    <n v="2"/>
    <n v="151.05000000000001"/>
    <n v="0.15"/>
    <n v="80.36"/>
    <n v="256.78500000000003"/>
    <n v="160.72"/>
    <n v="96.065000000000026"/>
    <n v="0.37410674299511271"/>
  </r>
  <r>
    <n v="2301"/>
    <d v="2026-12-04T00:00:00"/>
    <n v="2026"/>
    <s v="Q4"/>
    <x v="11"/>
    <x v="3"/>
    <x v="7"/>
    <x v="0"/>
    <s v="Returning"/>
    <x v="3"/>
    <s v="Compact Sleeping Bag"/>
    <n v="2"/>
    <n v="120.37"/>
    <n v="0.2"/>
    <n v="59.39"/>
    <n v="192.59200000000001"/>
    <n v="118.78"/>
    <n v="73.812000000000012"/>
    <n v="0.3832557946332143"/>
  </r>
  <r>
    <n v="4430"/>
    <d v="2026-12-04T00:00:00"/>
    <n v="2026"/>
    <s v="Q4"/>
    <x v="11"/>
    <x v="1"/>
    <x v="1"/>
    <x v="0"/>
    <s v="Returning"/>
    <x v="3"/>
    <s v="Trail Tent 2P"/>
    <n v="3"/>
    <n v="193.8"/>
    <n v="0"/>
    <n v="104.55"/>
    <n v="581.40000000000009"/>
    <n v="313.64999999999998"/>
    <n v="267.75000000000011"/>
    <n v="0.46052631578947378"/>
  </r>
  <r>
    <n v="318"/>
    <d v="2026-12-05T00:00:00"/>
    <n v="2026"/>
    <s v="Q4"/>
    <x v="11"/>
    <x v="3"/>
    <x v="13"/>
    <x v="0"/>
    <s v="Business"/>
    <x v="1"/>
    <s v="Trail Boots"/>
    <n v="1"/>
    <n v="146.08000000000001"/>
    <n v="0.1"/>
    <n v="81.540000000000006"/>
    <n v="131.47200000000001"/>
    <n v="81.540000000000006"/>
    <n v="49.932000000000002"/>
    <n v="0.37979189485213583"/>
  </r>
  <r>
    <n v="782"/>
    <d v="2026-12-05T00:00:00"/>
    <n v="2026"/>
    <s v="Q4"/>
    <x v="11"/>
    <x v="3"/>
    <x v="7"/>
    <x v="1"/>
    <s v="Business"/>
    <x v="0"/>
    <s v="Cycling Pack 12L"/>
    <n v="4"/>
    <n v="101.17"/>
    <n v="0.15"/>
    <n v="50.48"/>
    <n v="343.97800000000001"/>
    <n v="201.92"/>
    <n v="142.05800000000002"/>
    <n v="0.41298571420265257"/>
  </r>
  <r>
    <n v="1402"/>
    <d v="2026-12-05T00:00:00"/>
    <n v="2026"/>
    <s v="Q4"/>
    <x v="11"/>
    <x v="1"/>
    <x v="6"/>
    <x v="2"/>
    <s v="New"/>
    <x v="3"/>
    <s v="Compact Sleeping Bag"/>
    <n v="2"/>
    <n v="121.64"/>
    <n v="0"/>
    <n v="61.94"/>
    <n v="243.28"/>
    <n v="123.88"/>
    <n v="119.4"/>
    <n v="0.49079250246629402"/>
  </r>
  <r>
    <n v="1824"/>
    <d v="2026-12-05T00:00:00"/>
    <n v="2026"/>
    <s v="Q4"/>
    <x v="11"/>
    <x v="1"/>
    <x v="1"/>
    <x v="0"/>
    <s v="Returning"/>
    <x v="2"/>
    <s v="Travel Backpack 35L"/>
    <n v="1"/>
    <n v="165.1"/>
    <n v="0.05"/>
    <n v="85.23"/>
    <n v="156.845"/>
    <n v="85.23"/>
    <n v="71.614999999999995"/>
    <n v="0.45659727756702473"/>
  </r>
  <r>
    <n v="2141"/>
    <d v="2026-12-05T00:00:00"/>
    <n v="2026"/>
    <s v="Q4"/>
    <x v="11"/>
    <x v="3"/>
    <x v="13"/>
    <x v="0"/>
    <s v="New"/>
    <x v="3"/>
    <s v="Trail Tent 2P"/>
    <n v="3"/>
    <n v="194.07"/>
    <n v="0.1"/>
    <n v="102.37"/>
    <n v="523.98900000000003"/>
    <n v="307.11"/>
    <n v="216.87900000000002"/>
    <n v="0.4138999101126169"/>
  </r>
  <r>
    <n v="3517"/>
    <d v="2026-12-05T00:00:00"/>
    <n v="2026"/>
    <s v="Q4"/>
    <x v="11"/>
    <x v="3"/>
    <x v="13"/>
    <x v="3"/>
    <s v="New"/>
    <x v="1"/>
    <s v="Summit Backpack 45L"/>
    <n v="1"/>
    <n v="152.44"/>
    <n v="0.1"/>
    <n v="76.91"/>
    <n v="137.196"/>
    <n v="76.91"/>
    <n v="60.286000000000001"/>
    <n v="0.43941514329863846"/>
  </r>
  <r>
    <n v="4055"/>
    <d v="2026-12-05T00:00:00"/>
    <n v="2026"/>
    <s v="Q4"/>
    <x v="11"/>
    <x v="1"/>
    <x v="12"/>
    <x v="0"/>
    <s v="Returning"/>
    <x v="3"/>
    <s v="Compact Sleeping Bag"/>
    <n v="1"/>
    <n v="123.82"/>
    <n v="0.05"/>
    <n v="59.19"/>
    <n v="117.62899999999999"/>
    <n v="59.19"/>
    <n v="58.438999999999993"/>
    <n v="0.49680775999115862"/>
  </r>
  <r>
    <n v="4168"/>
    <d v="2026-12-05T00:00:00"/>
    <n v="2026"/>
    <s v="Q4"/>
    <x v="11"/>
    <x v="0"/>
    <x v="0"/>
    <x v="0"/>
    <s v="New"/>
    <x v="1"/>
    <s v="Trekking Poles"/>
    <n v="4"/>
    <n v="71.12"/>
    <n v="0.05"/>
    <n v="31.93"/>
    <n v="270.25600000000003"/>
    <n v="127.72"/>
    <n v="142.53600000000003"/>
    <n v="0.52741104730329769"/>
  </r>
  <r>
    <n v="4317"/>
    <d v="2026-12-05T00:00:00"/>
    <n v="2026"/>
    <s v="Q4"/>
    <x v="11"/>
    <x v="2"/>
    <x v="16"/>
    <x v="3"/>
    <s v="Returning"/>
    <x v="1"/>
    <s v="Trekking Poles"/>
    <n v="1"/>
    <n v="71.55"/>
    <n v="0.1"/>
    <n v="32.07"/>
    <n v="64.394999999999996"/>
    <n v="32.07"/>
    <n v="32.324999999999996"/>
    <n v="0.50197996738877237"/>
  </r>
  <r>
    <n v="4879"/>
    <d v="2026-12-05T00:00:00"/>
    <n v="2026"/>
    <s v="Q4"/>
    <x v="11"/>
    <x v="2"/>
    <x v="2"/>
    <x v="3"/>
    <s v="Returning"/>
    <x v="1"/>
    <s v="Trekking Poles"/>
    <n v="2"/>
    <n v="70.239999999999995"/>
    <n v="0.1"/>
    <n v="33.29"/>
    <n v="126.43199999999999"/>
    <n v="66.58"/>
    <n v="59.85199999999999"/>
    <n v="0.47339281194634264"/>
  </r>
  <r>
    <n v="467"/>
    <d v="2026-12-06T00:00:00"/>
    <n v="2026"/>
    <s v="Q4"/>
    <x v="11"/>
    <x v="0"/>
    <x v="0"/>
    <x v="3"/>
    <s v="Returning"/>
    <x v="0"/>
    <s v="Trail Bike Light"/>
    <n v="2"/>
    <n v="50.68"/>
    <n v="0.15"/>
    <n v="22.41"/>
    <n v="86.155999999999992"/>
    <n v="44.82"/>
    <n v="41.335999999999991"/>
    <n v="0.47978086262129155"/>
  </r>
  <r>
    <n v="825"/>
    <d v="2026-12-06T00:00:00"/>
    <n v="2026"/>
    <s v="Q4"/>
    <x v="11"/>
    <x v="3"/>
    <x v="7"/>
    <x v="0"/>
    <s v="New"/>
    <x v="0"/>
    <s v="Cycling Pack 12L"/>
    <n v="1"/>
    <n v="101.26"/>
    <n v="0"/>
    <n v="51.7"/>
    <n v="101.26"/>
    <n v="51.7"/>
    <n v="49.56"/>
    <n v="0.4894331424056883"/>
  </r>
  <r>
    <n v="2346"/>
    <d v="2026-12-06T00:00:00"/>
    <n v="2026"/>
    <s v="Q4"/>
    <x v="11"/>
    <x v="0"/>
    <x v="0"/>
    <x v="3"/>
    <s v="Business"/>
    <x v="2"/>
    <s v="Packing Cube Set"/>
    <n v="2"/>
    <n v="46.01"/>
    <n v="0.05"/>
    <n v="18.399999999999999"/>
    <n v="87.418999999999997"/>
    <n v="36.799999999999997"/>
    <n v="50.619"/>
    <n v="0.57903888170763795"/>
  </r>
  <r>
    <n v="3095"/>
    <d v="2026-12-06T00:00:00"/>
    <n v="2026"/>
    <s v="Q4"/>
    <x v="11"/>
    <x v="1"/>
    <x v="12"/>
    <x v="0"/>
    <s v="New"/>
    <x v="2"/>
    <s v="Carry-On Duffel"/>
    <n v="2"/>
    <n v="131.97999999999999"/>
    <n v="0.1"/>
    <n v="68.02"/>
    <n v="237.56399999999999"/>
    <n v="136.04"/>
    <n v="101.524"/>
    <n v="0.42735431294303855"/>
  </r>
  <r>
    <n v="3580"/>
    <d v="2026-12-06T00:00:00"/>
    <n v="2026"/>
    <s v="Q4"/>
    <x v="11"/>
    <x v="3"/>
    <x v="7"/>
    <x v="2"/>
    <s v="New"/>
    <x v="1"/>
    <s v="Trekking Poles"/>
    <n v="2"/>
    <n v="73.16"/>
    <n v="0.15"/>
    <n v="32.64"/>
    <n v="124.37199999999999"/>
    <n v="65.28"/>
    <n v="59.091999999999985"/>
    <n v="0.47512301804264617"/>
  </r>
  <r>
    <n v="4672"/>
    <d v="2026-12-06T00:00:00"/>
    <n v="2026"/>
    <s v="Q4"/>
    <x v="11"/>
    <x v="1"/>
    <x v="6"/>
    <x v="0"/>
    <s v="Business"/>
    <x v="2"/>
    <s v="Packing Cube Set"/>
    <n v="2"/>
    <n v="47.43"/>
    <n v="0.05"/>
    <n v="18.63"/>
    <n v="90.11699999999999"/>
    <n v="37.26"/>
    <n v="52.856999999999992"/>
    <n v="0.58653750124837711"/>
  </r>
  <r>
    <n v="533"/>
    <d v="2026-12-07T00:00:00"/>
    <n v="2026"/>
    <s v="Q4"/>
    <x v="11"/>
    <x v="0"/>
    <x v="9"/>
    <x v="0"/>
    <s v="New"/>
    <x v="2"/>
    <s v="Insulated Bottle"/>
    <n v="1"/>
    <n v="35.93"/>
    <n v="0.05"/>
    <n v="13.23"/>
    <n v="34.133499999999998"/>
    <n v="13.23"/>
    <n v="20.903499999999998"/>
    <n v="0.6124042363074399"/>
  </r>
  <r>
    <n v="2160"/>
    <d v="2026-12-07T00:00:00"/>
    <n v="2026"/>
    <s v="Q4"/>
    <x v="11"/>
    <x v="0"/>
    <x v="15"/>
    <x v="3"/>
    <s v="Returning"/>
    <x v="2"/>
    <s v="Insulated Bottle"/>
    <n v="1"/>
    <n v="35.53"/>
    <n v="0.05"/>
    <n v="13.28"/>
    <n v="33.753500000000003"/>
    <n v="13.28"/>
    <n v="20.473500000000001"/>
    <n v="0.6065593197742456"/>
  </r>
  <r>
    <n v="2841"/>
    <d v="2026-12-07T00:00:00"/>
    <n v="2026"/>
    <s v="Q4"/>
    <x v="11"/>
    <x v="1"/>
    <x v="14"/>
    <x v="0"/>
    <s v="New"/>
    <x v="3"/>
    <s v="Trail Tent 2P"/>
    <n v="3"/>
    <n v="196.97"/>
    <n v="0.15"/>
    <n v="101.88"/>
    <n v="502.27349999999996"/>
    <n v="305.64"/>
    <n v="196.63349999999997"/>
    <n v="0.39148690902466482"/>
  </r>
  <r>
    <n v="3433"/>
    <d v="2026-12-07T00:00:00"/>
    <n v="2026"/>
    <s v="Q4"/>
    <x v="11"/>
    <x v="0"/>
    <x v="0"/>
    <x v="0"/>
    <s v="New"/>
    <x v="2"/>
    <s v="Insulated Bottle"/>
    <n v="2"/>
    <n v="37.020000000000003"/>
    <n v="0.2"/>
    <n v="13.39"/>
    <n v="59.232000000000006"/>
    <n v="26.78"/>
    <n v="32.452000000000005"/>
    <n v="0.5478795245813074"/>
  </r>
  <r>
    <n v="3763"/>
    <d v="2026-12-07T00:00:00"/>
    <n v="2026"/>
    <s v="Q4"/>
    <x v="11"/>
    <x v="1"/>
    <x v="14"/>
    <x v="0"/>
    <s v="New"/>
    <x v="2"/>
    <s v="Packing Cube Set"/>
    <n v="4"/>
    <n v="47.22"/>
    <n v="0"/>
    <n v="18.420000000000002"/>
    <n v="188.88"/>
    <n v="73.680000000000007"/>
    <n v="115.19999999999999"/>
    <n v="0.60991105463786521"/>
  </r>
  <r>
    <n v="706"/>
    <d v="2026-12-08T00:00:00"/>
    <n v="2026"/>
    <s v="Q4"/>
    <x v="11"/>
    <x v="1"/>
    <x v="12"/>
    <x v="2"/>
    <s v="Returning"/>
    <x v="2"/>
    <s v="Packing Cube Set"/>
    <n v="4"/>
    <n v="46.48"/>
    <n v="0.1"/>
    <n v="18.66"/>
    <n v="167.328"/>
    <n v="74.64"/>
    <n v="92.688000000000002"/>
    <n v="0.55393000573723461"/>
  </r>
  <r>
    <n v="1086"/>
    <d v="2026-12-08T00:00:00"/>
    <n v="2026"/>
    <s v="Q4"/>
    <x v="11"/>
    <x v="3"/>
    <x v="13"/>
    <x v="1"/>
    <s v="Business"/>
    <x v="1"/>
    <s v="Trail Boots"/>
    <n v="12"/>
    <n v="146.99"/>
    <n v="0.15"/>
    <n v="79.239999999999995"/>
    <n v="1499.298"/>
    <n v="950.87999999999988"/>
    <n v="548.41800000000012"/>
    <n v="0.36578318653129671"/>
  </r>
  <r>
    <n v="1204"/>
    <d v="2026-12-08T00:00:00"/>
    <n v="2026"/>
    <s v="Q4"/>
    <x v="11"/>
    <x v="2"/>
    <x v="10"/>
    <x v="0"/>
    <s v="New"/>
    <x v="4"/>
    <s v="Resistance Band Set"/>
    <n v="1"/>
    <n v="40.29"/>
    <n v="0"/>
    <n v="15.07"/>
    <n v="40.29"/>
    <n v="15.07"/>
    <n v="25.22"/>
    <n v="0.62596177711590961"/>
  </r>
  <r>
    <n v="1451"/>
    <d v="2026-12-08T00:00:00"/>
    <n v="2026"/>
    <s v="Q4"/>
    <x v="11"/>
    <x v="0"/>
    <x v="0"/>
    <x v="1"/>
    <s v="Business"/>
    <x v="3"/>
    <s v="Compact Sleeping Bag"/>
    <n v="4"/>
    <n v="125.82"/>
    <n v="0.15"/>
    <n v="61.39"/>
    <n v="427.78799999999995"/>
    <n v="245.56"/>
    <n v="182.22799999999995"/>
    <n v="0.42597735326844133"/>
  </r>
  <r>
    <n v="1650"/>
    <d v="2026-12-08T00:00:00"/>
    <n v="2026"/>
    <s v="Q4"/>
    <x v="11"/>
    <x v="1"/>
    <x v="1"/>
    <x v="0"/>
    <s v="New"/>
    <x v="2"/>
    <s v="Insulated Bottle"/>
    <n v="3"/>
    <n v="36.25"/>
    <n v="0"/>
    <n v="13.67"/>
    <n v="108.75"/>
    <n v="41.01"/>
    <n v="67.740000000000009"/>
    <n v="0.62289655172413805"/>
  </r>
  <r>
    <n v="1740"/>
    <d v="2026-12-08T00:00:00"/>
    <n v="2026"/>
    <s v="Q4"/>
    <x v="11"/>
    <x v="2"/>
    <x v="10"/>
    <x v="3"/>
    <s v="Returning"/>
    <x v="2"/>
    <s v="Travel Backpack 35L"/>
    <n v="1"/>
    <n v="165.29"/>
    <n v="0.05"/>
    <n v="89.92"/>
    <n v="157.02549999999999"/>
    <n v="89.92"/>
    <n v="67.105499999999992"/>
    <n v="0.42735415585366704"/>
  </r>
  <r>
    <n v="3191"/>
    <d v="2026-12-08T00:00:00"/>
    <n v="2026"/>
    <s v="Q4"/>
    <x v="11"/>
    <x v="3"/>
    <x v="8"/>
    <x v="0"/>
    <s v="New"/>
    <x v="3"/>
    <s v="Portable Camp Stove"/>
    <n v="1"/>
    <n v="82.89"/>
    <n v="0.15"/>
    <n v="38.51"/>
    <n v="70.456500000000005"/>
    <n v="38.51"/>
    <n v="31.946500000000007"/>
    <n v="0.45342161475520365"/>
  </r>
  <r>
    <n v="3662"/>
    <d v="2026-12-08T00:00:00"/>
    <n v="2026"/>
    <s v="Q4"/>
    <x v="11"/>
    <x v="1"/>
    <x v="6"/>
    <x v="0"/>
    <s v="Business"/>
    <x v="3"/>
    <s v="Trail Tent 2P"/>
    <n v="1"/>
    <n v="199.66"/>
    <n v="0"/>
    <n v="103.15"/>
    <n v="199.66"/>
    <n v="103.15"/>
    <n v="96.509999999999991"/>
    <n v="0.48337173194430527"/>
  </r>
  <r>
    <n v="3922"/>
    <d v="2026-12-08T00:00:00"/>
    <n v="2026"/>
    <s v="Q4"/>
    <x v="11"/>
    <x v="3"/>
    <x v="8"/>
    <x v="2"/>
    <s v="New"/>
    <x v="1"/>
    <s v="Trail Boots"/>
    <n v="2"/>
    <n v="146.25"/>
    <n v="0.05"/>
    <n v="77.3"/>
    <n v="277.875"/>
    <n v="154.6"/>
    <n v="123.27500000000001"/>
    <n v="0.44363472784525421"/>
  </r>
  <r>
    <n v="4022"/>
    <d v="2026-12-08T00:00:00"/>
    <n v="2026"/>
    <s v="Q4"/>
    <x v="11"/>
    <x v="0"/>
    <x v="9"/>
    <x v="3"/>
    <s v="Returning"/>
    <x v="3"/>
    <s v="Alpine Tent 4P"/>
    <n v="1"/>
    <n v="333.51"/>
    <n v="0.2"/>
    <n v="199.91"/>
    <n v="266.80799999999999"/>
    <n v="199.91"/>
    <n v="66.897999999999996"/>
    <n v="0.25073461065635211"/>
  </r>
  <r>
    <n v="4366"/>
    <d v="2026-12-08T00:00:00"/>
    <n v="2026"/>
    <s v="Q4"/>
    <x v="11"/>
    <x v="1"/>
    <x v="12"/>
    <x v="2"/>
    <s v="New"/>
    <x v="1"/>
    <s v="Summit Backpack 45L"/>
    <n v="1"/>
    <n v="151.97"/>
    <n v="0.05"/>
    <n v="80.239999999999995"/>
    <n v="144.3715"/>
    <n v="80.239999999999995"/>
    <n v="64.131500000000003"/>
    <n v="0.44421163456776441"/>
  </r>
  <r>
    <n v="4880"/>
    <d v="2026-12-08T00:00:00"/>
    <n v="2026"/>
    <s v="Q4"/>
    <x v="11"/>
    <x v="3"/>
    <x v="13"/>
    <x v="2"/>
    <s v="New"/>
    <x v="0"/>
    <s v="Compact Repair Kit"/>
    <n v="1"/>
    <n v="41.07"/>
    <n v="0"/>
    <n v="16.600000000000001"/>
    <n v="41.07"/>
    <n v="16.600000000000001"/>
    <n v="24.47"/>
    <n v="0.59581202824446067"/>
  </r>
  <r>
    <n v="5127"/>
    <d v="2026-12-08T00:00:00"/>
    <n v="2026"/>
    <s v="Q4"/>
    <x v="11"/>
    <x v="1"/>
    <x v="11"/>
    <x v="3"/>
    <s v="Returning"/>
    <x v="3"/>
    <s v="Compact Sleeping Bag"/>
    <n v="1"/>
    <n v="122.65"/>
    <n v="0"/>
    <n v="58.9"/>
    <n v="122.65"/>
    <n v="58.9"/>
    <n v="63.750000000000007"/>
    <n v="0.51977170811251527"/>
  </r>
  <r>
    <n v="13"/>
    <d v="2026-12-09T00:00:00"/>
    <n v="2026"/>
    <s v="Q4"/>
    <x v="11"/>
    <x v="1"/>
    <x v="6"/>
    <x v="0"/>
    <s v="Returning"/>
    <x v="1"/>
    <s v="Trail Boots"/>
    <n v="6"/>
    <n v="143.16"/>
    <n v="0.15"/>
    <n v="80.349999999999994"/>
    <n v="730.11599999999999"/>
    <n v="482.09999999999997"/>
    <n v="248.01600000000002"/>
    <n v="0.33969396643820987"/>
  </r>
  <r>
    <n v="102"/>
    <d v="2026-12-09T00:00:00"/>
    <n v="2026"/>
    <s v="Q4"/>
    <x v="11"/>
    <x v="2"/>
    <x v="5"/>
    <x v="2"/>
    <s v="New"/>
    <x v="1"/>
    <s v="Trail Boots"/>
    <n v="3"/>
    <n v="142.75"/>
    <n v="0.1"/>
    <n v="81.739999999999995"/>
    <n v="385.42500000000001"/>
    <n v="245.21999999999997"/>
    <n v="140.20500000000004"/>
    <n v="0.3637672698968672"/>
  </r>
  <r>
    <n v="519"/>
    <d v="2026-12-09T00:00:00"/>
    <n v="2026"/>
    <s v="Q4"/>
    <x v="11"/>
    <x v="1"/>
    <x v="12"/>
    <x v="2"/>
    <s v="Returning"/>
    <x v="4"/>
    <s v="Recovery Roller"/>
    <n v="2"/>
    <n v="36.03"/>
    <n v="0.1"/>
    <n v="13.54"/>
    <n v="64.853999999999999"/>
    <n v="27.08"/>
    <n v="37.774000000000001"/>
    <n v="0.58244672649335427"/>
  </r>
  <r>
    <n v="522"/>
    <d v="2026-12-09T00:00:00"/>
    <n v="2026"/>
    <s v="Q4"/>
    <x v="11"/>
    <x v="0"/>
    <x v="15"/>
    <x v="2"/>
    <s v="Returning"/>
    <x v="2"/>
    <s v="Carry-On Duffel"/>
    <n v="2"/>
    <n v="133.4"/>
    <n v="0"/>
    <n v="67.69"/>
    <n v="266.8"/>
    <n v="135.38"/>
    <n v="131.42000000000002"/>
    <n v="0.49257871064467768"/>
  </r>
  <r>
    <n v="798"/>
    <d v="2026-12-09T00:00:00"/>
    <n v="2026"/>
    <s v="Q4"/>
    <x v="11"/>
    <x v="2"/>
    <x v="2"/>
    <x v="2"/>
    <s v="Returning"/>
    <x v="3"/>
    <s v="Trail Tent 2P"/>
    <n v="3"/>
    <n v="199.31"/>
    <n v="0.05"/>
    <n v="101.19"/>
    <n v="568.0335"/>
    <n v="303.57"/>
    <n v="264.46350000000001"/>
    <n v="0.46557729429690325"/>
  </r>
  <r>
    <n v="1746"/>
    <d v="2026-12-09T00:00:00"/>
    <n v="2026"/>
    <s v="Q4"/>
    <x v="11"/>
    <x v="1"/>
    <x v="11"/>
    <x v="0"/>
    <s v="Business"/>
    <x v="2"/>
    <s v="Packing Cube Set"/>
    <n v="1"/>
    <n v="47.44"/>
    <n v="0.15"/>
    <n v="17.899999999999999"/>
    <n v="40.323999999999998"/>
    <n v="17.899999999999999"/>
    <n v="22.423999999999999"/>
    <n v="0.55609562543398472"/>
  </r>
  <r>
    <n v="3412"/>
    <d v="2026-12-09T00:00:00"/>
    <n v="2026"/>
    <s v="Q4"/>
    <x v="11"/>
    <x v="0"/>
    <x v="0"/>
    <x v="1"/>
    <s v="Business"/>
    <x v="1"/>
    <s v="Trail Boots"/>
    <n v="10"/>
    <n v="145.30000000000001"/>
    <n v="0.1"/>
    <n v="79.7"/>
    <n v="1307.7"/>
    <n v="797"/>
    <n v="510.70000000000005"/>
    <n v="0.39053299686472437"/>
  </r>
  <r>
    <n v="175"/>
    <d v="2026-12-10T00:00:00"/>
    <n v="2026"/>
    <s v="Q4"/>
    <x v="11"/>
    <x v="0"/>
    <x v="0"/>
    <x v="3"/>
    <s v="New"/>
    <x v="0"/>
    <s v="Commuter Helmet"/>
    <n v="1"/>
    <n v="81.010000000000005"/>
    <n v="0.2"/>
    <n v="41.51"/>
    <n v="64.808000000000007"/>
    <n v="41.51"/>
    <n v="23.298000000000009"/>
    <n v="0.35949265522774976"/>
  </r>
  <r>
    <n v="1014"/>
    <d v="2026-12-10T00:00:00"/>
    <n v="2026"/>
    <s v="Q4"/>
    <x v="11"/>
    <x v="3"/>
    <x v="7"/>
    <x v="3"/>
    <s v="New"/>
    <x v="2"/>
    <s v="Insulated Bottle"/>
    <n v="2"/>
    <n v="35.619999999999997"/>
    <n v="0"/>
    <n v="13.62"/>
    <n v="71.239999999999995"/>
    <n v="27.24"/>
    <n v="44"/>
    <n v="0.61763054463784395"/>
  </r>
  <r>
    <n v="1763"/>
    <d v="2026-12-10T00:00:00"/>
    <n v="2026"/>
    <s v="Q4"/>
    <x v="11"/>
    <x v="0"/>
    <x v="0"/>
    <x v="0"/>
    <s v="New"/>
    <x v="0"/>
    <s v="Trail Bike Light"/>
    <n v="2"/>
    <n v="49.88"/>
    <n v="0.05"/>
    <n v="22.31"/>
    <n v="94.772000000000006"/>
    <n v="44.62"/>
    <n v="50.152000000000008"/>
    <n v="0.52918583547883347"/>
  </r>
  <r>
    <n v="1863"/>
    <d v="2026-12-10T00:00:00"/>
    <n v="2026"/>
    <s v="Q4"/>
    <x v="11"/>
    <x v="3"/>
    <x v="7"/>
    <x v="3"/>
    <s v="Returning"/>
    <x v="0"/>
    <s v="Cycling Pack 12L"/>
    <n v="1"/>
    <n v="101.18"/>
    <n v="0.05"/>
    <n v="49.12"/>
    <n v="96.120999999999995"/>
    <n v="49.12"/>
    <n v="47.000999999999998"/>
    <n v="0.48897743469169069"/>
  </r>
  <r>
    <n v="3466"/>
    <d v="2026-12-10T00:00:00"/>
    <n v="2026"/>
    <s v="Q4"/>
    <x v="11"/>
    <x v="1"/>
    <x v="12"/>
    <x v="2"/>
    <s v="Business"/>
    <x v="4"/>
    <s v="Recovery Roller"/>
    <n v="2"/>
    <n v="36.64"/>
    <n v="0"/>
    <n v="13.7"/>
    <n v="73.28"/>
    <n v="27.4"/>
    <n v="45.88"/>
    <n v="0.62609170305676853"/>
  </r>
  <r>
    <n v="3630"/>
    <d v="2026-12-10T00:00:00"/>
    <n v="2026"/>
    <s v="Q4"/>
    <x v="11"/>
    <x v="1"/>
    <x v="12"/>
    <x v="2"/>
    <s v="Returning"/>
    <x v="0"/>
    <s v="Compact Repair Kit"/>
    <n v="3"/>
    <n v="39.979999999999997"/>
    <n v="0.1"/>
    <n v="16.989999999999998"/>
    <n v="107.946"/>
    <n v="50.97"/>
    <n v="56.975999999999999"/>
    <n v="0.52781946528819967"/>
  </r>
  <r>
    <n v="3633"/>
    <d v="2026-12-10T00:00:00"/>
    <n v="2026"/>
    <s v="Q4"/>
    <x v="11"/>
    <x v="3"/>
    <x v="4"/>
    <x v="3"/>
    <s v="Business"/>
    <x v="1"/>
    <s v="Trail Boots"/>
    <n v="3"/>
    <n v="144.16"/>
    <n v="0"/>
    <n v="77.36"/>
    <n v="432.48"/>
    <n v="232.07999999999998"/>
    <n v="200.40000000000003"/>
    <n v="0.46337402885682583"/>
  </r>
  <r>
    <n v="4"/>
    <d v="2026-12-11T00:00:00"/>
    <n v="2026"/>
    <s v="Q4"/>
    <x v="11"/>
    <x v="3"/>
    <x v="4"/>
    <x v="0"/>
    <s v="New"/>
    <x v="0"/>
    <s v="Cycling Pack 12L"/>
    <n v="1"/>
    <n v="102.98"/>
    <n v="0.1"/>
    <n v="51.45"/>
    <n v="92.682000000000002"/>
    <n v="51.45"/>
    <n v="41.231999999999999"/>
    <n v="0.4448760277076455"/>
  </r>
  <r>
    <n v="70"/>
    <d v="2026-12-11T00:00:00"/>
    <n v="2026"/>
    <s v="Q4"/>
    <x v="11"/>
    <x v="3"/>
    <x v="13"/>
    <x v="0"/>
    <s v="New"/>
    <x v="4"/>
    <s v="Weighted Vest"/>
    <n v="2"/>
    <n v="122.49"/>
    <n v="0.15"/>
    <n v="70.930000000000007"/>
    <n v="208.23299999999998"/>
    <n v="141.86000000000001"/>
    <n v="66.372999999999962"/>
    <n v="0.31874390706564265"/>
  </r>
  <r>
    <n v="948"/>
    <d v="2026-12-11T00:00:00"/>
    <n v="2026"/>
    <s v="Q4"/>
    <x v="11"/>
    <x v="1"/>
    <x v="11"/>
    <x v="3"/>
    <s v="New"/>
    <x v="1"/>
    <s v="Trail Boots"/>
    <n v="1"/>
    <n v="141.74"/>
    <n v="0.15"/>
    <n v="78.97"/>
    <n v="120.479"/>
    <n v="78.97"/>
    <n v="41.509"/>
    <n v="0.34453307215365336"/>
  </r>
  <r>
    <n v="1957"/>
    <d v="2026-12-11T00:00:00"/>
    <n v="2026"/>
    <s v="Q4"/>
    <x v="11"/>
    <x v="3"/>
    <x v="7"/>
    <x v="0"/>
    <s v="Returning"/>
    <x v="0"/>
    <s v="Compact Repair Kit"/>
    <n v="6"/>
    <n v="39.44"/>
    <n v="0.1"/>
    <n v="16.89"/>
    <n v="212.976"/>
    <n v="101.34"/>
    <n v="111.636"/>
    <n v="0.52417173766058145"/>
  </r>
  <r>
    <n v="3097"/>
    <d v="2026-12-11T00:00:00"/>
    <n v="2026"/>
    <s v="Q4"/>
    <x v="11"/>
    <x v="2"/>
    <x v="3"/>
    <x v="2"/>
    <s v="Returning"/>
    <x v="0"/>
    <s v="Trail Bike Light"/>
    <n v="1"/>
    <n v="49.64"/>
    <n v="0.1"/>
    <n v="22"/>
    <n v="44.676000000000002"/>
    <n v="22"/>
    <n v="22.676000000000002"/>
    <n v="0.50756558331094992"/>
  </r>
  <r>
    <n v="3649"/>
    <d v="2026-12-11T00:00:00"/>
    <n v="2026"/>
    <s v="Q4"/>
    <x v="11"/>
    <x v="2"/>
    <x v="2"/>
    <x v="0"/>
    <s v="New"/>
    <x v="2"/>
    <s v="Travel Backpack 35L"/>
    <n v="1"/>
    <n v="164.29"/>
    <n v="0.05"/>
    <n v="88.66"/>
    <n v="156.07549999999998"/>
    <n v="88.66"/>
    <n v="67.41549999999998"/>
    <n v="0.43194159237035917"/>
  </r>
  <r>
    <n v="3963"/>
    <d v="2026-12-11T00:00:00"/>
    <n v="2026"/>
    <s v="Q4"/>
    <x v="11"/>
    <x v="3"/>
    <x v="8"/>
    <x v="0"/>
    <s v="Returning"/>
    <x v="2"/>
    <s v="Insulated Bottle"/>
    <n v="1"/>
    <n v="35.81"/>
    <n v="0"/>
    <n v="13.28"/>
    <n v="35.81"/>
    <n v="13.28"/>
    <n v="22.53"/>
    <n v="0.62915386763473891"/>
  </r>
  <r>
    <n v="4305"/>
    <d v="2026-12-11T00:00:00"/>
    <n v="2026"/>
    <s v="Q4"/>
    <x v="11"/>
    <x v="0"/>
    <x v="9"/>
    <x v="2"/>
    <s v="New"/>
    <x v="4"/>
    <s v="Resistance Band Set"/>
    <n v="1"/>
    <n v="41.31"/>
    <n v="0.05"/>
    <n v="14.56"/>
    <n v="39.244500000000002"/>
    <n v="14.56"/>
    <n v="24.6845"/>
    <n v="0.62899259768884808"/>
  </r>
  <r>
    <n v="4942"/>
    <d v="2026-12-11T00:00:00"/>
    <n v="2026"/>
    <s v="Q4"/>
    <x v="11"/>
    <x v="3"/>
    <x v="13"/>
    <x v="3"/>
    <s v="New"/>
    <x v="2"/>
    <s v="Insulated Bottle"/>
    <n v="3"/>
    <n v="36.6"/>
    <n v="0.15"/>
    <n v="13.95"/>
    <n v="93.330000000000013"/>
    <n v="41.849999999999994"/>
    <n v="51.480000000000018"/>
    <n v="0.55159112825458068"/>
  </r>
  <r>
    <n v="19"/>
    <d v="2026-12-12T00:00:00"/>
    <n v="2026"/>
    <s v="Q4"/>
    <x v="11"/>
    <x v="1"/>
    <x v="1"/>
    <x v="0"/>
    <s v="New"/>
    <x v="0"/>
    <s v="Trail Bike Light"/>
    <n v="5"/>
    <n v="49.59"/>
    <n v="0"/>
    <n v="22.63"/>
    <n v="247.95000000000002"/>
    <n v="113.14999999999999"/>
    <n v="134.80000000000001"/>
    <n v="0.54365799556362171"/>
  </r>
  <r>
    <n v="4963"/>
    <d v="2026-12-12T00:00:00"/>
    <n v="2026"/>
    <s v="Q4"/>
    <x v="11"/>
    <x v="0"/>
    <x v="0"/>
    <x v="0"/>
    <s v="New"/>
    <x v="1"/>
    <s v="Trekking Poles"/>
    <n v="5"/>
    <n v="72.3"/>
    <n v="0.05"/>
    <n v="31.73"/>
    <n v="343.42500000000001"/>
    <n v="158.65"/>
    <n v="184.77500000000001"/>
    <n v="0.53803596127247577"/>
  </r>
  <r>
    <n v="5110"/>
    <d v="2026-12-12T00:00:00"/>
    <n v="2026"/>
    <s v="Q4"/>
    <x v="11"/>
    <x v="3"/>
    <x v="4"/>
    <x v="0"/>
    <s v="New"/>
    <x v="0"/>
    <s v="Trail Bike Light"/>
    <n v="1"/>
    <n v="51.57"/>
    <n v="0.1"/>
    <n v="23.11"/>
    <n v="46.413000000000004"/>
    <n v="23.11"/>
    <n v="23.303000000000004"/>
    <n v="0.5020791588563549"/>
  </r>
  <r>
    <n v="10"/>
    <d v="2026-12-13T00:00:00"/>
    <n v="2026"/>
    <s v="Q4"/>
    <x v="11"/>
    <x v="0"/>
    <x v="0"/>
    <x v="0"/>
    <s v="Returning"/>
    <x v="2"/>
    <s v="Insulated Bottle"/>
    <n v="3"/>
    <n v="35.380000000000003"/>
    <n v="0"/>
    <n v="13.51"/>
    <n v="106.14000000000001"/>
    <n v="40.53"/>
    <n v="65.610000000000014"/>
    <n v="0.61814584511023185"/>
  </r>
  <r>
    <n v="216"/>
    <d v="2026-12-13T00:00:00"/>
    <n v="2026"/>
    <s v="Q4"/>
    <x v="11"/>
    <x v="2"/>
    <x v="2"/>
    <x v="0"/>
    <s v="Business"/>
    <x v="0"/>
    <s v="Commuter Helmet"/>
    <n v="1"/>
    <n v="83.08"/>
    <n v="0.15"/>
    <n v="42.91"/>
    <n v="70.617999999999995"/>
    <n v="42.91"/>
    <n v="27.707999999999998"/>
    <n v="0.39236455294684075"/>
  </r>
  <r>
    <n v="1937"/>
    <d v="2026-12-13T00:00:00"/>
    <n v="2026"/>
    <s v="Q4"/>
    <x v="11"/>
    <x v="1"/>
    <x v="12"/>
    <x v="1"/>
    <s v="Business"/>
    <x v="3"/>
    <s v="Compact Sleeping Bag"/>
    <n v="3"/>
    <n v="120.5"/>
    <n v="0.15"/>
    <n v="61.44"/>
    <n v="307.27499999999998"/>
    <n v="184.32"/>
    <n v="122.95499999999998"/>
    <n v="0.40014644862094212"/>
  </r>
  <r>
    <n v="4720"/>
    <d v="2026-12-13T00:00:00"/>
    <n v="2026"/>
    <s v="Q4"/>
    <x v="11"/>
    <x v="0"/>
    <x v="0"/>
    <x v="0"/>
    <s v="New"/>
    <x v="1"/>
    <s v="Trekking Poles"/>
    <n v="3"/>
    <n v="73.040000000000006"/>
    <n v="0.1"/>
    <n v="31.78"/>
    <n v="197.208"/>
    <n v="95.34"/>
    <n v="101.86799999999999"/>
    <n v="0.51655105269563095"/>
  </r>
  <r>
    <n v="91"/>
    <d v="2026-12-14T00:00:00"/>
    <n v="2026"/>
    <s v="Q4"/>
    <x v="11"/>
    <x v="1"/>
    <x v="1"/>
    <x v="0"/>
    <s v="Returning"/>
    <x v="3"/>
    <s v="Alpine Tent 4P"/>
    <n v="2"/>
    <n v="339.95"/>
    <n v="0"/>
    <n v="195.78"/>
    <n v="679.9"/>
    <n v="391.56"/>
    <n v="288.33999999999997"/>
    <n v="0.42409177820267685"/>
  </r>
  <r>
    <n v="505"/>
    <d v="2026-12-14T00:00:00"/>
    <n v="2026"/>
    <s v="Q4"/>
    <x v="11"/>
    <x v="0"/>
    <x v="15"/>
    <x v="3"/>
    <s v="Returning"/>
    <x v="3"/>
    <s v="Trail Tent 2P"/>
    <n v="2"/>
    <n v="199.43"/>
    <n v="0.05"/>
    <n v="106.58"/>
    <n v="378.91699999999997"/>
    <n v="213.16"/>
    <n v="165.75699999999998"/>
    <n v="0.4374493622613923"/>
  </r>
  <r>
    <n v="640"/>
    <d v="2026-12-14T00:00:00"/>
    <n v="2026"/>
    <s v="Q4"/>
    <x v="11"/>
    <x v="0"/>
    <x v="15"/>
    <x v="0"/>
    <s v="Returning"/>
    <x v="4"/>
    <s v="Training Mat"/>
    <n v="2"/>
    <n v="51.77"/>
    <n v="0.05"/>
    <n v="21.76"/>
    <n v="98.363"/>
    <n v="43.52"/>
    <n v="54.842999999999996"/>
    <n v="0.55755721155312465"/>
  </r>
  <r>
    <n v="1408"/>
    <d v="2026-12-14T00:00:00"/>
    <n v="2026"/>
    <s v="Q4"/>
    <x v="11"/>
    <x v="1"/>
    <x v="1"/>
    <x v="0"/>
    <s v="New"/>
    <x v="2"/>
    <s v="Travel Backpack 35L"/>
    <n v="1"/>
    <n v="161.53"/>
    <n v="0"/>
    <n v="87.43"/>
    <n v="161.53"/>
    <n v="87.43"/>
    <n v="74.099999999999994"/>
    <n v="0.45873831486411187"/>
  </r>
  <r>
    <n v="2074"/>
    <d v="2026-12-14T00:00:00"/>
    <n v="2026"/>
    <s v="Q4"/>
    <x v="11"/>
    <x v="1"/>
    <x v="12"/>
    <x v="1"/>
    <s v="Business"/>
    <x v="1"/>
    <s v="Trail Boots"/>
    <n v="4"/>
    <n v="145.85"/>
    <n v="0.1"/>
    <n v="79.47"/>
    <n v="525.05999999999995"/>
    <n v="317.88"/>
    <n v="207.17999999999995"/>
    <n v="0.39458347617415146"/>
  </r>
  <r>
    <n v="2639"/>
    <d v="2026-12-14T00:00:00"/>
    <n v="2026"/>
    <s v="Q4"/>
    <x v="11"/>
    <x v="3"/>
    <x v="13"/>
    <x v="0"/>
    <s v="Returning"/>
    <x v="3"/>
    <s v="Trail Tent 2P"/>
    <n v="1"/>
    <n v="197.18"/>
    <n v="0"/>
    <n v="105.28"/>
    <n v="197.18"/>
    <n v="105.28"/>
    <n v="91.9"/>
    <n v="0.46607160969672384"/>
  </r>
  <r>
    <n v="2694"/>
    <d v="2026-12-14T00:00:00"/>
    <n v="2026"/>
    <s v="Q4"/>
    <x v="11"/>
    <x v="3"/>
    <x v="7"/>
    <x v="0"/>
    <s v="New"/>
    <x v="3"/>
    <s v="Compact Sleeping Bag"/>
    <n v="1"/>
    <n v="124.9"/>
    <n v="0"/>
    <n v="62.16"/>
    <n v="124.9"/>
    <n v="62.16"/>
    <n v="62.740000000000009"/>
    <n v="0.50232185748598879"/>
  </r>
  <r>
    <n v="2797"/>
    <d v="2026-12-14T00:00:00"/>
    <n v="2026"/>
    <s v="Q4"/>
    <x v="11"/>
    <x v="2"/>
    <x v="16"/>
    <x v="2"/>
    <s v="New"/>
    <x v="1"/>
    <s v="Trekking Poles"/>
    <n v="2"/>
    <n v="70.239999999999995"/>
    <n v="0.1"/>
    <n v="32.130000000000003"/>
    <n v="126.43199999999999"/>
    <n v="64.260000000000005"/>
    <n v="62.171999999999983"/>
    <n v="0.49174259681093385"/>
  </r>
  <r>
    <n v="2811"/>
    <d v="2026-12-14T00:00:00"/>
    <n v="2026"/>
    <s v="Q4"/>
    <x v="11"/>
    <x v="1"/>
    <x v="11"/>
    <x v="2"/>
    <s v="Business"/>
    <x v="1"/>
    <s v="Trail Boots"/>
    <n v="5"/>
    <n v="145.6"/>
    <n v="0.15"/>
    <n v="81.180000000000007"/>
    <n v="618.79999999999995"/>
    <n v="405.90000000000003"/>
    <n v="212.89999999999992"/>
    <n v="0.34405300581771159"/>
  </r>
  <r>
    <n v="4037"/>
    <d v="2026-12-14T00:00:00"/>
    <n v="2026"/>
    <s v="Q4"/>
    <x v="11"/>
    <x v="3"/>
    <x v="8"/>
    <x v="2"/>
    <s v="Returning"/>
    <x v="1"/>
    <s v="Summit Backpack 45L"/>
    <n v="1"/>
    <n v="152.4"/>
    <n v="0.05"/>
    <n v="77.98"/>
    <n v="144.78"/>
    <n v="77.98"/>
    <n v="66.8"/>
    <n v="0.46138969470921398"/>
  </r>
  <r>
    <n v="4629"/>
    <d v="2026-12-14T00:00:00"/>
    <n v="2026"/>
    <s v="Q4"/>
    <x v="11"/>
    <x v="2"/>
    <x v="2"/>
    <x v="0"/>
    <s v="New"/>
    <x v="2"/>
    <s v="Insulated Bottle"/>
    <n v="1"/>
    <n v="36.17"/>
    <n v="0.05"/>
    <n v="13.87"/>
    <n v="34.361499999999999"/>
    <n v="13.87"/>
    <n v="20.491500000000002"/>
    <n v="0.59635056676803988"/>
  </r>
  <r>
    <n v="2455"/>
    <d v="2026-12-15T00:00:00"/>
    <n v="2026"/>
    <s v="Q4"/>
    <x v="11"/>
    <x v="1"/>
    <x v="12"/>
    <x v="0"/>
    <s v="Returning"/>
    <x v="3"/>
    <s v="Compact Sleeping Bag"/>
    <n v="3"/>
    <n v="126.21"/>
    <n v="0.1"/>
    <n v="60.65"/>
    <n v="340.767"/>
    <n v="181.95"/>
    <n v="158.81700000000001"/>
    <n v="0.46605745274630467"/>
  </r>
  <r>
    <n v="3184"/>
    <d v="2026-12-15T00:00:00"/>
    <n v="2026"/>
    <s v="Q4"/>
    <x v="11"/>
    <x v="3"/>
    <x v="13"/>
    <x v="1"/>
    <s v="Returning"/>
    <x v="1"/>
    <s v="Trail Boots"/>
    <n v="6"/>
    <n v="143.72999999999999"/>
    <n v="0.15"/>
    <n v="77.27"/>
    <n v="733.02299999999991"/>
    <n v="463.62"/>
    <n v="269.40299999999991"/>
    <n v="0.36752325643260847"/>
  </r>
  <r>
    <n v="3363"/>
    <d v="2026-12-15T00:00:00"/>
    <n v="2026"/>
    <s v="Q4"/>
    <x v="11"/>
    <x v="1"/>
    <x v="12"/>
    <x v="3"/>
    <s v="New"/>
    <x v="1"/>
    <s v="Trail Boots"/>
    <n v="4"/>
    <n v="146.38999999999999"/>
    <n v="0"/>
    <n v="78.95"/>
    <n v="585.55999999999995"/>
    <n v="315.8"/>
    <n v="269.75999999999993"/>
    <n v="0.46068720541020552"/>
  </r>
  <r>
    <n v="3373"/>
    <d v="2026-12-15T00:00:00"/>
    <n v="2026"/>
    <s v="Q4"/>
    <x v="11"/>
    <x v="1"/>
    <x v="12"/>
    <x v="3"/>
    <s v="Returning"/>
    <x v="1"/>
    <s v="Hiking Daypack 20L"/>
    <n v="2"/>
    <n v="89.84"/>
    <n v="0.05"/>
    <n v="45.17"/>
    <n v="170.696"/>
    <n v="90.34"/>
    <n v="80.355999999999995"/>
    <n v="0.47075502647982376"/>
  </r>
  <r>
    <n v="3799"/>
    <d v="2026-12-15T00:00:00"/>
    <n v="2026"/>
    <s v="Q4"/>
    <x v="11"/>
    <x v="2"/>
    <x v="10"/>
    <x v="2"/>
    <s v="New"/>
    <x v="4"/>
    <s v="Training Mat"/>
    <n v="3"/>
    <n v="49.67"/>
    <n v="0.05"/>
    <n v="21.5"/>
    <n v="141.55949999999999"/>
    <n v="64.5"/>
    <n v="77.059499999999986"/>
    <n v="0.54436120500566898"/>
  </r>
  <r>
    <n v="5002"/>
    <d v="2026-12-15T00:00:00"/>
    <n v="2026"/>
    <s v="Q4"/>
    <x v="11"/>
    <x v="1"/>
    <x v="14"/>
    <x v="1"/>
    <s v="Business"/>
    <x v="1"/>
    <s v="Hiking Daypack 20L"/>
    <n v="4"/>
    <n v="94.3"/>
    <n v="0.1"/>
    <n v="44.36"/>
    <n v="339.48"/>
    <n v="177.44"/>
    <n v="162.04000000000002"/>
    <n v="0.47731825144338402"/>
  </r>
  <r>
    <n v="2896"/>
    <d v="2026-12-16T00:00:00"/>
    <n v="2026"/>
    <s v="Q4"/>
    <x v="11"/>
    <x v="1"/>
    <x v="12"/>
    <x v="2"/>
    <s v="Business"/>
    <x v="4"/>
    <s v="Recovery Roller"/>
    <n v="2"/>
    <n v="36.020000000000003"/>
    <n v="0.1"/>
    <n v="13.59"/>
    <n v="64.836000000000013"/>
    <n v="27.18"/>
    <n v="37.656000000000013"/>
    <n v="0.58078845086063302"/>
  </r>
  <r>
    <n v="3334"/>
    <d v="2026-12-16T00:00:00"/>
    <n v="2026"/>
    <s v="Q4"/>
    <x v="11"/>
    <x v="1"/>
    <x v="14"/>
    <x v="0"/>
    <s v="Returning"/>
    <x v="1"/>
    <s v="Summit Backpack 45L"/>
    <n v="1"/>
    <n v="154.12"/>
    <n v="0"/>
    <n v="77.45"/>
    <n v="154.12"/>
    <n v="77.45"/>
    <n v="76.67"/>
    <n v="0.49746950428237735"/>
  </r>
  <r>
    <n v="3469"/>
    <d v="2026-12-16T00:00:00"/>
    <n v="2026"/>
    <s v="Q4"/>
    <x v="11"/>
    <x v="0"/>
    <x v="9"/>
    <x v="0"/>
    <s v="Returning"/>
    <x v="1"/>
    <s v="Summit Backpack 45L"/>
    <n v="1"/>
    <n v="150.88"/>
    <n v="0.05"/>
    <n v="81.02"/>
    <n v="143.33599999999998"/>
    <n v="81.02"/>
    <n v="62.315999999999988"/>
    <n v="0.43475470223809787"/>
  </r>
  <r>
    <n v="569"/>
    <d v="2026-12-17T00:00:00"/>
    <n v="2026"/>
    <s v="Q4"/>
    <x v="11"/>
    <x v="2"/>
    <x v="2"/>
    <x v="3"/>
    <s v="New"/>
    <x v="0"/>
    <s v="Compact Repair Kit"/>
    <n v="2"/>
    <n v="40.479999999999997"/>
    <n v="0"/>
    <n v="16.23"/>
    <n v="80.959999999999994"/>
    <n v="32.46"/>
    <n v="48.499999999999993"/>
    <n v="0.5990612648221344"/>
  </r>
  <r>
    <n v="2404"/>
    <d v="2026-12-17T00:00:00"/>
    <n v="2026"/>
    <s v="Q4"/>
    <x v="11"/>
    <x v="2"/>
    <x v="10"/>
    <x v="3"/>
    <s v="Business"/>
    <x v="2"/>
    <s v="Travel Backpack 35L"/>
    <n v="3"/>
    <n v="163.34"/>
    <n v="0.1"/>
    <n v="88.53"/>
    <n v="441.01799999999997"/>
    <n v="265.59000000000003"/>
    <n v="175.42799999999994"/>
    <n v="0.39777968246194023"/>
  </r>
  <r>
    <n v="4682"/>
    <d v="2026-12-17T00:00:00"/>
    <n v="2026"/>
    <s v="Q4"/>
    <x v="11"/>
    <x v="3"/>
    <x v="4"/>
    <x v="2"/>
    <s v="New"/>
    <x v="4"/>
    <s v="Resistance Band Set"/>
    <n v="2"/>
    <n v="40.89"/>
    <n v="0"/>
    <n v="14.95"/>
    <n v="81.78"/>
    <n v="29.9"/>
    <n v="51.88"/>
    <n v="0.63438493519197847"/>
  </r>
  <r>
    <n v="4888"/>
    <d v="2026-12-17T00:00:00"/>
    <n v="2026"/>
    <s v="Q4"/>
    <x v="11"/>
    <x v="2"/>
    <x v="2"/>
    <x v="3"/>
    <s v="New"/>
    <x v="4"/>
    <s v="Resistance Band Set"/>
    <n v="1"/>
    <n v="40.159999999999997"/>
    <n v="0.15"/>
    <n v="14.46"/>
    <n v="34.135999999999996"/>
    <n v="14.46"/>
    <n v="19.675999999999995"/>
    <n v="0.576400281228029"/>
  </r>
  <r>
    <n v="4923"/>
    <d v="2026-12-17T00:00:00"/>
    <n v="2026"/>
    <s v="Q4"/>
    <x v="11"/>
    <x v="3"/>
    <x v="13"/>
    <x v="0"/>
    <s v="New"/>
    <x v="3"/>
    <s v="Portable Camp Stove"/>
    <n v="2"/>
    <n v="79.86"/>
    <n v="0"/>
    <n v="39.049999999999997"/>
    <n v="159.72"/>
    <n v="78.099999999999994"/>
    <n v="81.62"/>
    <n v="0.51101928374655647"/>
  </r>
  <r>
    <n v="131"/>
    <d v="2026-12-18T00:00:00"/>
    <n v="2026"/>
    <s v="Q4"/>
    <x v="11"/>
    <x v="1"/>
    <x v="11"/>
    <x v="3"/>
    <s v="Returning"/>
    <x v="3"/>
    <s v="Compact Sleeping Bag"/>
    <n v="2"/>
    <n v="123.42"/>
    <n v="0.1"/>
    <n v="60.03"/>
    <n v="222.15600000000001"/>
    <n v="120.06"/>
    <n v="102.096"/>
    <n v="0.45956895154756117"/>
  </r>
  <r>
    <n v="349"/>
    <d v="2026-12-18T00:00:00"/>
    <n v="2026"/>
    <s v="Q4"/>
    <x v="11"/>
    <x v="2"/>
    <x v="2"/>
    <x v="0"/>
    <s v="Returning"/>
    <x v="2"/>
    <s v="Packing Cube Set"/>
    <n v="1"/>
    <n v="47.61"/>
    <n v="0.05"/>
    <n v="18.18"/>
    <n v="45.229499999999994"/>
    <n v="18.18"/>
    <n v="27.049499999999995"/>
    <n v="0.59804994527907662"/>
  </r>
  <r>
    <n v="1131"/>
    <d v="2026-12-18T00:00:00"/>
    <n v="2026"/>
    <s v="Q4"/>
    <x v="11"/>
    <x v="3"/>
    <x v="8"/>
    <x v="0"/>
    <s v="Returning"/>
    <x v="1"/>
    <s v="Hiking Daypack 20L"/>
    <n v="2"/>
    <n v="93.88"/>
    <n v="0.1"/>
    <n v="45.89"/>
    <n v="168.98400000000001"/>
    <n v="91.78"/>
    <n v="77.204000000000008"/>
    <n v="0.45687165648818823"/>
  </r>
  <r>
    <n v="2738"/>
    <d v="2026-12-18T00:00:00"/>
    <n v="2026"/>
    <s v="Q4"/>
    <x v="11"/>
    <x v="1"/>
    <x v="11"/>
    <x v="0"/>
    <s v="New"/>
    <x v="1"/>
    <s v="Trail Boots"/>
    <n v="3"/>
    <n v="145.43"/>
    <n v="0.05"/>
    <n v="81.72"/>
    <n v="414.47550000000001"/>
    <n v="245.16"/>
    <n v="169.31550000000001"/>
    <n v="0.40850544845232106"/>
  </r>
  <r>
    <n v="4400"/>
    <d v="2026-12-18T00:00:00"/>
    <n v="2026"/>
    <s v="Q4"/>
    <x v="11"/>
    <x v="3"/>
    <x v="4"/>
    <x v="0"/>
    <s v="Returning"/>
    <x v="2"/>
    <s v="Insulated Bottle"/>
    <n v="2"/>
    <n v="36.89"/>
    <n v="0.1"/>
    <n v="13.74"/>
    <n v="66.402000000000001"/>
    <n v="27.48"/>
    <n v="38.921999999999997"/>
    <n v="0.58615704346254627"/>
  </r>
  <r>
    <n v="3122"/>
    <d v="2026-12-19T00:00:00"/>
    <n v="2026"/>
    <s v="Q4"/>
    <x v="11"/>
    <x v="0"/>
    <x v="0"/>
    <x v="3"/>
    <s v="Returning"/>
    <x v="1"/>
    <s v="Trail Boots"/>
    <n v="1"/>
    <n v="145.44"/>
    <n v="0.1"/>
    <n v="80.42"/>
    <n v="130.89600000000002"/>
    <n v="80.42"/>
    <n v="50.476000000000013"/>
    <n v="0.38561911746730232"/>
  </r>
  <r>
    <n v="4572"/>
    <d v="2026-12-19T00:00:00"/>
    <n v="2026"/>
    <s v="Q4"/>
    <x v="11"/>
    <x v="0"/>
    <x v="15"/>
    <x v="0"/>
    <s v="New"/>
    <x v="4"/>
    <s v="Training Mat"/>
    <n v="2"/>
    <n v="51.56"/>
    <n v="0"/>
    <n v="21.9"/>
    <n v="103.12"/>
    <n v="43.8"/>
    <n v="59.320000000000007"/>
    <n v="0.57525213343677273"/>
  </r>
  <r>
    <n v="4783"/>
    <d v="2026-12-19T00:00:00"/>
    <n v="2026"/>
    <s v="Q4"/>
    <x v="11"/>
    <x v="3"/>
    <x v="7"/>
    <x v="0"/>
    <s v="New"/>
    <x v="3"/>
    <s v="Compact Sleeping Bag"/>
    <n v="2"/>
    <n v="122"/>
    <n v="0.15"/>
    <n v="60.01"/>
    <n v="207.4"/>
    <n v="120.02"/>
    <n v="87.38000000000001"/>
    <n v="0.4213114754098361"/>
  </r>
  <r>
    <n v="5055"/>
    <d v="2026-12-19T00:00:00"/>
    <n v="2026"/>
    <s v="Q4"/>
    <x v="11"/>
    <x v="2"/>
    <x v="3"/>
    <x v="3"/>
    <s v="New"/>
    <x v="1"/>
    <s v="Trekking Poles"/>
    <n v="1"/>
    <n v="71.89"/>
    <n v="0.15"/>
    <n v="32.409999999999997"/>
    <n v="61.106499999999997"/>
    <n v="32.409999999999997"/>
    <n v="28.6965"/>
    <n v="0.46961452545964832"/>
  </r>
  <r>
    <n v="5100"/>
    <d v="2026-12-19T00:00:00"/>
    <n v="2026"/>
    <s v="Q4"/>
    <x v="11"/>
    <x v="2"/>
    <x v="5"/>
    <x v="0"/>
    <s v="Returning"/>
    <x v="1"/>
    <s v="Trekking Poles"/>
    <n v="2"/>
    <n v="70.59"/>
    <n v="0.15"/>
    <n v="31.56"/>
    <n v="120.003"/>
    <n v="63.12"/>
    <n v="56.883000000000003"/>
    <n v="0.47401314967125824"/>
  </r>
  <r>
    <n v="488"/>
    <d v="2026-12-20T00:00:00"/>
    <n v="2026"/>
    <s v="Q4"/>
    <x v="11"/>
    <x v="3"/>
    <x v="7"/>
    <x v="0"/>
    <s v="Returning"/>
    <x v="1"/>
    <s v="Trail Boots"/>
    <n v="4"/>
    <n v="141.91"/>
    <n v="0.05"/>
    <n v="80.260000000000005"/>
    <n v="539.25799999999992"/>
    <n v="321.04000000000002"/>
    <n v="218.2179999999999"/>
    <n v="0.40466344495584661"/>
  </r>
  <r>
    <n v="710"/>
    <d v="2026-12-20T00:00:00"/>
    <n v="2026"/>
    <s v="Q4"/>
    <x v="11"/>
    <x v="1"/>
    <x v="6"/>
    <x v="1"/>
    <s v="Business"/>
    <x v="1"/>
    <s v="Trail Boots"/>
    <n v="3"/>
    <n v="140.4"/>
    <n v="0.2"/>
    <n v="81.760000000000005"/>
    <n v="336.96000000000004"/>
    <n v="245.28000000000003"/>
    <n v="91.68"/>
    <n v="0.27207977207977208"/>
  </r>
  <r>
    <n v="1009"/>
    <d v="2026-12-20T00:00:00"/>
    <n v="2026"/>
    <s v="Q4"/>
    <x v="11"/>
    <x v="3"/>
    <x v="13"/>
    <x v="3"/>
    <s v="Returning"/>
    <x v="1"/>
    <s v="Trekking Poles"/>
    <n v="2"/>
    <n v="72.349999999999994"/>
    <n v="0.15"/>
    <n v="32.44"/>
    <n v="122.99499999999999"/>
    <n v="64.88"/>
    <n v="58.114999999999995"/>
    <n v="0.47249888206837676"/>
  </r>
  <r>
    <n v="1231"/>
    <d v="2026-12-20T00:00:00"/>
    <n v="2026"/>
    <s v="Q4"/>
    <x v="11"/>
    <x v="3"/>
    <x v="8"/>
    <x v="0"/>
    <s v="New"/>
    <x v="3"/>
    <s v="Compact Sleeping Bag"/>
    <n v="4"/>
    <n v="120.8"/>
    <n v="0.1"/>
    <n v="59.93"/>
    <n v="434.88"/>
    <n v="239.72"/>
    <n v="195.16"/>
    <n v="0.44876747608535689"/>
  </r>
  <r>
    <n v="1445"/>
    <d v="2026-12-20T00:00:00"/>
    <n v="2026"/>
    <s v="Q4"/>
    <x v="11"/>
    <x v="3"/>
    <x v="7"/>
    <x v="0"/>
    <s v="New"/>
    <x v="1"/>
    <s v="Trekking Poles"/>
    <n v="1"/>
    <n v="71.23"/>
    <n v="0"/>
    <n v="31.63"/>
    <n v="71.23"/>
    <n v="31.63"/>
    <n v="39.600000000000009"/>
    <n v="0.55594552856942303"/>
  </r>
  <r>
    <n v="2842"/>
    <d v="2026-12-20T00:00:00"/>
    <n v="2026"/>
    <s v="Q4"/>
    <x v="11"/>
    <x v="2"/>
    <x v="10"/>
    <x v="1"/>
    <s v="Business"/>
    <x v="0"/>
    <s v="Trail Bike Light"/>
    <n v="5"/>
    <n v="51.02"/>
    <n v="0.05"/>
    <n v="22.56"/>
    <n v="242.345"/>
    <n v="112.8"/>
    <n v="129.54500000000002"/>
    <n v="0.5345478553302111"/>
  </r>
  <r>
    <n v="3783"/>
    <d v="2026-12-20T00:00:00"/>
    <n v="2026"/>
    <s v="Q4"/>
    <x v="11"/>
    <x v="2"/>
    <x v="2"/>
    <x v="3"/>
    <s v="New"/>
    <x v="2"/>
    <s v="Carry-On Duffel"/>
    <n v="1"/>
    <n v="130.52000000000001"/>
    <n v="0.1"/>
    <n v="66.09"/>
    <n v="117.46800000000002"/>
    <n v="66.09"/>
    <n v="51.378000000000014"/>
    <n v="0.43737869036673821"/>
  </r>
  <r>
    <n v="4484"/>
    <d v="2026-12-20T00:00:00"/>
    <n v="2026"/>
    <s v="Q4"/>
    <x v="11"/>
    <x v="1"/>
    <x v="14"/>
    <x v="0"/>
    <s v="Returning"/>
    <x v="0"/>
    <s v="Commuter Helmet"/>
    <n v="2"/>
    <n v="79.87"/>
    <n v="0.15"/>
    <n v="41.9"/>
    <n v="135.779"/>
    <n v="83.8"/>
    <n v="51.978999999999999"/>
    <n v="0.38282061290773978"/>
  </r>
  <r>
    <n v="4597"/>
    <d v="2026-12-20T00:00:00"/>
    <n v="2026"/>
    <s v="Q4"/>
    <x v="11"/>
    <x v="3"/>
    <x v="13"/>
    <x v="0"/>
    <s v="Returning"/>
    <x v="1"/>
    <s v="Trekking Poles"/>
    <n v="3"/>
    <n v="71.3"/>
    <n v="0.1"/>
    <n v="32.93"/>
    <n v="192.51"/>
    <n v="98.789999999999992"/>
    <n v="93.72"/>
    <n v="0.48683185289075892"/>
  </r>
  <r>
    <n v="4917"/>
    <d v="2026-12-20T00:00:00"/>
    <n v="2026"/>
    <s v="Q4"/>
    <x v="11"/>
    <x v="0"/>
    <x v="9"/>
    <x v="0"/>
    <s v="Returning"/>
    <x v="3"/>
    <s v="Compact Sleeping Bag"/>
    <n v="2"/>
    <n v="122.95"/>
    <n v="0.1"/>
    <n v="59.79"/>
    <n v="221.31"/>
    <n v="119.58"/>
    <n v="101.73"/>
    <n v="0.45967195336857802"/>
  </r>
  <r>
    <n v="629"/>
    <d v="2026-12-21T00:00:00"/>
    <n v="2026"/>
    <s v="Q4"/>
    <x v="11"/>
    <x v="3"/>
    <x v="13"/>
    <x v="0"/>
    <s v="Business"/>
    <x v="4"/>
    <s v="Training Mat"/>
    <n v="2"/>
    <n v="50.04"/>
    <n v="0.05"/>
    <n v="22.43"/>
    <n v="95.075999999999993"/>
    <n v="44.86"/>
    <n v="50.215999999999994"/>
    <n v="0.52816694013210486"/>
  </r>
  <r>
    <n v="1373"/>
    <d v="2026-12-21T00:00:00"/>
    <n v="2026"/>
    <s v="Q4"/>
    <x v="11"/>
    <x v="1"/>
    <x v="1"/>
    <x v="3"/>
    <s v="Returning"/>
    <x v="3"/>
    <s v="Portable Camp Stove"/>
    <n v="1"/>
    <n v="80.92"/>
    <n v="0.05"/>
    <n v="40.14"/>
    <n v="76.873999999999995"/>
    <n v="40.14"/>
    <n v="36.733999999999995"/>
    <n v="0.47784686630069978"/>
  </r>
  <r>
    <n v="1668"/>
    <d v="2026-12-21T00:00:00"/>
    <n v="2026"/>
    <s v="Q4"/>
    <x v="11"/>
    <x v="2"/>
    <x v="5"/>
    <x v="0"/>
    <s v="Business"/>
    <x v="0"/>
    <s v="Trail Bike Light"/>
    <n v="6"/>
    <n v="50.35"/>
    <n v="0.15"/>
    <n v="22.91"/>
    <n v="256.78500000000003"/>
    <n v="137.46"/>
    <n v="119.32500000000002"/>
    <n v="0.46468835796483443"/>
  </r>
  <r>
    <n v="2646"/>
    <d v="2026-12-21T00:00:00"/>
    <n v="2026"/>
    <s v="Q4"/>
    <x v="11"/>
    <x v="1"/>
    <x v="1"/>
    <x v="0"/>
    <s v="Returning"/>
    <x v="4"/>
    <s v="Recovery Roller"/>
    <n v="1"/>
    <n v="35.799999999999997"/>
    <n v="0.05"/>
    <n v="14.12"/>
    <n v="34.01"/>
    <n v="14.12"/>
    <n v="19.89"/>
    <n v="0.58482799176712741"/>
  </r>
  <r>
    <n v="3044"/>
    <d v="2026-12-21T00:00:00"/>
    <n v="2026"/>
    <s v="Q4"/>
    <x v="11"/>
    <x v="1"/>
    <x v="6"/>
    <x v="1"/>
    <s v="Business"/>
    <x v="0"/>
    <s v="Compact Repair Kit"/>
    <n v="4"/>
    <n v="40.64"/>
    <n v="0.1"/>
    <n v="16.260000000000002"/>
    <n v="146.304"/>
    <n v="65.040000000000006"/>
    <n v="81.263999999999996"/>
    <n v="0.55544619422572172"/>
  </r>
  <r>
    <n v="3065"/>
    <d v="2026-12-21T00:00:00"/>
    <n v="2026"/>
    <s v="Q4"/>
    <x v="11"/>
    <x v="2"/>
    <x v="10"/>
    <x v="0"/>
    <s v="New"/>
    <x v="3"/>
    <s v="Portable Camp Stove"/>
    <n v="3"/>
    <n v="81.510000000000005"/>
    <n v="0.05"/>
    <n v="39.9"/>
    <n v="232.30350000000001"/>
    <n v="119.69999999999999"/>
    <n v="112.60350000000003"/>
    <n v="0.48472580051527425"/>
  </r>
  <r>
    <n v="3365"/>
    <d v="2026-12-21T00:00:00"/>
    <n v="2026"/>
    <s v="Q4"/>
    <x v="11"/>
    <x v="3"/>
    <x v="7"/>
    <x v="2"/>
    <s v="New"/>
    <x v="4"/>
    <s v="Weighted Vest"/>
    <n v="2"/>
    <n v="122.4"/>
    <n v="0.1"/>
    <n v="71.09"/>
    <n v="220.32000000000002"/>
    <n v="142.18"/>
    <n v="78.140000000000015"/>
    <n v="0.35466594045025424"/>
  </r>
  <r>
    <n v="4042"/>
    <d v="2026-12-21T00:00:00"/>
    <n v="2026"/>
    <s v="Q4"/>
    <x v="11"/>
    <x v="0"/>
    <x v="9"/>
    <x v="3"/>
    <s v="Returning"/>
    <x v="2"/>
    <s v="Packing Cube Set"/>
    <n v="1"/>
    <n v="45.94"/>
    <n v="0.05"/>
    <n v="18.100000000000001"/>
    <n v="43.642999999999994"/>
    <n v="18.100000000000001"/>
    <n v="25.542999999999992"/>
    <n v="0.58527140664024002"/>
  </r>
  <r>
    <n v="4635"/>
    <d v="2026-12-21T00:00:00"/>
    <n v="2026"/>
    <s v="Q4"/>
    <x v="11"/>
    <x v="3"/>
    <x v="13"/>
    <x v="1"/>
    <s v="Returning"/>
    <x v="3"/>
    <s v="Trail Tent 2P"/>
    <n v="15"/>
    <n v="196.89"/>
    <n v="0.15"/>
    <n v="105.09"/>
    <n v="2510.3474999999999"/>
    <n v="1576.3500000000001"/>
    <n v="933.99749999999972"/>
    <n v="0.37205904760197533"/>
  </r>
  <r>
    <n v="4748"/>
    <d v="2026-12-21T00:00:00"/>
    <n v="2026"/>
    <s v="Q4"/>
    <x v="11"/>
    <x v="3"/>
    <x v="13"/>
    <x v="2"/>
    <s v="Business"/>
    <x v="0"/>
    <s v="Trail Bike Light"/>
    <n v="1"/>
    <n v="51.18"/>
    <n v="0.05"/>
    <n v="22.98"/>
    <n v="48.620999999999995"/>
    <n v="22.98"/>
    <n v="25.640999999999995"/>
    <n v="0.52736471894860237"/>
  </r>
  <r>
    <n v="342"/>
    <d v="2026-12-22T00:00:00"/>
    <n v="2026"/>
    <s v="Q4"/>
    <x v="11"/>
    <x v="1"/>
    <x v="6"/>
    <x v="2"/>
    <s v="New"/>
    <x v="0"/>
    <s v="Compact Repair Kit"/>
    <n v="3"/>
    <n v="40.78"/>
    <n v="0.15"/>
    <n v="16.73"/>
    <n v="103.989"/>
    <n v="50.19"/>
    <n v="53.799000000000007"/>
    <n v="0.51735279693044456"/>
  </r>
  <r>
    <n v="676"/>
    <d v="2026-12-22T00:00:00"/>
    <n v="2026"/>
    <s v="Q4"/>
    <x v="11"/>
    <x v="2"/>
    <x v="3"/>
    <x v="3"/>
    <s v="Returning"/>
    <x v="3"/>
    <s v="Trail Tent 2P"/>
    <n v="1"/>
    <n v="195.63"/>
    <n v="0.05"/>
    <n v="102.13"/>
    <n v="185.84849999999997"/>
    <n v="102.13"/>
    <n v="83.718499999999977"/>
    <n v="0.45046637449320276"/>
  </r>
  <r>
    <n v="1912"/>
    <d v="2026-12-22T00:00:00"/>
    <n v="2026"/>
    <s v="Q4"/>
    <x v="11"/>
    <x v="2"/>
    <x v="5"/>
    <x v="1"/>
    <s v="Returning"/>
    <x v="2"/>
    <s v="Carry-On Duffel"/>
    <n v="10"/>
    <n v="134.86000000000001"/>
    <n v="0.1"/>
    <n v="65.3"/>
    <n v="1213.7400000000002"/>
    <n v="653"/>
    <n v="560.74000000000024"/>
    <n v="0.46199350767050612"/>
  </r>
  <r>
    <n v="2065"/>
    <d v="2026-12-22T00:00:00"/>
    <n v="2026"/>
    <s v="Q4"/>
    <x v="11"/>
    <x v="3"/>
    <x v="4"/>
    <x v="0"/>
    <s v="New"/>
    <x v="0"/>
    <s v="Commuter Helmet"/>
    <n v="1"/>
    <n v="83.15"/>
    <n v="0"/>
    <n v="42.3"/>
    <n v="83.15"/>
    <n v="42.3"/>
    <n v="40.850000000000009"/>
    <n v="0.49128081779915822"/>
  </r>
  <r>
    <n v="3136"/>
    <d v="2026-12-22T00:00:00"/>
    <n v="2026"/>
    <s v="Q4"/>
    <x v="11"/>
    <x v="1"/>
    <x v="6"/>
    <x v="3"/>
    <s v="Business"/>
    <x v="0"/>
    <s v="Commuter Helmet"/>
    <n v="1"/>
    <n v="81.599999999999994"/>
    <n v="0.15"/>
    <n v="42"/>
    <n v="69.36"/>
    <n v="42"/>
    <n v="27.36"/>
    <n v="0.3944636678200692"/>
  </r>
  <r>
    <n v="3423"/>
    <d v="2026-12-22T00:00:00"/>
    <n v="2026"/>
    <s v="Q4"/>
    <x v="11"/>
    <x v="3"/>
    <x v="7"/>
    <x v="2"/>
    <s v="Business"/>
    <x v="2"/>
    <s v="Packing Cube Set"/>
    <n v="5"/>
    <n v="47.67"/>
    <n v="0.1"/>
    <n v="17.84"/>
    <n v="214.51500000000001"/>
    <n v="89.2"/>
    <n v="125.31500000000001"/>
    <n v="0.5841782625923595"/>
  </r>
  <r>
    <n v="3746"/>
    <d v="2026-12-22T00:00:00"/>
    <n v="2026"/>
    <s v="Q4"/>
    <x v="11"/>
    <x v="3"/>
    <x v="7"/>
    <x v="2"/>
    <s v="Business"/>
    <x v="0"/>
    <s v="Trail Bike Light"/>
    <n v="2"/>
    <n v="50.96"/>
    <n v="0.15"/>
    <n v="22.59"/>
    <n v="86.632000000000005"/>
    <n v="45.18"/>
    <n v="41.452000000000005"/>
    <n v="0.47848370117277683"/>
  </r>
  <r>
    <n v="1198"/>
    <d v="2026-12-23T00:00:00"/>
    <n v="2026"/>
    <s v="Q4"/>
    <x v="11"/>
    <x v="3"/>
    <x v="7"/>
    <x v="2"/>
    <s v="New"/>
    <x v="2"/>
    <s v="Packing Cube Set"/>
    <n v="5"/>
    <n v="47.69"/>
    <n v="0.05"/>
    <n v="18.23"/>
    <n v="226.52749999999997"/>
    <n v="91.15"/>
    <n v="135.37749999999997"/>
    <n v="0.59762059794064726"/>
  </r>
  <r>
    <n v="2123"/>
    <d v="2026-12-23T00:00:00"/>
    <n v="2026"/>
    <s v="Q4"/>
    <x v="11"/>
    <x v="3"/>
    <x v="8"/>
    <x v="0"/>
    <s v="Returning"/>
    <x v="1"/>
    <s v="Hiking Daypack 20L"/>
    <n v="1"/>
    <n v="91.08"/>
    <n v="0.2"/>
    <n v="46.14"/>
    <n v="72.864000000000004"/>
    <n v="46.14"/>
    <n v="26.724000000000004"/>
    <n v="0.36676548089591571"/>
  </r>
  <r>
    <n v="2586"/>
    <d v="2026-12-23T00:00:00"/>
    <n v="2026"/>
    <s v="Q4"/>
    <x v="11"/>
    <x v="1"/>
    <x v="14"/>
    <x v="2"/>
    <s v="New"/>
    <x v="1"/>
    <s v="Trail Boots"/>
    <n v="1"/>
    <n v="143.84"/>
    <n v="0.15"/>
    <n v="78.17"/>
    <n v="122.264"/>
    <n v="78.17"/>
    <n v="44.093999999999994"/>
    <n v="0.360645815612118"/>
  </r>
  <r>
    <n v="3048"/>
    <d v="2026-12-23T00:00:00"/>
    <n v="2026"/>
    <s v="Q4"/>
    <x v="11"/>
    <x v="1"/>
    <x v="6"/>
    <x v="0"/>
    <s v="New"/>
    <x v="0"/>
    <s v="Cycling Pack 12L"/>
    <n v="1"/>
    <n v="102.66"/>
    <n v="0.05"/>
    <n v="49.2"/>
    <n v="97.526999999999987"/>
    <n v="49.2"/>
    <n v="48.326999999999984"/>
    <n v="0.4955243163431664"/>
  </r>
  <r>
    <n v="3838"/>
    <d v="2026-12-23T00:00:00"/>
    <n v="2026"/>
    <s v="Q4"/>
    <x v="11"/>
    <x v="1"/>
    <x v="11"/>
    <x v="2"/>
    <s v="New"/>
    <x v="4"/>
    <s v="Resistance Band Set"/>
    <n v="2"/>
    <n v="40.32"/>
    <n v="0"/>
    <n v="14.39"/>
    <n v="80.64"/>
    <n v="28.78"/>
    <n v="51.86"/>
    <n v="0.64310515873015872"/>
  </r>
  <r>
    <n v="4718"/>
    <d v="2026-12-23T00:00:00"/>
    <n v="2026"/>
    <s v="Q4"/>
    <x v="11"/>
    <x v="0"/>
    <x v="0"/>
    <x v="2"/>
    <s v="Returning"/>
    <x v="1"/>
    <s v="Summit Backpack 45L"/>
    <n v="1"/>
    <n v="157.58000000000001"/>
    <n v="0.1"/>
    <n v="80.37"/>
    <n v="141.822"/>
    <n v="80.37"/>
    <n v="61.451999999999998"/>
    <n v="0.43330371874603374"/>
  </r>
  <r>
    <n v="4844"/>
    <d v="2026-12-23T00:00:00"/>
    <n v="2026"/>
    <s v="Q4"/>
    <x v="11"/>
    <x v="1"/>
    <x v="14"/>
    <x v="0"/>
    <s v="New"/>
    <x v="4"/>
    <s v="Recovery Roller"/>
    <n v="1"/>
    <n v="36.4"/>
    <n v="0"/>
    <n v="14.22"/>
    <n v="36.4"/>
    <n v="14.22"/>
    <n v="22.18"/>
    <n v="0.6093406593406594"/>
  </r>
  <r>
    <n v="678"/>
    <d v="2026-12-24T00:00:00"/>
    <n v="2026"/>
    <s v="Q4"/>
    <x v="11"/>
    <x v="1"/>
    <x v="11"/>
    <x v="0"/>
    <s v="Business"/>
    <x v="1"/>
    <s v="Trail Boots"/>
    <n v="1"/>
    <n v="142.15"/>
    <n v="0.05"/>
    <n v="80.5"/>
    <n v="135.04249999999999"/>
    <n v="80.5"/>
    <n v="54.54249999999999"/>
    <n v="0.40389136753244342"/>
  </r>
  <r>
    <n v="1706"/>
    <d v="2026-12-24T00:00:00"/>
    <n v="2026"/>
    <s v="Q4"/>
    <x v="11"/>
    <x v="0"/>
    <x v="0"/>
    <x v="0"/>
    <s v="Returning"/>
    <x v="3"/>
    <s v="Alpine Tent 4P"/>
    <n v="2"/>
    <n v="332.38"/>
    <n v="0.05"/>
    <n v="192.16"/>
    <n v="631.52199999999993"/>
    <n v="384.32"/>
    <n v="247.20199999999994"/>
    <n v="0.39143846136793331"/>
  </r>
  <r>
    <n v="3034"/>
    <d v="2026-12-24T00:00:00"/>
    <n v="2026"/>
    <s v="Q4"/>
    <x v="11"/>
    <x v="1"/>
    <x v="1"/>
    <x v="2"/>
    <s v="New"/>
    <x v="3"/>
    <s v="Compact Sleeping Bag"/>
    <n v="1"/>
    <n v="122.18"/>
    <n v="0.15"/>
    <n v="61.28"/>
    <n v="103.85300000000001"/>
    <n v="61.28"/>
    <n v="42.573000000000008"/>
    <n v="0.40993519686479934"/>
  </r>
  <r>
    <n v="3883"/>
    <d v="2026-12-24T00:00:00"/>
    <n v="2026"/>
    <s v="Q4"/>
    <x v="11"/>
    <x v="0"/>
    <x v="0"/>
    <x v="0"/>
    <s v="New"/>
    <x v="3"/>
    <s v="Compact Sleeping Bag"/>
    <n v="1"/>
    <n v="125.66"/>
    <n v="0.15"/>
    <n v="60.6"/>
    <n v="106.81099999999999"/>
    <n v="60.6"/>
    <n v="46.210999999999991"/>
    <n v="0.43264270533933763"/>
  </r>
  <r>
    <n v="4342"/>
    <d v="2026-12-24T00:00:00"/>
    <n v="2026"/>
    <s v="Q4"/>
    <x v="11"/>
    <x v="3"/>
    <x v="4"/>
    <x v="0"/>
    <s v="Returning"/>
    <x v="2"/>
    <s v="Packing Cube Set"/>
    <n v="2"/>
    <n v="47.38"/>
    <n v="0.05"/>
    <n v="18.850000000000001"/>
    <n v="90.022000000000006"/>
    <n v="37.700000000000003"/>
    <n v="52.322000000000003"/>
    <n v="0.58121348114905247"/>
  </r>
  <r>
    <n v="4468"/>
    <d v="2026-12-24T00:00:00"/>
    <n v="2026"/>
    <s v="Q4"/>
    <x v="11"/>
    <x v="0"/>
    <x v="0"/>
    <x v="0"/>
    <s v="Business"/>
    <x v="3"/>
    <s v="Portable Camp Stove"/>
    <n v="1"/>
    <n v="80.8"/>
    <n v="0.05"/>
    <n v="38.33"/>
    <n v="76.759999999999991"/>
    <n v="38.33"/>
    <n v="38.429999999999993"/>
    <n v="0.50065138092756645"/>
  </r>
  <r>
    <n v="7"/>
    <d v="2026-12-25T00:00:00"/>
    <n v="2026"/>
    <s v="Q4"/>
    <x v="11"/>
    <x v="3"/>
    <x v="8"/>
    <x v="0"/>
    <s v="Returning"/>
    <x v="0"/>
    <s v="Cycling Pack 12L"/>
    <n v="5"/>
    <n v="103.52"/>
    <n v="0.1"/>
    <n v="49.1"/>
    <n v="465.84000000000003"/>
    <n v="245.5"/>
    <n v="220.34000000000003"/>
    <n v="0.47299501974927016"/>
  </r>
  <r>
    <n v="658"/>
    <d v="2026-12-25T00:00:00"/>
    <n v="2026"/>
    <s v="Q4"/>
    <x v="11"/>
    <x v="1"/>
    <x v="6"/>
    <x v="2"/>
    <s v="Business"/>
    <x v="1"/>
    <s v="Summit Backpack 45L"/>
    <n v="2"/>
    <n v="153.38999999999999"/>
    <n v="0.05"/>
    <n v="78.06"/>
    <n v="291.44099999999997"/>
    <n v="156.12"/>
    <n v="135.32099999999997"/>
    <n v="0.46431696295305047"/>
  </r>
  <r>
    <n v="1192"/>
    <d v="2026-12-25T00:00:00"/>
    <n v="2026"/>
    <s v="Q4"/>
    <x v="11"/>
    <x v="3"/>
    <x v="13"/>
    <x v="1"/>
    <s v="Business"/>
    <x v="4"/>
    <s v="Resistance Band Set"/>
    <n v="6"/>
    <n v="39.49"/>
    <n v="0.05"/>
    <n v="14.49"/>
    <n v="225.09299999999999"/>
    <n v="86.94"/>
    <n v="138.15299999999999"/>
    <n v="0.61375964601298127"/>
  </r>
  <r>
    <n v="3852"/>
    <d v="2026-12-25T00:00:00"/>
    <n v="2026"/>
    <s v="Q4"/>
    <x v="11"/>
    <x v="2"/>
    <x v="2"/>
    <x v="2"/>
    <s v="Business"/>
    <x v="4"/>
    <s v="Recovery Roller"/>
    <n v="1"/>
    <n v="35.54"/>
    <n v="0.1"/>
    <n v="13.63"/>
    <n v="31.986000000000001"/>
    <n v="13.63"/>
    <n v="18.356000000000002"/>
    <n v="0.5738760707809667"/>
  </r>
  <r>
    <n v="4507"/>
    <d v="2026-12-25T00:00:00"/>
    <n v="2026"/>
    <s v="Q4"/>
    <x v="11"/>
    <x v="1"/>
    <x v="12"/>
    <x v="3"/>
    <s v="Returning"/>
    <x v="2"/>
    <s v="Travel Backpack 35L"/>
    <n v="2"/>
    <n v="167.21"/>
    <n v="0.05"/>
    <n v="88.23"/>
    <n v="317.69900000000001"/>
    <n v="176.46"/>
    <n v="141.239"/>
    <n v="0.44456860109726504"/>
  </r>
  <r>
    <n v="260"/>
    <d v="2026-12-26T00:00:00"/>
    <n v="2026"/>
    <s v="Q4"/>
    <x v="11"/>
    <x v="2"/>
    <x v="2"/>
    <x v="0"/>
    <s v="Business"/>
    <x v="1"/>
    <s v="Trekking Poles"/>
    <n v="1"/>
    <n v="71.89"/>
    <n v="0.1"/>
    <n v="31.88"/>
    <n v="64.701000000000008"/>
    <n v="31.88"/>
    <n v="32.821000000000012"/>
    <n v="0.50727191233520363"/>
  </r>
  <r>
    <n v="1659"/>
    <d v="2026-12-26T00:00:00"/>
    <n v="2026"/>
    <s v="Q4"/>
    <x v="11"/>
    <x v="0"/>
    <x v="15"/>
    <x v="2"/>
    <s v="New"/>
    <x v="2"/>
    <s v="Carry-On Duffel"/>
    <n v="1"/>
    <n v="133.56"/>
    <n v="0.05"/>
    <n v="68.739999999999995"/>
    <n v="126.88199999999999"/>
    <n v="68.739999999999995"/>
    <n v="58.141999999999996"/>
    <n v="0.4582367869358932"/>
  </r>
  <r>
    <n v="3188"/>
    <d v="2026-12-26T00:00:00"/>
    <n v="2026"/>
    <s v="Q4"/>
    <x v="11"/>
    <x v="3"/>
    <x v="7"/>
    <x v="3"/>
    <s v="New"/>
    <x v="3"/>
    <s v="Compact Sleeping Bag"/>
    <n v="2"/>
    <n v="122.28"/>
    <n v="0.1"/>
    <n v="61.64"/>
    <n v="220.10400000000001"/>
    <n v="123.28"/>
    <n v="96.824000000000012"/>
    <n v="0.43990113764402283"/>
  </r>
  <r>
    <n v="3673"/>
    <d v="2026-12-26T00:00:00"/>
    <n v="2026"/>
    <s v="Q4"/>
    <x v="11"/>
    <x v="0"/>
    <x v="15"/>
    <x v="0"/>
    <s v="Business"/>
    <x v="4"/>
    <s v="Resistance Band Set"/>
    <n v="1"/>
    <n v="40.619999999999997"/>
    <n v="0"/>
    <n v="14.62"/>
    <n v="40.619999999999997"/>
    <n v="14.62"/>
    <n v="26"/>
    <n v="0.64007877892663712"/>
  </r>
  <r>
    <n v="3805"/>
    <d v="2026-12-26T00:00:00"/>
    <n v="2026"/>
    <s v="Q4"/>
    <x v="11"/>
    <x v="3"/>
    <x v="4"/>
    <x v="1"/>
    <s v="Business"/>
    <x v="2"/>
    <s v="Packing Cube Set"/>
    <n v="8"/>
    <n v="45.54"/>
    <n v="0.15"/>
    <n v="18.54"/>
    <n v="309.67199999999997"/>
    <n v="148.32"/>
    <n v="161.35199999999998"/>
    <n v="0.52104161822831896"/>
  </r>
  <r>
    <n v="3945"/>
    <d v="2026-12-26T00:00:00"/>
    <n v="2026"/>
    <s v="Q4"/>
    <x v="11"/>
    <x v="3"/>
    <x v="13"/>
    <x v="1"/>
    <s v="Business"/>
    <x v="0"/>
    <s v="Trail Bike Light"/>
    <n v="4"/>
    <n v="50.96"/>
    <n v="0.1"/>
    <n v="22.14"/>
    <n v="183.45600000000002"/>
    <n v="88.56"/>
    <n v="94.896000000000015"/>
    <n v="0.51726844583987441"/>
  </r>
  <r>
    <n v="4266"/>
    <d v="2026-12-26T00:00:00"/>
    <n v="2026"/>
    <s v="Q4"/>
    <x v="11"/>
    <x v="1"/>
    <x v="1"/>
    <x v="0"/>
    <s v="New"/>
    <x v="0"/>
    <s v="Compact Repair Kit"/>
    <n v="4"/>
    <n v="40.19"/>
    <n v="0.15"/>
    <n v="16.55"/>
    <n v="136.64599999999999"/>
    <n v="66.2"/>
    <n v="70.445999999999984"/>
    <n v="0.51553649576277383"/>
  </r>
  <r>
    <n v="606"/>
    <d v="2026-12-27T00:00:00"/>
    <n v="2026"/>
    <s v="Q4"/>
    <x v="11"/>
    <x v="1"/>
    <x v="12"/>
    <x v="0"/>
    <s v="New"/>
    <x v="3"/>
    <s v="Alpine Tent 4P"/>
    <n v="3"/>
    <n v="333.84"/>
    <n v="0"/>
    <n v="193.05"/>
    <n v="1001.52"/>
    <n v="579.15000000000009"/>
    <n v="422.36999999999989"/>
    <n v="0.42172897196261672"/>
  </r>
  <r>
    <n v="1166"/>
    <d v="2026-12-27T00:00:00"/>
    <n v="2026"/>
    <s v="Q4"/>
    <x v="11"/>
    <x v="2"/>
    <x v="16"/>
    <x v="3"/>
    <s v="Returning"/>
    <x v="3"/>
    <s v="Trail Tent 2P"/>
    <n v="2"/>
    <n v="198.94"/>
    <n v="0.15"/>
    <n v="102.32"/>
    <n v="338.19799999999998"/>
    <n v="204.64"/>
    <n v="133.55799999999999"/>
    <n v="0.39491067362905752"/>
  </r>
  <r>
    <n v="1913"/>
    <d v="2026-12-27T00:00:00"/>
    <n v="2026"/>
    <s v="Q4"/>
    <x v="11"/>
    <x v="2"/>
    <x v="5"/>
    <x v="3"/>
    <s v="New"/>
    <x v="4"/>
    <s v="Recovery Roller"/>
    <n v="3"/>
    <n v="35.979999999999997"/>
    <n v="0"/>
    <n v="13.6"/>
    <n v="107.94"/>
    <n v="40.799999999999997"/>
    <n v="67.14"/>
    <n v="0.62201222901612008"/>
  </r>
  <r>
    <n v="2402"/>
    <d v="2026-12-27T00:00:00"/>
    <n v="2026"/>
    <s v="Q4"/>
    <x v="11"/>
    <x v="1"/>
    <x v="14"/>
    <x v="3"/>
    <s v="New"/>
    <x v="2"/>
    <s v="Carry-On Duffel"/>
    <n v="6"/>
    <n v="133.4"/>
    <n v="0.1"/>
    <n v="66.3"/>
    <n v="720.36000000000013"/>
    <n v="397.79999999999995"/>
    <n v="322.56000000000017"/>
    <n v="0.44777611194402817"/>
  </r>
  <r>
    <n v="3192"/>
    <d v="2026-12-27T00:00:00"/>
    <n v="2026"/>
    <s v="Q4"/>
    <x v="11"/>
    <x v="3"/>
    <x v="7"/>
    <x v="0"/>
    <s v="Returning"/>
    <x v="1"/>
    <s v="Hiking Daypack 20L"/>
    <n v="2"/>
    <n v="93.45"/>
    <n v="0"/>
    <n v="45.75"/>
    <n v="186.9"/>
    <n v="91.5"/>
    <n v="95.4"/>
    <n v="0.5104333868378812"/>
  </r>
  <r>
    <n v="3721"/>
    <d v="2026-12-27T00:00:00"/>
    <n v="2026"/>
    <s v="Q4"/>
    <x v="11"/>
    <x v="2"/>
    <x v="5"/>
    <x v="3"/>
    <s v="New"/>
    <x v="4"/>
    <s v="Training Mat"/>
    <n v="1"/>
    <n v="49.79"/>
    <n v="0.2"/>
    <n v="21.87"/>
    <n v="39.832000000000001"/>
    <n v="21.87"/>
    <n v="17.962"/>
    <n v="0.45094396465153641"/>
  </r>
  <r>
    <n v="3882"/>
    <d v="2026-12-27T00:00:00"/>
    <n v="2026"/>
    <s v="Q4"/>
    <x v="11"/>
    <x v="3"/>
    <x v="8"/>
    <x v="3"/>
    <s v="Returning"/>
    <x v="1"/>
    <s v="Trekking Poles"/>
    <n v="3"/>
    <n v="70.430000000000007"/>
    <n v="0.1"/>
    <n v="32.869999999999997"/>
    <n v="190.16100000000003"/>
    <n v="98.609999999999985"/>
    <n v="91.551000000000045"/>
    <n v="0.48143941186678674"/>
  </r>
  <r>
    <n v="4945"/>
    <d v="2026-12-27T00:00:00"/>
    <n v="2026"/>
    <s v="Q4"/>
    <x v="11"/>
    <x v="2"/>
    <x v="2"/>
    <x v="0"/>
    <s v="Business"/>
    <x v="3"/>
    <s v="Portable Camp Stove"/>
    <n v="2"/>
    <n v="82.04"/>
    <n v="0.1"/>
    <n v="38.880000000000003"/>
    <n v="147.67200000000003"/>
    <n v="77.760000000000005"/>
    <n v="69.91200000000002"/>
    <n v="0.47342759629449055"/>
  </r>
  <r>
    <n v="5084"/>
    <d v="2026-12-27T00:00:00"/>
    <n v="2026"/>
    <s v="Q4"/>
    <x v="11"/>
    <x v="1"/>
    <x v="11"/>
    <x v="3"/>
    <s v="Returning"/>
    <x v="2"/>
    <s v="Insulated Bottle"/>
    <n v="1"/>
    <n v="35.409999999999997"/>
    <n v="0.2"/>
    <n v="13.54"/>
    <n v="28.327999999999999"/>
    <n v="13.54"/>
    <n v="14.788"/>
    <n v="0.5220276757977973"/>
  </r>
  <r>
    <n v="246"/>
    <d v="2026-12-28T00:00:00"/>
    <n v="2026"/>
    <s v="Q4"/>
    <x v="11"/>
    <x v="3"/>
    <x v="7"/>
    <x v="3"/>
    <s v="Business"/>
    <x v="0"/>
    <s v="Compact Repair Kit"/>
    <n v="1"/>
    <n v="41.06"/>
    <n v="0.1"/>
    <n v="16.23"/>
    <n v="36.954000000000001"/>
    <n v="16.23"/>
    <n v="20.724"/>
    <n v="0.5608053255398604"/>
  </r>
  <r>
    <n v="537"/>
    <d v="2026-12-28T00:00:00"/>
    <n v="2026"/>
    <s v="Q4"/>
    <x v="11"/>
    <x v="3"/>
    <x v="8"/>
    <x v="1"/>
    <s v="Business"/>
    <x v="1"/>
    <s v="Hiking Daypack 20L"/>
    <n v="12"/>
    <n v="90.29"/>
    <n v="0.1"/>
    <n v="45.76"/>
    <n v="975.13200000000006"/>
    <n v="549.12"/>
    <n v="426.01200000000006"/>
    <n v="0.43687623829389255"/>
  </r>
  <r>
    <n v="968"/>
    <d v="2026-12-28T00:00:00"/>
    <n v="2026"/>
    <s v="Q4"/>
    <x v="11"/>
    <x v="1"/>
    <x v="12"/>
    <x v="2"/>
    <s v="New"/>
    <x v="0"/>
    <s v="Cycling Pack 12L"/>
    <n v="1"/>
    <n v="103.13"/>
    <n v="0.15"/>
    <n v="50.06"/>
    <n v="87.660499999999999"/>
    <n v="50.06"/>
    <n v="37.600499999999997"/>
    <n v="0.42893321393329947"/>
  </r>
  <r>
    <n v="1234"/>
    <d v="2026-12-28T00:00:00"/>
    <n v="2026"/>
    <s v="Q4"/>
    <x v="11"/>
    <x v="3"/>
    <x v="13"/>
    <x v="0"/>
    <s v="Returning"/>
    <x v="0"/>
    <s v="Commuter Helmet"/>
    <n v="1"/>
    <n v="81.39"/>
    <n v="0.05"/>
    <n v="43.54"/>
    <n v="77.320499999999996"/>
    <n v="43.54"/>
    <n v="33.780499999999996"/>
    <n v="0.43688931137279247"/>
  </r>
  <r>
    <n v="2061"/>
    <d v="2026-12-28T00:00:00"/>
    <n v="2026"/>
    <s v="Q4"/>
    <x v="11"/>
    <x v="0"/>
    <x v="15"/>
    <x v="3"/>
    <s v="Returning"/>
    <x v="3"/>
    <s v="Alpine Tent 4P"/>
    <n v="2"/>
    <n v="342.78"/>
    <n v="0"/>
    <n v="197.89"/>
    <n v="685.56"/>
    <n v="395.78"/>
    <n v="289.77999999999997"/>
    <n v="0.4226909387945621"/>
  </r>
  <r>
    <n v="2219"/>
    <d v="2026-12-28T00:00:00"/>
    <n v="2026"/>
    <s v="Q4"/>
    <x v="11"/>
    <x v="1"/>
    <x v="14"/>
    <x v="0"/>
    <s v="Returning"/>
    <x v="1"/>
    <s v="Trail Boots"/>
    <n v="1"/>
    <n v="147"/>
    <n v="0.15"/>
    <n v="79.58"/>
    <n v="124.95"/>
    <n v="79.58"/>
    <n v="45.370000000000005"/>
    <n v="0.36310524209683875"/>
  </r>
  <r>
    <n v="2651"/>
    <d v="2026-12-28T00:00:00"/>
    <n v="2026"/>
    <s v="Q4"/>
    <x v="11"/>
    <x v="0"/>
    <x v="15"/>
    <x v="0"/>
    <s v="New"/>
    <x v="2"/>
    <s v="Packing Cube Set"/>
    <n v="1"/>
    <n v="45.69"/>
    <n v="0.2"/>
    <n v="18.829999999999998"/>
    <n v="36.552"/>
    <n v="18.829999999999998"/>
    <n v="17.722000000000001"/>
    <n v="0.48484351061501429"/>
  </r>
  <r>
    <n v="3173"/>
    <d v="2026-12-28T00:00:00"/>
    <n v="2026"/>
    <s v="Q4"/>
    <x v="11"/>
    <x v="1"/>
    <x v="12"/>
    <x v="3"/>
    <s v="Returning"/>
    <x v="0"/>
    <s v="Compact Repair Kit"/>
    <n v="1"/>
    <n v="39.69"/>
    <n v="0"/>
    <n v="17.09"/>
    <n v="39.69"/>
    <n v="17.09"/>
    <n v="22.599999999999998"/>
    <n v="0.56941295036533135"/>
  </r>
  <r>
    <n v="3409"/>
    <d v="2026-12-28T00:00:00"/>
    <n v="2026"/>
    <s v="Q4"/>
    <x v="11"/>
    <x v="3"/>
    <x v="4"/>
    <x v="0"/>
    <s v="New"/>
    <x v="3"/>
    <s v="Compact Sleeping Bag"/>
    <n v="5"/>
    <n v="122.42"/>
    <n v="0"/>
    <n v="60.8"/>
    <n v="612.1"/>
    <n v="304"/>
    <n v="308.10000000000002"/>
    <n v="0.50334912595981052"/>
  </r>
  <r>
    <n v="3535"/>
    <d v="2026-12-28T00:00:00"/>
    <n v="2026"/>
    <s v="Q4"/>
    <x v="11"/>
    <x v="1"/>
    <x v="6"/>
    <x v="2"/>
    <s v="New"/>
    <x v="2"/>
    <s v="Insulated Bottle"/>
    <n v="1"/>
    <n v="37.03"/>
    <n v="0.15"/>
    <n v="13.53"/>
    <n v="31.4755"/>
    <n v="13.53"/>
    <n v="17.945500000000003"/>
    <n v="0.57014185636447401"/>
  </r>
  <r>
    <n v="5134"/>
    <d v="2026-12-28T00:00:00"/>
    <n v="2026"/>
    <s v="Q4"/>
    <x v="11"/>
    <x v="1"/>
    <x v="14"/>
    <x v="2"/>
    <s v="Returning"/>
    <x v="1"/>
    <s v="Hiking Daypack 20L"/>
    <n v="1"/>
    <n v="90.99"/>
    <n v="0.05"/>
    <n v="44.78"/>
    <n v="86.440499999999986"/>
    <n v="44.78"/>
    <n v="41.660499999999985"/>
    <n v="0.48195579618350187"/>
  </r>
  <r>
    <n v="2011"/>
    <d v="2026-12-29T00:00:00"/>
    <n v="2026"/>
    <s v="Q4"/>
    <x v="11"/>
    <x v="1"/>
    <x v="11"/>
    <x v="0"/>
    <s v="Returning"/>
    <x v="1"/>
    <s v="Hiking Daypack 20L"/>
    <n v="1"/>
    <n v="90.81"/>
    <n v="0.1"/>
    <n v="46.53"/>
    <n v="81.728999999999999"/>
    <n v="46.53"/>
    <n v="35.198999999999998"/>
    <n v="0.43067944059024332"/>
  </r>
  <r>
    <n v="2477"/>
    <d v="2026-12-29T00:00:00"/>
    <n v="2026"/>
    <s v="Q4"/>
    <x v="11"/>
    <x v="0"/>
    <x v="15"/>
    <x v="2"/>
    <s v="New"/>
    <x v="0"/>
    <s v="Compact Repair Kit"/>
    <n v="1"/>
    <n v="41.28"/>
    <n v="0.15"/>
    <n v="16.41"/>
    <n v="35.088000000000001"/>
    <n v="16.41"/>
    <n v="18.678000000000001"/>
    <n v="0.53231874145006841"/>
  </r>
  <r>
    <n v="2745"/>
    <d v="2026-12-29T00:00:00"/>
    <n v="2026"/>
    <s v="Q4"/>
    <x v="11"/>
    <x v="3"/>
    <x v="13"/>
    <x v="3"/>
    <s v="Business"/>
    <x v="2"/>
    <s v="Packing Cube Set"/>
    <n v="1"/>
    <n v="46.07"/>
    <n v="0"/>
    <n v="18.420000000000002"/>
    <n v="46.07"/>
    <n v="18.420000000000002"/>
    <n v="27.65"/>
    <n v="0.60017364879531143"/>
  </r>
  <r>
    <n v="4427"/>
    <d v="2026-12-29T00:00:00"/>
    <n v="2026"/>
    <s v="Q4"/>
    <x v="11"/>
    <x v="1"/>
    <x v="12"/>
    <x v="2"/>
    <s v="Business"/>
    <x v="1"/>
    <s v="Trail Boots"/>
    <n v="1"/>
    <n v="147.29"/>
    <n v="0.1"/>
    <n v="78.2"/>
    <n v="132.56100000000001"/>
    <n v="78.2"/>
    <n v="54.361000000000004"/>
    <n v="0.4100829052285363"/>
  </r>
  <r>
    <n v="377"/>
    <d v="2026-12-30T00:00:00"/>
    <n v="2026"/>
    <s v="Q4"/>
    <x v="11"/>
    <x v="3"/>
    <x v="13"/>
    <x v="0"/>
    <s v="New"/>
    <x v="0"/>
    <s v="Compact Repair Kit"/>
    <n v="1"/>
    <n v="40.82"/>
    <n v="0.1"/>
    <n v="17.2"/>
    <n v="36.738"/>
    <n v="17.2"/>
    <n v="19.538"/>
    <n v="0.53181991398551909"/>
  </r>
  <r>
    <n v="1530"/>
    <d v="2026-12-30T00:00:00"/>
    <n v="2026"/>
    <s v="Q4"/>
    <x v="11"/>
    <x v="3"/>
    <x v="7"/>
    <x v="0"/>
    <s v="New"/>
    <x v="4"/>
    <s v="Training Mat"/>
    <n v="3"/>
    <n v="50.72"/>
    <n v="0"/>
    <n v="22.3"/>
    <n v="152.16"/>
    <n v="66.900000000000006"/>
    <n v="85.259999999999991"/>
    <n v="0.56033123028391163"/>
  </r>
  <r>
    <n v="2135"/>
    <d v="2026-12-30T00:00:00"/>
    <n v="2026"/>
    <s v="Q4"/>
    <x v="11"/>
    <x v="1"/>
    <x v="12"/>
    <x v="3"/>
    <s v="Business"/>
    <x v="3"/>
    <s v="Trail Tent 2P"/>
    <n v="3"/>
    <n v="194.7"/>
    <n v="0.1"/>
    <n v="102.62"/>
    <n v="525.68999999999994"/>
    <n v="307.86"/>
    <n v="217.82999999999993"/>
    <n v="0.41436968555612613"/>
  </r>
  <r>
    <n v="2916"/>
    <d v="2026-12-30T00:00:00"/>
    <n v="2026"/>
    <s v="Q4"/>
    <x v="11"/>
    <x v="1"/>
    <x v="6"/>
    <x v="2"/>
    <s v="New"/>
    <x v="2"/>
    <s v="Insulated Bottle"/>
    <n v="1"/>
    <n v="36.64"/>
    <n v="0.05"/>
    <n v="13.59"/>
    <n v="34.808"/>
    <n v="13.59"/>
    <n v="21.218"/>
    <n v="0.60957251206619167"/>
  </r>
  <r>
    <n v="3449"/>
    <d v="2026-12-30T00:00:00"/>
    <n v="2026"/>
    <s v="Q4"/>
    <x v="11"/>
    <x v="2"/>
    <x v="10"/>
    <x v="3"/>
    <s v="Returning"/>
    <x v="3"/>
    <s v="Trail Tent 2P"/>
    <n v="6"/>
    <n v="192.9"/>
    <n v="0.2"/>
    <n v="106.89"/>
    <n v="925.92000000000007"/>
    <n v="641.34"/>
    <n v="284.58000000000004"/>
    <n v="0.30734836702954899"/>
  </r>
  <r>
    <n v="3498"/>
    <d v="2026-12-30T00:00:00"/>
    <n v="2026"/>
    <s v="Q4"/>
    <x v="11"/>
    <x v="3"/>
    <x v="7"/>
    <x v="3"/>
    <s v="Returning"/>
    <x v="1"/>
    <s v="Trekking Poles"/>
    <n v="2"/>
    <n v="71.56"/>
    <n v="0.1"/>
    <n v="32.99"/>
    <n v="128.80800000000002"/>
    <n v="65.98"/>
    <n v="62.828000000000017"/>
    <n v="0.4877647351096206"/>
  </r>
  <r>
    <n v="4851"/>
    <d v="2026-12-30T00:00:00"/>
    <n v="2026"/>
    <s v="Q4"/>
    <x v="11"/>
    <x v="3"/>
    <x v="13"/>
    <x v="3"/>
    <s v="New"/>
    <x v="0"/>
    <s v="Compact Repair Kit"/>
    <n v="1"/>
    <n v="40.270000000000003"/>
    <n v="0.1"/>
    <n v="16.63"/>
    <n v="36.243000000000002"/>
    <n v="16.63"/>
    <n v="19.613000000000003"/>
    <n v="0.54115277432883602"/>
  </r>
  <r>
    <n v="4926"/>
    <d v="2026-12-30T00:00:00"/>
    <n v="2026"/>
    <s v="Q4"/>
    <x v="11"/>
    <x v="3"/>
    <x v="7"/>
    <x v="2"/>
    <s v="Business"/>
    <x v="0"/>
    <s v="Commuter Helmet"/>
    <n v="6"/>
    <n v="81.180000000000007"/>
    <n v="0.05"/>
    <n v="43.3"/>
    <n v="462.726"/>
    <n v="259.79999999999995"/>
    <n v="202.92600000000004"/>
    <n v="0.43854462468069666"/>
  </r>
  <r>
    <n v="5035"/>
    <d v="2026-12-30T00:00:00"/>
    <n v="2026"/>
    <s v="Q4"/>
    <x v="11"/>
    <x v="1"/>
    <x v="12"/>
    <x v="0"/>
    <s v="New"/>
    <x v="0"/>
    <s v="Cycling Pack 12L"/>
    <n v="2"/>
    <n v="101.73"/>
    <n v="0.1"/>
    <n v="49.3"/>
    <n v="183.114"/>
    <n v="98.6"/>
    <n v="84.51400000000001"/>
    <n v="0.46153762137247839"/>
  </r>
  <r>
    <n v="5135"/>
    <d v="2026-12-30T00:00:00"/>
    <n v="2026"/>
    <s v="Q4"/>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3F8A72-8A6B-4AA2-98F6-240C50E295A1}" name="Total unit 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9">
    <pivotField showAll="0"/>
    <pivotField numFmtId="164" showAll="0"/>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showAll="0"/>
    <pivotField showAll="0">
      <items count="5">
        <item x="1"/>
        <item x="3"/>
        <item x="0"/>
        <item x="2"/>
        <item t="default"/>
      </items>
    </pivotField>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AA0F98-336A-4A20-8A72-E354D726FB3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H19:I24" firstHeaderRow="1" firstDataRow="1" firstDataCol="1"/>
  <pivotFields count="19">
    <pivotField showAll="0"/>
    <pivotField numFmtId="164" showAll="0"/>
    <pivotField showAll="0"/>
    <pivotField showAll="0"/>
    <pivotField showAll="0"/>
    <pivotField axis="axisRow" showAll="0">
      <items count="5">
        <item x="1"/>
        <item x="2"/>
        <item x="0"/>
        <item x="3"/>
        <item t="default"/>
      </items>
    </pivotField>
    <pivotField showAll="0" measureFilter="1" sortType="descending">
      <items count="18">
        <item x="6"/>
        <item x="4"/>
        <item x="1"/>
        <item x="5"/>
        <item x="10"/>
        <item x="13"/>
        <item x="12"/>
        <item x="3"/>
        <item x="15"/>
        <item x="7"/>
        <item x="16"/>
        <item x="14"/>
        <item x="9"/>
        <item x="0"/>
        <item x="2"/>
        <item x="11"/>
        <item x="8"/>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5"/>
  </rowFields>
  <rowItems count="5">
    <i>
      <x/>
    </i>
    <i>
      <x v="1"/>
    </i>
    <i>
      <x v="2"/>
    </i>
    <i>
      <x v="3"/>
    </i>
    <i t="grand">
      <x/>
    </i>
  </rowItems>
  <colItems count="1">
    <i/>
  </colItems>
  <dataFields count="1">
    <dataField name="Sum of Revenue" fld="15" baseField="0" baseItem="0" numFmtId="165"/>
  </dataFields>
  <formats count="2">
    <format dxfId="228">
      <pivotArea field="6" type="button" dataOnly="0" labelOnly="1" outline="0"/>
    </format>
    <format dxfId="227">
      <pivotArea dataOnly="0" labelOnly="1" outline="0" axis="axisValues" fieldPosition="0"/>
    </format>
  </formats>
  <chartFormats count="8">
    <chartFormat chart="4"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5" count="1" selected="0">
            <x v="0"/>
          </reference>
        </references>
      </pivotArea>
    </chartFormat>
    <chartFormat chart="24" format="8">
      <pivotArea type="data" outline="0" fieldPosition="0">
        <references count="2">
          <reference field="4294967294" count="1" selected="0">
            <x v="0"/>
          </reference>
          <reference field="5" count="1" selected="0">
            <x v="1"/>
          </reference>
        </references>
      </pivotArea>
    </chartFormat>
    <chartFormat chart="24" format="9">
      <pivotArea type="data" outline="0" fieldPosition="0">
        <references count="2">
          <reference field="4294967294" count="1" selected="0">
            <x v="0"/>
          </reference>
          <reference field="5" count="1" selected="0">
            <x v="2"/>
          </reference>
        </references>
      </pivotArea>
    </chartFormat>
    <chartFormat chart="24"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37D42C-31C7-4288-B41B-6FC52C5AAC49}" name="Gross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9">
    <pivotField showAll="0"/>
    <pivotField numFmtId="164" showAll="0"/>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showAll="0"/>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DDAEE1-512F-4E3E-916A-7AF51646CA68}"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9">
    <pivotField dataField="1" showAll="0"/>
    <pivotField numFmtId="164" showAll="0"/>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showAll="0"/>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Total Or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F8D7C9-5200-4564-A688-737E7D215F4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E18:F23" firstHeaderRow="1" firstDataRow="1" firstDataCol="1"/>
  <pivotFields count="19">
    <pivotField showAll="0"/>
    <pivotField numFmtId="164" showAll="0"/>
    <pivotField showAll="0"/>
    <pivotField showAll="0"/>
    <pivotField showAll="0">
      <items count="13">
        <item x="0"/>
        <item x="1"/>
        <item x="2"/>
        <item x="3"/>
        <item x="4"/>
        <item x="5"/>
        <item x="6"/>
        <item x="7"/>
        <item x="8"/>
        <item x="9"/>
        <item x="10"/>
        <item x="11"/>
        <item t="default"/>
      </items>
    </pivotField>
    <pivotField showAll="0"/>
    <pivotField showAll="0" measureFilter="1" sortType="descending">
      <items count="18">
        <item x="6"/>
        <item x="4"/>
        <item x="1"/>
        <item x="5"/>
        <item x="10"/>
        <item x="13"/>
        <item x="12"/>
        <item x="3"/>
        <item x="15"/>
        <item x="7"/>
        <item x="16"/>
        <item x="14"/>
        <item x="9"/>
        <item x="0"/>
        <item x="2"/>
        <item x="11"/>
        <item x="8"/>
        <item t="default"/>
      </items>
      <autoSortScope>
        <pivotArea dataOnly="0" outline="0" fieldPosition="0">
          <references count="1">
            <reference field="4294967294" count="1" selected="0">
              <x v="0"/>
            </reference>
          </references>
        </pivotArea>
      </autoSortScope>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5">
    <i>
      <x/>
    </i>
    <i>
      <x v="1"/>
    </i>
    <i>
      <x v="2"/>
    </i>
    <i>
      <x v="3"/>
    </i>
    <i t="grand">
      <x/>
    </i>
  </rowItems>
  <colItems count="1">
    <i/>
  </colItems>
  <dataFields count="1">
    <dataField name="Sum of Revenue" fld="15" baseField="0" baseItem="0" numFmtId="165"/>
  </dataFields>
  <formats count="2">
    <format dxfId="230">
      <pivotArea field="6" type="button" dataOnly="0" labelOnly="1" outline="0"/>
    </format>
    <format dxfId="229">
      <pivotArea dataOnly="0" labelOnly="1" outline="0" axis="axisValues" fieldPosition="0"/>
    </format>
  </formats>
  <chartFormats count="6">
    <chartFormat chart="4"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7" count="1" selected="0">
            <x v="0"/>
          </reference>
        </references>
      </pivotArea>
    </chartFormat>
    <chartFormat chart="18" format="8">
      <pivotArea type="data" outline="0" fieldPosition="0">
        <references count="2">
          <reference field="4294967294" count="1" selected="0">
            <x v="0"/>
          </reference>
          <reference field="7" count="1" selected="0">
            <x v="1"/>
          </reference>
        </references>
      </pivotArea>
    </chartFormat>
    <chartFormat chart="18" format="9">
      <pivotArea type="data" outline="0" fieldPosition="0">
        <references count="2">
          <reference field="4294967294" count="1" selected="0">
            <x v="0"/>
          </reference>
          <reference field="7" count="1" selected="0">
            <x v="2"/>
          </reference>
        </references>
      </pivotArea>
    </chartFormat>
    <chartFormat chart="18"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95D651-2B33-4CF4-8A1A-53079D9B7A3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8:F14" firstHeaderRow="1" firstDataRow="1" firstDataCol="1"/>
  <pivotFields count="19">
    <pivotField showAll="0"/>
    <pivotField numFmtId="164" showAll="0"/>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axis="axisRow" showAll="0" measureFilter="1" sortType="descending">
      <items count="18">
        <item x="6"/>
        <item x="4"/>
        <item x="1"/>
        <item x="5"/>
        <item x="10"/>
        <item x="13"/>
        <item x="12"/>
        <item x="3"/>
        <item x="15"/>
        <item x="7"/>
        <item x="16"/>
        <item x="14"/>
        <item x="9"/>
        <item x="0"/>
        <item x="2"/>
        <item x="11"/>
        <item x="8"/>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6">
    <i>
      <x v="16"/>
    </i>
    <i>
      <x v="6"/>
    </i>
    <i>
      <x v="5"/>
    </i>
    <i>
      <x v="8"/>
    </i>
    <i>
      <x v="13"/>
    </i>
    <i t="grand">
      <x/>
    </i>
  </rowItems>
  <colItems count="1">
    <i/>
  </colItems>
  <dataFields count="1">
    <dataField name="Sum of Revenue" fld="15" baseField="0" baseItem="0" numFmtId="165"/>
  </dataFields>
  <formats count="4">
    <format dxfId="234">
      <pivotArea collapsedLevelsAreSubtotals="1" fieldPosition="0">
        <references count="1">
          <reference field="6" count="5">
            <x v="5"/>
            <x v="6"/>
            <x v="8"/>
            <x v="13"/>
            <x v="16"/>
          </reference>
        </references>
      </pivotArea>
    </format>
    <format dxfId="233">
      <pivotArea field="6" type="button" dataOnly="0" labelOnly="1" outline="0" axis="axisRow" fieldPosition="0"/>
    </format>
    <format dxfId="232">
      <pivotArea dataOnly="0" labelOnly="1" fieldPosition="0">
        <references count="1">
          <reference field="6" count="5">
            <x v="5"/>
            <x v="6"/>
            <x v="8"/>
            <x v="13"/>
            <x v="16"/>
          </reference>
        </references>
      </pivotArea>
    </format>
    <format dxfId="231">
      <pivotArea dataOnly="0" labelOnly="1" outline="0" axis="axisValues" fieldPosition="0"/>
    </format>
  </format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AE6743-D6D3-4CDF-89A9-48313C616D4A}" name="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numFmtId="164" showAll="0"/>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showAll="0"/>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5" baseField="0" baseItem="0" numFmtId="167"/>
  </dataFields>
  <formats count="1">
    <format dxfId="2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70F8A3-4615-4344-A5C1-8C27C07ABF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C21" firstHeaderRow="0" firstDataRow="1" firstDataCol="1"/>
  <pivotFields count="19">
    <pivotField showAll="0"/>
    <pivotField numFmtId="164" showAll="0"/>
    <pivotField showAll="0"/>
    <pivotField showAll="0"/>
    <pivotField axis="axisRow"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5" baseField="4" baseItem="0" numFmtId="167"/>
    <dataField name="Total Gross Profit" fld="17" baseField="4" baseItem="0" numFmtId="165"/>
  </dataFields>
  <formats count="4">
    <format dxfId="239">
      <pivotArea outline="0" collapsedLevelsAreSubtotals="1" fieldPosition="0"/>
    </format>
    <format dxfId="238">
      <pivotArea collapsedLevelsAreSubtotals="1" fieldPosition="0">
        <references count="2">
          <reference field="4294967294" count="1" selected="0">
            <x v="0"/>
          </reference>
          <reference field="4" count="1">
            <x v="0"/>
          </reference>
        </references>
      </pivotArea>
    </format>
    <format dxfId="237">
      <pivotArea collapsedLevelsAreSubtotals="1" fieldPosition="0">
        <references count="2">
          <reference field="4294967294" count="1" selected="0">
            <x v="0"/>
          </reference>
          <reference field="4" count="11">
            <x v="1"/>
            <x v="2"/>
            <x v="3"/>
            <x v="4"/>
            <x v="5"/>
            <x v="6"/>
            <x v="7"/>
            <x v="8"/>
            <x v="9"/>
            <x v="10"/>
            <x v="11"/>
          </reference>
        </references>
      </pivotArea>
    </format>
    <format dxfId="236">
      <pivotArea collapsedLevelsAreSubtotals="1" fieldPosition="0">
        <references count="2">
          <reference field="4294967294" count="1" selected="0">
            <x v="1"/>
          </reference>
          <reference field="4" count="0"/>
        </references>
      </pivotArea>
    </format>
  </formats>
  <chartFormats count="2">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F95DF2-6B1A-412F-925A-CF5C95E833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19">
    <pivotField showAll="0"/>
    <pivotField numFmtId="164" showAll="0"/>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showAll="0"/>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6" baseField="0" baseItem="0" numFmtId="167"/>
  </dataFields>
  <formats count="1">
    <format dxfId="2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8E7F06-E4B5-4A30-951D-91209B4E118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K10:L28" firstHeaderRow="1" firstDataRow="1" firstDataCol="1"/>
  <pivotFields count="19">
    <pivotField showAll="0"/>
    <pivotField numFmtId="164" showAll="0"/>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axis="axisRow" showAll="0" sortType="descending">
      <items count="18">
        <item x="6"/>
        <item x="4"/>
        <item x="1"/>
        <item x="5"/>
        <item x="10"/>
        <item x="13"/>
        <item x="12"/>
        <item x="3"/>
        <item x="15"/>
        <item x="7"/>
        <item x="16"/>
        <item x="14"/>
        <item x="9"/>
        <item x="0"/>
        <item x="2"/>
        <item x="11"/>
        <item x="8"/>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18">
    <i>
      <x v="16"/>
    </i>
    <i>
      <x v="6"/>
    </i>
    <i>
      <x v="5"/>
    </i>
    <i>
      <x v="8"/>
    </i>
    <i>
      <x v="13"/>
    </i>
    <i>
      <x v="9"/>
    </i>
    <i>
      <x v="11"/>
    </i>
    <i>
      <x v="14"/>
    </i>
    <i>
      <x/>
    </i>
    <i>
      <x v="3"/>
    </i>
    <i>
      <x v="12"/>
    </i>
    <i>
      <x v="10"/>
    </i>
    <i>
      <x v="1"/>
    </i>
    <i>
      <x v="15"/>
    </i>
    <i>
      <x v="4"/>
    </i>
    <i>
      <x v="2"/>
    </i>
    <i>
      <x v="7"/>
    </i>
    <i t="grand">
      <x/>
    </i>
  </rowItems>
  <colItems count="1">
    <i/>
  </colItems>
  <dataFields count="1">
    <dataField name="Sum of Revenue" fld="15" baseField="0" baseItem="0" numFmtId="165"/>
  </dataFields>
  <formats count="2">
    <format dxfId="242">
      <pivotArea field="6" type="button" dataOnly="0" labelOnly="1" outline="0" axis="axisRow" fieldPosition="0"/>
    </format>
    <format dxfId="241">
      <pivotArea dataOnly="0" labelOnly="1" outline="0" axis="axisValues" fieldPosition="0"/>
    </format>
  </formats>
  <chartFormats count="5">
    <chartFormat chart="4"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5815EE8-BFDE-46E7-85C2-FB5CFB7939F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H9:I14" firstHeaderRow="1" firstDataRow="1" firstDataCol="1"/>
  <pivotFields count="19">
    <pivotField showAll="0"/>
    <pivotField numFmtId="164" showAll="0"/>
    <pivotField showAll="0"/>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measureFilter="1" sortType="descending">
      <items count="18">
        <item x="6"/>
        <item x="4"/>
        <item x="1"/>
        <item x="5"/>
        <item x="10"/>
        <item x="13"/>
        <item x="12"/>
        <item x="3"/>
        <item x="15"/>
        <item x="7"/>
        <item x="16"/>
        <item x="14"/>
        <item x="9"/>
        <item x="0"/>
        <item x="2"/>
        <item x="11"/>
        <item x="8"/>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5"/>
  </rowFields>
  <rowItems count="5">
    <i>
      <x/>
    </i>
    <i>
      <x v="1"/>
    </i>
    <i>
      <x v="2"/>
    </i>
    <i>
      <x v="3"/>
    </i>
    <i t="grand">
      <x/>
    </i>
  </rowItems>
  <colItems count="1">
    <i/>
  </colItems>
  <dataFields count="1">
    <dataField name="Sum of Revenue" fld="15" baseField="0" baseItem="0" numFmtId="165"/>
  </dataFields>
  <formats count="2">
    <format dxfId="244">
      <pivotArea field="6" type="button" dataOnly="0" labelOnly="1" outline="0"/>
    </format>
    <format dxfId="243">
      <pivotArea dataOnly="0" labelOnly="1" outline="0" axis="axisValues" fieldPosition="0"/>
    </format>
  </formats>
  <chartFormats count="9">
    <chartFormat chart="4"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5" count="1" selected="0">
            <x v="0"/>
          </reference>
        </references>
      </pivotArea>
    </chartFormat>
    <chartFormat chart="24" format="8">
      <pivotArea type="data" outline="0" fieldPosition="0">
        <references count="2">
          <reference field="4294967294" count="1" selected="0">
            <x v="0"/>
          </reference>
          <reference field="5" count="1" selected="0">
            <x v="1"/>
          </reference>
        </references>
      </pivotArea>
    </chartFormat>
    <chartFormat chart="24" format="9">
      <pivotArea type="data" outline="0" fieldPosition="0">
        <references count="2">
          <reference field="4294967294" count="1" selected="0">
            <x v="0"/>
          </reference>
          <reference field="5" count="1" selected="0">
            <x v="2"/>
          </reference>
        </references>
      </pivotArea>
    </chartFormat>
    <chartFormat chart="24"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3817B25-F6CB-439C-8FB9-01CF4AD2782C}" sourceName="Month">
  <pivotTables>
    <pivotTable tabId="2" name="PivotTable7"/>
    <pivotTable tabId="2" name="Gross Profit"/>
    <pivotTable tabId="2" name="PivotTable1"/>
    <pivotTable tabId="2" name="PivotTable2"/>
    <pivotTable tabId="2" name="PivotTable3"/>
    <pivotTable tabId="2" name="PivotTable5"/>
    <pivotTable tabId="2" name="PivotTable6"/>
    <pivotTable tabId="2" name="Revenue"/>
    <pivotTable tabId="2" name="Total unit sold"/>
    <pivotTable tabId="2" name="Total_Orders"/>
  </pivotTables>
  <data>
    <tabular pivotCacheId="233944428">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74F516-7AA9-46B9-89D4-889BD1E9C9BC}" sourceName="Region">
  <pivotTables>
    <pivotTable tabId="2" name="PivotTable7"/>
    <pivotTable tabId="2" name="Gross Profit"/>
    <pivotTable tabId="2" name="PivotTable1"/>
    <pivotTable tabId="2" name="PivotTable2"/>
    <pivotTable tabId="2" name="PivotTable5"/>
    <pivotTable tabId="2" name="PivotTable6"/>
    <pivotTable tabId="2" name="Revenue"/>
    <pivotTable tabId="2" name="Total unit sold"/>
    <pivotTable tabId="2" name="Total_Orders"/>
  </pivotTables>
  <data>
    <tabular pivotCacheId="233944428">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91B2CD8F-015F-4796-88A2-D9682868137F}" sourceName="Sales Channel">
  <pivotTables>
    <pivotTable tabId="2" name="PivotTable7"/>
    <pivotTable tabId="2" name="Gross Profit"/>
    <pivotTable tabId="2" name="PivotTable1"/>
    <pivotTable tabId="2" name="PivotTable3"/>
    <pivotTable tabId="2" name="PivotTable4"/>
    <pivotTable tabId="2" name="PivotTable5"/>
    <pivotTable tabId="2" name="PivotTable6"/>
    <pivotTable tabId="2" name="Revenue"/>
    <pivotTable tabId="2" name="Total unit sold"/>
    <pivotTable tabId="2" name="Total_Orders"/>
  </pivotTables>
  <data>
    <tabular pivotCacheId="233944428">
      <items count="4">
        <i x="1" s="1"/>
        <i x="3"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A5A0F0C-3522-4296-9111-967643C33893}" sourceName="Product Category">
  <pivotTables>
    <pivotTable tabId="2" name="PivotTable7"/>
    <pivotTable tabId="2" name="Gross Profit"/>
    <pivotTable tabId="2" name="PivotTable1"/>
    <pivotTable tabId="2" name="PivotTable2"/>
    <pivotTable tabId="2" name="PivotTable3"/>
    <pivotTable tabId="2" name="PivotTable4"/>
    <pivotTable tabId="2" name="PivotTable5"/>
    <pivotTable tabId="2" name="PivotTable6"/>
    <pivotTable tabId="2" name="Revenue"/>
    <pivotTable tabId="2" name="Total unit sold"/>
    <pivotTable tabId="2" name="Total_Orders"/>
  </pivotTables>
  <data>
    <tabular pivotCacheId="233944428">
      <items count="5">
        <i x="3" s="1"/>
        <i x="0"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915355A-296C-49D6-9D8A-F40C7EE09EE8}" cache="Slicer_Month" caption="Month" rowHeight="247650"/>
  <slicer name="Region" xr10:uid="{17DB7BA7-A69A-43F8-906E-F194C4844800}" cache="Slicer_Region" caption="Region" rowHeight="247650"/>
  <slicer name="Sales Channel" xr10:uid="{2908DC92-AABC-447D-B8E4-7AB631823BC2}" cache="Slicer_Sales_Channel" caption="Sales Channel" rowHeight="247650"/>
  <slicer name="Product Category" xr10:uid="{43770A83-59F8-4989-9A2C-5ED440A89405}" cache="Slicer_Product_Category" caption="Product 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S2708" totalsRowShown="0" headerRowDxfId="226" dataDxfId="225">
  <tableColumns count="19">
    <tableColumn id="21" xr3:uid="{6225545C-05B8-4FEB-B4C9-2C84CBF55B01}" name="ID" dataDxfId="224"/>
    <tableColumn id="2" xr3:uid="{99F5FD81-8F5C-4B7A-810D-BB7E4869701E}" name="Order Date" dataDxfId="223"/>
    <tableColumn id="17" xr3:uid="{7CC75686-4C8E-4661-ABCD-C85D6C70542A}" name="Year" dataDxfId="222">
      <calculatedColumnFormula>YEAR(SalesDataTable[[#This Row],[Order Date]])</calculatedColumnFormula>
    </tableColumn>
    <tableColumn id="18" xr3:uid="{4166DB0A-8650-4FBB-84E6-6E39AEF91026}" name="Quarter" dataDxfId="221">
      <calculatedColumnFormula>"Q"&amp;ROUNDUP(MONTH(SalesDataTable[[#This Row],[Order Date]])/3,0)</calculatedColumnFormula>
    </tableColumn>
    <tableColumn id="19" xr3:uid="{1EF355E9-95CE-4027-9271-398AD46578C1}" name="Month" dataDxfId="220">
      <calculatedColumnFormula>TEXT(SalesDataTable[[#This Row],[Order Date]],"mmm")</calculatedColumnFormula>
    </tableColumn>
    <tableColumn id="3" xr3:uid="{BABD2837-4996-49F4-B8FC-F980EA4C9534}" name="Region" dataDxfId="219"/>
    <tableColumn id="4" xr3:uid="{ED840ADB-B6D0-4386-8CC3-66DEA65BED3E}" name="Country" dataDxfId="218"/>
    <tableColumn id="5" xr3:uid="{C21A7B37-6F6C-4361-82C1-4670F9FDBEC2}" name="Sales Channel" dataDxfId="217"/>
    <tableColumn id="6" xr3:uid="{84080584-6B54-4896-A4DE-A87DFF0731C6}" name="Customer Type" dataDxfId="216"/>
    <tableColumn id="7" xr3:uid="{0B005238-5F14-4C46-B503-7F3DFF36170E}" name="Product Category" dataDxfId="215"/>
    <tableColumn id="8" xr3:uid="{B930794A-6484-4BE3-BBD2-E8771691DFAD}" name="Product" dataDxfId="214"/>
    <tableColumn id="9" xr3:uid="{5CA4DF7A-9AF5-4D9D-9D5A-DDED3D0A7E80}" name="Units Sold" dataDxfId="213"/>
    <tableColumn id="10" xr3:uid="{6756035F-A4CB-4AFF-BFF3-3610B142F0EE}" name="Unit Price" dataDxfId="212"/>
    <tableColumn id="11" xr3:uid="{B694F18E-F9BD-40E2-A356-3F67136CB960}" name="Discount %" dataDxfId="211"/>
    <tableColumn id="12" xr3:uid="{15D4CF49-FA19-4C44-A023-7C629B44C0DB}" name="Unit Cost" dataDxfId="210"/>
    <tableColumn id="13" xr3:uid="{3D8A84CF-5674-491F-8F81-BB5FC7A74D30}" name="Revenue" dataDxfId="209">
      <calculatedColumnFormula>L2*M2*(1-N2)</calculatedColumnFormula>
    </tableColumn>
    <tableColumn id="14" xr3:uid="{455060E3-F1BA-493D-AC17-8D56984B9F5C}" name="COGS" dataDxfId="208">
      <calculatedColumnFormula>L2*O2</calculatedColumnFormula>
    </tableColumn>
    <tableColumn id="15" xr3:uid="{89F4A687-84DC-4069-9C8B-9548E670D916}" name="Gross Profit" dataDxfId="207">
      <calculatedColumnFormula>P2-Q2</calculatedColumnFormula>
    </tableColumn>
    <tableColumn id="16" xr3:uid="{F7B6CDDB-7E56-4D6C-91A8-8CE6DC05EA92}" name="Gross Margin %" dataDxfId="206">
      <calculatedColumnFormula>IFERROR(R2/P2,0)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C1707-4D27-4EB3-8A19-EAB9E9931F5B}">
  <dimension ref="A3:O28"/>
  <sheetViews>
    <sheetView workbookViewId="0">
      <selection activeCell="H6" sqref="H6"/>
    </sheetView>
  </sheetViews>
  <sheetFormatPr defaultRowHeight="14.4"/>
  <cols>
    <col min="1" max="1" width="14.109375" bestFit="1" customWidth="1"/>
    <col min="2" max="2" width="12.44140625" bestFit="1" customWidth="1"/>
    <col min="3" max="3" width="15.21875" bestFit="1" customWidth="1"/>
    <col min="4" max="4" width="16.77734375" bestFit="1" customWidth="1"/>
    <col min="5" max="5" width="12.77734375" bestFit="1" customWidth="1"/>
    <col min="6" max="6" width="14.109375" bestFit="1" customWidth="1"/>
    <col min="7" max="7" width="15.5546875" bestFit="1" customWidth="1"/>
    <col min="8" max="8" width="14.33203125" bestFit="1" customWidth="1"/>
    <col min="9" max="9" width="10.21875" bestFit="1" customWidth="1"/>
    <col min="10" max="10" width="8.77734375" bestFit="1" customWidth="1"/>
    <col min="11" max="11" width="13.5546875" bestFit="1" customWidth="1"/>
    <col min="12" max="12" width="14.109375" bestFit="1" customWidth="1"/>
    <col min="14" max="14" width="13.5546875" bestFit="1" customWidth="1"/>
    <col min="15" max="15" width="13.77734375" bestFit="1" customWidth="1"/>
  </cols>
  <sheetData>
    <row r="3" spans="1:15">
      <c r="A3" t="s">
        <v>72</v>
      </c>
      <c r="C3" t="s">
        <v>73</v>
      </c>
      <c r="E3" t="s">
        <v>74</v>
      </c>
      <c r="G3" t="s">
        <v>75</v>
      </c>
      <c r="I3" t="s">
        <v>76</v>
      </c>
      <c r="K3" t="s">
        <v>77</v>
      </c>
    </row>
    <row r="4" spans="1:15">
      <c r="A4" s="15">
        <v>645223.1794999995</v>
      </c>
      <c r="C4" s="11">
        <v>296384.2495000005</v>
      </c>
      <c r="E4" s="12">
        <f>C4/A4</f>
        <v>0.45935152194884954</v>
      </c>
      <c r="G4" s="13">
        <v>6698</v>
      </c>
      <c r="I4" s="21">
        <v>2707</v>
      </c>
      <c r="K4" s="15">
        <v>348838.93000000058</v>
      </c>
    </row>
    <row r="8" spans="1:15">
      <c r="A8" s="16" t="s">
        <v>78</v>
      </c>
      <c r="B8" t="s">
        <v>92</v>
      </c>
      <c r="C8" t="s">
        <v>93</v>
      </c>
      <c r="E8" s="19" t="s">
        <v>78</v>
      </c>
      <c r="F8" s="18" t="s">
        <v>72</v>
      </c>
    </row>
    <row r="9" spans="1:15">
      <c r="A9" s="17" t="s">
        <v>79</v>
      </c>
      <c r="B9" s="18">
        <v>39091.819499999998</v>
      </c>
      <c r="C9" s="18">
        <v>17596.939500000004</v>
      </c>
      <c r="E9" s="20" t="s">
        <v>33</v>
      </c>
      <c r="F9" s="18">
        <v>74427.368000000002</v>
      </c>
      <c r="H9" s="16" t="s">
        <v>78</v>
      </c>
      <c r="I9" s="18" t="s">
        <v>72</v>
      </c>
    </row>
    <row r="10" spans="1:15">
      <c r="A10" s="17" t="s">
        <v>80</v>
      </c>
      <c r="B10" s="18">
        <v>35647.71699999999</v>
      </c>
      <c r="C10" s="18">
        <v>16561.507000000001</v>
      </c>
      <c r="E10" s="20" t="s">
        <v>43</v>
      </c>
      <c r="F10" s="18">
        <v>70034.105500000005</v>
      </c>
      <c r="H10" s="17" t="s">
        <v>6</v>
      </c>
      <c r="I10" s="11">
        <v>191158.65549999985</v>
      </c>
      <c r="K10" s="19" t="s">
        <v>78</v>
      </c>
      <c r="L10" s="18" t="s">
        <v>72</v>
      </c>
      <c r="N10" s="18" t="str">
        <f>K10</f>
        <v>Row Labels</v>
      </c>
      <c r="O10" s="18" t="str">
        <f>L10</f>
        <v>Sum of Revenue</v>
      </c>
    </row>
    <row r="11" spans="1:15">
      <c r="A11" s="17" t="s">
        <v>81</v>
      </c>
      <c r="B11" s="18">
        <v>44696.898499999996</v>
      </c>
      <c r="C11" s="18">
        <v>21465.038499999991</v>
      </c>
      <c r="E11" s="20" t="s">
        <v>47</v>
      </c>
      <c r="F11" s="18">
        <v>55102.048500000012</v>
      </c>
      <c r="H11" s="17" t="s">
        <v>11</v>
      </c>
      <c r="I11" s="11">
        <v>131488.62350000007</v>
      </c>
      <c r="K11" s="17" t="s">
        <v>33</v>
      </c>
      <c r="L11" s="11">
        <v>74427.368000000002</v>
      </c>
      <c r="N11" s="18" t="str">
        <f t="shared" ref="N11:N27" si="0">K11</f>
        <v>United Kingdom</v>
      </c>
      <c r="O11" s="18">
        <f t="shared" ref="O11:O27" si="1">L11</f>
        <v>74427.368000000002</v>
      </c>
    </row>
    <row r="12" spans="1:15">
      <c r="A12" s="17" t="s">
        <v>82</v>
      </c>
      <c r="B12" s="18">
        <v>54688.639000000017</v>
      </c>
      <c r="C12" s="18">
        <v>25283.649000000012</v>
      </c>
      <c r="E12" s="20" t="s">
        <v>50</v>
      </c>
      <c r="F12" s="18">
        <v>50319.473499999986</v>
      </c>
      <c r="H12" s="17" t="s">
        <v>0</v>
      </c>
      <c r="I12" s="11">
        <v>124535.48550000002</v>
      </c>
      <c r="K12" s="17" t="s">
        <v>43</v>
      </c>
      <c r="L12" s="11">
        <v>70034.105500000005</v>
      </c>
      <c r="N12" s="18" t="str">
        <f t="shared" si="0"/>
        <v>Germany</v>
      </c>
      <c r="O12" s="18">
        <f t="shared" si="1"/>
        <v>70034.105500000005</v>
      </c>
    </row>
    <row r="13" spans="1:15">
      <c r="A13" s="17" t="s">
        <v>83</v>
      </c>
      <c r="B13" s="18">
        <v>58235.185000000005</v>
      </c>
      <c r="C13" s="18">
        <v>27301.534999999993</v>
      </c>
      <c r="E13" s="20" t="s">
        <v>1</v>
      </c>
      <c r="F13" s="18">
        <v>46624.590999999986</v>
      </c>
      <c r="H13" s="17" t="s">
        <v>20</v>
      </c>
      <c r="I13" s="11">
        <v>198040.41499999989</v>
      </c>
      <c r="K13" s="17" t="s">
        <v>47</v>
      </c>
      <c r="L13" s="11">
        <v>55102.048500000012</v>
      </c>
      <c r="N13" s="18" t="str">
        <f t="shared" si="0"/>
        <v>France</v>
      </c>
      <c r="O13" s="18">
        <f t="shared" si="1"/>
        <v>55102.048500000012</v>
      </c>
    </row>
    <row r="14" spans="1:15">
      <c r="A14" s="17" t="s">
        <v>84</v>
      </c>
      <c r="B14" s="18">
        <v>69504.337000000014</v>
      </c>
      <c r="C14" s="18">
        <v>31109.926999999985</v>
      </c>
      <c r="E14" s="17" t="s">
        <v>91</v>
      </c>
      <c r="F14" s="11">
        <v>296507.58649999998</v>
      </c>
      <c r="H14" s="17" t="s">
        <v>91</v>
      </c>
      <c r="I14" s="11">
        <v>645223.17949999985</v>
      </c>
      <c r="K14" s="17" t="s">
        <v>50</v>
      </c>
      <c r="L14" s="11">
        <v>50319.473499999986</v>
      </c>
      <c r="N14" s="18" t="str">
        <f t="shared" si="0"/>
        <v>Italy</v>
      </c>
      <c r="O14" s="18">
        <f t="shared" si="1"/>
        <v>50319.473499999986</v>
      </c>
    </row>
    <row r="15" spans="1:15">
      <c r="A15" s="17" t="s">
        <v>85</v>
      </c>
      <c r="B15" s="18">
        <v>66442.23599999999</v>
      </c>
      <c r="C15" s="18">
        <v>31035.085999999967</v>
      </c>
      <c r="K15" s="17" t="s">
        <v>1</v>
      </c>
      <c r="L15" s="11">
        <v>46624.590999999986</v>
      </c>
      <c r="N15" s="18" t="str">
        <f t="shared" si="0"/>
        <v>Spain</v>
      </c>
      <c r="O15" s="18">
        <f t="shared" si="1"/>
        <v>46624.590999999986</v>
      </c>
    </row>
    <row r="16" spans="1:15">
      <c r="A16" s="17" t="s">
        <v>86</v>
      </c>
      <c r="B16" s="18">
        <v>57609.044499999975</v>
      </c>
      <c r="C16" s="18">
        <v>27126.764499999972</v>
      </c>
      <c r="K16" s="17" t="s">
        <v>31</v>
      </c>
      <c r="L16" s="11">
        <v>42192.776500000007</v>
      </c>
      <c r="N16" s="18" t="str">
        <f t="shared" si="0"/>
        <v>Netherlands</v>
      </c>
      <c r="O16" s="18">
        <f t="shared" si="1"/>
        <v>42192.776500000007</v>
      </c>
    </row>
    <row r="17" spans="1:15">
      <c r="A17" s="17" t="s">
        <v>87</v>
      </c>
      <c r="B17" s="18">
        <v>53609.278500000037</v>
      </c>
      <c r="C17" s="18">
        <v>25001.058499999999</v>
      </c>
      <c r="K17" s="17" t="s">
        <v>49</v>
      </c>
      <c r="L17" s="11">
        <v>40290.002</v>
      </c>
      <c r="N17" s="18" t="str">
        <f t="shared" si="0"/>
        <v>Poland</v>
      </c>
      <c r="O17" s="18">
        <f t="shared" si="1"/>
        <v>40290.002</v>
      </c>
    </row>
    <row r="18" spans="1:15">
      <c r="A18" s="17" t="s">
        <v>88</v>
      </c>
      <c r="B18" s="18">
        <v>49147.535000000003</v>
      </c>
      <c r="C18" s="18">
        <v>22793.035</v>
      </c>
      <c r="E18" s="16" t="s">
        <v>78</v>
      </c>
      <c r="F18" s="18" t="s">
        <v>72</v>
      </c>
      <c r="K18" s="17" t="s">
        <v>12</v>
      </c>
      <c r="L18" s="11">
        <v>35977.811999999991</v>
      </c>
      <c r="N18" s="18" t="str">
        <f t="shared" si="0"/>
        <v>Sweden</v>
      </c>
      <c r="O18" s="18">
        <f t="shared" si="1"/>
        <v>35977.811999999991</v>
      </c>
    </row>
    <row r="19" spans="1:15">
      <c r="A19" s="17" t="s">
        <v>89</v>
      </c>
      <c r="B19" s="18">
        <v>65523.639499999968</v>
      </c>
      <c r="C19" s="18">
        <v>28666.869500000012</v>
      </c>
      <c r="E19" s="17" t="s">
        <v>8</v>
      </c>
      <c r="F19" s="11">
        <v>179633.50449999995</v>
      </c>
      <c r="H19" s="16" t="s">
        <v>78</v>
      </c>
      <c r="I19" s="18" t="s">
        <v>72</v>
      </c>
      <c r="K19" s="17" t="s">
        <v>27</v>
      </c>
      <c r="L19" s="11">
        <v>32754.26549999999</v>
      </c>
      <c r="N19" s="18" t="str">
        <f t="shared" si="0"/>
        <v>Austria</v>
      </c>
      <c r="O19" s="18">
        <f t="shared" si="1"/>
        <v>32754.26549999999</v>
      </c>
    </row>
    <row r="20" spans="1:15">
      <c r="A20" s="17" t="s">
        <v>90</v>
      </c>
      <c r="B20" s="18">
        <v>51026.850000000006</v>
      </c>
      <c r="C20" s="18">
        <v>22442.840000000007</v>
      </c>
      <c r="E20" s="17" t="s">
        <v>28</v>
      </c>
      <c r="F20" s="11">
        <v>92836.006999999969</v>
      </c>
      <c r="H20" s="17" t="s">
        <v>6</v>
      </c>
      <c r="I20" s="11">
        <v>191158.65549999985</v>
      </c>
      <c r="K20" s="17" t="s">
        <v>25</v>
      </c>
      <c r="L20" s="11">
        <v>28462.138000000006</v>
      </c>
      <c r="N20" s="18" t="str">
        <f t="shared" si="0"/>
        <v>Denmark</v>
      </c>
      <c r="O20" s="18">
        <f t="shared" si="1"/>
        <v>28462.138000000006</v>
      </c>
    </row>
    <row r="21" spans="1:15">
      <c r="A21" s="17" t="s">
        <v>91</v>
      </c>
      <c r="B21" s="15">
        <v>645223.17949999985</v>
      </c>
      <c r="C21" s="15">
        <v>296384.24949999998</v>
      </c>
      <c r="E21" s="17" t="s">
        <v>2</v>
      </c>
      <c r="F21" s="11">
        <v>260307.05699999991</v>
      </c>
      <c r="H21" s="17" t="s">
        <v>11</v>
      </c>
      <c r="I21" s="11">
        <v>131488.62350000007</v>
      </c>
      <c r="K21" s="17" t="s">
        <v>36</v>
      </c>
      <c r="L21" s="11">
        <v>27591.421000000006</v>
      </c>
      <c r="N21" s="18" t="str">
        <f t="shared" si="0"/>
        <v>Portugal</v>
      </c>
      <c r="O21" s="18">
        <f t="shared" si="1"/>
        <v>27591.421000000006</v>
      </c>
    </row>
    <row r="22" spans="1:15">
      <c r="E22" s="17" t="s">
        <v>19</v>
      </c>
      <c r="F22" s="11">
        <v>112446.61100000008</v>
      </c>
      <c r="H22" s="17" t="s">
        <v>0</v>
      </c>
      <c r="I22" s="11">
        <v>124535.48550000002</v>
      </c>
      <c r="K22" s="17" t="s">
        <v>52</v>
      </c>
      <c r="L22" s="11">
        <v>26376.673999999999</v>
      </c>
      <c r="N22" s="18" t="str">
        <f t="shared" si="0"/>
        <v>Norway</v>
      </c>
      <c r="O22" s="18">
        <f t="shared" si="1"/>
        <v>26376.673999999999</v>
      </c>
    </row>
    <row r="23" spans="1:15">
      <c r="E23" s="17" t="s">
        <v>91</v>
      </c>
      <c r="F23" s="11">
        <v>645223.17949999985</v>
      </c>
      <c r="H23" s="17" t="s">
        <v>20</v>
      </c>
      <c r="I23" s="11">
        <v>198040.41499999989</v>
      </c>
      <c r="K23" s="17" t="s">
        <v>21</v>
      </c>
      <c r="L23" s="11">
        <v>26318.221999999987</v>
      </c>
      <c r="N23" s="18" t="str">
        <f t="shared" si="0"/>
        <v>Belgium</v>
      </c>
      <c r="O23" s="18">
        <f t="shared" si="1"/>
        <v>26318.221999999987</v>
      </c>
    </row>
    <row r="24" spans="1:15">
      <c r="H24" s="17" t="s">
        <v>91</v>
      </c>
      <c r="I24" s="11">
        <v>645223.17949999985</v>
      </c>
      <c r="K24" s="17" t="s">
        <v>41</v>
      </c>
      <c r="L24" s="11">
        <v>24731.628500000003</v>
      </c>
      <c r="N24" s="18" t="str">
        <f t="shared" si="0"/>
        <v>Switzerland</v>
      </c>
      <c r="O24" s="18">
        <f t="shared" si="1"/>
        <v>24731.628500000003</v>
      </c>
    </row>
    <row r="25" spans="1:15">
      <c r="K25" s="17" t="s">
        <v>39</v>
      </c>
      <c r="L25" s="11">
        <v>24075.482</v>
      </c>
      <c r="N25" s="18" t="str">
        <f t="shared" si="0"/>
        <v>Finland</v>
      </c>
      <c r="O25" s="18">
        <f t="shared" si="1"/>
        <v>24075.482</v>
      </c>
    </row>
    <row r="26" spans="1:15">
      <c r="K26" s="17" t="s">
        <v>7</v>
      </c>
      <c r="L26" s="11">
        <v>23348.653999999995</v>
      </c>
      <c r="N26" s="18" t="str">
        <f t="shared" si="0"/>
        <v>Czechia</v>
      </c>
      <c r="O26" s="18">
        <f t="shared" si="1"/>
        <v>23348.653999999995</v>
      </c>
    </row>
    <row r="27" spans="1:15">
      <c r="K27" s="17" t="s">
        <v>18</v>
      </c>
      <c r="L27" s="11">
        <v>16596.517499999994</v>
      </c>
      <c r="N27" s="18" t="str">
        <f t="shared" si="0"/>
        <v>Ireland</v>
      </c>
      <c r="O27" s="18">
        <f t="shared" si="1"/>
        <v>16596.517499999994</v>
      </c>
    </row>
    <row r="28" spans="1:15">
      <c r="K28" s="17" t="s">
        <v>91</v>
      </c>
      <c r="L28" s="11">
        <v>645223.17949999997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8F964-07E1-40CE-B99E-E6C8B9B7488F}">
  <dimension ref="A1:W37"/>
  <sheetViews>
    <sheetView showGridLines="0" tabSelected="1" zoomScale="75" zoomScaleNormal="114" workbookViewId="0">
      <selection activeCell="W9" sqref="W9"/>
    </sheetView>
  </sheetViews>
  <sheetFormatPr defaultRowHeight="14.4"/>
  <cols>
    <col min="21" max="21" width="11.77734375" customWidth="1"/>
  </cols>
  <sheetData>
    <row r="1" spans="1:23">
      <c r="A1" s="14"/>
      <c r="B1" s="14"/>
      <c r="C1" s="14"/>
      <c r="D1" s="14"/>
      <c r="E1" s="14"/>
      <c r="F1" s="14"/>
      <c r="G1" s="14"/>
      <c r="H1" s="14"/>
      <c r="I1" s="14"/>
      <c r="J1" s="14"/>
      <c r="K1" s="14"/>
      <c r="L1" s="14"/>
      <c r="M1" s="14"/>
      <c r="N1" s="14"/>
      <c r="O1" s="14"/>
      <c r="P1" s="14"/>
      <c r="Q1" s="14"/>
      <c r="R1" s="14"/>
      <c r="S1" s="14"/>
      <c r="T1" s="14"/>
      <c r="U1" s="14"/>
      <c r="V1" s="14"/>
      <c r="W1" s="14"/>
    </row>
    <row r="2" spans="1:23">
      <c r="A2" s="14"/>
      <c r="B2" s="14"/>
      <c r="C2" s="14"/>
      <c r="D2" s="14"/>
      <c r="E2" s="14"/>
      <c r="F2" s="14"/>
      <c r="G2" s="14"/>
      <c r="H2" s="14"/>
      <c r="I2" s="14"/>
      <c r="J2" s="14"/>
      <c r="K2" s="14"/>
      <c r="L2" s="14"/>
      <c r="M2" s="14"/>
      <c r="N2" s="14"/>
      <c r="O2" s="14"/>
      <c r="P2" s="14"/>
      <c r="Q2" s="14"/>
      <c r="R2" s="14"/>
      <c r="S2" s="14"/>
      <c r="T2" s="14"/>
      <c r="U2" s="14"/>
      <c r="V2" s="14"/>
      <c r="W2" s="14"/>
    </row>
    <row r="3" spans="1:23">
      <c r="A3" s="14"/>
      <c r="B3" s="14"/>
      <c r="C3" s="14"/>
      <c r="D3" s="14"/>
      <c r="E3" s="14"/>
      <c r="F3" s="14"/>
      <c r="G3" s="14"/>
      <c r="H3" s="14"/>
      <c r="I3" s="14"/>
      <c r="J3" s="14"/>
      <c r="K3" s="14"/>
      <c r="L3" s="14"/>
      <c r="M3" s="14"/>
      <c r="N3" s="14"/>
      <c r="O3" s="14"/>
      <c r="P3" s="14"/>
      <c r="Q3" s="14"/>
      <c r="R3" s="14"/>
      <c r="S3" s="14"/>
      <c r="T3" s="14"/>
      <c r="U3" s="14"/>
      <c r="V3" s="14"/>
      <c r="W3" s="14"/>
    </row>
    <row r="4" spans="1:23">
      <c r="A4" s="14"/>
      <c r="B4" s="14"/>
      <c r="C4" s="14"/>
      <c r="D4" s="14"/>
      <c r="E4" s="14"/>
      <c r="F4" s="14"/>
      <c r="G4" s="14"/>
      <c r="H4" s="14"/>
      <c r="I4" s="14"/>
      <c r="J4" s="14"/>
      <c r="K4" s="14"/>
      <c r="L4" s="14"/>
      <c r="M4" s="14"/>
      <c r="N4" s="14"/>
      <c r="O4" s="14"/>
      <c r="P4" s="14"/>
      <c r="Q4" s="14"/>
      <c r="R4" s="14"/>
      <c r="S4" s="14"/>
      <c r="T4" s="14"/>
      <c r="U4" s="14"/>
      <c r="V4" s="14"/>
      <c r="W4" s="14"/>
    </row>
    <row r="5" spans="1:23">
      <c r="A5" s="14"/>
      <c r="B5" s="14"/>
      <c r="C5" s="14"/>
      <c r="D5" s="14"/>
      <c r="E5" s="14"/>
      <c r="F5" s="14"/>
      <c r="G5" s="14"/>
      <c r="H5" s="14"/>
      <c r="I5" s="14"/>
      <c r="J5" s="14"/>
      <c r="K5" s="14"/>
      <c r="L5" s="14"/>
      <c r="M5" s="14"/>
      <c r="N5" s="14"/>
      <c r="O5" s="14"/>
      <c r="P5" s="14"/>
      <c r="Q5" s="14"/>
      <c r="R5" s="14"/>
      <c r="S5" s="14"/>
      <c r="T5" s="14"/>
      <c r="U5" s="14"/>
      <c r="V5" s="14"/>
      <c r="W5" s="14"/>
    </row>
    <row r="6" spans="1:23">
      <c r="A6" s="14"/>
      <c r="B6" s="14"/>
      <c r="C6" s="14"/>
      <c r="D6" s="14"/>
      <c r="E6" s="14"/>
      <c r="F6" s="14"/>
      <c r="G6" s="14"/>
      <c r="H6" s="14"/>
      <c r="I6" s="14"/>
      <c r="J6" s="14"/>
      <c r="K6" s="14"/>
      <c r="L6" s="14"/>
      <c r="M6" s="14"/>
      <c r="N6" s="14"/>
      <c r="O6" s="14"/>
      <c r="P6" s="14"/>
      <c r="Q6" s="14"/>
      <c r="R6" s="14"/>
      <c r="S6" s="14"/>
      <c r="T6" s="14"/>
      <c r="U6" s="14"/>
      <c r="V6" s="14"/>
      <c r="W6" s="14"/>
    </row>
    <row r="7" spans="1:23">
      <c r="A7" s="14"/>
      <c r="B7" s="14"/>
      <c r="C7" s="14"/>
      <c r="D7" s="14"/>
      <c r="E7" s="14"/>
      <c r="F7" s="14"/>
      <c r="G7" s="14"/>
      <c r="H7" s="14"/>
      <c r="I7" s="14"/>
      <c r="J7" s="14"/>
      <c r="K7" s="14"/>
      <c r="L7" s="14"/>
      <c r="M7" s="14"/>
      <c r="N7" s="14"/>
      <c r="O7" s="14"/>
      <c r="P7" s="14"/>
      <c r="Q7" s="14"/>
      <c r="R7" s="14"/>
      <c r="S7" s="14"/>
      <c r="T7" s="14"/>
      <c r="U7" s="14"/>
      <c r="V7" s="14"/>
      <c r="W7" s="14"/>
    </row>
    <row r="8" spans="1:23">
      <c r="A8" s="14"/>
      <c r="B8" s="14"/>
      <c r="C8" s="14"/>
      <c r="D8" s="14"/>
      <c r="E8" s="14"/>
      <c r="F8" s="14"/>
      <c r="G8" s="14"/>
      <c r="H8" s="14"/>
      <c r="I8" s="14"/>
      <c r="J8" s="14"/>
      <c r="K8" s="14"/>
      <c r="L8" s="14"/>
      <c r="M8" s="14"/>
      <c r="N8" s="14"/>
      <c r="O8" s="14"/>
      <c r="P8" s="14"/>
      <c r="Q8" s="14"/>
      <c r="R8" s="14"/>
      <c r="S8" s="14"/>
      <c r="T8" s="14"/>
      <c r="U8" s="14"/>
      <c r="V8" s="14"/>
      <c r="W8" s="14"/>
    </row>
    <row r="9" spans="1:23">
      <c r="A9" s="14"/>
      <c r="B9" s="14"/>
      <c r="C9" s="14"/>
      <c r="D9" s="14"/>
      <c r="E9" s="14"/>
      <c r="F9" s="14"/>
      <c r="G9" s="14"/>
      <c r="H9" s="14"/>
      <c r="I9" s="14"/>
      <c r="J9" s="14"/>
      <c r="K9" s="14"/>
      <c r="L9" s="14"/>
      <c r="M9" s="14"/>
      <c r="N9" s="14"/>
      <c r="O9" s="14"/>
      <c r="P9" s="14"/>
      <c r="Q9" s="14"/>
      <c r="R9" s="14"/>
      <c r="S9" s="14"/>
      <c r="T9" s="14"/>
      <c r="U9" s="14"/>
      <c r="V9" s="14"/>
      <c r="W9" s="14"/>
    </row>
    <row r="10" spans="1:23">
      <c r="A10" s="14"/>
      <c r="B10" s="14"/>
      <c r="C10" s="14"/>
      <c r="D10" s="14"/>
      <c r="E10" s="14"/>
      <c r="F10" s="14"/>
      <c r="G10" s="14"/>
      <c r="H10" s="14"/>
      <c r="I10" s="14"/>
      <c r="J10" s="14"/>
      <c r="K10" s="14"/>
      <c r="L10" s="14"/>
      <c r="M10" s="14"/>
      <c r="N10" s="14"/>
      <c r="O10" s="14"/>
      <c r="P10" s="14"/>
      <c r="Q10" s="14"/>
      <c r="R10" s="14"/>
      <c r="S10" s="14"/>
      <c r="T10" s="14"/>
      <c r="U10" s="14"/>
      <c r="V10" s="14"/>
      <c r="W10" s="14"/>
    </row>
    <row r="11" spans="1:23">
      <c r="A11" s="14"/>
      <c r="B11" s="14"/>
      <c r="C11" s="14"/>
      <c r="D11" s="14"/>
      <c r="E11" s="14"/>
      <c r="F11" s="14"/>
      <c r="G11" s="14"/>
      <c r="H11" s="14"/>
      <c r="I11" s="14"/>
      <c r="J11" s="14"/>
      <c r="K11" s="14"/>
      <c r="L11" s="14"/>
      <c r="M11" s="14"/>
      <c r="N11" s="14"/>
      <c r="O11" s="14"/>
      <c r="P11" s="14"/>
      <c r="Q11" s="14"/>
      <c r="R11" s="14"/>
      <c r="S11" s="14"/>
      <c r="T11" s="14"/>
      <c r="U11" s="14"/>
      <c r="V11" s="14"/>
      <c r="W11" s="14"/>
    </row>
    <row r="12" spans="1:23">
      <c r="A12" s="14"/>
      <c r="B12" s="14"/>
      <c r="C12" s="14"/>
      <c r="D12" s="14"/>
      <c r="E12" s="14"/>
      <c r="F12" s="14"/>
      <c r="G12" s="14"/>
      <c r="H12" s="14"/>
      <c r="I12" s="14"/>
      <c r="J12" s="14"/>
      <c r="K12" s="14"/>
      <c r="L12" s="14"/>
      <c r="M12" s="14"/>
      <c r="N12" s="14"/>
      <c r="O12" s="14"/>
      <c r="P12" s="14"/>
      <c r="Q12" s="14"/>
      <c r="R12" s="14"/>
      <c r="S12" s="14"/>
      <c r="T12" s="14"/>
      <c r="U12" s="14"/>
      <c r="V12" s="14"/>
      <c r="W12" s="14"/>
    </row>
    <row r="13" spans="1:23">
      <c r="A13" s="14"/>
      <c r="B13" s="14"/>
      <c r="C13" s="14"/>
      <c r="D13" s="14"/>
      <c r="E13" s="14"/>
      <c r="F13" s="14"/>
      <c r="G13" s="14"/>
      <c r="H13" s="14"/>
      <c r="I13" s="14"/>
      <c r="J13" s="14"/>
      <c r="K13" s="14"/>
      <c r="L13" s="14"/>
      <c r="M13" s="14"/>
      <c r="N13" s="14"/>
      <c r="O13" s="14"/>
      <c r="P13" s="14"/>
      <c r="Q13" s="14"/>
      <c r="R13" s="14"/>
      <c r="S13" s="14"/>
      <c r="T13" s="14"/>
      <c r="U13" s="14"/>
      <c r="V13" s="14"/>
      <c r="W13" s="14"/>
    </row>
    <row r="14" spans="1:23">
      <c r="A14" s="14"/>
      <c r="B14" s="14"/>
      <c r="C14" s="14"/>
      <c r="D14" s="14"/>
      <c r="E14" s="14"/>
      <c r="F14" s="14"/>
      <c r="G14" s="14"/>
      <c r="H14" s="14"/>
      <c r="I14" s="14"/>
      <c r="J14" s="14"/>
      <c r="K14" s="14"/>
      <c r="L14" s="14"/>
      <c r="M14" s="14"/>
      <c r="N14" s="14"/>
      <c r="O14" s="14"/>
      <c r="P14" s="14"/>
      <c r="Q14" s="14"/>
      <c r="R14" s="14"/>
      <c r="S14" s="14"/>
      <c r="T14" s="14"/>
      <c r="U14" s="14"/>
      <c r="V14" s="14"/>
      <c r="W14" s="14"/>
    </row>
    <row r="15" spans="1:23">
      <c r="A15" s="14"/>
      <c r="B15" s="14"/>
      <c r="C15" s="14"/>
      <c r="D15" s="14"/>
      <c r="E15" s="14"/>
      <c r="F15" s="14"/>
      <c r="G15" s="14"/>
      <c r="H15" s="14"/>
      <c r="I15" s="14"/>
      <c r="J15" s="14"/>
      <c r="K15" s="14"/>
      <c r="L15" s="14"/>
      <c r="M15" s="14"/>
      <c r="N15" s="14"/>
      <c r="O15" s="14"/>
      <c r="P15" s="14"/>
      <c r="Q15" s="14"/>
      <c r="R15" s="14"/>
      <c r="S15" s="14"/>
      <c r="T15" s="14"/>
      <c r="U15" s="14"/>
      <c r="V15" s="14"/>
      <c r="W15" s="14"/>
    </row>
    <row r="16" spans="1:23">
      <c r="A16" s="14"/>
      <c r="B16" s="14"/>
      <c r="C16" s="14"/>
      <c r="D16" s="14"/>
      <c r="E16" s="14"/>
      <c r="F16" s="14"/>
      <c r="G16" s="14"/>
      <c r="H16" s="14"/>
      <c r="I16" s="14"/>
      <c r="J16" s="14"/>
      <c r="K16" s="14"/>
      <c r="L16" s="14"/>
      <c r="M16" s="14"/>
      <c r="N16" s="14"/>
      <c r="O16" s="14"/>
      <c r="P16" s="14"/>
      <c r="Q16" s="14"/>
      <c r="R16" s="14"/>
      <c r="S16" s="14"/>
      <c r="T16" s="14"/>
      <c r="U16" s="14"/>
      <c r="V16" s="14"/>
      <c r="W16" s="14"/>
    </row>
    <row r="17" spans="1:23">
      <c r="A17" s="14"/>
      <c r="B17" s="14"/>
      <c r="C17" s="14"/>
      <c r="D17" s="14"/>
      <c r="E17" s="14"/>
      <c r="F17" s="14"/>
      <c r="G17" s="14"/>
      <c r="H17" s="14"/>
      <c r="I17" s="14"/>
      <c r="J17" s="14"/>
      <c r="K17" s="14"/>
      <c r="L17" s="14"/>
      <c r="M17" s="14"/>
      <c r="N17" s="14"/>
      <c r="O17" s="14"/>
      <c r="P17" s="14"/>
      <c r="Q17" s="14"/>
      <c r="R17" s="14"/>
      <c r="S17" s="14"/>
      <c r="T17" s="14"/>
      <c r="U17" s="14"/>
      <c r="V17" s="14"/>
      <c r="W17" s="14"/>
    </row>
    <row r="18" spans="1:23">
      <c r="A18" s="14"/>
      <c r="B18" s="14"/>
      <c r="C18" s="14"/>
      <c r="D18" s="14"/>
      <c r="E18" s="14"/>
      <c r="F18" s="14"/>
      <c r="G18" s="14"/>
      <c r="H18" s="14"/>
      <c r="I18" s="14"/>
      <c r="J18" s="14"/>
      <c r="K18" s="14"/>
      <c r="L18" s="14"/>
      <c r="M18" s="14"/>
      <c r="N18" s="14"/>
      <c r="O18" s="14"/>
      <c r="P18" s="14"/>
      <c r="Q18" s="14"/>
      <c r="R18" s="14"/>
      <c r="S18" s="14"/>
      <c r="T18" s="14"/>
      <c r="U18" s="14"/>
      <c r="V18" s="14"/>
      <c r="W18" s="14"/>
    </row>
    <row r="19" spans="1:23">
      <c r="A19" s="14"/>
      <c r="B19" s="14"/>
      <c r="C19" s="14"/>
      <c r="D19" s="14"/>
      <c r="E19" s="14"/>
      <c r="F19" s="14"/>
      <c r="G19" s="14"/>
      <c r="H19" s="14"/>
      <c r="I19" s="14"/>
      <c r="J19" s="14"/>
      <c r="K19" s="14"/>
      <c r="L19" s="14"/>
      <c r="M19" s="14"/>
      <c r="N19" s="14"/>
      <c r="O19" s="14"/>
      <c r="P19" s="14"/>
      <c r="Q19" s="14"/>
      <c r="R19" s="14"/>
      <c r="S19" s="14"/>
      <c r="T19" s="14"/>
      <c r="U19" s="14"/>
      <c r="V19" s="14"/>
      <c r="W19" s="14"/>
    </row>
    <row r="20" spans="1:23">
      <c r="A20" s="14"/>
      <c r="B20" s="14"/>
      <c r="C20" s="14"/>
      <c r="D20" s="14"/>
      <c r="E20" s="14"/>
      <c r="F20" s="14"/>
      <c r="G20" s="14"/>
      <c r="H20" s="14"/>
      <c r="I20" s="14"/>
      <c r="J20" s="14"/>
      <c r="K20" s="14"/>
      <c r="L20" s="14"/>
      <c r="M20" s="14"/>
      <c r="N20" s="14"/>
      <c r="O20" s="14"/>
      <c r="P20" s="14"/>
      <c r="Q20" s="14"/>
      <c r="R20" s="14"/>
      <c r="S20" s="14"/>
      <c r="T20" s="14"/>
      <c r="U20" s="14"/>
      <c r="V20" s="14"/>
      <c r="W20" s="14"/>
    </row>
    <row r="21" spans="1:23">
      <c r="A21" s="14"/>
      <c r="B21" s="14"/>
      <c r="C21" s="14"/>
      <c r="D21" s="14"/>
      <c r="E21" s="14"/>
      <c r="F21" s="14"/>
      <c r="G21" s="14"/>
      <c r="H21" s="14"/>
      <c r="I21" s="14"/>
      <c r="J21" s="14"/>
      <c r="K21" s="14"/>
      <c r="L21" s="14"/>
      <c r="M21" s="14"/>
      <c r="N21" s="14"/>
      <c r="O21" s="14"/>
      <c r="P21" s="14"/>
      <c r="Q21" s="14"/>
      <c r="R21" s="14"/>
      <c r="S21" s="14"/>
      <c r="T21" s="14"/>
      <c r="U21" s="14"/>
      <c r="V21" s="14"/>
      <c r="W21" s="14"/>
    </row>
    <row r="22" spans="1:23">
      <c r="A22" s="14"/>
      <c r="B22" s="14"/>
      <c r="C22" s="14"/>
      <c r="D22" s="14"/>
      <c r="E22" s="14"/>
      <c r="F22" s="14"/>
      <c r="G22" s="14"/>
      <c r="H22" s="14"/>
      <c r="I22" s="14"/>
      <c r="J22" s="14"/>
      <c r="K22" s="14"/>
      <c r="L22" s="14"/>
      <c r="M22" s="14"/>
      <c r="N22" s="14"/>
      <c r="O22" s="14"/>
      <c r="P22" s="14"/>
      <c r="Q22" s="14"/>
      <c r="R22" s="14"/>
      <c r="S22" s="14"/>
      <c r="T22" s="14"/>
      <c r="U22" s="14"/>
      <c r="V22" s="14"/>
      <c r="W22" s="14"/>
    </row>
    <row r="23" spans="1:23">
      <c r="A23" s="14"/>
      <c r="B23" s="14"/>
      <c r="C23" s="14"/>
      <c r="D23" s="14"/>
      <c r="E23" s="14"/>
      <c r="F23" s="14"/>
      <c r="G23" s="14"/>
      <c r="H23" s="14"/>
      <c r="I23" s="14"/>
      <c r="J23" s="14"/>
      <c r="K23" s="14"/>
      <c r="L23" s="14"/>
      <c r="M23" s="14"/>
      <c r="N23" s="14"/>
      <c r="O23" s="14"/>
      <c r="P23" s="14"/>
      <c r="Q23" s="14"/>
      <c r="R23" s="14"/>
      <c r="S23" s="14"/>
      <c r="T23" s="14"/>
      <c r="U23" s="14"/>
      <c r="V23" s="14"/>
      <c r="W23" s="14"/>
    </row>
    <row r="24" spans="1:23">
      <c r="A24" s="14"/>
      <c r="B24" s="14"/>
      <c r="C24" s="14"/>
      <c r="D24" s="14"/>
      <c r="E24" s="14"/>
      <c r="F24" s="14"/>
      <c r="G24" s="14"/>
      <c r="H24" s="14"/>
      <c r="I24" s="14"/>
      <c r="J24" s="14"/>
      <c r="K24" s="14"/>
      <c r="L24" s="14"/>
      <c r="M24" s="14"/>
      <c r="N24" s="14"/>
      <c r="O24" s="14"/>
      <c r="P24" s="14"/>
      <c r="Q24" s="14"/>
      <c r="R24" s="14"/>
      <c r="S24" s="14"/>
      <c r="T24" s="14"/>
      <c r="U24" s="14"/>
      <c r="V24" s="14"/>
      <c r="W24" s="14"/>
    </row>
    <row r="25" spans="1:23">
      <c r="A25" s="14"/>
      <c r="B25" s="14"/>
      <c r="C25" s="14"/>
      <c r="D25" s="14"/>
      <c r="E25" s="14"/>
      <c r="F25" s="14"/>
      <c r="G25" s="14"/>
      <c r="H25" s="14"/>
      <c r="I25" s="14"/>
      <c r="J25" s="14"/>
      <c r="K25" s="14"/>
      <c r="L25" s="14"/>
      <c r="M25" s="14"/>
      <c r="N25" s="14"/>
      <c r="O25" s="14"/>
      <c r="P25" s="14"/>
      <c r="Q25" s="14"/>
      <c r="R25" s="14"/>
      <c r="S25" s="14"/>
      <c r="T25" s="14"/>
      <c r="U25" s="14"/>
      <c r="V25" s="14"/>
      <c r="W25" s="14"/>
    </row>
    <row r="26" spans="1:23">
      <c r="A26" s="14"/>
      <c r="B26" s="14"/>
      <c r="C26" s="14"/>
      <c r="D26" s="14"/>
      <c r="E26" s="14"/>
      <c r="F26" s="14"/>
      <c r="G26" s="14"/>
      <c r="H26" s="14"/>
      <c r="I26" s="14"/>
      <c r="J26" s="14"/>
      <c r="K26" s="14"/>
      <c r="L26" s="14"/>
      <c r="M26" s="14"/>
      <c r="N26" s="14"/>
      <c r="O26" s="14"/>
      <c r="P26" s="14"/>
      <c r="Q26" s="14"/>
      <c r="R26" s="14"/>
      <c r="S26" s="14"/>
      <c r="T26" s="14"/>
      <c r="U26" s="14"/>
      <c r="V26" s="14"/>
      <c r="W26" s="14"/>
    </row>
    <row r="27" spans="1:23">
      <c r="A27" s="14"/>
      <c r="B27" s="14"/>
      <c r="C27" s="14"/>
      <c r="D27" s="14"/>
      <c r="E27" s="14"/>
      <c r="F27" s="14"/>
      <c r="G27" s="14"/>
      <c r="H27" s="14"/>
      <c r="I27" s="14"/>
      <c r="J27" s="14"/>
      <c r="K27" s="14"/>
      <c r="L27" s="14"/>
      <c r="M27" s="14"/>
      <c r="N27" s="14"/>
      <c r="O27" s="14"/>
      <c r="P27" s="14"/>
      <c r="Q27" s="14"/>
      <c r="R27" s="14"/>
      <c r="S27" s="14"/>
      <c r="T27" s="14"/>
      <c r="U27" s="14"/>
      <c r="V27" s="14"/>
      <c r="W27" s="14"/>
    </row>
    <row r="28" spans="1:23">
      <c r="A28" s="14"/>
      <c r="B28" s="14"/>
      <c r="C28" s="14"/>
      <c r="D28" s="14"/>
      <c r="E28" s="14"/>
      <c r="F28" s="14"/>
      <c r="G28" s="14"/>
      <c r="H28" s="14"/>
      <c r="I28" s="14"/>
      <c r="J28" s="14"/>
      <c r="K28" s="14"/>
      <c r="L28" s="14"/>
      <c r="M28" s="14"/>
      <c r="N28" s="14"/>
      <c r="O28" s="14"/>
      <c r="P28" s="14"/>
      <c r="Q28" s="14"/>
      <c r="R28" s="14"/>
      <c r="S28" s="14"/>
      <c r="T28" s="14"/>
      <c r="U28" s="14"/>
      <c r="V28" s="14"/>
      <c r="W28" s="14"/>
    </row>
    <row r="29" spans="1:23">
      <c r="A29" s="14"/>
      <c r="B29" s="14"/>
      <c r="C29" s="14"/>
      <c r="D29" s="14"/>
      <c r="E29" s="14"/>
      <c r="F29" s="14"/>
      <c r="G29" s="14"/>
      <c r="H29" s="14"/>
      <c r="I29" s="14"/>
      <c r="J29" s="14"/>
      <c r="K29" s="14"/>
      <c r="L29" s="14"/>
      <c r="M29" s="14"/>
      <c r="N29" s="14"/>
      <c r="O29" s="14"/>
      <c r="P29" s="14"/>
      <c r="Q29" s="14"/>
      <c r="R29" s="14"/>
      <c r="S29" s="14"/>
      <c r="T29" s="14"/>
      <c r="U29" s="14"/>
      <c r="V29" s="14"/>
      <c r="W29" s="14"/>
    </row>
    <row r="30" spans="1:23">
      <c r="A30" s="14"/>
      <c r="B30" s="14"/>
      <c r="C30" s="14"/>
      <c r="D30" s="14"/>
      <c r="E30" s="14"/>
      <c r="F30" s="14"/>
      <c r="G30" s="14"/>
      <c r="H30" s="14"/>
      <c r="I30" s="14"/>
      <c r="J30" s="14"/>
      <c r="K30" s="14"/>
      <c r="L30" s="14"/>
      <c r="M30" s="14"/>
      <c r="N30" s="14"/>
      <c r="O30" s="14"/>
      <c r="P30" s="14"/>
      <c r="Q30" s="14"/>
      <c r="R30" s="14"/>
      <c r="S30" s="14"/>
      <c r="T30" s="14"/>
      <c r="U30" s="14"/>
      <c r="V30" s="14"/>
      <c r="W30" s="14"/>
    </row>
    <row r="31" spans="1:23">
      <c r="A31" s="14"/>
      <c r="B31" s="14"/>
      <c r="C31" s="14"/>
      <c r="D31" s="14"/>
      <c r="E31" s="14"/>
      <c r="F31" s="14"/>
      <c r="G31" s="14"/>
      <c r="H31" s="14"/>
      <c r="I31" s="14"/>
      <c r="J31" s="14"/>
      <c r="K31" s="14"/>
      <c r="L31" s="14"/>
      <c r="M31" s="14"/>
      <c r="N31" s="14"/>
      <c r="O31" s="14"/>
      <c r="P31" s="14"/>
      <c r="Q31" s="14"/>
      <c r="R31" s="14"/>
      <c r="S31" s="14"/>
      <c r="T31" s="14"/>
      <c r="U31" s="14"/>
      <c r="V31" s="14"/>
      <c r="W31" s="14"/>
    </row>
    <row r="32" spans="1:23">
      <c r="A32" s="14"/>
      <c r="B32" s="14"/>
      <c r="C32" s="14"/>
      <c r="D32" s="14"/>
      <c r="E32" s="14"/>
      <c r="F32" s="14"/>
      <c r="G32" s="14"/>
      <c r="H32" s="14"/>
      <c r="I32" s="14"/>
      <c r="J32" s="14"/>
      <c r="K32" s="14"/>
      <c r="L32" s="14"/>
      <c r="M32" s="14"/>
      <c r="N32" s="14"/>
      <c r="O32" s="14"/>
      <c r="P32" s="14"/>
      <c r="Q32" s="14"/>
      <c r="R32" s="14"/>
      <c r="S32" s="14"/>
      <c r="T32" s="14"/>
      <c r="U32" s="14"/>
      <c r="V32" s="14"/>
      <c r="W32" s="14"/>
    </row>
    <row r="33" spans="1:23">
      <c r="A33" s="14"/>
      <c r="B33" s="14"/>
      <c r="C33" s="14"/>
      <c r="D33" s="14"/>
      <c r="E33" s="14"/>
      <c r="F33" s="14"/>
      <c r="G33" s="14"/>
      <c r="H33" s="14"/>
      <c r="I33" s="14"/>
      <c r="J33" s="14"/>
      <c r="K33" s="14"/>
      <c r="L33" s="14"/>
      <c r="M33" s="14"/>
      <c r="N33" s="14"/>
      <c r="O33" s="14"/>
      <c r="P33" s="14"/>
      <c r="Q33" s="14"/>
      <c r="R33" s="14"/>
      <c r="S33" s="14"/>
      <c r="T33" s="14"/>
      <c r="U33" s="14"/>
      <c r="V33" s="14"/>
      <c r="W33" s="14"/>
    </row>
    <row r="34" spans="1:23">
      <c r="A34" s="14"/>
      <c r="B34" s="14"/>
      <c r="C34" s="14"/>
      <c r="D34" s="14"/>
      <c r="E34" s="14"/>
      <c r="F34" s="14"/>
      <c r="G34" s="14"/>
      <c r="H34" s="14"/>
      <c r="I34" s="14"/>
      <c r="J34" s="14"/>
      <c r="K34" s="14"/>
      <c r="L34" s="14"/>
      <c r="M34" s="14"/>
      <c r="N34" s="14"/>
      <c r="O34" s="14"/>
      <c r="P34" s="14"/>
      <c r="Q34" s="14"/>
      <c r="R34" s="14"/>
      <c r="S34" s="14"/>
      <c r="T34" s="14"/>
      <c r="U34" s="14"/>
      <c r="V34" s="14"/>
      <c r="W34" s="14"/>
    </row>
    <row r="35" spans="1:23">
      <c r="A35" s="14"/>
      <c r="B35" s="14"/>
      <c r="C35" s="14"/>
      <c r="D35" s="14"/>
      <c r="E35" s="14"/>
      <c r="F35" s="14"/>
      <c r="G35" s="14"/>
      <c r="H35" s="14"/>
      <c r="I35" s="14"/>
      <c r="J35" s="14"/>
      <c r="K35" s="14"/>
      <c r="L35" s="14"/>
      <c r="M35" s="14"/>
      <c r="N35" s="14"/>
      <c r="O35" s="14"/>
      <c r="P35" s="14"/>
      <c r="Q35" s="14"/>
      <c r="R35" s="14"/>
      <c r="S35" s="14"/>
      <c r="T35" s="14"/>
      <c r="U35" s="14"/>
      <c r="V35" s="14"/>
      <c r="W35" s="14"/>
    </row>
    <row r="36" spans="1:23">
      <c r="A36" s="14"/>
      <c r="B36" s="14"/>
      <c r="C36" s="14"/>
      <c r="D36" s="14"/>
      <c r="E36" s="14"/>
      <c r="F36" s="14"/>
      <c r="G36" s="14"/>
      <c r="H36" s="14"/>
      <c r="I36" s="14"/>
      <c r="J36" s="14"/>
      <c r="K36" s="14"/>
      <c r="L36" s="14"/>
      <c r="M36" s="14"/>
      <c r="N36" s="14"/>
      <c r="O36" s="14"/>
      <c r="P36" s="14"/>
      <c r="Q36" s="14"/>
      <c r="R36" s="14"/>
      <c r="S36" s="14"/>
      <c r="T36" s="14"/>
      <c r="U36" s="14"/>
      <c r="V36" s="14"/>
      <c r="W36" s="14"/>
    </row>
    <row r="37" spans="1:23">
      <c r="A37" s="14"/>
      <c r="B37" s="14"/>
      <c r="C37" s="14"/>
      <c r="D37" s="14"/>
      <c r="E37" s="14"/>
      <c r="F37" s="14"/>
      <c r="G37" s="14"/>
      <c r="H37" s="14"/>
      <c r="I37" s="14"/>
      <c r="J37" s="14"/>
      <c r="K37" s="14"/>
      <c r="L37" s="14"/>
      <c r="M37" s="14"/>
      <c r="N37" s="14"/>
      <c r="O37" s="14"/>
      <c r="P37" s="14"/>
      <c r="Q37" s="14"/>
      <c r="R37" s="14"/>
      <c r="S37" s="14"/>
      <c r="T37" s="14"/>
      <c r="U37" s="14"/>
      <c r="V37" s="14"/>
      <c r="W37"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S2708"/>
  <sheetViews>
    <sheetView workbookViewId="0"/>
  </sheetViews>
  <sheetFormatPr defaultColWidth="9.77734375" defaultRowHeight="14.4"/>
  <cols>
    <col min="1" max="1" width="5.44140625" bestFit="1" customWidth="1"/>
    <col min="2" max="5" width="13.21875" customWidth="1"/>
    <col min="6" max="6" width="15.77734375" bestFit="1" customWidth="1"/>
    <col min="7" max="7" width="15" bestFit="1" customWidth="1"/>
    <col min="8" max="8" width="15.77734375" customWidth="1"/>
    <col min="9" max="9" width="16.6640625" customWidth="1"/>
    <col min="10" max="10" width="18.44140625" customWidth="1"/>
    <col min="11" max="11" width="21.44140625" bestFit="1" customWidth="1"/>
    <col min="12" max="12" width="10.44140625" style="9" customWidth="1"/>
    <col min="13" max="13" width="13.33203125" customWidth="1"/>
    <col min="14" max="14" width="12.109375" customWidth="1"/>
    <col min="15" max="15" width="11.6640625" customWidth="1"/>
    <col min="16" max="16" width="15.44140625" customWidth="1"/>
    <col min="17" max="17" width="10.44140625" customWidth="1"/>
    <col min="18" max="18" width="14.44140625" customWidth="1"/>
    <col min="19" max="19" width="16.6640625" customWidth="1"/>
  </cols>
  <sheetData>
    <row r="1" spans="1:19" ht="21.6" customHeight="1">
      <c r="A1" s="1" t="s">
        <v>53</v>
      </c>
      <c r="B1" s="1" t="s">
        <v>54</v>
      </c>
      <c r="C1" s="1" t="s">
        <v>69</v>
      </c>
      <c r="D1" s="1" t="s">
        <v>71</v>
      </c>
      <c r="E1" s="1" t="s">
        <v>70</v>
      </c>
      <c r="F1" s="1" t="s">
        <v>55</v>
      </c>
      <c r="G1" s="1" t="s">
        <v>56</v>
      </c>
      <c r="H1" s="1" t="s">
        <v>57</v>
      </c>
      <c r="I1" s="1" t="s">
        <v>58</v>
      </c>
      <c r="J1" s="1" t="s">
        <v>59</v>
      </c>
      <c r="K1" s="1" t="s">
        <v>60</v>
      </c>
      <c r="L1" s="1" t="s">
        <v>61</v>
      </c>
      <c r="M1" s="1" t="s">
        <v>62</v>
      </c>
      <c r="N1" s="1" t="s">
        <v>63</v>
      </c>
      <c r="O1" s="1" t="s">
        <v>64</v>
      </c>
      <c r="P1" s="1" t="s">
        <v>65</v>
      </c>
      <c r="Q1" s="1" t="s">
        <v>66</v>
      </c>
      <c r="R1" s="1" t="s">
        <v>67</v>
      </c>
      <c r="S1" s="1" t="s">
        <v>68</v>
      </c>
    </row>
    <row r="2" spans="1:19" ht="15.6">
      <c r="A2" s="2">
        <v>3392</v>
      </c>
      <c r="B2" s="3">
        <v>46023</v>
      </c>
      <c r="C2" s="4">
        <f>YEAR(SalesDataTable[[#This Row],[Order Date]])</f>
        <v>2026</v>
      </c>
      <c r="D2" s="10" t="str">
        <f>"Q"&amp;ROUNDUP(MONTH(SalesDataTable[[#This Row],[Order Date]])/3,0)</f>
        <v>Q1</v>
      </c>
      <c r="E2" s="4" t="str">
        <f>TEXT(SalesDataTable[[#This Row],[Order Date]],"mmm")</f>
        <v>Jan</v>
      </c>
      <c r="F2" s="4" t="s">
        <v>0</v>
      </c>
      <c r="G2" s="4" t="s">
        <v>1</v>
      </c>
      <c r="H2" s="4" t="s">
        <v>2</v>
      </c>
      <c r="I2" s="4" t="s">
        <v>3</v>
      </c>
      <c r="J2" s="4" t="s">
        <v>4</v>
      </c>
      <c r="K2" s="4" t="s">
        <v>5</v>
      </c>
      <c r="L2" s="8">
        <v>2</v>
      </c>
      <c r="M2" s="5">
        <v>82.06</v>
      </c>
      <c r="N2" s="6">
        <v>0</v>
      </c>
      <c r="O2" s="5">
        <v>42.94</v>
      </c>
      <c r="P2" s="5">
        <f t="shared" ref="P2:P65" si="0">L2*M2*(1-N2)</f>
        <v>164.12</v>
      </c>
      <c r="Q2" s="5">
        <f t="shared" ref="Q2:Q65" si="1">L2*O2</f>
        <v>85.88</v>
      </c>
      <c r="R2" s="5">
        <f t="shared" ref="R2:R65" si="2">P2-Q2</f>
        <v>78.240000000000009</v>
      </c>
      <c r="S2" s="7">
        <f t="shared" ref="S2:S65" si="3">IFERROR(R2/P2,0)</f>
        <v>0.476724348038021</v>
      </c>
    </row>
    <row r="3" spans="1:19" ht="15.6">
      <c r="A3" s="2">
        <v>4836</v>
      </c>
      <c r="B3" s="3">
        <v>46024</v>
      </c>
      <c r="C3" s="4">
        <f>YEAR(SalesDataTable[[#This Row],[Order Date]])</f>
        <v>2026</v>
      </c>
      <c r="D3" s="10" t="str">
        <f>"Q"&amp;ROUNDUP(MONTH(SalesDataTable[[#This Row],[Order Date]])/3,0)</f>
        <v>Q1</v>
      </c>
      <c r="E3" s="4" t="str">
        <f>TEXT(SalesDataTable[[#This Row],[Order Date]],"mmm")</f>
        <v>Jan</v>
      </c>
      <c r="F3" s="4" t="s">
        <v>6</v>
      </c>
      <c r="G3" s="4" t="s">
        <v>7</v>
      </c>
      <c r="H3" s="4" t="s">
        <v>8</v>
      </c>
      <c r="I3" s="4" t="s">
        <v>3</v>
      </c>
      <c r="J3" s="4" t="s">
        <v>9</v>
      </c>
      <c r="K3" s="4" t="s">
        <v>10</v>
      </c>
      <c r="L3" s="8">
        <v>4</v>
      </c>
      <c r="M3" s="5">
        <v>94.18</v>
      </c>
      <c r="N3" s="6">
        <v>0.15</v>
      </c>
      <c r="O3" s="5">
        <v>45.03</v>
      </c>
      <c r="P3" s="5">
        <f t="shared" si="0"/>
        <v>320.21199999999999</v>
      </c>
      <c r="Q3" s="5">
        <f t="shared" si="1"/>
        <v>180.12</v>
      </c>
      <c r="R3" s="5">
        <f t="shared" si="2"/>
        <v>140.09199999999998</v>
      </c>
      <c r="S3" s="7">
        <f t="shared" si="3"/>
        <v>0.43749765780170635</v>
      </c>
    </row>
    <row r="4" spans="1:19" ht="15.6">
      <c r="A4" s="2">
        <v>163</v>
      </c>
      <c r="B4" s="3">
        <v>46025</v>
      </c>
      <c r="C4" s="4">
        <f>YEAR(SalesDataTable[[#This Row],[Order Date]])</f>
        <v>2026</v>
      </c>
      <c r="D4" s="10" t="str">
        <f>"Q"&amp;ROUNDUP(MONTH(SalesDataTable[[#This Row],[Order Date]])/3,0)</f>
        <v>Q1</v>
      </c>
      <c r="E4" s="4" t="str">
        <f>TEXT(SalesDataTable[[#This Row],[Order Date]],"mmm")</f>
        <v>Jan</v>
      </c>
      <c r="F4" s="4" t="s">
        <v>11</v>
      </c>
      <c r="G4" s="4" t="s">
        <v>12</v>
      </c>
      <c r="H4" s="4" t="s">
        <v>2</v>
      </c>
      <c r="I4" s="4" t="s">
        <v>13</v>
      </c>
      <c r="J4" s="4" t="s">
        <v>14</v>
      </c>
      <c r="K4" s="4" t="s">
        <v>15</v>
      </c>
      <c r="L4" s="8">
        <v>2</v>
      </c>
      <c r="M4" s="5">
        <v>36.72</v>
      </c>
      <c r="N4" s="6">
        <v>0.05</v>
      </c>
      <c r="O4" s="5">
        <v>13.76</v>
      </c>
      <c r="P4" s="5">
        <f t="shared" si="0"/>
        <v>69.768000000000001</v>
      </c>
      <c r="Q4" s="5">
        <f t="shared" si="1"/>
        <v>27.52</v>
      </c>
      <c r="R4" s="5">
        <f t="shared" si="2"/>
        <v>42.248000000000005</v>
      </c>
      <c r="S4" s="7">
        <f t="shared" si="3"/>
        <v>0.60554982226808862</v>
      </c>
    </row>
    <row r="5" spans="1:19" ht="15.6">
      <c r="A5" s="2">
        <v>542</v>
      </c>
      <c r="B5" s="3">
        <v>46025</v>
      </c>
      <c r="C5" s="4">
        <f>YEAR(SalesDataTable[[#This Row],[Order Date]])</f>
        <v>2026</v>
      </c>
      <c r="D5" s="10" t="str">
        <f>"Q"&amp;ROUNDUP(MONTH(SalesDataTable[[#This Row],[Order Date]])/3,0)</f>
        <v>Q1</v>
      </c>
      <c r="E5" s="4" t="str">
        <f>TEXT(SalesDataTable[[#This Row],[Order Date]],"mmm")</f>
        <v>Jan</v>
      </c>
      <c r="F5" s="4" t="s">
        <v>0</v>
      </c>
      <c r="G5" s="4" t="s">
        <v>1</v>
      </c>
      <c r="H5" s="4" t="s">
        <v>8</v>
      </c>
      <c r="I5" s="4" t="s">
        <v>16</v>
      </c>
      <c r="J5" s="4" t="s">
        <v>9</v>
      </c>
      <c r="K5" s="4" t="s">
        <v>17</v>
      </c>
      <c r="L5" s="8">
        <v>4</v>
      </c>
      <c r="M5" s="5">
        <v>143.66999999999999</v>
      </c>
      <c r="N5" s="6">
        <v>0.1</v>
      </c>
      <c r="O5" s="5">
        <v>81.22</v>
      </c>
      <c r="P5" s="5">
        <f t="shared" si="0"/>
        <v>517.21199999999999</v>
      </c>
      <c r="Q5" s="5">
        <f t="shared" si="1"/>
        <v>324.88</v>
      </c>
      <c r="R5" s="5">
        <f t="shared" si="2"/>
        <v>192.33199999999999</v>
      </c>
      <c r="S5" s="7">
        <f t="shared" si="3"/>
        <v>0.37186298848441257</v>
      </c>
    </row>
    <row r="6" spans="1:19" ht="15.6">
      <c r="A6" s="2">
        <v>2002</v>
      </c>
      <c r="B6" s="3">
        <v>46025</v>
      </c>
      <c r="C6" s="4">
        <f>YEAR(SalesDataTable[[#This Row],[Order Date]])</f>
        <v>2026</v>
      </c>
      <c r="D6" s="10" t="str">
        <f>"Q"&amp;ROUNDUP(MONTH(SalesDataTable[[#This Row],[Order Date]])/3,0)</f>
        <v>Q1</v>
      </c>
      <c r="E6" s="4" t="str">
        <f>TEXT(SalesDataTable[[#This Row],[Order Date]],"mmm")</f>
        <v>Jan</v>
      </c>
      <c r="F6" s="4" t="s">
        <v>0</v>
      </c>
      <c r="G6" s="4" t="s">
        <v>1</v>
      </c>
      <c r="H6" s="4" t="s">
        <v>8</v>
      </c>
      <c r="I6" s="4" t="s">
        <v>16</v>
      </c>
      <c r="J6" s="4" t="s">
        <v>14</v>
      </c>
      <c r="K6" s="4" t="s">
        <v>15</v>
      </c>
      <c r="L6" s="8">
        <v>3</v>
      </c>
      <c r="M6" s="5">
        <v>36.53</v>
      </c>
      <c r="N6" s="6">
        <v>0.15</v>
      </c>
      <c r="O6" s="5">
        <v>13.67</v>
      </c>
      <c r="P6" s="5">
        <f t="shared" si="0"/>
        <v>93.151499999999999</v>
      </c>
      <c r="Q6" s="5">
        <f t="shared" si="1"/>
        <v>41.01</v>
      </c>
      <c r="R6" s="5">
        <f t="shared" si="2"/>
        <v>52.141500000000001</v>
      </c>
      <c r="S6" s="7">
        <f t="shared" si="3"/>
        <v>0.55974944042769037</v>
      </c>
    </row>
    <row r="7" spans="1:19" ht="15.6">
      <c r="A7" s="2">
        <v>2005</v>
      </c>
      <c r="B7" s="3">
        <v>46025</v>
      </c>
      <c r="C7" s="4">
        <f>YEAR(SalesDataTable[[#This Row],[Order Date]])</f>
        <v>2026</v>
      </c>
      <c r="D7" s="10" t="str">
        <f>"Q"&amp;ROUNDUP(MONTH(SalesDataTable[[#This Row],[Order Date]])/3,0)</f>
        <v>Q1</v>
      </c>
      <c r="E7" s="4" t="str">
        <f>TEXT(SalesDataTable[[#This Row],[Order Date]],"mmm")</f>
        <v>Jan</v>
      </c>
      <c r="F7" s="4" t="s">
        <v>11</v>
      </c>
      <c r="G7" s="4" t="s">
        <v>18</v>
      </c>
      <c r="H7" s="4" t="s">
        <v>19</v>
      </c>
      <c r="I7" s="4" t="s">
        <v>13</v>
      </c>
      <c r="J7" s="4" t="s">
        <v>14</v>
      </c>
      <c r="K7" s="4" t="s">
        <v>15</v>
      </c>
      <c r="L7" s="8">
        <v>1</v>
      </c>
      <c r="M7" s="5">
        <v>35.340000000000003</v>
      </c>
      <c r="N7" s="6">
        <v>0</v>
      </c>
      <c r="O7" s="5">
        <v>13.37</v>
      </c>
      <c r="P7" s="5">
        <f t="shared" si="0"/>
        <v>35.340000000000003</v>
      </c>
      <c r="Q7" s="5">
        <f t="shared" si="1"/>
        <v>13.37</v>
      </c>
      <c r="R7" s="5">
        <f t="shared" si="2"/>
        <v>21.970000000000006</v>
      </c>
      <c r="S7" s="7">
        <f t="shared" si="3"/>
        <v>0.62167515563101317</v>
      </c>
    </row>
    <row r="8" spans="1:19" ht="15.6">
      <c r="A8" s="2">
        <v>2937</v>
      </c>
      <c r="B8" s="3">
        <v>46025</v>
      </c>
      <c r="C8" s="4">
        <f>YEAR(SalesDataTable[[#This Row],[Order Date]])</f>
        <v>2026</v>
      </c>
      <c r="D8" s="10" t="str">
        <f>"Q"&amp;ROUNDUP(MONTH(SalesDataTable[[#This Row],[Order Date]])/3,0)</f>
        <v>Q1</v>
      </c>
      <c r="E8" s="4" t="str">
        <f>TEXT(SalesDataTable[[#This Row],[Order Date]],"mmm")</f>
        <v>Jan</v>
      </c>
      <c r="F8" s="4" t="s">
        <v>20</v>
      </c>
      <c r="G8" s="4" t="s">
        <v>21</v>
      </c>
      <c r="H8" s="4" t="s">
        <v>8</v>
      </c>
      <c r="I8" s="4" t="s">
        <v>3</v>
      </c>
      <c r="J8" s="4" t="s">
        <v>4</v>
      </c>
      <c r="K8" s="4" t="s">
        <v>22</v>
      </c>
      <c r="L8" s="8">
        <v>8</v>
      </c>
      <c r="M8" s="5">
        <v>49.6</v>
      </c>
      <c r="N8" s="6">
        <v>0.1</v>
      </c>
      <c r="O8" s="5">
        <v>23.05</v>
      </c>
      <c r="P8" s="5">
        <f t="shared" si="0"/>
        <v>357.12</v>
      </c>
      <c r="Q8" s="5">
        <f t="shared" si="1"/>
        <v>184.4</v>
      </c>
      <c r="R8" s="5">
        <f t="shared" si="2"/>
        <v>172.72</v>
      </c>
      <c r="S8" s="7">
        <f t="shared" si="3"/>
        <v>0.4836469534050179</v>
      </c>
    </row>
    <row r="9" spans="1:19" ht="15.6">
      <c r="A9" s="2">
        <v>3326</v>
      </c>
      <c r="B9" s="3">
        <v>46025</v>
      </c>
      <c r="C9" s="4">
        <f>YEAR(SalesDataTable[[#This Row],[Order Date]])</f>
        <v>2026</v>
      </c>
      <c r="D9" s="10" t="str">
        <f>"Q"&amp;ROUNDUP(MONTH(SalesDataTable[[#This Row],[Order Date]])/3,0)</f>
        <v>Q1</v>
      </c>
      <c r="E9" s="4" t="str">
        <f>TEXT(SalesDataTable[[#This Row],[Order Date]],"mmm")</f>
        <v>Jan</v>
      </c>
      <c r="F9" s="4" t="s">
        <v>0</v>
      </c>
      <c r="G9" s="4" t="s">
        <v>1</v>
      </c>
      <c r="H9" s="4" t="s">
        <v>19</v>
      </c>
      <c r="I9" s="4" t="s">
        <v>13</v>
      </c>
      <c r="J9" s="4" t="s">
        <v>23</v>
      </c>
      <c r="K9" s="4" t="s">
        <v>24</v>
      </c>
      <c r="L9" s="8">
        <v>2</v>
      </c>
      <c r="M9" s="5">
        <v>347.51</v>
      </c>
      <c r="N9" s="6">
        <v>0</v>
      </c>
      <c r="O9" s="5">
        <v>190.16</v>
      </c>
      <c r="P9" s="5">
        <f t="shared" si="0"/>
        <v>695.02</v>
      </c>
      <c r="Q9" s="5">
        <f t="shared" si="1"/>
        <v>380.32</v>
      </c>
      <c r="R9" s="5">
        <f t="shared" si="2"/>
        <v>314.7</v>
      </c>
      <c r="S9" s="7">
        <f t="shared" si="3"/>
        <v>0.4527927253891974</v>
      </c>
    </row>
    <row r="10" spans="1:19" ht="15.6">
      <c r="A10" s="2">
        <v>3863</v>
      </c>
      <c r="B10" s="3">
        <v>46025</v>
      </c>
      <c r="C10" s="4">
        <f>YEAR(SalesDataTable[[#This Row],[Order Date]])</f>
        <v>2026</v>
      </c>
      <c r="D10" s="10" t="str">
        <f>"Q"&amp;ROUNDUP(MONTH(SalesDataTable[[#This Row],[Order Date]])/3,0)</f>
        <v>Q1</v>
      </c>
      <c r="E10" s="4" t="str">
        <f>TEXT(SalesDataTable[[#This Row],[Order Date]],"mmm")</f>
        <v>Jan</v>
      </c>
      <c r="F10" s="4" t="s">
        <v>11</v>
      </c>
      <c r="G10" s="4" t="s">
        <v>25</v>
      </c>
      <c r="H10" s="4" t="s">
        <v>8</v>
      </c>
      <c r="I10" s="4" t="s">
        <v>3</v>
      </c>
      <c r="J10" s="4" t="s">
        <v>4</v>
      </c>
      <c r="K10" s="4" t="s">
        <v>26</v>
      </c>
      <c r="L10" s="8">
        <v>12</v>
      </c>
      <c r="M10" s="5">
        <v>41.22</v>
      </c>
      <c r="N10" s="6">
        <v>0.1</v>
      </c>
      <c r="O10" s="5">
        <v>16.64</v>
      </c>
      <c r="P10" s="5">
        <f t="shared" si="0"/>
        <v>445.17599999999999</v>
      </c>
      <c r="Q10" s="5">
        <f t="shared" si="1"/>
        <v>199.68</v>
      </c>
      <c r="R10" s="5">
        <f t="shared" si="2"/>
        <v>245.49599999999998</v>
      </c>
      <c r="S10" s="7">
        <f t="shared" si="3"/>
        <v>0.55145829963879456</v>
      </c>
    </row>
    <row r="11" spans="1:19" ht="15.6">
      <c r="A11" s="2">
        <v>4910</v>
      </c>
      <c r="B11" s="3">
        <v>46025</v>
      </c>
      <c r="C11" s="4">
        <f>YEAR(SalesDataTable[[#This Row],[Order Date]])</f>
        <v>2026</v>
      </c>
      <c r="D11" s="10" t="str">
        <f>"Q"&amp;ROUNDUP(MONTH(SalesDataTable[[#This Row],[Order Date]])/3,0)</f>
        <v>Q1</v>
      </c>
      <c r="E11" s="4" t="str">
        <f>TEXT(SalesDataTable[[#This Row],[Order Date]],"mmm")</f>
        <v>Jan</v>
      </c>
      <c r="F11" s="4" t="s">
        <v>11</v>
      </c>
      <c r="G11" s="4" t="s">
        <v>18</v>
      </c>
      <c r="H11" s="4" t="s">
        <v>19</v>
      </c>
      <c r="I11" s="4" t="s">
        <v>16</v>
      </c>
      <c r="J11" s="4" t="s">
        <v>23</v>
      </c>
      <c r="K11" s="4" t="s">
        <v>24</v>
      </c>
      <c r="L11" s="8">
        <v>1</v>
      </c>
      <c r="M11" s="5">
        <v>332.18</v>
      </c>
      <c r="N11" s="6">
        <v>0</v>
      </c>
      <c r="O11" s="5">
        <v>195.33</v>
      </c>
      <c r="P11" s="5">
        <f t="shared" si="0"/>
        <v>332.18</v>
      </c>
      <c r="Q11" s="5">
        <f t="shared" si="1"/>
        <v>195.33</v>
      </c>
      <c r="R11" s="5">
        <f t="shared" si="2"/>
        <v>136.85</v>
      </c>
      <c r="S11" s="7">
        <f t="shared" si="3"/>
        <v>0.41197543500511768</v>
      </c>
    </row>
    <row r="12" spans="1:19" ht="15.6">
      <c r="A12" s="2">
        <v>5188</v>
      </c>
      <c r="B12" s="3">
        <v>46025</v>
      </c>
      <c r="C12" s="4">
        <f>YEAR(SalesDataTable[[#This Row],[Order Date]])</f>
        <v>2026</v>
      </c>
      <c r="D12" s="10" t="str">
        <f>"Q"&amp;ROUNDUP(MONTH(SalesDataTable[[#This Row],[Order Date]])/3,0)</f>
        <v>Q1</v>
      </c>
      <c r="E12" s="4" t="str">
        <f>TEXT(SalesDataTable[[#This Row],[Order Date]],"mmm")</f>
        <v>Jan</v>
      </c>
      <c r="F12" s="4" t="s">
        <v>6</v>
      </c>
      <c r="G12" s="4" t="s">
        <v>27</v>
      </c>
      <c r="H12" s="4" t="s">
        <v>28</v>
      </c>
      <c r="I12" s="4" t="s">
        <v>3</v>
      </c>
      <c r="J12" s="4" t="s">
        <v>4</v>
      </c>
      <c r="K12" s="4" t="s">
        <v>22</v>
      </c>
      <c r="L12" s="8">
        <v>1</v>
      </c>
      <c r="M12" s="5">
        <v>49.71</v>
      </c>
      <c r="N12" s="6">
        <v>0</v>
      </c>
      <c r="O12" s="5">
        <v>23.15</v>
      </c>
      <c r="P12" s="5">
        <f t="shared" si="0"/>
        <v>49.71</v>
      </c>
      <c r="Q12" s="5">
        <f t="shared" si="1"/>
        <v>23.15</v>
      </c>
      <c r="R12" s="5">
        <f t="shared" si="2"/>
        <v>26.560000000000002</v>
      </c>
      <c r="S12" s="7">
        <f t="shared" si="3"/>
        <v>0.53429893381613358</v>
      </c>
    </row>
    <row r="13" spans="1:19" ht="15.6">
      <c r="A13" s="2">
        <v>845</v>
      </c>
      <c r="B13" s="3">
        <v>46026</v>
      </c>
      <c r="C13" s="4">
        <f>YEAR(SalesDataTable[[#This Row],[Order Date]])</f>
        <v>2026</v>
      </c>
      <c r="D13" s="10" t="str">
        <f>"Q"&amp;ROUNDUP(MONTH(SalesDataTable[[#This Row],[Order Date]])/3,0)</f>
        <v>Q1</v>
      </c>
      <c r="E13" s="4" t="str">
        <f>TEXT(SalesDataTable[[#This Row],[Order Date]],"mmm")</f>
        <v>Jan</v>
      </c>
      <c r="F13" s="4" t="s">
        <v>11</v>
      </c>
      <c r="G13" s="4" t="s">
        <v>18</v>
      </c>
      <c r="H13" s="4" t="s">
        <v>2</v>
      </c>
      <c r="I13" s="4" t="s">
        <v>13</v>
      </c>
      <c r="J13" s="4" t="s">
        <v>23</v>
      </c>
      <c r="K13" s="4" t="s">
        <v>29</v>
      </c>
      <c r="L13" s="8">
        <v>2</v>
      </c>
      <c r="M13" s="5">
        <v>194.35</v>
      </c>
      <c r="N13" s="6">
        <v>0</v>
      </c>
      <c r="O13" s="5">
        <v>104.22</v>
      </c>
      <c r="P13" s="5">
        <f t="shared" si="0"/>
        <v>388.7</v>
      </c>
      <c r="Q13" s="5">
        <f t="shared" si="1"/>
        <v>208.44</v>
      </c>
      <c r="R13" s="5">
        <f t="shared" si="2"/>
        <v>180.26</v>
      </c>
      <c r="S13" s="7">
        <f t="shared" si="3"/>
        <v>0.46375096475430921</v>
      </c>
    </row>
    <row r="14" spans="1:19" ht="15.6">
      <c r="A14" s="2">
        <v>1077</v>
      </c>
      <c r="B14" s="3">
        <v>46026</v>
      </c>
      <c r="C14" s="4">
        <f>YEAR(SalesDataTable[[#This Row],[Order Date]])</f>
        <v>2026</v>
      </c>
      <c r="D14" s="10" t="str">
        <f>"Q"&amp;ROUNDUP(MONTH(SalesDataTable[[#This Row],[Order Date]])/3,0)</f>
        <v>Q1</v>
      </c>
      <c r="E14" s="4" t="str">
        <f>TEXT(SalesDataTable[[#This Row],[Order Date]],"mmm")</f>
        <v>Jan</v>
      </c>
      <c r="F14" s="4" t="s">
        <v>6</v>
      </c>
      <c r="G14" s="4" t="s">
        <v>27</v>
      </c>
      <c r="H14" s="4" t="s">
        <v>2</v>
      </c>
      <c r="I14" s="4" t="s">
        <v>13</v>
      </c>
      <c r="J14" s="4" t="s">
        <v>4</v>
      </c>
      <c r="K14" s="4" t="s">
        <v>30</v>
      </c>
      <c r="L14" s="8">
        <v>3</v>
      </c>
      <c r="M14" s="5">
        <v>102.12</v>
      </c>
      <c r="N14" s="6">
        <v>0.1</v>
      </c>
      <c r="O14" s="5">
        <v>51.28</v>
      </c>
      <c r="P14" s="5">
        <f t="shared" si="0"/>
        <v>275.72400000000005</v>
      </c>
      <c r="Q14" s="5">
        <f t="shared" si="1"/>
        <v>153.84</v>
      </c>
      <c r="R14" s="5">
        <f t="shared" si="2"/>
        <v>121.88400000000004</v>
      </c>
      <c r="S14" s="7">
        <f t="shared" si="3"/>
        <v>0.44205074639857256</v>
      </c>
    </row>
    <row r="15" spans="1:19" ht="15.6">
      <c r="A15" s="2">
        <v>1237</v>
      </c>
      <c r="B15" s="3">
        <v>46026</v>
      </c>
      <c r="C15" s="4">
        <f>YEAR(SalesDataTable[[#This Row],[Order Date]])</f>
        <v>2026</v>
      </c>
      <c r="D15" s="10" t="str">
        <f>"Q"&amp;ROUNDUP(MONTH(SalesDataTable[[#This Row],[Order Date]])/3,0)</f>
        <v>Q1</v>
      </c>
      <c r="E15" s="4" t="str">
        <f>TEXT(SalesDataTable[[#This Row],[Order Date]],"mmm")</f>
        <v>Jan</v>
      </c>
      <c r="F15" s="4" t="s">
        <v>20</v>
      </c>
      <c r="G15" s="4" t="s">
        <v>31</v>
      </c>
      <c r="H15" s="4" t="s">
        <v>19</v>
      </c>
      <c r="I15" s="4" t="s">
        <v>16</v>
      </c>
      <c r="J15" s="4" t="s">
        <v>14</v>
      </c>
      <c r="K15" s="4" t="s">
        <v>32</v>
      </c>
      <c r="L15" s="8">
        <v>1</v>
      </c>
      <c r="M15" s="5">
        <v>46.99</v>
      </c>
      <c r="N15" s="6">
        <v>0.05</v>
      </c>
      <c r="O15" s="5">
        <v>18.11</v>
      </c>
      <c r="P15" s="5">
        <f t="shared" si="0"/>
        <v>44.640500000000003</v>
      </c>
      <c r="Q15" s="5">
        <f t="shared" si="1"/>
        <v>18.11</v>
      </c>
      <c r="R15" s="5">
        <f t="shared" si="2"/>
        <v>26.530500000000004</v>
      </c>
      <c r="S15" s="7">
        <f t="shared" si="3"/>
        <v>0.59431457980981395</v>
      </c>
    </row>
    <row r="16" spans="1:19" ht="15.6">
      <c r="A16" s="2">
        <v>1908</v>
      </c>
      <c r="B16" s="3">
        <v>46026</v>
      </c>
      <c r="C16" s="4">
        <f>YEAR(SalesDataTable[[#This Row],[Order Date]])</f>
        <v>2026</v>
      </c>
      <c r="D16" s="10" t="str">
        <f>"Q"&amp;ROUNDUP(MONTH(SalesDataTable[[#This Row],[Order Date]])/3,0)</f>
        <v>Q1</v>
      </c>
      <c r="E16" s="4" t="str">
        <f>TEXT(SalesDataTable[[#This Row],[Order Date]],"mmm")</f>
        <v>Jan</v>
      </c>
      <c r="F16" s="4" t="s">
        <v>20</v>
      </c>
      <c r="G16" s="4" t="s">
        <v>33</v>
      </c>
      <c r="H16" s="4" t="s">
        <v>2</v>
      </c>
      <c r="I16" s="4" t="s">
        <v>13</v>
      </c>
      <c r="J16" s="4" t="s">
        <v>34</v>
      </c>
      <c r="K16" s="4" t="s">
        <v>35</v>
      </c>
      <c r="L16" s="8">
        <v>1</v>
      </c>
      <c r="M16" s="5">
        <v>40</v>
      </c>
      <c r="N16" s="6">
        <v>0</v>
      </c>
      <c r="O16" s="5">
        <v>15.04</v>
      </c>
      <c r="P16" s="5">
        <f t="shared" si="0"/>
        <v>40</v>
      </c>
      <c r="Q16" s="5">
        <f t="shared" si="1"/>
        <v>15.04</v>
      </c>
      <c r="R16" s="5">
        <f t="shared" si="2"/>
        <v>24.96</v>
      </c>
      <c r="S16" s="7">
        <f t="shared" si="3"/>
        <v>0.624</v>
      </c>
    </row>
    <row r="17" spans="1:19" ht="15.6">
      <c r="A17" s="2">
        <v>2245</v>
      </c>
      <c r="B17" s="3">
        <v>46026</v>
      </c>
      <c r="C17" s="4">
        <f>YEAR(SalesDataTable[[#This Row],[Order Date]])</f>
        <v>2026</v>
      </c>
      <c r="D17" s="10" t="str">
        <f>"Q"&amp;ROUNDUP(MONTH(SalesDataTable[[#This Row],[Order Date]])/3,0)</f>
        <v>Q1</v>
      </c>
      <c r="E17" s="4" t="str">
        <f>TEXT(SalesDataTable[[#This Row],[Order Date]],"mmm")</f>
        <v>Jan</v>
      </c>
      <c r="F17" s="4" t="s">
        <v>0</v>
      </c>
      <c r="G17" s="4" t="s">
        <v>36</v>
      </c>
      <c r="H17" s="4" t="s">
        <v>2</v>
      </c>
      <c r="I17" s="4" t="s">
        <v>13</v>
      </c>
      <c r="J17" s="4" t="s">
        <v>9</v>
      </c>
      <c r="K17" s="4" t="s">
        <v>37</v>
      </c>
      <c r="L17" s="8">
        <v>1</v>
      </c>
      <c r="M17" s="5">
        <v>153.38999999999999</v>
      </c>
      <c r="N17" s="6">
        <v>0</v>
      </c>
      <c r="O17" s="5">
        <v>78.59</v>
      </c>
      <c r="P17" s="5">
        <f t="shared" si="0"/>
        <v>153.38999999999999</v>
      </c>
      <c r="Q17" s="5">
        <f t="shared" si="1"/>
        <v>78.59</v>
      </c>
      <c r="R17" s="5">
        <f t="shared" si="2"/>
        <v>74.799999999999983</v>
      </c>
      <c r="S17" s="7">
        <f t="shared" si="3"/>
        <v>0.48764587000456344</v>
      </c>
    </row>
    <row r="18" spans="1:19" ht="15.6">
      <c r="A18" s="2">
        <v>2928</v>
      </c>
      <c r="B18" s="3">
        <v>46026</v>
      </c>
      <c r="C18" s="4">
        <f>YEAR(SalesDataTable[[#This Row],[Order Date]])</f>
        <v>2026</v>
      </c>
      <c r="D18" s="10" t="str">
        <f>"Q"&amp;ROUNDUP(MONTH(SalesDataTable[[#This Row],[Order Date]])/3,0)</f>
        <v>Q1</v>
      </c>
      <c r="E18" s="4" t="str">
        <f>TEXT(SalesDataTable[[#This Row],[Order Date]],"mmm")</f>
        <v>Jan</v>
      </c>
      <c r="F18" s="4" t="s">
        <v>6</v>
      </c>
      <c r="G18" s="4" t="s">
        <v>27</v>
      </c>
      <c r="H18" s="4" t="s">
        <v>2</v>
      </c>
      <c r="I18" s="4" t="s">
        <v>3</v>
      </c>
      <c r="J18" s="4" t="s">
        <v>34</v>
      </c>
      <c r="K18" s="4" t="s">
        <v>38</v>
      </c>
      <c r="L18" s="8">
        <v>2</v>
      </c>
      <c r="M18" s="5">
        <v>124.97</v>
      </c>
      <c r="N18" s="6">
        <v>0.1</v>
      </c>
      <c r="O18" s="5">
        <v>67.36</v>
      </c>
      <c r="P18" s="5">
        <f t="shared" si="0"/>
        <v>224.946</v>
      </c>
      <c r="Q18" s="5">
        <f t="shared" si="1"/>
        <v>134.72</v>
      </c>
      <c r="R18" s="5">
        <f t="shared" si="2"/>
        <v>90.225999999999999</v>
      </c>
      <c r="S18" s="7">
        <f t="shared" si="3"/>
        <v>0.40110070861451191</v>
      </c>
    </row>
    <row r="19" spans="1:19" ht="15.6">
      <c r="A19" s="2">
        <v>4249</v>
      </c>
      <c r="B19" s="3">
        <v>46026</v>
      </c>
      <c r="C19" s="4">
        <f>YEAR(SalesDataTable[[#This Row],[Order Date]])</f>
        <v>2026</v>
      </c>
      <c r="D19" s="10" t="str">
        <f>"Q"&amp;ROUNDUP(MONTH(SalesDataTable[[#This Row],[Order Date]])/3,0)</f>
        <v>Q1</v>
      </c>
      <c r="E19" s="4" t="str">
        <f>TEXT(SalesDataTable[[#This Row],[Order Date]],"mmm")</f>
        <v>Jan</v>
      </c>
      <c r="F19" s="4" t="s">
        <v>20</v>
      </c>
      <c r="G19" s="4" t="s">
        <v>21</v>
      </c>
      <c r="H19" s="4" t="s">
        <v>28</v>
      </c>
      <c r="I19" s="4" t="s">
        <v>13</v>
      </c>
      <c r="J19" s="4" t="s">
        <v>4</v>
      </c>
      <c r="K19" s="4" t="s">
        <v>30</v>
      </c>
      <c r="L19" s="8">
        <v>2</v>
      </c>
      <c r="M19" s="5">
        <v>100.12</v>
      </c>
      <c r="N19" s="6">
        <v>0.1</v>
      </c>
      <c r="O19" s="5">
        <v>49.67</v>
      </c>
      <c r="P19" s="5">
        <f t="shared" si="0"/>
        <v>180.21600000000001</v>
      </c>
      <c r="Q19" s="5">
        <f t="shared" si="1"/>
        <v>99.34</v>
      </c>
      <c r="R19" s="5">
        <f t="shared" si="2"/>
        <v>80.876000000000005</v>
      </c>
      <c r="S19" s="7">
        <f t="shared" si="3"/>
        <v>0.44877258401029874</v>
      </c>
    </row>
    <row r="20" spans="1:19" ht="15.6">
      <c r="A20" s="2">
        <v>1734</v>
      </c>
      <c r="B20" s="3">
        <v>46027</v>
      </c>
      <c r="C20" s="4">
        <f>YEAR(SalesDataTable[[#This Row],[Order Date]])</f>
        <v>2026</v>
      </c>
      <c r="D20" s="10" t="str">
        <f>"Q"&amp;ROUNDUP(MONTH(SalesDataTable[[#This Row],[Order Date]])/3,0)</f>
        <v>Q1</v>
      </c>
      <c r="E20" s="4" t="str">
        <f>TEXT(SalesDataTable[[#This Row],[Order Date]],"mmm")</f>
        <v>Jan</v>
      </c>
      <c r="F20" s="4" t="s">
        <v>20</v>
      </c>
      <c r="G20" s="4" t="s">
        <v>33</v>
      </c>
      <c r="H20" s="4" t="s">
        <v>28</v>
      </c>
      <c r="I20" s="4" t="s">
        <v>3</v>
      </c>
      <c r="J20" s="4" t="s">
        <v>34</v>
      </c>
      <c r="K20" s="4" t="s">
        <v>35</v>
      </c>
      <c r="L20" s="8">
        <v>1</v>
      </c>
      <c r="M20" s="5">
        <v>40.6</v>
      </c>
      <c r="N20" s="6">
        <v>0.15</v>
      </c>
      <c r="O20" s="5">
        <v>14.61</v>
      </c>
      <c r="P20" s="5">
        <f t="shared" si="0"/>
        <v>34.51</v>
      </c>
      <c r="Q20" s="5">
        <f t="shared" si="1"/>
        <v>14.61</v>
      </c>
      <c r="R20" s="5">
        <f t="shared" si="2"/>
        <v>19.899999999999999</v>
      </c>
      <c r="S20" s="7">
        <f t="shared" si="3"/>
        <v>0.57664445088380178</v>
      </c>
    </row>
    <row r="21" spans="1:19" ht="15.6">
      <c r="A21" s="2">
        <v>2331</v>
      </c>
      <c r="B21" s="3">
        <v>46027</v>
      </c>
      <c r="C21" s="4">
        <f>YEAR(SalesDataTable[[#This Row],[Order Date]])</f>
        <v>2026</v>
      </c>
      <c r="D21" s="10" t="str">
        <f>"Q"&amp;ROUNDUP(MONTH(SalesDataTable[[#This Row],[Order Date]])/3,0)</f>
        <v>Q1</v>
      </c>
      <c r="E21" s="4" t="str">
        <f>TEXT(SalesDataTable[[#This Row],[Order Date]],"mmm")</f>
        <v>Jan</v>
      </c>
      <c r="F21" s="4" t="s">
        <v>20</v>
      </c>
      <c r="G21" s="4" t="s">
        <v>33</v>
      </c>
      <c r="H21" s="4" t="s">
        <v>2</v>
      </c>
      <c r="I21" s="4" t="s">
        <v>13</v>
      </c>
      <c r="J21" s="4" t="s">
        <v>4</v>
      </c>
      <c r="K21" s="4" t="s">
        <v>30</v>
      </c>
      <c r="L21" s="8">
        <v>1</v>
      </c>
      <c r="M21" s="5">
        <v>104.23</v>
      </c>
      <c r="N21" s="6">
        <v>0.1</v>
      </c>
      <c r="O21" s="5">
        <v>51.6</v>
      </c>
      <c r="P21" s="5">
        <f t="shared" si="0"/>
        <v>93.807000000000002</v>
      </c>
      <c r="Q21" s="5">
        <f t="shared" si="1"/>
        <v>51.6</v>
      </c>
      <c r="R21" s="5">
        <f t="shared" si="2"/>
        <v>42.207000000000001</v>
      </c>
      <c r="S21" s="7">
        <f t="shared" si="3"/>
        <v>0.44993443986056475</v>
      </c>
    </row>
    <row r="22" spans="1:19" ht="15.6">
      <c r="A22" s="2">
        <v>2475</v>
      </c>
      <c r="B22" s="3">
        <v>46027</v>
      </c>
      <c r="C22" s="4">
        <f>YEAR(SalesDataTable[[#This Row],[Order Date]])</f>
        <v>2026</v>
      </c>
      <c r="D22" s="10" t="str">
        <f>"Q"&amp;ROUNDUP(MONTH(SalesDataTable[[#This Row],[Order Date]])/3,0)</f>
        <v>Q1</v>
      </c>
      <c r="E22" s="4" t="str">
        <f>TEXT(SalesDataTable[[#This Row],[Order Date]],"mmm")</f>
        <v>Jan</v>
      </c>
      <c r="F22" s="4" t="s">
        <v>6</v>
      </c>
      <c r="G22" s="4" t="s">
        <v>7</v>
      </c>
      <c r="H22" s="4" t="s">
        <v>19</v>
      </c>
      <c r="I22" s="4" t="s">
        <v>3</v>
      </c>
      <c r="J22" s="4" t="s">
        <v>34</v>
      </c>
      <c r="K22" s="4" t="s">
        <v>38</v>
      </c>
      <c r="L22" s="8">
        <v>5</v>
      </c>
      <c r="M22" s="5">
        <v>122.87</v>
      </c>
      <c r="N22" s="6">
        <v>0.05</v>
      </c>
      <c r="O22" s="5">
        <v>69.67</v>
      </c>
      <c r="P22" s="5">
        <f t="shared" si="0"/>
        <v>583.63250000000005</v>
      </c>
      <c r="Q22" s="5">
        <f t="shared" si="1"/>
        <v>348.35</v>
      </c>
      <c r="R22" s="5">
        <f t="shared" si="2"/>
        <v>235.28250000000003</v>
      </c>
      <c r="S22" s="7">
        <f t="shared" si="3"/>
        <v>0.40313467807224584</v>
      </c>
    </row>
    <row r="23" spans="1:19" ht="15.6">
      <c r="A23" s="2">
        <v>1433</v>
      </c>
      <c r="B23" s="3">
        <v>46028</v>
      </c>
      <c r="C23" s="4">
        <f>YEAR(SalesDataTable[[#This Row],[Order Date]])</f>
        <v>2026</v>
      </c>
      <c r="D23" s="10" t="str">
        <f>"Q"&amp;ROUNDUP(MONTH(SalesDataTable[[#This Row],[Order Date]])/3,0)</f>
        <v>Q1</v>
      </c>
      <c r="E23" s="4" t="str">
        <f>TEXT(SalesDataTable[[#This Row],[Order Date]],"mmm")</f>
        <v>Jan</v>
      </c>
      <c r="F23" s="4" t="s">
        <v>11</v>
      </c>
      <c r="G23" s="4" t="s">
        <v>39</v>
      </c>
      <c r="H23" s="4" t="s">
        <v>2</v>
      </c>
      <c r="I23" s="4" t="s">
        <v>13</v>
      </c>
      <c r="J23" s="4" t="s">
        <v>14</v>
      </c>
      <c r="K23" s="4" t="s">
        <v>15</v>
      </c>
      <c r="L23" s="8">
        <v>2</v>
      </c>
      <c r="M23" s="5">
        <v>36.619999999999997</v>
      </c>
      <c r="N23" s="6">
        <v>0.05</v>
      </c>
      <c r="O23" s="5">
        <v>13.87</v>
      </c>
      <c r="P23" s="5">
        <f t="shared" si="0"/>
        <v>69.577999999999989</v>
      </c>
      <c r="Q23" s="5">
        <f t="shared" si="1"/>
        <v>27.74</v>
      </c>
      <c r="R23" s="5">
        <f t="shared" si="2"/>
        <v>41.837999999999994</v>
      </c>
      <c r="S23" s="7">
        <f t="shared" si="3"/>
        <v>0.60131075914800658</v>
      </c>
    </row>
    <row r="24" spans="1:19" ht="15.6">
      <c r="A24" s="2">
        <v>3624</v>
      </c>
      <c r="B24" s="3">
        <v>46028</v>
      </c>
      <c r="C24" s="4">
        <f>YEAR(SalesDataTable[[#This Row],[Order Date]])</f>
        <v>2026</v>
      </c>
      <c r="D24" s="10" t="str">
        <f>"Q"&amp;ROUNDUP(MONTH(SalesDataTable[[#This Row],[Order Date]])/3,0)</f>
        <v>Q1</v>
      </c>
      <c r="E24" s="4" t="str">
        <f>TEXT(SalesDataTable[[#This Row],[Order Date]],"mmm")</f>
        <v>Jan</v>
      </c>
      <c r="F24" s="4" t="s">
        <v>20</v>
      </c>
      <c r="G24" s="4" t="s">
        <v>31</v>
      </c>
      <c r="H24" s="4" t="s">
        <v>2</v>
      </c>
      <c r="I24" s="4" t="s">
        <v>13</v>
      </c>
      <c r="J24" s="4" t="s">
        <v>9</v>
      </c>
      <c r="K24" s="4" t="s">
        <v>10</v>
      </c>
      <c r="L24" s="8">
        <v>1</v>
      </c>
      <c r="M24" s="5">
        <v>93.4</v>
      </c>
      <c r="N24" s="6">
        <v>0</v>
      </c>
      <c r="O24" s="5">
        <v>46.11</v>
      </c>
      <c r="P24" s="5">
        <f t="shared" si="0"/>
        <v>93.4</v>
      </c>
      <c r="Q24" s="5">
        <f t="shared" si="1"/>
        <v>46.11</v>
      </c>
      <c r="R24" s="5">
        <f t="shared" si="2"/>
        <v>47.290000000000006</v>
      </c>
      <c r="S24" s="7">
        <f t="shared" si="3"/>
        <v>0.50631691648822275</v>
      </c>
    </row>
    <row r="25" spans="1:19" ht="15.6">
      <c r="A25" s="2">
        <v>4680</v>
      </c>
      <c r="B25" s="3">
        <v>46028</v>
      </c>
      <c r="C25" s="4">
        <f>YEAR(SalesDataTable[[#This Row],[Order Date]])</f>
        <v>2026</v>
      </c>
      <c r="D25" s="10" t="str">
        <f>"Q"&amp;ROUNDUP(MONTH(SalesDataTable[[#This Row],[Order Date]])/3,0)</f>
        <v>Q1</v>
      </c>
      <c r="E25" s="4" t="str">
        <f>TEXT(SalesDataTable[[#This Row],[Order Date]],"mmm")</f>
        <v>Jan</v>
      </c>
      <c r="F25" s="4" t="s">
        <v>6</v>
      </c>
      <c r="G25" s="4" t="s">
        <v>7</v>
      </c>
      <c r="H25" s="4" t="s">
        <v>28</v>
      </c>
      <c r="I25" s="4" t="s">
        <v>13</v>
      </c>
      <c r="J25" s="4" t="s">
        <v>23</v>
      </c>
      <c r="K25" s="4" t="s">
        <v>40</v>
      </c>
      <c r="L25" s="8">
        <v>2</v>
      </c>
      <c r="M25" s="5">
        <v>81.260000000000005</v>
      </c>
      <c r="N25" s="6">
        <v>0</v>
      </c>
      <c r="O25" s="5">
        <v>39.119999999999997</v>
      </c>
      <c r="P25" s="5">
        <f t="shared" si="0"/>
        <v>162.52000000000001</v>
      </c>
      <c r="Q25" s="5">
        <f t="shared" si="1"/>
        <v>78.239999999999995</v>
      </c>
      <c r="R25" s="5">
        <f t="shared" si="2"/>
        <v>84.280000000000015</v>
      </c>
      <c r="S25" s="7">
        <f t="shared" si="3"/>
        <v>0.51858232832882112</v>
      </c>
    </row>
    <row r="26" spans="1:19" ht="15.6">
      <c r="A26" s="2">
        <v>4803</v>
      </c>
      <c r="B26" s="3">
        <v>46028</v>
      </c>
      <c r="C26" s="4">
        <f>YEAR(SalesDataTable[[#This Row],[Order Date]])</f>
        <v>2026</v>
      </c>
      <c r="D26" s="10" t="str">
        <f>"Q"&amp;ROUNDUP(MONTH(SalesDataTable[[#This Row],[Order Date]])/3,0)</f>
        <v>Q1</v>
      </c>
      <c r="E26" s="4" t="str">
        <f>TEXT(SalesDataTable[[#This Row],[Order Date]],"mmm")</f>
        <v>Jan</v>
      </c>
      <c r="F26" s="4" t="s">
        <v>6</v>
      </c>
      <c r="G26" s="4" t="s">
        <v>41</v>
      </c>
      <c r="H26" s="4" t="s">
        <v>28</v>
      </c>
      <c r="I26" s="4" t="s">
        <v>13</v>
      </c>
      <c r="J26" s="4" t="s">
        <v>34</v>
      </c>
      <c r="K26" s="4" t="s">
        <v>42</v>
      </c>
      <c r="L26" s="8">
        <v>2</v>
      </c>
      <c r="M26" s="5">
        <v>35.78</v>
      </c>
      <c r="N26" s="6">
        <v>0</v>
      </c>
      <c r="O26" s="5">
        <v>13.84</v>
      </c>
      <c r="P26" s="5">
        <f t="shared" si="0"/>
        <v>71.56</v>
      </c>
      <c r="Q26" s="5">
        <f t="shared" si="1"/>
        <v>27.68</v>
      </c>
      <c r="R26" s="5">
        <f t="shared" si="2"/>
        <v>43.88</v>
      </c>
      <c r="S26" s="7">
        <f t="shared" si="3"/>
        <v>0.61319172722191173</v>
      </c>
    </row>
    <row r="27" spans="1:19" ht="15.6">
      <c r="A27" s="2">
        <v>248</v>
      </c>
      <c r="B27" s="3">
        <v>46029</v>
      </c>
      <c r="C27" s="4">
        <f>YEAR(SalesDataTable[[#This Row],[Order Date]])</f>
        <v>2026</v>
      </c>
      <c r="D27" s="10" t="str">
        <f>"Q"&amp;ROUNDUP(MONTH(SalesDataTable[[#This Row],[Order Date]])/3,0)</f>
        <v>Q1</v>
      </c>
      <c r="E27" s="4" t="str">
        <f>TEXT(SalesDataTable[[#This Row],[Order Date]],"mmm")</f>
        <v>Jan</v>
      </c>
      <c r="F27" s="4" t="s">
        <v>6</v>
      </c>
      <c r="G27" s="4" t="s">
        <v>43</v>
      </c>
      <c r="H27" s="4" t="s">
        <v>28</v>
      </c>
      <c r="I27" s="4" t="s">
        <v>13</v>
      </c>
      <c r="J27" s="4" t="s">
        <v>4</v>
      </c>
      <c r="K27" s="4" t="s">
        <v>5</v>
      </c>
      <c r="L27" s="8">
        <v>3</v>
      </c>
      <c r="M27" s="5">
        <v>81.64</v>
      </c>
      <c r="N27" s="6">
        <v>0</v>
      </c>
      <c r="O27" s="5">
        <v>43.84</v>
      </c>
      <c r="P27" s="5">
        <f t="shared" si="0"/>
        <v>244.92000000000002</v>
      </c>
      <c r="Q27" s="5">
        <f t="shared" si="1"/>
        <v>131.52000000000001</v>
      </c>
      <c r="R27" s="5">
        <f t="shared" si="2"/>
        <v>113.4</v>
      </c>
      <c r="S27" s="7">
        <f t="shared" si="3"/>
        <v>0.46300832925036745</v>
      </c>
    </row>
    <row r="28" spans="1:19" ht="15.6">
      <c r="A28" s="2">
        <v>1118</v>
      </c>
      <c r="B28" s="3">
        <v>46029</v>
      </c>
      <c r="C28" s="4">
        <f>YEAR(SalesDataTable[[#This Row],[Order Date]])</f>
        <v>2026</v>
      </c>
      <c r="D28" s="10" t="str">
        <f>"Q"&amp;ROUNDUP(MONTH(SalesDataTable[[#This Row],[Order Date]])/3,0)</f>
        <v>Q1</v>
      </c>
      <c r="E28" s="4" t="str">
        <f>TEXT(SalesDataTable[[#This Row],[Order Date]],"mmm")</f>
        <v>Jan</v>
      </c>
      <c r="F28" s="4" t="s">
        <v>6</v>
      </c>
      <c r="G28" s="4" t="s">
        <v>43</v>
      </c>
      <c r="H28" s="4" t="s">
        <v>2</v>
      </c>
      <c r="I28" s="4" t="s">
        <v>3</v>
      </c>
      <c r="J28" s="4" t="s">
        <v>14</v>
      </c>
      <c r="K28" s="4" t="s">
        <v>44</v>
      </c>
      <c r="L28" s="8">
        <v>2</v>
      </c>
      <c r="M28" s="5">
        <v>131.63999999999999</v>
      </c>
      <c r="N28" s="6">
        <v>0.05</v>
      </c>
      <c r="O28" s="5">
        <v>69.02</v>
      </c>
      <c r="P28" s="5">
        <f t="shared" si="0"/>
        <v>250.11599999999996</v>
      </c>
      <c r="Q28" s="5">
        <f t="shared" si="1"/>
        <v>138.04</v>
      </c>
      <c r="R28" s="5">
        <f t="shared" si="2"/>
        <v>112.07599999999996</v>
      </c>
      <c r="S28" s="7">
        <f t="shared" si="3"/>
        <v>0.44809608341729429</v>
      </c>
    </row>
    <row r="29" spans="1:19" ht="15.6">
      <c r="A29" s="2">
        <v>3023</v>
      </c>
      <c r="B29" s="3">
        <v>46029</v>
      </c>
      <c r="C29" s="4">
        <f>YEAR(SalesDataTable[[#This Row],[Order Date]])</f>
        <v>2026</v>
      </c>
      <c r="D29" s="10" t="str">
        <f>"Q"&amp;ROUNDUP(MONTH(SalesDataTable[[#This Row],[Order Date]])/3,0)</f>
        <v>Q1</v>
      </c>
      <c r="E29" s="4" t="str">
        <f>TEXT(SalesDataTable[[#This Row],[Order Date]],"mmm")</f>
        <v>Jan</v>
      </c>
      <c r="F29" s="4" t="s">
        <v>11</v>
      </c>
      <c r="G29" s="4" t="s">
        <v>18</v>
      </c>
      <c r="H29" s="4" t="s">
        <v>28</v>
      </c>
      <c r="I29" s="4" t="s">
        <v>13</v>
      </c>
      <c r="J29" s="4" t="s">
        <v>9</v>
      </c>
      <c r="K29" s="4" t="s">
        <v>37</v>
      </c>
      <c r="L29" s="8">
        <v>2</v>
      </c>
      <c r="M29" s="5">
        <v>155.35</v>
      </c>
      <c r="N29" s="6">
        <v>0</v>
      </c>
      <c r="O29" s="5">
        <v>80.790000000000006</v>
      </c>
      <c r="P29" s="5">
        <f t="shared" si="0"/>
        <v>310.7</v>
      </c>
      <c r="Q29" s="5">
        <f t="shared" si="1"/>
        <v>161.58000000000001</v>
      </c>
      <c r="R29" s="5">
        <f t="shared" si="2"/>
        <v>149.11999999999998</v>
      </c>
      <c r="S29" s="7">
        <f t="shared" si="3"/>
        <v>0.47994850337946565</v>
      </c>
    </row>
    <row r="30" spans="1:19" ht="15.6">
      <c r="A30" s="2">
        <v>3903</v>
      </c>
      <c r="B30" s="3">
        <v>46029</v>
      </c>
      <c r="C30" s="4">
        <f>YEAR(SalesDataTable[[#This Row],[Order Date]])</f>
        <v>2026</v>
      </c>
      <c r="D30" s="10" t="str">
        <f>"Q"&amp;ROUNDUP(MONTH(SalesDataTable[[#This Row],[Order Date]])/3,0)</f>
        <v>Q1</v>
      </c>
      <c r="E30" s="4" t="str">
        <f>TEXT(SalesDataTable[[#This Row],[Order Date]],"mmm")</f>
        <v>Jan</v>
      </c>
      <c r="F30" s="4" t="s">
        <v>20</v>
      </c>
      <c r="G30" s="4" t="s">
        <v>33</v>
      </c>
      <c r="H30" s="4" t="s">
        <v>2</v>
      </c>
      <c r="I30" s="4" t="s">
        <v>3</v>
      </c>
      <c r="J30" s="4" t="s">
        <v>34</v>
      </c>
      <c r="K30" s="4" t="s">
        <v>45</v>
      </c>
      <c r="L30" s="8">
        <v>2</v>
      </c>
      <c r="M30" s="5">
        <v>51.56</v>
      </c>
      <c r="N30" s="6">
        <v>0.05</v>
      </c>
      <c r="O30" s="5">
        <v>22.26</v>
      </c>
      <c r="P30" s="5">
        <f t="shared" si="0"/>
        <v>97.963999999999999</v>
      </c>
      <c r="Q30" s="5">
        <f t="shared" si="1"/>
        <v>44.52</v>
      </c>
      <c r="R30" s="5">
        <f t="shared" si="2"/>
        <v>53.443999999999996</v>
      </c>
      <c r="S30" s="7">
        <f t="shared" si="3"/>
        <v>0.54554734392225712</v>
      </c>
    </row>
    <row r="31" spans="1:19" ht="15.6">
      <c r="A31" s="2">
        <v>62</v>
      </c>
      <c r="B31" s="3">
        <v>46030</v>
      </c>
      <c r="C31" s="4">
        <f>YEAR(SalesDataTable[[#This Row],[Order Date]])</f>
        <v>2026</v>
      </c>
      <c r="D31" s="10" t="str">
        <f>"Q"&amp;ROUNDUP(MONTH(SalesDataTable[[#This Row],[Order Date]])/3,0)</f>
        <v>Q1</v>
      </c>
      <c r="E31" s="4" t="str">
        <f>TEXT(SalesDataTable[[#This Row],[Order Date]],"mmm")</f>
        <v>Jan</v>
      </c>
      <c r="F31" s="4" t="s">
        <v>6</v>
      </c>
      <c r="G31" s="4" t="s">
        <v>43</v>
      </c>
      <c r="H31" s="4" t="s">
        <v>2</v>
      </c>
      <c r="I31" s="4" t="s">
        <v>13</v>
      </c>
      <c r="J31" s="4" t="s">
        <v>4</v>
      </c>
      <c r="K31" s="4" t="s">
        <v>22</v>
      </c>
      <c r="L31" s="8">
        <v>2</v>
      </c>
      <c r="M31" s="5">
        <v>51.63</v>
      </c>
      <c r="N31" s="6">
        <v>0</v>
      </c>
      <c r="O31" s="5">
        <v>22.54</v>
      </c>
      <c r="P31" s="5">
        <f t="shared" si="0"/>
        <v>103.26</v>
      </c>
      <c r="Q31" s="5">
        <f t="shared" si="1"/>
        <v>45.08</v>
      </c>
      <c r="R31" s="5">
        <f t="shared" si="2"/>
        <v>58.180000000000007</v>
      </c>
      <c r="S31" s="7">
        <f t="shared" si="3"/>
        <v>0.5634321131125315</v>
      </c>
    </row>
    <row r="32" spans="1:19" ht="15.6">
      <c r="A32" s="2">
        <v>142</v>
      </c>
      <c r="B32" s="3">
        <v>46030</v>
      </c>
      <c r="C32" s="4">
        <f>YEAR(SalesDataTable[[#This Row],[Order Date]])</f>
        <v>2026</v>
      </c>
      <c r="D32" s="10" t="str">
        <f>"Q"&amp;ROUNDUP(MONTH(SalesDataTable[[#This Row],[Order Date]])/3,0)</f>
        <v>Q1</v>
      </c>
      <c r="E32" s="4" t="str">
        <f>TEXT(SalesDataTable[[#This Row],[Order Date]],"mmm")</f>
        <v>Jan</v>
      </c>
      <c r="F32" s="4" t="s">
        <v>0</v>
      </c>
      <c r="G32" s="4" t="s">
        <v>36</v>
      </c>
      <c r="H32" s="4" t="s">
        <v>8</v>
      </c>
      <c r="I32" s="4" t="s">
        <v>16</v>
      </c>
      <c r="J32" s="4" t="s">
        <v>23</v>
      </c>
      <c r="K32" s="4" t="s">
        <v>24</v>
      </c>
      <c r="L32" s="8">
        <v>5</v>
      </c>
      <c r="M32" s="5">
        <v>344.88</v>
      </c>
      <c r="N32" s="6">
        <v>0.15</v>
      </c>
      <c r="O32" s="5">
        <v>190.66</v>
      </c>
      <c r="P32" s="5">
        <f t="shared" si="0"/>
        <v>1465.74</v>
      </c>
      <c r="Q32" s="5">
        <f t="shared" si="1"/>
        <v>953.3</v>
      </c>
      <c r="R32" s="5">
        <f t="shared" si="2"/>
        <v>512.44000000000005</v>
      </c>
      <c r="S32" s="7">
        <f t="shared" si="3"/>
        <v>0.34961180018284282</v>
      </c>
    </row>
    <row r="33" spans="1:19" ht="15.6">
      <c r="A33" s="2">
        <v>450</v>
      </c>
      <c r="B33" s="3">
        <v>46030</v>
      </c>
      <c r="C33" s="4">
        <f>YEAR(SalesDataTable[[#This Row],[Order Date]])</f>
        <v>2026</v>
      </c>
      <c r="D33" s="10" t="str">
        <f>"Q"&amp;ROUNDUP(MONTH(SalesDataTable[[#This Row],[Order Date]])/3,0)</f>
        <v>Q1</v>
      </c>
      <c r="E33" s="4" t="str">
        <f>TEXT(SalesDataTable[[#This Row],[Order Date]],"mmm")</f>
        <v>Jan</v>
      </c>
      <c r="F33" s="4" t="s">
        <v>11</v>
      </c>
      <c r="G33" s="4" t="s">
        <v>18</v>
      </c>
      <c r="H33" s="4" t="s">
        <v>19</v>
      </c>
      <c r="I33" s="4" t="s">
        <v>13</v>
      </c>
      <c r="J33" s="4" t="s">
        <v>9</v>
      </c>
      <c r="K33" s="4" t="s">
        <v>10</v>
      </c>
      <c r="L33" s="8">
        <v>2</v>
      </c>
      <c r="M33" s="5">
        <v>94.06</v>
      </c>
      <c r="N33" s="6">
        <v>0.15</v>
      </c>
      <c r="O33" s="5">
        <v>46.33</v>
      </c>
      <c r="P33" s="5">
        <f t="shared" si="0"/>
        <v>159.90199999999999</v>
      </c>
      <c r="Q33" s="5">
        <f t="shared" si="1"/>
        <v>92.66</v>
      </c>
      <c r="R33" s="5">
        <f t="shared" si="2"/>
        <v>67.24199999999999</v>
      </c>
      <c r="S33" s="7">
        <f t="shared" si="3"/>
        <v>0.42052006854198193</v>
      </c>
    </row>
    <row r="34" spans="1:19" ht="15.6">
      <c r="A34" s="2">
        <v>4397</v>
      </c>
      <c r="B34" s="3">
        <v>46030</v>
      </c>
      <c r="C34" s="4">
        <f>YEAR(SalesDataTable[[#This Row],[Order Date]])</f>
        <v>2026</v>
      </c>
      <c r="D34" s="10" t="str">
        <f>"Q"&amp;ROUNDUP(MONTH(SalesDataTable[[#This Row],[Order Date]])/3,0)</f>
        <v>Q1</v>
      </c>
      <c r="E34" s="4" t="str">
        <f>TEXT(SalesDataTable[[#This Row],[Order Date]],"mmm")</f>
        <v>Jan</v>
      </c>
      <c r="F34" s="4" t="s">
        <v>0</v>
      </c>
      <c r="G34" s="4" t="s">
        <v>1</v>
      </c>
      <c r="H34" s="4" t="s">
        <v>2</v>
      </c>
      <c r="I34" s="4" t="s">
        <v>16</v>
      </c>
      <c r="J34" s="4" t="s">
        <v>9</v>
      </c>
      <c r="K34" s="4" t="s">
        <v>46</v>
      </c>
      <c r="L34" s="8">
        <v>1</v>
      </c>
      <c r="M34" s="5">
        <v>72.38</v>
      </c>
      <c r="N34" s="6">
        <v>0</v>
      </c>
      <c r="O34" s="5">
        <v>31.65</v>
      </c>
      <c r="P34" s="5">
        <f t="shared" si="0"/>
        <v>72.38</v>
      </c>
      <c r="Q34" s="5">
        <f t="shared" si="1"/>
        <v>31.65</v>
      </c>
      <c r="R34" s="5">
        <f t="shared" si="2"/>
        <v>40.729999999999997</v>
      </c>
      <c r="S34" s="7">
        <f t="shared" si="3"/>
        <v>0.56272450953302011</v>
      </c>
    </row>
    <row r="35" spans="1:19" ht="15.6">
      <c r="A35" s="2">
        <v>4798</v>
      </c>
      <c r="B35" s="3">
        <v>46030</v>
      </c>
      <c r="C35" s="4">
        <f>YEAR(SalesDataTable[[#This Row],[Order Date]])</f>
        <v>2026</v>
      </c>
      <c r="D35" s="10" t="str">
        <f>"Q"&amp;ROUNDUP(MONTH(SalesDataTable[[#This Row],[Order Date]])/3,0)</f>
        <v>Q1</v>
      </c>
      <c r="E35" s="4" t="str">
        <f>TEXT(SalesDataTable[[#This Row],[Order Date]],"mmm")</f>
        <v>Jan</v>
      </c>
      <c r="F35" s="4" t="s">
        <v>6</v>
      </c>
      <c r="G35" s="4" t="s">
        <v>27</v>
      </c>
      <c r="H35" s="4" t="s">
        <v>2</v>
      </c>
      <c r="I35" s="4" t="s">
        <v>13</v>
      </c>
      <c r="J35" s="4" t="s">
        <v>9</v>
      </c>
      <c r="K35" s="4" t="s">
        <v>37</v>
      </c>
      <c r="L35" s="8">
        <v>1</v>
      </c>
      <c r="M35" s="5">
        <v>153.69</v>
      </c>
      <c r="N35" s="6">
        <v>0</v>
      </c>
      <c r="O35" s="5">
        <v>77.47</v>
      </c>
      <c r="P35" s="5">
        <f t="shared" si="0"/>
        <v>153.69</v>
      </c>
      <c r="Q35" s="5">
        <f t="shared" si="1"/>
        <v>77.47</v>
      </c>
      <c r="R35" s="5">
        <f t="shared" si="2"/>
        <v>76.22</v>
      </c>
      <c r="S35" s="7">
        <f t="shared" si="3"/>
        <v>0.49593337237295854</v>
      </c>
    </row>
    <row r="36" spans="1:19" ht="15.6">
      <c r="A36" s="2">
        <v>136</v>
      </c>
      <c r="B36" s="3">
        <v>46031</v>
      </c>
      <c r="C36" s="4">
        <f>YEAR(SalesDataTable[[#This Row],[Order Date]])</f>
        <v>2026</v>
      </c>
      <c r="D36" s="10" t="str">
        <f>"Q"&amp;ROUNDUP(MONTH(SalesDataTable[[#This Row],[Order Date]])/3,0)</f>
        <v>Q1</v>
      </c>
      <c r="E36" s="4" t="str">
        <f>TEXT(SalesDataTable[[#This Row],[Order Date]],"mmm")</f>
        <v>Jan</v>
      </c>
      <c r="F36" s="4" t="s">
        <v>20</v>
      </c>
      <c r="G36" s="4" t="s">
        <v>47</v>
      </c>
      <c r="H36" s="4" t="s">
        <v>8</v>
      </c>
      <c r="I36" s="4" t="s">
        <v>16</v>
      </c>
      <c r="J36" s="4" t="s">
        <v>14</v>
      </c>
      <c r="K36" s="4" t="s">
        <v>48</v>
      </c>
      <c r="L36" s="8">
        <v>15</v>
      </c>
      <c r="M36" s="5">
        <v>168.62</v>
      </c>
      <c r="N36" s="6">
        <v>0.05</v>
      </c>
      <c r="O36" s="5">
        <v>86.09</v>
      </c>
      <c r="P36" s="5">
        <f t="shared" si="0"/>
        <v>2402.835</v>
      </c>
      <c r="Q36" s="5">
        <f t="shared" si="1"/>
        <v>1291.3500000000001</v>
      </c>
      <c r="R36" s="5">
        <f t="shared" si="2"/>
        <v>1111.4849999999999</v>
      </c>
      <c r="S36" s="7">
        <f t="shared" si="3"/>
        <v>0.46257233642759488</v>
      </c>
    </row>
    <row r="37" spans="1:19" ht="15.6">
      <c r="A37" s="2">
        <v>2782</v>
      </c>
      <c r="B37" s="3">
        <v>46031</v>
      </c>
      <c r="C37" s="4">
        <f>YEAR(SalesDataTable[[#This Row],[Order Date]])</f>
        <v>2026</v>
      </c>
      <c r="D37" s="10" t="str">
        <f>"Q"&amp;ROUNDUP(MONTH(SalesDataTable[[#This Row],[Order Date]])/3,0)</f>
        <v>Q1</v>
      </c>
      <c r="E37" s="4" t="str">
        <f>TEXT(SalesDataTable[[#This Row],[Order Date]],"mmm")</f>
        <v>Jan</v>
      </c>
      <c r="F37" s="4" t="s">
        <v>20</v>
      </c>
      <c r="G37" s="4" t="s">
        <v>21</v>
      </c>
      <c r="H37" s="4" t="s">
        <v>2</v>
      </c>
      <c r="I37" s="4" t="s">
        <v>13</v>
      </c>
      <c r="J37" s="4" t="s">
        <v>9</v>
      </c>
      <c r="K37" s="4" t="s">
        <v>37</v>
      </c>
      <c r="L37" s="8">
        <v>1</v>
      </c>
      <c r="M37" s="5">
        <v>152.75</v>
      </c>
      <c r="N37" s="6">
        <v>0.05</v>
      </c>
      <c r="O37" s="5">
        <v>79.88</v>
      </c>
      <c r="P37" s="5">
        <f t="shared" si="0"/>
        <v>145.11249999999998</v>
      </c>
      <c r="Q37" s="5">
        <f t="shared" si="1"/>
        <v>79.88</v>
      </c>
      <c r="R37" s="5">
        <f t="shared" si="2"/>
        <v>65.232499999999987</v>
      </c>
      <c r="S37" s="7">
        <f t="shared" si="3"/>
        <v>0.44953053665259707</v>
      </c>
    </row>
    <row r="38" spans="1:19" ht="15.6">
      <c r="A38" s="2">
        <v>4704</v>
      </c>
      <c r="B38" s="3">
        <v>46031</v>
      </c>
      <c r="C38" s="4">
        <f>YEAR(SalesDataTable[[#This Row],[Order Date]])</f>
        <v>2026</v>
      </c>
      <c r="D38" s="10" t="str">
        <f>"Q"&amp;ROUNDUP(MONTH(SalesDataTable[[#This Row],[Order Date]])/3,0)</f>
        <v>Q1</v>
      </c>
      <c r="E38" s="4" t="str">
        <f>TEXT(SalesDataTable[[#This Row],[Order Date]],"mmm")</f>
        <v>Jan</v>
      </c>
      <c r="F38" s="4" t="s">
        <v>6</v>
      </c>
      <c r="G38" s="4" t="s">
        <v>49</v>
      </c>
      <c r="H38" s="4" t="s">
        <v>28</v>
      </c>
      <c r="I38" s="4" t="s">
        <v>13</v>
      </c>
      <c r="J38" s="4" t="s">
        <v>34</v>
      </c>
      <c r="K38" s="4" t="s">
        <v>42</v>
      </c>
      <c r="L38" s="8">
        <v>2</v>
      </c>
      <c r="M38" s="5">
        <v>36.72</v>
      </c>
      <c r="N38" s="6">
        <v>0.05</v>
      </c>
      <c r="O38" s="5">
        <v>14.15</v>
      </c>
      <c r="P38" s="5">
        <f t="shared" si="0"/>
        <v>69.768000000000001</v>
      </c>
      <c r="Q38" s="5">
        <f t="shared" si="1"/>
        <v>28.3</v>
      </c>
      <c r="R38" s="5">
        <f t="shared" si="2"/>
        <v>41.468000000000004</v>
      </c>
      <c r="S38" s="7">
        <f t="shared" si="3"/>
        <v>0.59436991170737308</v>
      </c>
    </row>
    <row r="39" spans="1:19" ht="15.6">
      <c r="A39" s="2">
        <v>69</v>
      </c>
      <c r="B39" s="3">
        <v>46032</v>
      </c>
      <c r="C39" s="4">
        <f>YEAR(SalesDataTable[[#This Row],[Order Date]])</f>
        <v>2026</v>
      </c>
      <c r="D39" s="10" t="str">
        <f>"Q"&amp;ROUNDUP(MONTH(SalesDataTable[[#This Row],[Order Date]])/3,0)</f>
        <v>Q1</v>
      </c>
      <c r="E39" s="4" t="str">
        <f>TEXT(SalesDataTable[[#This Row],[Order Date]],"mmm")</f>
        <v>Jan</v>
      </c>
      <c r="F39" s="4" t="s">
        <v>0</v>
      </c>
      <c r="G39" s="4" t="s">
        <v>50</v>
      </c>
      <c r="H39" s="4" t="s">
        <v>2</v>
      </c>
      <c r="I39" s="4" t="s">
        <v>3</v>
      </c>
      <c r="J39" s="4" t="s">
        <v>9</v>
      </c>
      <c r="K39" s="4" t="s">
        <v>17</v>
      </c>
      <c r="L39" s="8">
        <v>6</v>
      </c>
      <c r="M39" s="5">
        <v>141.31</v>
      </c>
      <c r="N39" s="6">
        <v>0.05</v>
      </c>
      <c r="O39" s="5">
        <v>79.349999999999994</v>
      </c>
      <c r="P39" s="5">
        <f t="shared" si="0"/>
        <v>805.46699999999998</v>
      </c>
      <c r="Q39" s="5">
        <f t="shared" si="1"/>
        <v>476.09999999999997</v>
      </c>
      <c r="R39" s="5">
        <f t="shared" si="2"/>
        <v>329.36700000000002</v>
      </c>
      <c r="S39" s="7">
        <f t="shared" si="3"/>
        <v>0.4089143316858419</v>
      </c>
    </row>
    <row r="40" spans="1:19" ht="15.6">
      <c r="A40" s="2">
        <v>490</v>
      </c>
      <c r="B40" s="3">
        <v>46032</v>
      </c>
      <c r="C40" s="4">
        <f>YEAR(SalesDataTable[[#This Row],[Order Date]])</f>
        <v>2026</v>
      </c>
      <c r="D40" s="10" t="str">
        <f>"Q"&amp;ROUNDUP(MONTH(SalesDataTable[[#This Row],[Order Date]])/3,0)</f>
        <v>Q1</v>
      </c>
      <c r="E40" s="4" t="str">
        <f>TEXT(SalesDataTable[[#This Row],[Order Date]],"mmm")</f>
        <v>Jan</v>
      </c>
      <c r="F40" s="4" t="s">
        <v>11</v>
      </c>
      <c r="G40" s="4" t="s">
        <v>39</v>
      </c>
      <c r="H40" s="4" t="s">
        <v>2</v>
      </c>
      <c r="I40" s="4" t="s">
        <v>16</v>
      </c>
      <c r="J40" s="4" t="s">
        <v>23</v>
      </c>
      <c r="K40" s="4" t="s">
        <v>51</v>
      </c>
      <c r="L40" s="8">
        <v>2</v>
      </c>
      <c r="M40" s="5">
        <v>121.23</v>
      </c>
      <c r="N40" s="6">
        <v>0</v>
      </c>
      <c r="O40" s="5">
        <v>59.66</v>
      </c>
      <c r="P40" s="5">
        <f t="shared" si="0"/>
        <v>242.46</v>
      </c>
      <c r="Q40" s="5">
        <f t="shared" si="1"/>
        <v>119.32</v>
      </c>
      <c r="R40" s="5">
        <f t="shared" si="2"/>
        <v>123.14000000000001</v>
      </c>
      <c r="S40" s="7">
        <f t="shared" si="3"/>
        <v>0.50787758805576178</v>
      </c>
    </row>
    <row r="41" spans="1:19" ht="15.6">
      <c r="A41" s="2">
        <v>3685</v>
      </c>
      <c r="B41" s="3">
        <v>46032</v>
      </c>
      <c r="C41" s="4">
        <f>YEAR(SalesDataTable[[#This Row],[Order Date]])</f>
        <v>2026</v>
      </c>
      <c r="D41" s="10" t="str">
        <f>"Q"&amp;ROUNDUP(MONTH(SalesDataTable[[#This Row],[Order Date]])/3,0)</f>
        <v>Q1</v>
      </c>
      <c r="E41" s="4" t="str">
        <f>TEXT(SalesDataTable[[#This Row],[Order Date]],"mmm")</f>
        <v>Jan</v>
      </c>
      <c r="F41" s="4" t="s">
        <v>20</v>
      </c>
      <c r="G41" s="4" t="s">
        <v>33</v>
      </c>
      <c r="H41" s="4" t="s">
        <v>2</v>
      </c>
      <c r="I41" s="4" t="s">
        <v>13</v>
      </c>
      <c r="J41" s="4" t="s">
        <v>14</v>
      </c>
      <c r="K41" s="4" t="s">
        <v>48</v>
      </c>
      <c r="L41" s="8">
        <v>3</v>
      </c>
      <c r="M41" s="5">
        <v>161.58000000000001</v>
      </c>
      <c r="N41" s="6">
        <v>0</v>
      </c>
      <c r="O41" s="5">
        <v>85.58</v>
      </c>
      <c r="P41" s="5">
        <f t="shared" si="0"/>
        <v>484.74</v>
      </c>
      <c r="Q41" s="5">
        <f t="shared" si="1"/>
        <v>256.74</v>
      </c>
      <c r="R41" s="5">
        <f t="shared" si="2"/>
        <v>228</v>
      </c>
      <c r="S41" s="7">
        <f t="shared" si="3"/>
        <v>0.47035524198539425</v>
      </c>
    </row>
    <row r="42" spans="1:19" ht="15.6">
      <c r="A42" s="2">
        <v>3796</v>
      </c>
      <c r="B42" s="3">
        <v>46032</v>
      </c>
      <c r="C42" s="4">
        <f>YEAR(SalesDataTable[[#This Row],[Order Date]])</f>
        <v>2026</v>
      </c>
      <c r="D42" s="10" t="str">
        <f>"Q"&amp;ROUNDUP(MONTH(SalesDataTable[[#This Row],[Order Date]])/3,0)</f>
        <v>Q1</v>
      </c>
      <c r="E42" s="4" t="str">
        <f>TEXT(SalesDataTable[[#This Row],[Order Date]],"mmm")</f>
        <v>Jan</v>
      </c>
      <c r="F42" s="4" t="s">
        <v>20</v>
      </c>
      <c r="G42" s="4" t="s">
        <v>33</v>
      </c>
      <c r="H42" s="4" t="s">
        <v>19</v>
      </c>
      <c r="I42" s="4" t="s">
        <v>3</v>
      </c>
      <c r="J42" s="4" t="s">
        <v>14</v>
      </c>
      <c r="K42" s="4" t="s">
        <v>48</v>
      </c>
      <c r="L42" s="8">
        <v>2</v>
      </c>
      <c r="M42" s="5">
        <v>166.84</v>
      </c>
      <c r="N42" s="6">
        <v>0</v>
      </c>
      <c r="O42" s="5">
        <v>88.67</v>
      </c>
      <c r="P42" s="5">
        <f t="shared" si="0"/>
        <v>333.68</v>
      </c>
      <c r="Q42" s="5">
        <f t="shared" si="1"/>
        <v>177.34</v>
      </c>
      <c r="R42" s="5">
        <f t="shared" si="2"/>
        <v>156.34</v>
      </c>
      <c r="S42" s="7">
        <f t="shared" si="3"/>
        <v>0.4685327259649964</v>
      </c>
    </row>
    <row r="43" spans="1:19" ht="15.6">
      <c r="A43" s="2">
        <v>387</v>
      </c>
      <c r="B43" s="3">
        <v>46033</v>
      </c>
      <c r="C43" s="4">
        <f>YEAR(SalesDataTable[[#This Row],[Order Date]])</f>
        <v>2026</v>
      </c>
      <c r="D43" s="10" t="str">
        <f>"Q"&amp;ROUNDUP(MONTH(SalesDataTable[[#This Row],[Order Date]])/3,0)</f>
        <v>Q1</v>
      </c>
      <c r="E43" s="4" t="str">
        <f>TEXT(SalesDataTable[[#This Row],[Order Date]],"mmm")</f>
        <v>Jan</v>
      </c>
      <c r="F43" s="4" t="s">
        <v>11</v>
      </c>
      <c r="G43" s="4" t="s">
        <v>25</v>
      </c>
      <c r="H43" s="4" t="s">
        <v>2</v>
      </c>
      <c r="I43" s="4" t="s">
        <v>3</v>
      </c>
      <c r="J43" s="4" t="s">
        <v>9</v>
      </c>
      <c r="K43" s="4" t="s">
        <v>37</v>
      </c>
      <c r="L43" s="8">
        <v>1</v>
      </c>
      <c r="M43" s="5">
        <v>150.96</v>
      </c>
      <c r="N43" s="6">
        <v>0</v>
      </c>
      <c r="O43" s="5">
        <v>77.5</v>
      </c>
      <c r="P43" s="5">
        <f t="shared" si="0"/>
        <v>150.96</v>
      </c>
      <c r="Q43" s="5">
        <f t="shared" si="1"/>
        <v>77.5</v>
      </c>
      <c r="R43" s="5">
        <f t="shared" si="2"/>
        <v>73.460000000000008</v>
      </c>
      <c r="S43" s="7">
        <f t="shared" si="3"/>
        <v>0.48661897191308956</v>
      </c>
    </row>
    <row r="44" spans="1:19" ht="15.6">
      <c r="A44" s="2">
        <v>2796</v>
      </c>
      <c r="B44" s="3">
        <v>46033</v>
      </c>
      <c r="C44" s="4">
        <f>YEAR(SalesDataTable[[#This Row],[Order Date]])</f>
        <v>2026</v>
      </c>
      <c r="D44" s="10" t="str">
        <f>"Q"&amp;ROUNDUP(MONTH(SalesDataTable[[#This Row],[Order Date]])/3,0)</f>
        <v>Q1</v>
      </c>
      <c r="E44" s="4" t="str">
        <f>TEXT(SalesDataTable[[#This Row],[Order Date]],"mmm")</f>
        <v>Jan</v>
      </c>
      <c r="F44" s="4" t="s">
        <v>20</v>
      </c>
      <c r="G44" s="4" t="s">
        <v>31</v>
      </c>
      <c r="H44" s="4" t="s">
        <v>19</v>
      </c>
      <c r="I44" s="4" t="s">
        <v>3</v>
      </c>
      <c r="J44" s="4" t="s">
        <v>14</v>
      </c>
      <c r="K44" s="4" t="s">
        <v>15</v>
      </c>
      <c r="L44" s="8">
        <v>3</v>
      </c>
      <c r="M44" s="5">
        <v>36.33</v>
      </c>
      <c r="N44" s="6">
        <v>0.05</v>
      </c>
      <c r="O44" s="5">
        <v>13.27</v>
      </c>
      <c r="P44" s="5">
        <f t="shared" si="0"/>
        <v>103.54049999999999</v>
      </c>
      <c r="Q44" s="5">
        <f t="shared" si="1"/>
        <v>39.81</v>
      </c>
      <c r="R44" s="5">
        <f t="shared" si="2"/>
        <v>63.730499999999992</v>
      </c>
      <c r="S44" s="7">
        <f t="shared" si="3"/>
        <v>0.61551277036521934</v>
      </c>
    </row>
    <row r="45" spans="1:19" ht="15.6">
      <c r="A45" s="2">
        <v>3703</v>
      </c>
      <c r="B45" s="3">
        <v>46033</v>
      </c>
      <c r="C45" s="4">
        <f>YEAR(SalesDataTable[[#This Row],[Order Date]])</f>
        <v>2026</v>
      </c>
      <c r="D45" s="10" t="str">
        <f>"Q"&amp;ROUNDUP(MONTH(SalesDataTable[[#This Row],[Order Date]])/3,0)</f>
        <v>Q1</v>
      </c>
      <c r="E45" s="4" t="str">
        <f>TEXT(SalesDataTable[[#This Row],[Order Date]],"mmm")</f>
        <v>Jan</v>
      </c>
      <c r="F45" s="4" t="s">
        <v>20</v>
      </c>
      <c r="G45" s="4" t="s">
        <v>33</v>
      </c>
      <c r="H45" s="4" t="s">
        <v>2</v>
      </c>
      <c r="I45" s="4" t="s">
        <v>3</v>
      </c>
      <c r="J45" s="4" t="s">
        <v>14</v>
      </c>
      <c r="K45" s="4" t="s">
        <v>15</v>
      </c>
      <c r="L45" s="8">
        <v>1</v>
      </c>
      <c r="M45" s="5">
        <v>35.340000000000003</v>
      </c>
      <c r="N45" s="6">
        <v>0.1</v>
      </c>
      <c r="O45" s="5">
        <v>13.36</v>
      </c>
      <c r="P45" s="5">
        <f t="shared" si="0"/>
        <v>31.806000000000004</v>
      </c>
      <c r="Q45" s="5">
        <f t="shared" si="1"/>
        <v>13.36</v>
      </c>
      <c r="R45" s="5">
        <f t="shared" si="2"/>
        <v>18.446000000000005</v>
      </c>
      <c r="S45" s="7">
        <f t="shared" si="3"/>
        <v>0.5799534678991386</v>
      </c>
    </row>
    <row r="46" spans="1:19" ht="15.6">
      <c r="A46" s="2">
        <v>4674</v>
      </c>
      <c r="B46" s="3">
        <v>46033</v>
      </c>
      <c r="C46" s="4">
        <f>YEAR(SalesDataTable[[#This Row],[Order Date]])</f>
        <v>2026</v>
      </c>
      <c r="D46" s="10" t="str">
        <f>"Q"&amp;ROUNDUP(MONTH(SalesDataTable[[#This Row],[Order Date]])/3,0)</f>
        <v>Q1</v>
      </c>
      <c r="E46" s="4" t="str">
        <f>TEXT(SalesDataTable[[#This Row],[Order Date]],"mmm")</f>
        <v>Jan</v>
      </c>
      <c r="F46" s="4" t="s">
        <v>20</v>
      </c>
      <c r="G46" s="4" t="s">
        <v>33</v>
      </c>
      <c r="H46" s="4" t="s">
        <v>2</v>
      </c>
      <c r="I46" s="4" t="s">
        <v>3</v>
      </c>
      <c r="J46" s="4" t="s">
        <v>14</v>
      </c>
      <c r="K46" s="4" t="s">
        <v>32</v>
      </c>
      <c r="L46" s="8">
        <v>2</v>
      </c>
      <c r="M46" s="5">
        <v>46.27</v>
      </c>
      <c r="N46" s="6">
        <v>0</v>
      </c>
      <c r="O46" s="5">
        <v>18.23</v>
      </c>
      <c r="P46" s="5">
        <f t="shared" si="0"/>
        <v>92.54</v>
      </c>
      <c r="Q46" s="5">
        <f t="shared" si="1"/>
        <v>36.46</v>
      </c>
      <c r="R46" s="5">
        <f t="shared" si="2"/>
        <v>56.080000000000005</v>
      </c>
      <c r="S46" s="7">
        <f t="shared" si="3"/>
        <v>0.60600821266479366</v>
      </c>
    </row>
    <row r="47" spans="1:19" ht="15.6">
      <c r="A47" s="2">
        <v>4789</v>
      </c>
      <c r="B47" s="3">
        <v>46033</v>
      </c>
      <c r="C47" s="4">
        <f>YEAR(SalesDataTable[[#This Row],[Order Date]])</f>
        <v>2026</v>
      </c>
      <c r="D47" s="10" t="str">
        <f>"Q"&amp;ROUNDUP(MONTH(SalesDataTable[[#This Row],[Order Date]])/3,0)</f>
        <v>Q1</v>
      </c>
      <c r="E47" s="4" t="str">
        <f>TEXT(SalesDataTable[[#This Row],[Order Date]],"mmm")</f>
        <v>Jan</v>
      </c>
      <c r="F47" s="4" t="s">
        <v>20</v>
      </c>
      <c r="G47" s="4" t="s">
        <v>31</v>
      </c>
      <c r="H47" s="4" t="s">
        <v>2</v>
      </c>
      <c r="I47" s="4" t="s">
        <v>3</v>
      </c>
      <c r="J47" s="4" t="s">
        <v>4</v>
      </c>
      <c r="K47" s="4" t="s">
        <v>5</v>
      </c>
      <c r="L47" s="8">
        <v>1</v>
      </c>
      <c r="M47" s="5">
        <v>79.930000000000007</v>
      </c>
      <c r="N47" s="6">
        <v>0.05</v>
      </c>
      <c r="O47" s="5">
        <v>43.73</v>
      </c>
      <c r="P47" s="5">
        <f t="shared" si="0"/>
        <v>75.933500000000009</v>
      </c>
      <c r="Q47" s="5">
        <f t="shared" si="1"/>
        <v>43.73</v>
      </c>
      <c r="R47" s="5">
        <f t="shared" si="2"/>
        <v>32.203500000000012</v>
      </c>
      <c r="S47" s="7">
        <f t="shared" si="3"/>
        <v>0.42410135184075554</v>
      </c>
    </row>
    <row r="48" spans="1:19" ht="15.6">
      <c r="A48" s="2">
        <v>804</v>
      </c>
      <c r="B48" s="3">
        <v>46034</v>
      </c>
      <c r="C48" s="4">
        <f>YEAR(SalesDataTable[[#This Row],[Order Date]])</f>
        <v>2026</v>
      </c>
      <c r="D48" s="10" t="str">
        <f>"Q"&amp;ROUNDUP(MONTH(SalesDataTable[[#This Row],[Order Date]])/3,0)</f>
        <v>Q1</v>
      </c>
      <c r="E48" s="4" t="str">
        <f>TEXT(SalesDataTable[[#This Row],[Order Date]],"mmm")</f>
        <v>Jan</v>
      </c>
      <c r="F48" s="4" t="s">
        <v>6</v>
      </c>
      <c r="G48" s="4" t="s">
        <v>43</v>
      </c>
      <c r="H48" s="4" t="s">
        <v>19</v>
      </c>
      <c r="I48" s="4" t="s">
        <v>13</v>
      </c>
      <c r="J48" s="4" t="s">
        <v>9</v>
      </c>
      <c r="K48" s="4" t="s">
        <v>17</v>
      </c>
      <c r="L48" s="8">
        <v>1</v>
      </c>
      <c r="M48" s="5">
        <v>141.25</v>
      </c>
      <c r="N48" s="6">
        <v>0</v>
      </c>
      <c r="O48" s="5">
        <v>78.72</v>
      </c>
      <c r="P48" s="5">
        <f t="shared" si="0"/>
        <v>141.25</v>
      </c>
      <c r="Q48" s="5">
        <f t="shared" si="1"/>
        <v>78.72</v>
      </c>
      <c r="R48" s="5">
        <f t="shared" si="2"/>
        <v>62.53</v>
      </c>
      <c r="S48" s="7">
        <f t="shared" si="3"/>
        <v>0.44269026548672569</v>
      </c>
    </row>
    <row r="49" spans="1:19" ht="15.6">
      <c r="A49" s="2">
        <v>1780</v>
      </c>
      <c r="B49" s="3">
        <v>46034</v>
      </c>
      <c r="C49" s="4">
        <f>YEAR(SalesDataTable[[#This Row],[Order Date]])</f>
        <v>2026</v>
      </c>
      <c r="D49" s="10" t="str">
        <f>"Q"&amp;ROUNDUP(MONTH(SalesDataTable[[#This Row],[Order Date]])/3,0)</f>
        <v>Q1</v>
      </c>
      <c r="E49" s="4" t="str">
        <f>TEXT(SalesDataTable[[#This Row],[Order Date]],"mmm")</f>
        <v>Jan</v>
      </c>
      <c r="F49" s="4" t="s">
        <v>20</v>
      </c>
      <c r="G49" s="4" t="s">
        <v>33</v>
      </c>
      <c r="H49" s="4" t="s">
        <v>2</v>
      </c>
      <c r="I49" s="4" t="s">
        <v>3</v>
      </c>
      <c r="J49" s="4" t="s">
        <v>4</v>
      </c>
      <c r="K49" s="4" t="s">
        <v>30</v>
      </c>
      <c r="L49" s="8">
        <v>2</v>
      </c>
      <c r="M49" s="5">
        <v>103.64</v>
      </c>
      <c r="N49" s="6">
        <v>0.1</v>
      </c>
      <c r="O49" s="5">
        <v>50.96</v>
      </c>
      <c r="P49" s="5">
        <f t="shared" si="0"/>
        <v>186.55199999999999</v>
      </c>
      <c r="Q49" s="5">
        <f t="shared" si="1"/>
        <v>101.92</v>
      </c>
      <c r="R49" s="5">
        <f t="shared" si="2"/>
        <v>84.631999999999991</v>
      </c>
      <c r="S49" s="7">
        <f t="shared" si="3"/>
        <v>0.45366439384193147</v>
      </c>
    </row>
    <row r="50" spans="1:19" ht="15.6">
      <c r="A50" s="2">
        <v>2844</v>
      </c>
      <c r="B50" s="3">
        <v>46034</v>
      </c>
      <c r="C50" s="4">
        <f>YEAR(SalesDataTable[[#This Row],[Order Date]])</f>
        <v>2026</v>
      </c>
      <c r="D50" s="10" t="str">
        <f>"Q"&amp;ROUNDUP(MONTH(SalesDataTable[[#This Row],[Order Date]])/3,0)</f>
        <v>Q1</v>
      </c>
      <c r="E50" s="4" t="str">
        <f>TEXT(SalesDataTable[[#This Row],[Order Date]],"mmm")</f>
        <v>Jan</v>
      </c>
      <c r="F50" s="4" t="s">
        <v>0</v>
      </c>
      <c r="G50" s="4" t="s">
        <v>1</v>
      </c>
      <c r="H50" s="4" t="s">
        <v>2</v>
      </c>
      <c r="I50" s="4" t="s">
        <v>13</v>
      </c>
      <c r="J50" s="4" t="s">
        <v>14</v>
      </c>
      <c r="K50" s="4" t="s">
        <v>44</v>
      </c>
      <c r="L50" s="8">
        <v>1</v>
      </c>
      <c r="M50" s="5">
        <v>136.18</v>
      </c>
      <c r="N50" s="6">
        <v>0</v>
      </c>
      <c r="O50" s="5">
        <v>68.34</v>
      </c>
      <c r="P50" s="5">
        <f t="shared" si="0"/>
        <v>136.18</v>
      </c>
      <c r="Q50" s="5">
        <f t="shared" si="1"/>
        <v>68.34</v>
      </c>
      <c r="R50" s="5">
        <f t="shared" si="2"/>
        <v>67.84</v>
      </c>
      <c r="S50" s="7">
        <f t="shared" si="3"/>
        <v>0.498164194448524</v>
      </c>
    </row>
    <row r="51" spans="1:19" ht="15.6">
      <c r="A51" s="2">
        <v>3068</v>
      </c>
      <c r="B51" s="3">
        <v>46034</v>
      </c>
      <c r="C51" s="4">
        <f>YEAR(SalesDataTable[[#This Row],[Order Date]])</f>
        <v>2026</v>
      </c>
      <c r="D51" s="10" t="str">
        <f>"Q"&amp;ROUNDUP(MONTH(SalesDataTable[[#This Row],[Order Date]])/3,0)</f>
        <v>Q1</v>
      </c>
      <c r="E51" s="4" t="str">
        <f>TEXT(SalesDataTable[[#This Row],[Order Date]],"mmm")</f>
        <v>Jan</v>
      </c>
      <c r="F51" s="4" t="s">
        <v>11</v>
      </c>
      <c r="G51" s="4" t="s">
        <v>12</v>
      </c>
      <c r="H51" s="4" t="s">
        <v>28</v>
      </c>
      <c r="I51" s="4" t="s">
        <v>13</v>
      </c>
      <c r="J51" s="4" t="s">
        <v>34</v>
      </c>
      <c r="K51" s="4" t="s">
        <v>42</v>
      </c>
      <c r="L51" s="8">
        <v>1</v>
      </c>
      <c r="M51" s="5">
        <v>36.43</v>
      </c>
      <c r="N51" s="6">
        <v>0</v>
      </c>
      <c r="O51" s="5">
        <v>14.33</v>
      </c>
      <c r="P51" s="5">
        <f t="shared" si="0"/>
        <v>36.43</v>
      </c>
      <c r="Q51" s="5">
        <f t="shared" si="1"/>
        <v>14.33</v>
      </c>
      <c r="R51" s="5">
        <f t="shared" si="2"/>
        <v>22.1</v>
      </c>
      <c r="S51" s="7">
        <f t="shared" si="3"/>
        <v>0.60664287674993145</v>
      </c>
    </row>
    <row r="52" spans="1:19" ht="15.6">
      <c r="A52" s="2">
        <v>3096</v>
      </c>
      <c r="B52" s="3">
        <v>46034</v>
      </c>
      <c r="C52" s="4">
        <f>YEAR(SalesDataTable[[#This Row],[Order Date]])</f>
        <v>2026</v>
      </c>
      <c r="D52" s="10" t="str">
        <f>"Q"&amp;ROUNDUP(MONTH(SalesDataTable[[#This Row],[Order Date]])/3,0)</f>
        <v>Q1</v>
      </c>
      <c r="E52" s="4" t="str">
        <f>TEXT(SalesDataTable[[#This Row],[Order Date]],"mmm")</f>
        <v>Jan</v>
      </c>
      <c r="F52" s="4" t="s">
        <v>20</v>
      </c>
      <c r="G52" s="4" t="s">
        <v>31</v>
      </c>
      <c r="H52" s="4" t="s">
        <v>2</v>
      </c>
      <c r="I52" s="4" t="s">
        <v>13</v>
      </c>
      <c r="J52" s="4" t="s">
        <v>34</v>
      </c>
      <c r="K52" s="4" t="s">
        <v>45</v>
      </c>
      <c r="L52" s="8">
        <v>2</v>
      </c>
      <c r="M52" s="5">
        <v>50.51</v>
      </c>
      <c r="N52" s="6">
        <v>0.1</v>
      </c>
      <c r="O52" s="5">
        <v>21.84</v>
      </c>
      <c r="P52" s="5">
        <f t="shared" si="0"/>
        <v>90.917999999999992</v>
      </c>
      <c r="Q52" s="5">
        <f t="shared" si="1"/>
        <v>43.68</v>
      </c>
      <c r="R52" s="5">
        <f t="shared" si="2"/>
        <v>47.237999999999992</v>
      </c>
      <c r="S52" s="7">
        <f t="shared" si="3"/>
        <v>0.5195670824259222</v>
      </c>
    </row>
    <row r="53" spans="1:19" ht="15.6">
      <c r="A53" s="2">
        <v>3129</v>
      </c>
      <c r="B53" s="3">
        <v>46034</v>
      </c>
      <c r="C53" s="4">
        <f>YEAR(SalesDataTable[[#This Row],[Order Date]])</f>
        <v>2026</v>
      </c>
      <c r="D53" s="10" t="str">
        <f>"Q"&amp;ROUNDUP(MONTH(SalesDataTable[[#This Row],[Order Date]])/3,0)</f>
        <v>Q1</v>
      </c>
      <c r="E53" s="4" t="str">
        <f>TEXT(SalesDataTable[[#This Row],[Order Date]],"mmm")</f>
        <v>Jan</v>
      </c>
      <c r="F53" s="4" t="s">
        <v>20</v>
      </c>
      <c r="G53" s="4" t="s">
        <v>47</v>
      </c>
      <c r="H53" s="4" t="s">
        <v>19</v>
      </c>
      <c r="I53" s="4" t="s">
        <v>3</v>
      </c>
      <c r="J53" s="4" t="s">
        <v>34</v>
      </c>
      <c r="K53" s="4" t="s">
        <v>38</v>
      </c>
      <c r="L53" s="8">
        <v>1</v>
      </c>
      <c r="M53" s="5">
        <v>123</v>
      </c>
      <c r="N53" s="6">
        <v>0</v>
      </c>
      <c r="O53" s="5">
        <v>67.3</v>
      </c>
      <c r="P53" s="5">
        <f t="shared" si="0"/>
        <v>123</v>
      </c>
      <c r="Q53" s="5">
        <f t="shared" si="1"/>
        <v>67.3</v>
      </c>
      <c r="R53" s="5">
        <f t="shared" si="2"/>
        <v>55.7</v>
      </c>
      <c r="S53" s="7">
        <f t="shared" si="3"/>
        <v>0.45284552845528458</v>
      </c>
    </row>
    <row r="54" spans="1:19" ht="15.6">
      <c r="A54" s="2">
        <v>3948</v>
      </c>
      <c r="B54" s="3">
        <v>46034</v>
      </c>
      <c r="C54" s="4">
        <f>YEAR(SalesDataTable[[#This Row],[Order Date]])</f>
        <v>2026</v>
      </c>
      <c r="D54" s="10" t="str">
        <f>"Q"&amp;ROUNDUP(MONTH(SalesDataTable[[#This Row],[Order Date]])/3,0)</f>
        <v>Q1</v>
      </c>
      <c r="E54" s="4" t="str">
        <f>TEXT(SalesDataTable[[#This Row],[Order Date]],"mmm")</f>
        <v>Jan</v>
      </c>
      <c r="F54" s="4" t="s">
        <v>6</v>
      </c>
      <c r="G54" s="4" t="s">
        <v>49</v>
      </c>
      <c r="H54" s="4" t="s">
        <v>2</v>
      </c>
      <c r="I54" s="4" t="s">
        <v>13</v>
      </c>
      <c r="J54" s="4" t="s">
        <v>9</v>
      </c>
      <c r="K54" s="4" t="s">
        <v>46</v>
      </c>
      <c r="L54" s="8">
        <v>2</v>
      </c>
      <c r="M54" s="5">
        <v>72.239999999999995</v>
      </c>
      <c r="N54" s="6">
        <v>0</v>
      </c>
      <c r="O54" s="5">
        <v>32.94</v>
      </c>
      <c r="P54" s="5">
        <f t="shared" si="0"/>
        <v>144.47999999999999</v>
      </c>
      <c r="Q54" s="5">
        <f t="shared" si="1"/>
        <v>65.88</v>
      </c>
      <c r="R54" s="5">
        <f t="shared" si="2"/>
        <v>78.599999999999994</v>
      </c>
      <c r="S54" s="7">
        <f t="shared" si="3"/>
        <v>0.54401993355481726</v>
      </c>
    </row>
    <row r="55" spans="1:19" ht="15.6">
      <c r="A55" s="2">
        <v>5036</v>
      </c>
      <c r="B55" s="3">
        <v>46034</v>
      </c>
      <c r="C55" s="4">
        <f>YEAR(SalesDataTable[[#This Row],[Order Date]])</f>
        <v>2026</v>
      </c>
      <c r="D55" s="10" t="str">
        <f>"Q"&amp;ROUNDUP(MONTH(SalesDataTable[[#This Row],[Order Date]])/3,0)</f>
        <v>Q1</v>
      </c>
      <c r="E55" s="4" t="str">
        <f>TEXT(SalesDataTable[[#This Row],[Order Date]],"mmm")</f>
        <v>Jan</v>
      </c>
      <c r="F55" s="4" t="s">
        <v>11</v>
      </c>
      <c r="G55" s="4" t="s">
        <v>18</v>
      </c>
      <c r="H55" s="4" t="s">
        <v>19</v>
      </c>
      <c r="I55" s="4" t="s">
        <v>3</v>
      </c>
      <c r="J55" s="4" t="s">
        <v>9</v>
      </c>
      <c r="K55" s="4" t="s">
        <v>37</v>
      </c>
      <c r="L55" s="8">
        <v>1</v>
      </c>
      <c r="M55" s="5">
        <v>151.11000000000001</v>
      </c>
      <c r="N55" s="6">
        <v>0.15</v>
      </c>
      <c r="O55" s="5">
        <v>79.650000000000006</v>
      </c>
      <c r="P55" s="5">
        <f t="shared" si="0"/>
        <v>128.4435</v>
      </c>
      <c r="Q55" s="5">
        <f t="shared" si="1"/>
        <v>79.650000000000006</v>
      </c>
      <c r="R55" s="5">
        <f t="shared" si="2"/>
        <v>48.793499999999995</v>
      </c>
      <c r="S55" s="7">
        <f t="shared" si="3"/>
        <v>0.37988298356865075</v>
      </c>
    </row>
    <row r="56" spans="1:19" ht="15.6">
      <c r="A56" s="2">
        <v>2681</v>
      </c>
      <c r="B56" s="3">
        <v>46035</v>
      </c>
      <c r="C56" s="4">
        <f>YEAR(SalesDataTable[[#This Row],[Order Date]])</f>
        <v>2026</v>
      </c>
      <c r="D56" s="10" t="str">
        <f>"Q"&amp;ROUNDUP(MONTH(SalesDataTable[[#This Row],[Order Date]])/3,0)</f>
        <v>Q1</v>
      </c>
      <c r="E56" s="4" t="str">
        <f>TEXT(SalesDataTable[[#This Row],[Order Date]],"mmm")</f>
        <v>Jan</v>
      </c>
      <c r="F56" s="4" t="s">
        <v>20</v>
      </c>
      <c r="G56" s="4" t="s">
        <v>21</v>
      </c>
      <c r="H56" s="4" t="s">
        <v>2</v>
      </c>
      <c r="I56" s="4" t="s">
        <v>13</v>
      </c>
      <c r="J56" s="4" t="s">
        <v>9</v>
      </c>
      <c r="K56" s="4" t="s">
        <v>10</v>
      </c>
      <c r="L56" s="8">
        <v>1</v>
      </c>
      <c r="M56" s="5">
        <v>94.32</v>
      </c>
      <c r="N56" s="6">
        <v>0</v>
      </c>
      <c r="O56" s="5">
        <v>45.93</v>
      </c>
      <c r="P56" s="5">
        <f t="shared" si="0"/>
        <v>94.32</v>
      </c>
      <c r="Q56" s="5">
        <f t="shared" si="1"/>
        <v>45.93</v>
      </c>
      <c r="R56" s="5">
        <f t="shared" si="2"/>
        <v>48.389999999999993</v>
      </c>
      <c r="S56" s="7">
        <f t="shared" si="3"/>
        <v>0.51304071246819338</v>
      </c>
    </row>
    <row r="57" spans="1:19" ht="15.6">
      <c r="A57" s="2">
        <v>5101</v>
      </c>
      <c r="B57" s="3">
        <v>46035</v>
      </c>
      <c r="C57" s="4">
        <f>YEAR(SalesDataTable[[#This Row],[Order Date]])</f>
        <v>2026</v>
      </c>
      <c r="D57" s="10" t="str">
        <f>"Q"&amp;ROUNDUP(MONTH(SalesDataTable[[#This Row],[Order Date]])/3,0)</f>
        <v>Q1</v>
      </c>
      <c r="E57" s="4" t="str">
        <f>TEXT(SalesDataTable[[#This Row],[Order Date]],"mmm")</f>
        <v>Jan</v>
      </c>
      <c r="F57" s="4" t="s">
        <v>6</v>
      </c>
      <c r="G57" s="4" t="s">
        <v>43</v>
      </c>
      <c r="H57" s="4" t="s">
        <v>2</v>
      </c>
      <c r="I57" s="4" t="s">
        <v>3</v>
      </c>
      <c r="J57" s="4" t="s">
        <v>4</v>
      </c>
      <c r="K57" s="4" t="s">
        <v>22</v>
      </c>
      <c r="L57" s="8">
        <v>3</v>
      </c>
      <c r="M57" s="5">
        <v>51.52</v>
      </c>
      <c r="N57" s="6">
        <v>0</v>
      </c>
      <c r="O57" s="5">
        <v>21.92</v>
      </c>
      <c r="P57" s="5">
        <f t="shared" si="0"/>
        <v>154.56</v>
      </c>
      <c r="Q57" s="5">
        <f t="shared" si="1"/>
        <v>65.760000000000005</v>
      </c>
      <c r="R57" s="5">
        <f t="shared" si="2"/>
        <v>88.8</v>
      </c>
      <c r="S57" s="7">
        <f t="shared" si="3"/>
        <v>0.57453416149068315</v>
      </c>
    </row>
    <row r="58" spans="1:19" ht="15.6">
      <c r="A58" s="2">
        <v>3871</v>
      </c>
      <c r="B58" s="3">
        <v>46036</v>
      </c>
      <c r="C58" s="4">
        <f>YEAR(SalesDataTable[[#This Row],[Order Date]])</f>
        <v>2026</v>
      </c>
      <c r="D58" s="10" t="str">
        <f>"Q"&amp;ROUNDUP(MONTH(SalesDataTable[[#This Row],[Order Date]])/3,0)</f>
        <v>Q1</v>
      </c>
      <c r="E58" s="4" t="str">
        <f>TEXT(SalesDataTable[[#This Row],[Order Date]],"mmm")</f>
        <v>Jan</v>
      </c>
      <c r="F58" s="4" t="s">
        <v>0</v>
      </c>
      <c r="G58" s="4" t="s">
        <v>50</v>
      </c>
      <c r="H58" s="4" t="s">
        <v>2</v>
      </c>
      <c r="I58" s="4" t="s">
        <v>13</v>
      </c>
      <c r="J58" s="4" t="s">
        <v>9</v>
      </c>
      <c r="K58" s="4" t="s">
        <v>17</v>
      </c>
      <c r="L58" s="8">
        <v>2</v>
      </c>
      <c r="M58" s="5">
        <v>146.4</v>
      </c>
      <c r="N58" s="6">
        <v>0.05</v>
      </c>
      <c r="O58" s="5">
        <v>81.72</v>
      </c>
      <c r="P58" s="5">
        <f t="shared" si="0"/>
        <v>278.16000000000003</v>
      </c>
      <c r="Q58" s="5">
        <f t="shared" si="1"/>
        <v>163.44</v>
      </c>
      <c r="R58" s="5">
        <f t="shared" si="2"/>
        <v>114.72000000000003</v>
      </c>
      <c r="S58" s="7">
        <f t="shared" si="3"/>
        <v>0.4124245038826575</v>
      </c>
    </row>
    <row r="59" spans="1:19" ht="15.6">
      <c r="A59" s="2">
        <v>4643</v>
      </c>
      <c r="B59" s="3">
        <v>46036</v>
      </c>
      <c r="C59" s="4">
        <f>YEAR(SalesDataTable[[#This Row],[Order Date]])</f>
        <v>2026</v>
      </c>
      <c r="D59" s="10" t="str">
        <f>"Q"&amp;ROUNDUP(MONTH(SalesDataTable[[#This Row],[Order Date]])/3,0)</f>
        <v>Q1</v>
      </c>
      <c r="E59" s="4" t="str">
        <f>TEXT(SalesDataTable[[#This Row],[Order Date]],"mmm")</f>
        <v>Jan</v>
      </c>
      <c r="F59" s="4" t="s">
        <v>0</v>
      </c>
      <c r="G59" s="4" t="s">
        <v>1</v>
      </c>
      <c r="H59" s="4" t="s">
        <v>8</v>
      </c>
      <c r="I59" s="4" t="s">
        <v>16</v>
      </c>
      <c r="J59" s="4" t="s">
        <v>14</v>
      </c>
      <c r="K59" s="4" t="s">
        <v>32</v>
      </c>
      <c r="L59" s="8">
        <v>3</v>
      </c>
      <c r="M59" s="5">
        <v>47.32</v>
      </c>
      <c r="N59" s="6">
        <v>0.1</v>
      </c>
      <c r="O59" s="5">
        <v>18.420000000000002</v>
      </c>
      <c r="P59" s="5">
        <f t="shared" si="0"/>
        <v>127.76400000000001</v>
      </c>
      <c r="Q59" s="5">
        <f t="shared" si="1"/>
        <v>55.260000000000005</v>
      </c>
      <c r="R59" s="5">
        <f t="shared" si="2"/>
        <v>72.504000000000005</v>
      </c>
      <c r="S59" s="7">
        <f t="shared" si="3"/>
        <v>0.56748379825302897</v>
      </c>
    </row>
    <row r="60" spans="1:19" ht="15.6">
      <c r="A60" s="2">
        <v>4703</v>
      </c>
      <c r="B60" s="3">
        <v>46036</v>
      </c>
      <c r="C60" s="4">
        <f>YEAR(SalesDataTable[[#This Row],[Order Date]])</f>
        <v>2026</v>
      </c>
      <c r="D60" s="10" t="str">
        <f>"Q"&amp;ROUNDUP(MONTH(SalesDataTable[[#This Row],[Order Date]])/3,0)</f>
        <v>Q1</v>
      </c>
      <c r="E60" s="4" t="str">
        <f>TEXT(SalesDataTable[[#This Row],[Order Date]],"mmm")</f>
        <v>Jan</v>
      </c>
      <c r="F60" s="4" t="s">
        <v>20</v>
      </c>
      <c r="G60" s="4" t="s">
        <v>47</v>
      </c>
      <c r="H60" s="4" t="s">
        <v>19</v>
      </c>
      <c r="I60" s="4" t="s">
        <v>16</v>
      </c>
      <c r="J60" s="4" t="s">
        <v>34</v>
      </c>
      <c r="K60" s="4" t="s">
        <v>35</v>
      </c>
      <c r="L60" s="8">
        <v>2</v>
      </c>
      <c r="M60" s="5">
        <v>40.450000000000003</v>
      </c>
      <c r="N60" s="6">
        <v>0.05</v>
      </c>
      <c r="O60" s="5">
        <v>15.14</v>
      </c>
      <c r="P60" s="5">
        <f t="shared" si="0"/>
        <v>76.855000000000004</v>
      </c>
      <c r="Q60" s="5">
        <f t="shared" si="1"/>
        <v>30.28</v>
      </c>
      <c r="R60" s="5">
        <f t="shared" si="2"/>
        <v>46.575000000000003</v>
      </c>
      <c r="S60" s="7">
        <f t="shared" si="3"/>
        <v>0.60601132001821612</v>
      </c>
    </row>
    <row r="61" spans="1:19" ht="15.6">
      <c r="A61" s="2">
        <v>5068</v>
      </c>
      <c r="B61" s="3">
        <v>46036</v>
      </c>
      <c r="C61" s="4">
        <f>YEAR(SalesDataTable[[#This Row],[Order Date]])</f>
        <v>2026</v>
      </c>
      <c r="D61" s="10" t="str">
        <f>"Q"&amp;ROUNDUP(MONTH(SalesDataTable[[#This Row],[Order Date]])/3,0)</f>
        <v>Q1</v>
      </c>
      <c r="E61" s="4" t="str">
        <f>TEXT(SalesDataTable[[#This Row],[Order Date]],"mmm")</f>
        <v>Jan</v>
      </c>
      <c r="F61" s="4" t="s">
        <v>0</v>
      </c>
      <c r="G61" s="4" t="s">
        <v>1</v>
      </c>
      <c r="H61" s="4" t="s">
        <v>2</v>
      </c>
      <c r="I61" s="4" t="s">
        <v>3</v>
      </c>
      <c r="J61" s="4" t="s">
        <v>14</v>
      </c>
      <c r="K61" s="4" t="s">
        <v>32</v>
      </c>
      <c r="L61" s="8">
        <v>2</v>
      </c>
      <c r="M61" s="5">
        <v>47.05</v>
      </c>
      <c r="N61" s="6">
        <v>0.1</v>
      </c>
      <c r="O61" s="5">
        <v>18.8</v>
      </c>
      <c r="P61" s="5">
        <f t="shared" si="0"/>
        <v>84.69</v>
      </c>
      <c r="Q61" s="5">
        <f t="shared" si="1"/>
        <v>37.6</v>
      </c>
      <c r="R61" s="5">
        <f t="shared" si="2"/>
        <v>47.089999999999996</v>
      </c>
      <c r="S61" s="7">
        <f t="shared" si="3"/>
        <v>0.55602786633604906</v>
      </c>
    </row>
    <row r="62" spans="1:19" ht="15.6">
      <c r="A62" s="2">
        <v>1539</v>
      </c>
      <c r="B62" s="3">
        <v>46037</v>
      </c>
      <c r="C62" s="4">
        <f>YEAR(SalesDataTable[[#This Row],[Order Date]])</f>
        <v>2026</v>
      </c>
      <c r="D62" s="10" t="str">
        <f>"Q"&amp;ROUNDUP(MONTH(SalesDataTable[[#This Row],[Order Date]])/3,0)</f>
        <v>Q1</v>
      </c>
      <c r="E62" s="4" t="str">
        <f>TEXT(SalesDataTable[[#This Row],[Order Date]],"mmm")</f>
        <v>Jan</v>
      </c>
      <c r="F62" s="4" t="s">
        <v>20</v>
      </c>
      <c r="G62" s="4" t="s">
        <v>33</v>
      </c>
      <c r="H62" s="4" t="s">
        <v>19</v>
      </c>
      <c r="I62" s="4" t="s">
        <v>16</v>
      </c>
      <c r="J62" s="4" t="s">
        <v>34</v>
      </c>
      <c r="K62" s="4" t="s">
        <v>38</v>
      </c>
      <c r="L62" s="8">
        <v>3</v>
      </c>
      <c r="M62" s="5">
        <v>123.14</v>
      </c>
      <c r="N62" s="6">
        <v>0.05</v>
      </c>
      <c r="O62" s="5">
        <v>70.67</v>
      </c>
      <c r="P62" s="5">
        <f t="shared" si="0"/>
        <v>350.94900000000001</v>
      </c>
      <c r="Q62" s="5">
        <f t="shared" si="1"/>
        <v>212.01</v>
      </c>
      <c r="R62" s="5">
        <f t="shared" si="2"/>
        <v>138.93900000000002</v>
      </c>
      <c r="S62" s="7">
        <f t="shared" si="3"/>
        <v>0.39589513006163296</v>
      </c>
    </row>
    <row r="63" spans="1:19" ht="15.6">
      <c r="A63" s="2">
        <v>1709</v>
      </c>
      <c r="B63" s="3">
        <v>46037</v>
      </c>
      <c r="C63" s="4">
        <f>YEAR(SalesDataTable[[#This Row],[Order Date]])</f>
        <v>2026</v>
      </c>
      <c r="D63" s="10" t="str">
        <f>"Q"&amp;ROUNDUP(MONTH(SalesDataTable[[#This Row],[Order Date]])/3,0)</f>
        <v>Q1</v>
      </c>
      <c r="E63" s="4" t="str">
        <f>TEXT(SalesDataTable[[#This Row],[Order Date]],"mmm")</f>
        <v>Jan</v>
      </c>
      <c r="F63" s="4" t="s">
        <v>20</v>
      </c>
      <c r="G63" s="4" t="s">
        <v>47</v>
      </c>
      <c r="H63" s="4" t="s">
        <v>2</v>
      </c>
      <c r="I63" s="4" t="s">
        <v>3</v>
      </c>
      <c r="J63" s="4" t="s">
        <v>9</v>
      </c>
      <c r="K63" s="4" t="s">
        <v>37</v>
      </c>
      <c r="L63" s="8">
        <v>2</v>
      </c>
      <c r="M63" s="5">
        <v>151.33000000000001</v>
      </c>
      <c r="N63" s="6">
        <v>0.1</v>
      </c>
      <c r="O63" s="5">
        <v>78.44</v>
      </c>
      <c r="P63" s="5">
        <f t="shared" si="0"/>
        <v>272.39400000000001</v>
      </c>
      <c r="Q63" s="5">
        <f t="shared" si="1"/>
        <v>156.88</v>
      </c>
      <c r="R63" s="5">
        <f t="shared" si="2"/>
        <v>115.51400000000001</v>
      </c>
      <c r="S63" s="7">
        <f t="shared" si="3"/>
        <v>0.42406954631893512</v>
      </c>
    </row>
    <row r="64" spans="1:19" ht="15.6">
      <c r="A64" s="2">
        <v>2702</v>
      </c>
      <c r="B64" s="3">
        <v>46037</v>
      </c>
      <c r="C64" s="4">
        <f>YEAR(SalesDataTable[[#This Row],[Order Date]])</f>
        <v>2026</v>
      </c>
      <c r="D64" s="10" t="str">
        <f>"Q"&amp;ROUNDUP(MONTH(SalesDataTable[[#This Row],[Order Date]])/3,0)</f>
        <v>Q1</v>
      </c>
      <c r="E64" s="4" t="str">
        <f>TEXT(SalesDataTable[[#This Row],[Order Date]],"mmm")</f>
        <v>Jan</v>
      </c>
      <c r="F64" s="4" t="s">
        <v>6</v>
      </c>
      <c r="G64" s="4" t="s">
        <v>49</v>
      </c>
      <c r="H64" s="4" t="s">
        <v>2</v>
      </c>
      <c r="I64" s="4" t="s">
        <v>3</v>
      </c>
      <c r="J64" s="4" t="s">
        <v>9</v>
      </c>
      <c r="K64" s="4" t="s">
        <v>17</v>
      </c>
      <c r="L64" s="8">
        <v>5</v>
      </c>
      <c r="M64" s="5">
        <v>144.01</v>
      </c>
      <c r="N64" s="6">
        <v>0.05</v>
      </c>
      <c r="O64" s="5">
        <v>79.64</v>
      </c>
      <c r="P64" s="5">
        <f t="shared" si="0"/>
        <v>684.0474999999999</v>
      </c>
      <c r="Q64" s="5">
        <f t="shared" si="1"/>
        <v>398.2</v>
      </c>
      <c r="R64" s="5">
        <f t="shared" si="2"/>
        <v>285.84749999999991</v>
      </c>
      <c r="S64" s="7">
        <f t="shared" si="3"/>
        <v>0.41787668254032062</v>
      </c>
    </row>
    <row r="65" spans="1:19" ht="15.6">
      <c r="A65" s="2">
        <v>3176</v>
      </c>
      <c r="B65" s="3">
        <v>46037</v>
      </c>
      <c r="C65" s="4">
        <f>YEAR(SalesDataTable[[#This Row],[Order Date]])</f>
        <v>2026</v>
      </c>
      <c r="D65" s="10" t="str">
        <f>"Q"&amp;ROUNDUP(MONTH(SalesDataTable[[#This Row],[Order Date]])/3,0)</f>
        <v>Q1</v>
      </c>
      <c r="E65" s="4" t="str">
        <f>TEXT(SalesDataTable[[#This Row],[Order Date]],"mmm")</f>
        <v>Jan</v>
      </c>
      <c r="F65" s="4" t="s">
        <v>20</v>
      </c>
      <c r="G65" s="4" t="s">
        <v>33</v>
      </c>
      <c r="H65" s="4" t="s">
        <v>2</v>
      </c>
      <c r="I65" s="4" t="s">
        <v>3</v>
      </c>
      <c r="J65" s="4" t="s">
        <v>9</v>
      </c>
      <c r="K65" s="4" t="s">
        <v>10</v>
      </c>
      <c r="L65" s="8">
        <v>3</v>
      </c>
      <c r="M65" s="5">
        <v>91.19</v>
      </c>
      <c r="N65" s="6">
        <v>0</v>
      </c>
      <c r="O65" s="5">
        <v>44.47</v>
      </c>
      <c r="P65" s="5">
        <f t="shared" si="0"/>
        <v>273.57</v>
      </c>
      <c r="Q65" s="5">
        <f t="shared" si="1"/>
        <v>133.41</v>
      </c>
      <c r="R65" s="5">
        <f t="shared" si="2"/>
        <v>140.16</v>
      </c>
      <c r="S65" s="7">
        <f t="shared" si="3"/>
        <v>0.5123368790437548</v>
      </c>
    </row>
    <row r="66" spans="1:19" ht="15.6">
      <c r="A66" s="2">
        <v>3705</v>
      </c>
      <c r="B66" s="3">
        <v>46037</v>
      </c>
      <c r="C66" s="4">
        <f>YEAR(SalesDataTable[[#This Row],[Order Date]])</f>
        <v>2026</v>
      </c>
      <c r="D66" s="10" t="str">
        <f>"Q"&amp;ROUNDUP(MONTH(SalesDataTable[[#This Row],[Order Date]])/3,0)</f>
        <v>Q1</v>
      </c>
      <c r="E66" s="4" t="str">
        <f>TEXT(SalesDataTable[[#This Row],[Order Date]],"mmm")</f>
        <v>Jan</v>
      </c>
      <c r="F66" s="4" t="s">
        <v>20</v>
      </c>
      <c r="G66" s="4" t="s">
        <v>31</v>
      </c>
      <c r="H66" s="4" t="s">
        <v>19</v>
      </c>
      <c r="I66" s="4" t="s">
        <v>13</v>
      </c>
      <c r="J66" s="4" t="s">
        <v>14</v>
      </c>
      <c r="K66" s="4" t="s">
        <v>32</v>
      </c>
      <c r="L66" s="8">
        <v>2</v>
      </c>
      <c r="M66" s="5">
        <v>45.45</v>
      </c>
      <c r="N66" s="6">
        <v>0</v>
      </c>
      <c r="O66" s="5">
        <v>18.190000000000001</v>
      </c>
      <c r="P66" s="5">
        <f t="shared" ref="P66:P129" si="4">L66*M66*(1-N66)</f>
        <v>90.9</v>
      </c>
      <c r="Q66" s="5">
        <f t="shared" ref="Q66:Q129" si="5">L66*O66</f>
        <v>36.380000000000003</v>
      </c>
      <c r="R66" s="5">
        <f t="shared" ref="R66:R129" si="6">P66-Q66</f>
        <v>54.52</v>
      </c>
      <c r="S66" s="7">
        <f t="shared" ref="S66:S129" si="7">IFERROR(R66/P66,0)</f>
        <v>0.59977997799779981</v>
      </c>
    </row>
    <row r="67" spans="1:19" ht="15.6">
      <c r="A67" s="2">
        <v>3736</v>
      </c>
      <c r="B67" s="3">
        <v>46037</v>
      </c>
      <c r="C67" s="4">
        <f>YEAR(SalesDataTable[[#This Row],[Order Date]])</f>
        <v>2026</v>
      </c>
      <c r="D67" s="10" t="str">
        <f>"Q"&amp;ROUNDUP(MONTH(SalesDataTable[[#This Row],[Order Date]])/3,0)</f>
        <v>Q1</v>
      </c>
      <c r="E67" s="4" t="str">
        <f>TEXT(SalesDataTable[[#This Row],[Order Date]],"mmm")</f>
        <v>Jan</v>
      </c>
      <c r="F67" s="4" t="s">
        <v>6</v>
      </c>
      <c r="G67" s="4" t="s">
        <v>7</v>
      </c>
      <c r="H67" s="4" t="s">
        <v>28</v>
      </c>
      <c r="I67" s="4" t="s">
        <v>13</v>
      </c>
      <c r="J67" s="4" t="s">
        <v>34</v>
      </c>
      <c r="K67" s="4" t="s">
        <v>35</v>
      </c>
      <c r="L67" s="8">
        <v>1</v>
      </c>
      <c r="M67" s="5">
        <v>40.72</v>
      </c>
      <c r="N67" s="6">
        <v>0</v>
      </c>
      <c r="O67" s="5">
        <v>14.94</v>
      </c>
      <c r="P67" s="5">
        <f t="shared" si="4"/>
        <v>40.72</v>
      </c>
      <c r="Q67" s="5">
        <f t="shared" si="5"/>
        <v>14.94</v>
      </c>
      <c r="R67" s="5">
        <f t="shared" si="6"/>
        <v>25.78</v>
      </c>
      <c r="S67" s="7">
        <f t="shared" si="7"/>
        <v>0.6331041257367388</v>
      </c>
    </row>
    <row r="68" spans="1:19" ht="15.6">
      <c r="A68" s="2">
        <v>3967</v>
      </c>
      <c r="B68" s="3">
        <v>46037</v>
      </c>
      <c r="C68" s="4">
        <f>YEAR(SalesDataTable[[#This Row],[Order Date]])</f>
        <v>2026</v>
      </c>
      <c r="D68" s="10" t="str">
        <f>"Q"&amp;ROUNDUP(MONTH(SalesDataTable[[#This Row],[Order Date]])/3,0)</f>
        <v>Q1</v>
      </c>
      <c r="E68" s="4" t="str">
        <f>TEXT(SalesDataTable[[#This Row],[Order Date]],"mmm")</f>
        <v>Jan</v>
      </c>
      <c r="F68" s="4" t="s">
        <v>6</v>
      </c>
      <c r="G68" s="4" t="s">
        <v>43</v>
      </c>
      <c r="H68" s="4" t="s">
        <v>2</v>
      </c>
      <c r="I68" s="4" t="s">
        <v>16</v>
      </c>
      <c r="J68" s="4" t="s">
        <v>14</v>
      </c>
      <c r="K68" s="4" t="s">
        <v>15</v>
      </c>
      <c r="L68" s="8">
        <v>2</v>
      </c>
      <c r="M68" s="5">
        <v>37.090000000000003</v>
      </c>
      <c r="N68" s="6">
        <v>0</v>
      </c>
      <c r="O68" s="5">
        <v>13.29</v>
      </c>
      <c r="P68" s="5">
        <f t="shared" si="4"/>
        <v>74.180000000000007</v>
      </c>
      <c r="Q68" s="5">
        <f t="shared" si="5"/>
        <v>26.58</v>
      </c>
      <c r="R68" s="5">
        <f t="shared" si="6"/>
        <v>47.600000000000009</v>
      </c>
      <c r="S68" s="7">
        <f t="shared" si="7"/>
        <v>0.64168239417632789</v>
      </c>
    </row>
    <row r="69" spans="1:19" ht="15.6">
      <c r="A69" s="2">
        <v>170</v>
      </c>
      <c r="B69" s="3">
        <v>46038</v>
      </c>
      <c r="C69" s="4">
        <f>YEAR(SalesDataTable[[#This Row],[Order Date]])</f>
        <v>2026</v>
      </c>
      <c r="D69" s="10" t="str">
        <f>"Q"&amp;ROUNDUP(MONTH(SalesDataTable[[#This Row],[Order Date]])/3,0)</f>
        <v>Q1</v>
      </c>
      <c r="E69" s="4" t="str">
        <f>TEXT(SalesDataTable[[#This Row],[Order Date]],"mmm")</f>
        <v>Jan</v>
      </c>
      <c r="F69" s="4" t="s">
        <v>11</v>
      </c>
      <c r="G69" s="4" t="s">
        <v>39</v>
      </c>
      <c r="H69" s="4" t="s">
        <v>2</v>
      </c>
      <c r="I69" s="4" t="s">
        <v>13</v>
      </c>
      <c r="J69" s="4" t="s">
        <v>23</v>
      </c>
      <c r="K69" s="4" t="s">
        <v>51</v>
      </c>
      <c r="L69" s="8">
        <v>1</v>
      </c>
      <c r="M69" s="5">
        <v>124.45</v>
      </c>
      <c r="N69" s="6">
        <v>0.15</v>
      </c>
      <c r="O69" s="5">
        <v>59.77</v>
      </c>
      <c r="P69" s="5">
        <f t="shared" si="4"/>
        <v>105.7825</v>
      </c>
      <c r="Q69" s="5">
        <f t="shared" si="5"/>
        <v>59.77</v>
      </c>
      <c r="R69" s="5">
        <f t="shared" si="6"/>
        <v>46.012499999999996</v>
      </c>
      <c r="S69" s="7">
        <f t="shared" si="7"/>
        <v>0.43497270342447941</v>
      </c>
    </row>
    <row r="70" spans="1:19" ht="15.6">
      <c r="A70" s="2">
        <v>1040</v>
      </c>
      <c r="B70" s="3">
        <v>46038</v>
      </c>
      <c r="C70" s="4">
        <f>YEAR(SalesDataTable[[#This Row],[Order Date]])</f>
        <v>2026</v>
      </c>
      <c r="D70" s="10" t="str">
        <f>"Q"&amp;ROUNDUP(MONTH(SalesDataTable[[#This Row],[Order Date]])/3,0)</f>
        <v>Q1</v>
      </c>
      <c r="E70" s="4" t="str">
        <f>TEXT(SalesDataTable[[#This Row],[Order Date]],"mmm")</f>
        <v>Jan</v>
      </c>
      <c r="F70" s="4" t="s">
        <v>0</v>
      </c>
      <c r="G70" s="4" t="s">
        <v>1</v>
      </c>
      <c r="H70" s="4" t="s">
        <v>19</v>
      </c>
      <c r="I70" s="4" t="s">
        <v>13</v>
      </c>
      <c r="J70" s="4" t="s">
        <v>14</v>
      </c>
      <c r="K70" s="4" t="s">
        <v>15</v>
      </c>
      <c r="L70" s="8">
        <v>1</v>
      </c>
      <c r="M70" s="5">
        <v>35.93</v>
      </c>
      <c r="N70" s="6">
        <v>0.05</v>
      </c>
      <c r="O70" s="5">
        <v>13.33</v>
      </c>
      <c r="P70" s="5">
        <f t="shared" si="4"/>
        <v>34.133499999999998</v>
      </c>
      <c r="Q70" s="5">
        <f t="shared" si="5"/>
        <v>13.33</v>
      </c>
      <c r="R70" s="5">
        <f t="shared" si="6"/>
        <v>20.8035</v>
      </c>
      <c r="S70" s="7">
        <f t="shared" si="7"/>
        <v>0.60947456311248482</v>
      </c>
    </row>
    <row r="71" spans="1:19" ht="15.6">
      <c r="A71" s="2">
        <v>2380</v>
      </c>
      <c r="B71" s="3">
        <v>46038</v>
      </c>
      <c r="C71" s="4">
        <f>YEAR(SalesDataTable[[#This Row],[Order Date]])</f>
        <v>2026</v>
      </c>
      <c r="D71" s="10" t="str">
        <f>"Q"&amp;ROUNDUP(MONTH(SalesDataTable[[#This Row],[Order Date]])/3,0)</f>
        <v>Q1</v>
      </c>
      <c r="E71" s="4" t="str">
        <f>TEXT(SalesDataTable[[#This Row],[Order Date]],"mmm")</f>
        <v>Jan</v>
      </c>
      <c r="F71" s="4" t="s">
        <v>20</v>
      </c>
      <c r="G71" s="4" t="s">
        <v>47</v>
      </c>
      <c r="H71" s="4" t="s">
        <v>2</v>
      </c>
      <c r="I71" s="4" t="s">
        <v>3</v>
      </c>
      <c r="J71" s="4" t="s">
        <v>23</v>
      </c>
      <c r="K71" s="4" t="s">
        <v>51</v>
      </c>
      <c r="L71" s="8">
        <v>4</v>
      </c>
      <c r="M71" s="5">
        <v>121.8</v>
      </c>
      <c r="N71" s="6">
        <v>0.05</v>
      </c>
      <c r="O71" s="5">
        <v>59.57</v>
      </c>
      <c r="P71" s="5">
        <f t="shared" si="4"/>
        <v>462.84</v>
      </c>
      <c r="Q71" s="5">
        <f t="shared" si="5"/>
        <v>238.28</v>
      </c>
      <c r="R71" s="5">
        <f t="shared" si="6"/>
        <v>224.55999999999997</v>
      </c>
      <c r="S71" s="7">
        <f t="shared" si="7"/>
        <v>0.48517846339987897</v>
      </c>
    </row>
    <row r="72" spans="1:19" ht="15.6">
      <c r="A72" s="2">
        <v>3219</v>
      </c>
      <c r="B72" s="3">
        <v>46038</v>
      </c>
      <c r="C72" s="4">
        <f>YEAR(SalesDataTable[[#This Row],[Order Date]])</f>
        <v>2026</v>
      </c>
      <c r="D72" s="10" t="str">
        <f>"Q"&amp;ROUNDUP(MONTH(SalesDataTable[[#This Row],[Order Date]])/3,0)</f>
        <v>Q1</v>
      </c>
      <c r="E72" s="4" t="str">
        <f>TEXT(SalesDataTable[[#This Row],[Order Date]],"mmm")</f>
        <v>Jan</v>
      </c>
      <c r="F72" s="4" t="s">
        <v>6</v>
      </c>
      <c r="G72" s="4" t="s">
        <v>41</v>
      </c>
      <c r="H72" s="4" t="s">
        <v>19</v>
      </c>
      <c r="I72" s="4" t="s">
        <v>3</v>
      </c>
      <c r="J72" s="4" t="s">
        <v>9</v>
      </c>
      <c r="K72" s="4" t="s">
        <v>10</v>
      </c>
      <c r="L72" s="8">
        <v>1</v>
      </c>
      <c r="M72" s="5">
        <v>92.6</v>
      </c>
      <c r="N72" s="6">
        <v>0.05</v>
      </c>
      <c r="O72" s="5">
        <v>44.15</v>
      </c>
      <c r="P72" s="5">
        <f t="shared" si="4"/>
        <v>87.969999999999985</v>
      </c>
      <c r="Q72" s="5">
        <f t="shared" si="5"/>
        <v>44.15</v>
      </c>
      <c r="R72" s="5">
        <f t="shared" si="6"/>
        <v>43.819999999999986</v>
      </c>
      <c r="S72" s="7">
        <f t="shared" si="7"/>
        <v>0.4981243605774695</v>
      </c>
    </row>
    <row r="73" spans="1:19" ht="15.6">
      <c r="A73" s="2">
        <v>4425</v>
      </c>
      <c r="B73" s="3">
        <v>46038</v>
      </c>
      <c r="C73" s="4">
        <f>YEAR(SalesDataTable[[#This Row],[Order Date]])</f>
        <v>2026</v>
      </c>
      <c r="D73" s="10" t="str">
        <f>"Q"&amp;ROUNDUP(MONTH(SalesDataTable[[#This Row],[Order Date]])/3,0)</f>
        <v>Q1</v>
      </c>
      <c r="E73" s="4" t="str">
        <f>TEXT(SalesDataTable[[#This Row],[Order Date]],"mmm")</f>
        <v>Jan</v>
      </c>
      <c r="F73" s="4" t="s">
        <v>6</v>
      </c>
      <c r="G73" s="4" t="s">
        <v>43</v>
      </c>
      <c r="H73" s="4" t="s">
        <v>8</v>
      </c>
      <c r="I73" s="4" t="s">
        <v>16</v>
      </c>
      <c r="J73" s="4" t="s">
        <v>4</v>
      </c>
      <c r="K73" s="4" t="s">
        <v>30</v>
      </c>
      <c r="L73" s="8">
        <v>10</v>
      </c>
      <c r="M73" s="5">
        <v>102.68</v>
      </c>
      <c r="N73" s="6">
        <v>0.15</v>
      </c>
      <c r="O73" s="5">
        <v>51.07</v>
      </c>
      <c r="P73" s="5">
        <f t="shared" si="4"/>
        <v>872.78000000000009</v>
      </c>
      <c r="Q73" s="5">
        <f t="shared" si="5"/>
        <v>510.7</v>
      </c>
      <c r="R73" s="5">
        <f t="shared" si="6"/>
        <v>362.0800000000001</v>
      </c>
      <c r="S73" s="7">
        <f t="shared" si="7"/>
        <v>0.41485826897958256</v>
      </c>
    </row>
    <row r="74" spans="1:19" ht="15.6">
      <c r="A74" s="2">
        <v>4508</v>
      </c>
      <c r="B74" s="3">
        <v>46038</v>
      </c>
      <c r="C74" s="4">
        <f>YEAR(SalesDataTable[[#This Row],[Order Date]])</f>
        <v>2026</v>
      </c>
      <c r="D74" s="10" t="str">
        <f>"Q"&amp;ROUNDUP(MONTH(SalesDataTable[[#This Row],[Order Date]])/3,0)</f>
        <v>Q1</v>
      </c>
      <c r="E74" s="4" t="str">
        <f>TEXT(SalesDataTable[[#This Row],[Order Date]],"mmm")</f>
        <v>Jan</v>
      </c>
      <c r="F74" s="4" t="s">
        <v>20</v>
      </c>
      <c r="G74" s="4" t="s">
        <v>47</v>
      </c>
      <c r="H74" s="4" t="s">
        <v>28</v>
      </c>
      <c r="I74" s="4" t="s">
        <v>13</v>
      </c>
      <c r="J74" s="4" t="s">
        <v>4</v>
      </c>
      <c r="K74" s="4" t="s">
        <v>26</v>
      </c>
      <c r="L74" s="8">
        <v>3</v>
      </c>
      <c r="M74" s="5">
        <v>40.92</v>
      </c>
      <c r="N74" s="6">
        <v>0.15</v>
      </c>
      <c r="O74" s="5">
        <v>16.71</v>
      </c>
      <c r="P74" s="5">
        <f t="shared" si="4"/>
        <v>104.346</v>
      </c>
      <c r="Q74" s="5">
        <f t="shared" si="5"/>
        <v>50.13</v>
      </c>
      <c r="R74" s="5">
        <f t="shared" si="6"/>
        <v>54.216000000000001</v>
      </c>
      <c r="S74" s="7">
        <f t="shared" si="7"/>
        <v>0.51957909263412105</v>
      </c>
    </row>
    <row r="75" spans="1:19" ht="15.6">
      <c r="A75" s="2">
        <v>4806</v>
      </c>
      <c r="B75" s="3">
        <v>46038</v>
      </c>
      <c r="C75" s="4">
        <f>YEAR(SalesDataTable[[#This Row],[Order Date]])</f>
        <v>2026</v>
      </c>
      <c r="D75" s="10" t="str">
        <f>"Q"&amp;ROUNDUP(MONTH(SalesDataTable[[#This Row],[Order Date]])/3,0)</f>
        <v>Q1</v>
      </c>
      <c r="E75" s="4" t="str">
        <f>TEXT(SalesDataTable[[#This Row],[Order Date]],"mmm")</f>
        <v>Jan</v>
      </c>
      <c r="F75" s="4" t="s">
        <v>11</v>
      </c>
      <c r="G75" s="4" t="s">
        <v>52</v>
      </c>
      <c r="H75" s="4" t="s">
        <v>19</v>
      </c>
      <c r="I75" s="4" t="s">
        <v>13</v>
      </c>
      <c r="J75" s="4" t="s">
        <v>4</v>
      </c>
      <c r="K75" s="4" t="s">
        <v>30</v>
      </c>
      <c r="L75" s="8">
        <v>4</v>
      </c>
      <c r="M75" s="5">
        <v>102.68</v>
      </c>
      <c r="N75" s="6">
        <v>0</v>
      </c>
      <c r="O75" s="5">
        <v>50.83</v>
      </c>
      <c r="P75" s="5">
        <f t="shared" si="4"/>
        <v>410.72</v>
      </c>
      <c r="Q75" s="5">
        <f t="shared" si="5"/>
        <v>203.32</v>
      </c>
      <c r="R75" s="5">
        <f t="shared" si="6"/>
        <v>207.40000000000003</v>
      </c>
      <c r="S75" s="7">
        <f t="shared" si="7"/>
        <v>0.50496688741721862</v>
      </c>
    </row>
    <row r="76" spans="1:19" ht="15.6">
      <c r="A76" s="2">
        <v>755</v>
      </c>
      <c r="B76" s="3">
        <v>46039</v>
      </c>
      <c r="C76" s="4">
        <f>YEAR(SalesDataTable[[#This Row],[Order Date]])</f>
        <v>2026</v>
      </c>
      <c r="D76" s="10" t="str">
        <f>"Q"&amp;ROUNDUP(MONTH(SalesDataTable[[#This Row],[Order Date]])/3,0)</f>
        <v>Q1</v>
      </c>
      <c r="E76" s="4" t="str">
        <f>TEXT(SalesDataTable[[#This Row],[Order Date]],"mmm")</f>
        <v>Jan</v>
      </c>
      <c r="F76" s="4" t="s">
        <v>0</v>
      </c>
      <c r="G76" s="4" t="s">
        <v>36</v>
      </c>
      <c r="H76" s="4" t="s">
        <v>28</v>
      </c>
      <c r="I76" s="4" t="s">
        <v>13</v>
      </c>
      <c r="J76" s="4" t="s">
        <v>14</v>
      </c>
      <c r="K76" s="4" t="s">
        <v>48</v>
      </c>
      <c r="L76" s="8">
        <v>2</v>
      </c>
      <c r="M76" s="5">
        <v>164.38</v>
      </c>
      <c r="N76" s="6">
        <v>0.05</v>
      </c>
      <c r="O76" s="5">
        <v>85.93</v>
      </c>
      <c r="P76" s="5">
        <f t="shared" si="4"/>
        <v>312.322</v>
      </c>
      <c r="Q76" s="5">
        <f t="shared" si="5"/>
        <v>171.86</v>
      </c>
      <c r="R76" s="5">
        <f t="shared" si="6"/>
        <v>140.46199999999999</v>
      </c>
      <c r="S76" s="7">
        <f t="shared" si="7"/>
        <v>0.44973456881039436</v>
      </c>
    </row>
    <row r="77" spans="1:19" ht="15.6">
      <c r="A77" s="2">
        <v>3171</v>
      </c>
      <c r="B77" s="3">
        <v>46039</v>
      </c>
      <c r="C77" s="4">
        <f>YEAR(SalesDataTable[[#This Row],[Order Date]])</f>
        <v>2026</v>
      </c>
      <c r="D77" s="10" t="str">
        <f>"Q"&amp;ROUNDUP(MONTH(SalesDataTable[[#This Row],[Order Date]])/3,0)</f>
        <v>Q1</v>
      </c>
      <c r="E77" s="4" t="str">
        <f>TEXT(SalesDataTable[[#This Row],[Order Date]],"mmm")</f>
        <v>Jan</v>
      </c>
      <c r="F77" s="4" t="s">
        <v>0</v>
      </c>
      <c r="G77" s="4" t="s">
        <v>50</v>
      </c>
      <c r="H77" s="4" t="s">
        <v>19</v>
      </c>
      <c r="I77" s="4" t="s">
        <v>3</v>
      </c>
      <c r="J77" s="4" t="s">
        <v>4</v>
      </c>
      <c r="K77" s="4" t="s">
        <v>22</v>
      </c>
      <c r="L77" s="8">
        <v>1</v>
      </c>
      <c r="M77" s="5">
        <v>51.78</v>
      </c>
      <c r="N77" s="6">
        <v>0</v>
      </c>
      <c r="O77" s="5">
        <v>22.64</v>
      </c>
      <c r="P77" s="5">
        <f t="shared" si="4"/>
        <v>51.78</v>
      </c>
      <c r="Q77" s="5">
        <f t="shared" si="5"/>
        <v>22.64</v>
      </c>
      <c r="R77" s="5">
        <f t="shared" si="6"/>
        <v>29.14</v>
      </c>
      <c r="S77" s="7">
        <f t="shared" si="7"/>
        <v>0.56276554654306687</v>
      </c>
    </row>
    <row r="78" spans="1:19" ht="15.6">
      <c r="A78" s="2">
        <v>4277</v>
      </c>
      <c r="B78" s="3">
        <v>46039</v>
      </c>
      <c r="C78" s="4">
        <f>YEAR(SalesDataTable[[#This Row],[Order Date]])</f>
        <v>2026</v>
      </c>
      <c r="D78" s="10" t="str">
        <f>"Q"&amp;ROUNDUP(MONTH(SalesDataTable[[#This Row],[Order Date]])/3,0)</f>
        <v>Q1</v>
      </c>
      <c r="E78" s="4" t="str">
        <f>TEXT(SalesDataTable[[#This Row],[Order Date]],"mmm")</f>
        <v>Jan</v>
      </c>
      <c r="F78" s="4" t="s">
        <v>6</v>
      </c>
      <c r="G78" s="4" t="s">
        <v>41</v>
      </c>
      <c r="H78" s="4" t="s">
        <v>19</v>
      </c>
      <c r="I78" s="4" t="s">
        <v>3</v>
      </c>
      <c r="J78" s="4" t="s">
        <v>34</v>
      </c>
      <c r="K78" s="4" t="s">
        <v>45</v>
      </c>
      <c r="L78" s="8">
        <v>1</v>
      </c>
      <c r="M78" s="5">
        <v>50.52</v>
      </c>
      <c r="N78" s="6">
        <v>0.05</v>
      </c>
      <c r="O78" s="5">
        <v>22.37</v>
      </c>
      <c r="P78" s="5">
        <f t="shared" si="4"/>
        <v>47.994</v>
      </c>
      <c r="Q78" s="5">
        <f t="shared" si="5"/>
        <v>22.37</v>
      </c>
      <c r="R78" s="5">
        <f t="shared" si="6"/>
        <v>25.623999999999999</v>
      </c>
      <c r="S78" s="7">
        <f t="shared" si="7"/>
        <v>0.5339000708421886</v>
      </c>
    </row>
    <row r="79" spans="1:19" ht="15.6">
      <c r="A79" s="2">
        <v>4648</v>
      </c>
      <c r="B79" s="3">
        <v>46039</v>
      </c>
      <c r="C79" s="4">
        <f>YEAR(SalesDataTable[[#This Row],[Order Date]])</f>
        <v>2026</v>
      </c>
      <c r="D79" s="10" t="str">
        <f>"Q"&amp;ROUNDUP(MONTH(SalesDataTable[[#This Row],[Order Date]])/3,0)</f>
        <v>Q1</v>
      </c>
      <c r="E79" s="4" t="str">
        <f>TEXT(SalesDataTable[[#This Row],[Order Date]],"mmm")</f>
        <v>Jan</v>
      </c>
      <c r="F79" s="4" t="s">
        <v>6</v>
      </c>
      <c r="G79" s="4" t="s">
        <v>49</v>
      </c>
      <c r="H79" s="4" t="s">
        <v>28</v>
      </c>
      <c r="I79" s="4" t="s">
        <v>13</v>
      </c>
      <c r="J79" s="4" t="s">
        <v>23</v>
      </c>
      <c r="K79" s="4" t="s">
        <v>29</v>
      </c>
      <c r="L79" s="8">
        <v>1</v>
      </c>
      <c r="M79" s="5">
        <v>199.02</v>
      </c>
      <c r="N79" s="6">
        <v>0</v>
      </c>
      <c r="O79" s="5">
        <v>106.49</v>
      </c>
      <c r="P79" s="5">
        <f t="shared" si="4"/>
        <v>199.02</v>
      </c>
      <c r="Q79" s="5">
        <f t="shared" si="5"/>
        <v>106.49</v>
      </c>
      <c r="R79" s="5">
        <f t="shared" si="6"/>
        <v>92.530000000000015</v>
      </c>
      <c r="S79" s="7">
        <f t="shared" si="7"/>
        <v>0.46492814792483173</v>
      </c>
    </row>
    <row r="80" spans="1:19" ht="15.6">
      <c r="A80" s="2">
        <v>157</v>
      </c>
      <c r="B80" s="3">
        <v>46040</v>
      </c>
      <c r="C80" s="4">
        <f>YEAR(SalesDataTable[[#This Row],[Order Date]])</f>
        <v>2026</v>
      </c>
      <c r="D80" s="10" t="str">
        <f>"Q"&amp;ROUNDUP(MONTH(SalesDataTable[[#This Row],[Order Date]])/3,0)</f>
        <v>Q1</v>
      </c>
      <c r="E80" s="4" t="str">
        <f>TEXT(SalesDataTable[[#This Row],[Order Date]],"mmm")</f>
        <v>Jan</v>
      </c>
      <c r="F80" s="4" t="s">
        <v>20</v>
      </c>
      <c r="G80" s="4" t="s">
        <v>33</v>
      </c>
      <c r="H80" s="4" t="s">
        <v>19</v>
      </c>
      <c r="I80" s="4" t="s">
        <v>3</v>
      </c>
      <c r="J80" s="4" t="s">
        <v>23</v>
      </c>
      <c r="K80" s="4" t="s">
        <v>40</v>
      </c>
      <c r="L80" s="8">
        <v>3</v>
      </c>
      <c r="M80" s="5">
        <v>80.27</v>
      </c>
      <c r="N80" s="6">
        <v>0.1</v>
      </c>
      <c r="O80" s="5">
        <v>39.26</v>
      </c>
      <c r="P80" s="5">
        <f t="shared" si="4"/>
        <v>216.72900000000001</v>
      </c>
      <c r="Q80" s="5">
        <f t="shared" si="5"/>
        <v>117.78</v>
      </c>
      <c r="R80" s="5">
        <f t="shared" si="6"/>
        <v>98.949000000000012</v>
      </c>
      <c r="S80" s="7">
        <f t="shared" si="7"/>
        <v>0.45655634455933447</v>
      </c>
    </row>
    <row r="81" spans="1:19" ht="15.6">
      <c r="A81" s="2">
        <v>2271</v>
      </c>
      <c r="B81" s="3">
        <v>46040</v>
      </c>
      <c r="C81" s="4">
        <f>YEAR(SalesDataTable[[#This Row],[Order Date]])</f>
        <v>2026</v>
      </c>
      <c r="D81" s="10" t="str">
        <f>"Q"&amp;ROUNDUP(MONTH(SalesDataTable[[#This Row],[Order Date]])/3,0)</f>
        <v>Q1</v>
      </c>
      <c r="E81" s="4" t="str">
        <f>TEXT(SalesDataTable[[#This Row],[Order Date]],"mmm")</f>
        <v>Jan</v>
      </c>
      <c r="F81" s="4" t="s">
        <v>6</v>
      </c>
      <c r="G81" s="4" t="s">
        <v>7</v>
      </c>
      <c r="H81" s="4" t="s">
        <v>19</v>
      </c>
      <c r="I81" s="4" t="s">
        <v>13</v>
      </c>
      <c r="J81" s="4" t="s">
        <v>23</v>
      </c>
      <c r="K81" s="4" t="s">
        <v>24</v>
      </c>
      <c r="L81" s="8">
        <v>4</v>
      </c>
      <c r="M81" s="5">
        <v>333.28</v>
      </c>
      <c r="N81" s="6">
        <v>0</v>
      </c>
      <c r="O81" s="5">
        <v>195.76</v>
      </c>
      <c r="P81" s="5">
        <f t="shared" si="4"/>
        <v>1333.12</v>
      </c>
      <c r="Q81" s="5">
        <f t="shared" si="5"/>
        <v>783.04</v>
      </c>
      <c r="R81" s="5">
        <f t="shared" si="6"/>
        <v>550.07999999999993</v>
      </c>
      <c r="S81" s="7">
        <f t="shared" si="7"/>
        <v>0.41262602016322608</v>
      </c>
    </row>
    <row r="82" spans="1:19" ht="15.6">
      <c r="A82" s="2">
        <v>3330</v>
      </c>
      <c r="B82" s="3">
        <v>46040</v>
      </c>
      <c r="C82" s="4">
        <f>YEAR(SalesDataTable[[#This Row],[Order Date]])</f>
        <v>2026</v>
      </c>
      <c r="D82" s="10" t="str">
        <f>"Q"&amp;ROUNDUP(MONTH(SalesDataTable[[#This Row],[Order Date]])/3,0)</f>
        <v>Q1</v>
      </c>
      <c r="E82" s="4" t="str">
        <f>TEXT(SalesDataTable[[#This Row],[Order Date]],"mmm")</f>
        <v>Jan</v>
      </c>
      <c r="F82" s="4" t="s">
        <v>20</v>
      </c>
      <c r="G82" s="4" t="s">
        <v>47</v>
      </c>
      <c r="H82" s="4" t="s">
        <v>28</v>
      </c>
      <c r="I82" s="4" t="s">
        <v>13</v>
      </c>
      <c r="J82" s="4" t="s">
        <v>4</v>
      </c>
      <c r="K82" s="4" t="s">
        <v>30</v>
      </c>
      <c r="L82" s="8">
        <v>1</v>
      </c>
      <c r="M82" s="5">
        <v>104.36</v>
      </c>
      <c r="N82" s="6">
        <v>0</v>
      </c>
      <c r="O82" s="5">
        <v>51.63</v>
      </c>
      <c r="P82" s="5">
        <f t="shared" si="4"/>
        <v>104.36</v>
      </c>
      <c r="Q82" s="5">
        <f t="shared" si="5"/>
        <v>51.63</v>
      </c>
      <c r="R82" s="5">
        <f t="shared" si="6"/>
        <v>52.73</v>
      </c>
      <c r="S82" s="7">
        <f t="shared" si="7"/>
        <v>0.50527021847451126</v>
      </c>
    </row>
    <row r="83" spans="1:19" ht="15.6">
      <c r="A83" s="2">
        <v>4547</v>
      </c>
      <c r="B83" s="3">
        <v>46040</v>
      </c>
      <c r="C83" s="4">
        <f>YEAR(SalesDataTable[[#This Row],[Order Date]])</f>
        <v>2026</v>
      </c>
      <c r="D83" s="10" t="str">
        <f>"Q"&amp;ROUNDUP(MONTH(SalesDataTable[[#This Row],[Order Date]])/3,0)</f>
        <v>Q1</v>
      </c>
      <c r="E83" s="4" t="str">
        <f>TEXT(SalesDataTable[[#This Row],[Order Date]],"mmm")</f>
        <v>Jan</v>
      </c>
      <c r="F83" s="4" t="s">
        <v>11</v>
      </c>
      <c r="G83" s="4" t="s">
        <v>25</v>
      </c>
      <c r="H83" s="4" t="s">
        <v>28</v>
      </c>
      <c r="I83" s="4" t="s">
        <v>13</v>
      </c>
      <c r="J83" s="4" t="s">
        <v>4</v>
      </c>
      <c r="K83" s="4" t="s">
        <v>5</v>
      </c>
      <c r="L83" s="8">
        <v>1</v>
      </c>
      <c r="M83" s="5">
        <v>83.52</v>
      </c>
      <c r="N83" s="6">
        <v>0.05</v>
      </c>
      <c r="O83" s="5">
        <v>42.97</v>
      </c>
      <c r="P83" s="5">
        <f t="shared" si="4"/>
        <v>79.343999999999994</v>
      </c>
      <c r="Q83" s="5">
        <f t="shared" si="5"/>
        <v>42.97</v>
      </c>
      <c r="R83" s="5">
        <f t="shared" si="6"/>
        <v>36.373999999999995</v>
      </c>
      <c r="S83" s="7">
        <f t="shared" si="7"/>
        <v>0.45843416011292598</v>
      </c>
    </row>
    <row r="84" spans="1:19" ht="15.6">
      <c r="A84" s="2">
        <v>1840</v>
      </c>
      <c r="B84" s="3">
        <v>46041</v>
      </c>
      <c r="C84" s="4">
        <f>YEAR(SalesDataTable[[#This Row],[Order Date]])</f>
        <v>2026</v>
      </c>
      <c r="D84" s="10" t="str">
        <f>"Q"&amp;ROUNDUP(MONTH(SalesDataTable[[#This Row],[Order Date]])/3,0)</f>
        <v>Q1</v>
      </c>
      <c r="E84" s="4" t="str">
        <f>TEXT(SalesDataTable[[#This Row],[Order Date]],"mmm")</f>
        <v>Jan</v>
      </c>
      <c r="F84" s="4" t="s">
        <v>11</v>
      </c>
      <c r="G84" s="4" t="s">
        <v>39</v>
      </c>
      <c r="H84" s="4" t="s">
        <v>2</v>
      </c>
      <c r="I84" s="4" t="s">
        <v>13</v>
      </c>
      <c r="J84" s="4" t="s">
        <v>34</v>
      </c>
      <c r="K84" s="4" t="s">
        <v>38</v>
      </c>
      <c r="L84" s="8">
        <v>2</v>
      </c>
      <c r="M84" s="5">
        <v>125.93</v>
      </c>
      <c r="N84" s="6">
        <v>0</v>
      </c>
      <c r="O84" s="5">
        <v>69.150000000000006</v>
      </c>
      <c r="P84" s="5">
        <f t="shared" si="4"/>
        <v>251.86</v>
      </c>
      <c r="Q84" s="5">
        <f t="shared" si="5"/>
        <v>138.30000000000001</v>
      </c>
      <c r="R84" s="5">
        <f t="shared" si="6"/>
        <v>113.56</v>
      </c>
      <c r="S84" s="7">
        <f t="shared" si="7"/>
        <v>0.45088541253077102</v>
      </c>
    </row>
    <row r="85" spans="1:19" ht="15.6">
      <c r="A85" s="2">
        <v>1850</v>
      </c>
      <c r="B85" s="3">
        <v>46041</v>
      </c>
      <c r="C85" s="4">
        <f>YEAR(SalesDataTable[[#This Row],[Order Date]])</f>
        <v>2026</v>
      </c>
      <c r="D85" s="10" t="str">
        <f>"Q"&amp;ROUNDUP(MONTH(SalesDataTable[[#This Row],[Order Date]])/3,0)</f>
        <v>Q1</v>
      </c>
      <c r="E85" s="4" t="str">
        <f>TEXT(SalesDataTable[[#This Row],[Order Date]],"mmm")</f>
        <v>Jan</v>
      </c>
      <c r="F85" s="4" t="s">
        <v>6</v>
      </c>
      <c r="G85" s="4" t="s">
        <v>27</v>
      </c>
      <c r="H85" s="4" t="s">
        <v>2</v>
      </c>
      <c r="I85" s="4" t="s">
        <v>16</v>
      </c>
      <c r="J85" s="4" t="s">
        <v>4</v>
      </c>
      <c r="K85" s="4" t="s">
        <v>22</v>
      </c>
      <c r="L85" s="8">
        <v>1</v>
      </c>
      <c r="M85" s="5">
        <v>49.85</v>
      </c>
      <c r="N85" s="6">
        <v>0</v>
      </c>
      <c r="O85" s="5">
        <v>23.07</v>
      </c>
      <c r="P85" s="5">
        <f t="shared" si="4"/>
        <v>49.85</v>
      </c>
      <c r="Q85" s="5">
        <f t="shared" si="5"/>
        <v>23.07</v>
      </c>
      <c r="R85" s="5">
        <f t="shared" si="6"/>
        <v>26.78</v>
      </c>
      <c r="S85" s="7">
        <f t="shared" si="7"/>
        <v>0.53721163490471413</v>
      </c>
    </row>
    <row r="86" spans="1:19" ht="15.6">
      <c r="A86" s="2">
        <v>1858</v>
      </c>
      <c r="B86" s="3">
        <v>46041</v>
      </c>
      <c r="C86" s="4">
        <f>YEAR(SalesDataTable[[#This Row],[Order Date]])</f>
        <v>2026</v>
      </c>
      <c r="D86" s="10" t="str">
        <f>"Q"&amp;ROUNDUP(MONTH(SalesDataTable[[#This Row],[Order Date]])/3,0)</f>
        <v>Q1</v>
      </c>
      <c r="E86" s="4" t="str">
        <f>TEXT(SalesDataTable[[#This Row],[Order Date]],"mmm")</f>
        <v>Jan</v>
      </c>
      <c r="F86" s="4" t="s">
        <v>6</v>
      </c>
      <c r="G86" s="4" t="s">
        <v>7</v>
      </c>
      <c r="H86" s="4" t="s">
        <v>2</v>
      </c>
      <c r="I86" s="4" t="s">
        <v>3</v>
      </c>
      <c r="J86" s="4" t="s">
        <v>14</v>
      </c>
      <c r="K86" s="4" t="s">
        <v>15</v>
      </c>
      <c r="L86" s="8">
        <v>1</v>
      </c>
      <c r="M86" s="5">
        <v>36.130000000000003</v>
      </c>
      <c r="N86" s="6">
        <v>0</v>
      </c>
      <c r="O86" s="5">
        <v>13.39</v>
      </c>
      <c r="P86" s="5">
        <f t="shared" si="4"/>
        <v>36.130000000000003</v>
      </c>
      <c r="Q86" s="5">
        <f t="shared" si="5"/>
        <v>13.39</v>
      </c>
      <c r="R86" s="5">
        <f t="shared" si="6"/>
        <v>22.740000000000002</v>
      </c>
      <c r="S86" s="7">
        <f t="shared" si="7"/>
        <v>0.62939385552172711</v>
      </c>
    </row>
    <row r="87" spans="1:19" ht="15.6">
      <c r="A87" s="2">
        <v>2910</v>
      </c>
      <c r="B87" s="3">
        <v>46041</v>
      </c>
      <c r="C87" s="4">
        <f>YEAR(SalesDataTable[[#This Row],[Order Date]])</f>
        <v>2026</v>
      </c>
      <c r="D87" s="10" t="str">
        <f>"Q"&amp;ROUNDUP(MONTH(SalesDataTable[[#This Row],[Order Date]])/3,0)</f>
        <v>Q1</v>
      </c>
      <c r="E87" s="4" t="str">
        <f>TEXT(SalesDataTable[[#This Row],[Order Date]],"mmm")</f>
        <v>Jan</v>
      </c>
      <c r="F87" s="4" t="s">
        <v>20</v>
      </c>
      <c r="G87" s="4" t="s">
        <v>47</v>
      </c>
      <c r="H87" s="4" t="s">
        <v>19</v>
      </c>
      <c r="I87" s="4" t="s">
        <v>3</v>
      </c>
      <c r="J87" s="4" t="s">
        <v>4</v>
      </c>
      <c r="K87" s="4" t="s">
        <v>30</v>
      </c>
      <c r="L87" s="8">
        <v>1</v>
      </c>
      <c r="M87" s="5">
        <v>104.83</v>
      </c>
      <c r="N87" s="6">
        <v>0.05</v>
      </c>
      <c r="O87" s="5">
        <v>51.06</v>
      </c>
      <c r="P87" s="5">
        <f t="shared" si="4"/>
        <v>99.588499999999996</v>
      </c>
      <c r="Q87" s="5">
        <f t="shared" si="5"/>
        <v>51.06</v>
      </c>
      <c r="R87" s="5">
        <f t="shared" si="6"/>
        <v>48.528499999999994</v>
      </c>
      <c r="S87" s="7">
        <f t="shared" si="7"/>
        <v>0.48729019916958277</v>
      </c>
    </row>
    <row r="88" spans="1:19" ht="15.6">
      <c r="A88" s="2">
        <v>3694</v>
      </c>
      <c r="B88" s="3">
        <v>46041</v>
      </c>
      <c r="C88" s="4">
        <f>YEAR(SalesDataTable[[#This Row],[Order Date]])</f>
        <v>2026</v>
      </c>
      <c r="D88" s="10" t="str">
        <f>"Q"&amp;ROUNDUP(MONTH(SalesDataTable[[#This Row],[Order Date]])/3,0)</f>
        <v>Q1</v>
      </c>
      <c r="E88" s="4" t="str">
        <f>TEXT(SalesDataTable[[#This Row],[Order Date]],"mmm")</f>
        <v>Jan</v>
      </c>
      <c r="F88" s="4" t="s">
        <v>0</v>
      </c>
      <c r="G88" s="4" t="s">
        <v>1</v>
      </c>
      <c r="H88" s="4" t="s">
        <v>19</v>
      </c>
      <c r="I88" s="4" t="s">
        <v>3</v>
      </c>
      <c r="J88" s="4" t="s">
        <v>14</v>
      </c>
      <c r="K88" s="4" t="s">
        <v>15</v>
      </c>
      <c r="L88" s="8">
        <v>1</v>
      </c>
      <c r="M88" s="5">
        <v>35.46</v>
      </c>
      <c r="N88" s="6">
        <v>0.05</v>
      </c>
      <c r="O88" s="5">
        <v>13.81</v>
      </c>
      <c r="P88" s="5">
        <f t="shared" si="4"/>
        <v>33.686999999999998</v>
      </c>
      <c r="Q88" s="5">
        <f t="shared" si="5"/>
        <v>13.81</v>
      </c>
      <c r="R88" s="5">
        <f t="shared" si="6"/>
        <v>19.876999999999995</v>
      </c>
      <c r="S88" s="7">
        <f t="shared" si="7"/>
        <v>0.59004957401965141</v>
      </c>
    </row>
    <row r="89" spans="1:19" ht="15.6">
      <c r="A89" s="2">
        <v>631</v>
      </c>
      <c r="B89" s="3">
        <v>46042</v>
      </c>
      <c r="C89" s="4">
        <f>YEAR(SalesDataTable[[#This Row],[Order Date]])</f>
        <v>2026</v>
      </c>
      <c r="D89" s="10" t="str">
        <f>"Q"&amp;ROUNDUP(MONTH(SalesDataTable[[#This Row],[Order Date]])/3,0)</f>
        <v>Q1</v>
      </c>
      <c r="E89" s="4" t="str">
        <f>TEXT(SalesDataTable[[#This Row],[Order Date]],"mmm")</f>
        <v>Jan</v>
      </c>
      <c r="F89" s="4" t="s">
        <v>20</v>
      </c>
      <c r="G89" s="4" t="s">
        <v>33</v>
      </c>
      <c r="H89" s="4" t="s">
        <v>28</v>
      </c>
      <c r="I89" s="4" t="s">
        <v>3</v>
      </c>
      <c r="J89" s="4" t="s">
        <v>14</v>
      </c>
      <c r="K89" s="4" t="s">
        <v>48</v>
      </c>
      <c r="L89" s="8">
        <v>1</v>
      </c>
      <c r="M89" s="5">
        <v>165.42</v>
      </c>
      <c r="N89" s="6">
        <v>0</v>
      </c>
      <c r="O89" s="5">
        <v>85.69</v>
      </c>
      <c r="P89" s="5">
        <f t="shared" si="4"/>
        <v>165.42</v>
      </c>
      <c r="Q89" s="5">
        <f t="shared" si="5"/>
        <v>85.69</v>
      </c>
      <c r="R89" s="5">
        <f t="shared" si="6"/>
        <v>79.72999999999999</v>
      </c>
      <c r="S89" s="7">
        <f t="shared" si="7"/>
        <v>0.48198524966751299</v>
      </c>
    </row>
    <row r="90" spans="1:19" ht="15.6">
      <c r="A90" s="2">
        <v>1113</v>
      </c>
      <c r="B90" s="3">
        <v>46042</v>
      </c>
      <c r="C90" s="4">
        <f>YEAR(SalesDataTable[[#This Row],[Order Date]])</f>
        <v>2026</v>
      </c>
      <c r="D90" s="10" t="str">
        <f>"Q"&amp;ROUNDUP(MONTH(SalesDataTable[[#This Row],[Order Date]])/3,0)</f>
        <v>Q1</v>
      </c>
      <c r="E90" s="4" t="str">
        <f>TEXT(SalesDataTable[[#This Row],[Order Date]],"mmm")</f>
        <v>Jan</v>
      </c>
      <c r="F90" s="4" t="s">
        <v>11</v>
      </c>
      <c r="G90" s="4" t="s">
        <v>25</v>
      </c>
      <c r="H90" s="4" t="s">
        <v>2</v>
      </c>
      <c r="I90" s="4" t="s">
        <v>3</v>
      </c>
      <c r="J90" s="4" t="s">
        <v>23</v>
      </c>
      <c r="K90" s="4" t="s">
        <v>51</v>
      </c>
      <c r="L90" s="8">
        <v>1</v>
      </c>
      <c r="M90" s="5">
        <v>122.86</v>
      </c>
      <c r="N90" s="6">
        <v>0.05</v>
      </c>
      <c r="O90" s="5">
        <v>60.36</v>
      </c>
      <c r="P90" s="5">
        <f t="shared" si="4"/>
        <v>116.717</v>
      </c>
      <c r="Q90" s="5">
        <f t="shared" si="5"/>
        <v>60.36</v>
      </c>
      <c r="R90" s="5">
        <f t="shared" si="6"/>
        <v>56.356999999999999</v>
      </c>
      <c r="S90" s="7">
        <f t="shared" si="7"/>
        <v>0.48285168398776529</v>
      </c>
    </row>
    <row r="91" spans="1:19" ht="15.6">
      <c r="A91" s="2">
        <v>1525</v>
      </c>
      <c r="B91" s="3">
        <v>46042</v>
      </c>
      <c r="C91" s="4">
        <f>YEAR(SalesDataTable[[#This Row],[Order Date]])</f>
        <v>2026</v>
      </c>
      <c r="D91" s="10" t="str">
        <f>"Q"&amp;ROUNDUP(MONTH(SalesDataTable[[#This Row],[Order Date]])/3,0)</f>
        <v>Q1</v>
      </c>
      <c r="E91" s="4" t="str">
        <f>TEXT(SalesDataTable[[#This Row],[Order Date]],"mmm")</f>
        <v>Jan</v>
      </c>
      <c r="F91" s="4" t="s">
        <v>0</v>
      </c>
      <c r="G91" s="4" t="s">
        <v>1</v>
      </c>
      <c r="H91" s="4" t="s">
        <v>19</v>
      </c>
      <c r="I91" s="4" t="s">
        <v>3</v>
      </c>
      <c r="J91" s="4" t="s">
        <v>34</v>
      </c>
      <c r="K91" s="4" t="s">
        <v>42</v>
      </c>
      <c r="L91" s="8">
        <v>2</v>
      </c>
      <c r="M91" s="5">
        <v>35.82</v>
      </c>
      <c r="N91" s="6">
        <v>0</v>
      </c>
      <c r="O91" s="5">
        <v>14.09</v>
      </c>
      <c r="P91" s="5">
        <f t="shared" si="4"/>
        <v>71.64</v>
      </c>
      <c r="Q91" s="5">
        <f t="shared" si="5"/>
        <v>28.18</v>
      </c>
      <c r="R91" s="5">
        <f t="shared" si="6"/>
        <v>43.46</v>
      </c>
      <c r="S91" s="7">
        <f t="shared" si="7"/>
        <v>0.60664433277498608</v>
      </c>
    </row>
    <row r="92" spans="1:19" ht="15.6">
      <c r="A92" s="2">
        <v>3233</v>
      </c>
      <c r="B92" s="3">
        <v>46042</v>
      </c>
      <c r="C92" s="4">
        <f>YEAR(SalesDataTable[[#This Row],[Order Date]])</f>
        <v>2026</v>
      </c>
      <c r="D92" s="10" t="str">
        <f>"Q"&amp;ROUNDUP(MONTH(SalesDataTable[[#This Row],[Order Date]])/3,0)</f>
        <v>Q1</v>
      </c>
      <c r="E92" s="4" t="str">
        <f>TEXT(SalesDataTable[[#This Row],[Order Date]],"mmm")</f>
        <v>Jan</v>
      </c>
      <c r="F92" s="4" t="s">
        <v>0</v>
      </c>
      <c r="G92" s="4" t="s">
        <v>1</v>
      </c>
      <c r="H92" s="4" t="s">
        <v>2</v>
      </c>
      <c r="I92" s="4" t="s">
        <v>13</v>
      </c>
      <c r="J92" s="4" t="s">
        <v>23</v>
      </c>
      <c r="K92" s="4" t="s">
        <v>51</v>
      </c>
      <c r="L92" s="8">
        <v>3</v>
      </c>
      <c r="M92" s="5">
        <v>120.29</v>
      </c>
      <c r="N92" s="6">
        <v>0.1</v>
      </c>
      <c r="O92" s="5">
        <v>62.41</v>
      </c>
      <c r="P92" s="5">
        <f t="shared" si="4"/>
        <v>324.78300000000002</v>
      </c>
      <c r="Q92" s="5">
        <f t="shared" si="5"/>
        <v>187.23</v>
      </c>
      <c r="R92" s="5">
        <f t="shared" si="6"/>
        <v>137.55300000000003</v>
      </c>
      <c r="S92" s="7">
        <f t="shared" si="7"/>
        <v>0.42352278290427769</v>
      </c>
    </row>
    <row r="93" spans="1:19" ht="15.6">
      <c r="A93" s="2">
        <v>4455</v>
      </c>
      <c r="B93" s="3">
        <v>46042</v>
      </c>
      <c r="C93" s="4">
        <f>YEAR(SalesDataTable[[#This Row],[Order Date]])</f>
        <v>2026</v>
      </c>
      <c r="D93" s="10" t="str">
        <f>"Q"&amp;ROUNDUP(MONTH(SalesDataTable[[#This Row],[Order Date]])/3,0)</f>
        <v>Q1</v>
      </c>
      <c r="E93" s="4" t="str">
        <f>TEXT(SalesDataTable[[#This Row],[Order Date]],"mmm")</f>
        <v>Jan</v>
      </c>
      <c r="F93" s="4" t="s">
        <v>6</v>
      </c>
      <c r="G93" s="4" t="s">
        <v>41</v>
      </c>
      <c r="H93" s="4" t="s">
        <v>28</v>
      </c>
      <c r="I93" s="4" t="s">
        <v>3</v>
      </c>
      <c r="J93" s="4" t="s">
        <v>23</v>
      </c>
      <c r="K93" s="4" t="s">
        <v>40</v>
      </c>
      <c r="L93" s="8">
        <v>1</v>
      </c>
      <c r="M93" s="5">
        <v>80.239999999999995</v>
      </c>
      <c r="N93" s="6">
        <v>0.1</v>
      </c>
      <c r="O93" s="5">
        <v>39.950000000000003</v>
      </c>
      <c r="P93" s="5">
        <f t="shared" si="4"/>
        <v>72.215999999999994</v>
      </c>
      <c r="Q93" s="5">
        <f t="shared" si="5"/>
        <v>39.950000000000003</v>
      </c>
      <c r="R93" s="5">
        <f t="shared" si="6"/>
        <v>32.265999999999991</v>
      </c>
      <c r="S93" s="7">
        <f t="shared" si="7"/>
        <v>0.44679849340866279</v>
      </c>
    </row>
    <row r="94" spans="1:19" ht="15.6">
      <c r="A94" s="2">
        <v>1769</v>
      </c>
      <c r="B94" s="3">
        <v>46043</v>
      </c>
      <c r="C94" s="4">
        <f>YEAR(SalesDataTable[[#This Row],[Order Date]])</f>
        <v>2026</v>
      </c>
      <c r="D94" s="10" t="str">
        <f>"Q"&amp;ROUNDUP(MONTH(SalesDataTable[[#This Row],[Order Date]])/3,0)</f>
        <v>Q1</v>
      </c>
      <c r="E94" s="4" t="str">
        <f>TEXT(SalesDataTable[[#This Row],[Order Date]],"mmm")</f>
        <v>Jan</v>
      </c>
      <c r="F94" s="4" t="s">
        <v>0</v>
      </c>
      <c r="G94" s="4" t="s">
        <v>50</v>
      </c>
      <c r="H94" s="4" t="s">
        <v>19</v>
      </c>
      <c r="I94" s="4" t="s">
        <v>13</v>
      </c>
      <c r="J94" s="4" t="s">
        <v>34</v>
      </c>
      <c r="K94" s="4" t="s">
        <v>42</v>
      </c>
      <c r="L94" s="8">
        <v>2</v>
      </c>
      <c r="M94" s="5">
        <v>35.97</v>
      </c>
      <c r="N94" s="6">
        <v>0</v>
      </c>
      <c r="O94" s="5">
        <v>13.55</v>
      </c>
      <c r="P94" s="5">
        <f t="shared" si="4"/>
        <v>71.94</v>
      </c>
      <c r="Q94" s="5">
        <f t="shared" si="5"/>
        <v>27.1</v>
      </c>
      <c r="R94" s="5">
        <f t="shared" si="6"/>
        <v>44.839999999999996</v>
      </c>
      <c r="S94" s="7">
        <f t="shared" si="7"/>
        <v>0.62329719210453149</v>
      </c>
    </row>
    <row r="95" spans="1:19" ht="15.6">
      <c r="A95" s="2">
        <v>3467</v>
      </c>
      <c r="B95" s="3">
        <v>46043</v>
      </c>
      <c r="C95" s="4">
        <f>YEAR(SalesDataTable[[#This Row],[Order Date]])</f>
        <v>2026</v>
      </c>
      <c r="D95" s="10" t="str">
        <f>"Q"&amp;ROUNDUP(MONTH(SalesDataTable[[#This Row],[Order Date]])/3,0)</f>
        <v>Q1</v>
      </c>
      <c r="E95" s="4" t="str">
        <f>TEXT(SalesDataTable[[#This Row],[Order Date]],"mmm")</f>
        <v>Jan</v>
      </c>
      <c r="F95" s="4" t="s">
        <v>6</v>
      </c>
      <c r="G95" s="4" t="s">
        <v>41</v>
      </c>
      <c r="H95" s="4" t="s">
        <v>2</v>
      </c>
      <c r="I95" s="4" t="s">
        <v>13</v>
      </c>
      <c r="J95" s="4" t="s">
        <v>9</v>
      </c>
      <c r="K95" s="4" t="s">
        <v>46</v>
      </c>
      <c r="L95" s="8">
        <v>1</v>
      </c>
      <c r="M95" s="5">
        <v>72.239999999999995</v>
      </c>
      <c r="N95" s="6">
        <v>0</v>
      </c>
      <c r="O95" s="5">
        <v>33.26</v>
      </c>
      <c r="P95" s="5">
        <f t="shared" si="4"/>
        <v>72.239999999999995</v>
      </c>
      <c r="Q95" s="5">
        <f t="shared" si="5"/>
        <v>33.26</v>
      </c>
      <c r="R95" s="5">
        <f t="shared" si="6"/>
        <v>38.979999999999997</v>
      </c>
      <c r="S95" s="7">
        <f t="shared" si="7"/>
        <v>0.53959025470653377</v>
      </c>
    </row>
    <row r="96" spans="1:19" ht="15.6">
      <c r="A96" s="2">
        <v>3911</v>
      </c>
      <c r="B96" s="3">
        <v>46043</v>
      </c>
      <c r="C96" s="4">
        <f>YEAR(SalesDataTable[[#This Row],[Order Date]])</f>
        <v>2026</v>
      </c>
      <c r="D96" s="10" t="str">
        <f>"Q"&amp;ROUNDUP(MONTH(SalesDataTable[[#This Row],[Order Date]])/3,0)</f>
        <v>Q1</v>
      </c>
      <c r="E96" s="4" t="str">
        <f>TEXT(SalesDataTable[[#This Row],[Order Date]],"mmm")</f>
        <v>Jan</v>
      </c>
      <c r="F96" s="4" t="s">
        <v>0</v>
      </c>
      <c r="G96" s="4" t="s">
        <v>50</v>
      </c>
      <c r="H96" s="4" t="s">
        <v>2</v>
      </c>
      <c r="I96" s="4" t="s">
        <v>3</v>
      </c>
      <c r="J96" s="4" t="s">
        <v>9</v>
      </c>
      <c r="K96" s="4" t="s">
        <v>37</v>
      </c>
      <c r="L96" s="8">
        <v>5</v>
      </c>
      <c r="M96" s="5">
        <v>152.81</v>
      </c>
      <c r="N96" s="6">
        <v>0</v>
      </c>
      <c r="O96" s="5">
        <v>78.989999999999995</v>
      </c>
      <c r="P96" s="5">
        <f t="shared" si="4"/>
        <v>764.05</v>
      </c>
      <c r="Q96" s="5">
        <f t="shared" si="5"/>
        <v>394.95</v>
      </c>
      <c r="R96" s="5">
        <f t="shared" si="6"/>
        <v>369.09999999999997</v>
      </c>
      <c r="S96" s="7">
        <f t="shared" si="7"/>
        <v>0.48308356782933054</v>
      </c>
    </row>
    <row r="97" spans="1:19" ht="15.6">
      <c r="A97" s="2">
        <v>4401</v>
      </c>
      <c r="B97" s="3">
        <v>46043</v>
      </c>
      <c r="C97" s="4">
        <f>YEAR(SalesDataTable[[#This Row],[Order Date]])</f>
        <v>2026</v>
      </c>
      <c r="D97" s="10" t="str">
        <f>"Q"&amp;ROUNDUP(MONTH(SalesDataTable[[#This Row],[Order Date]])/3,0)</f>
        <v>Q1</v>
      </c>
      <c r="E97" s="4" t="str">
        <f>TEXT(SalesDataTable[[#This Row],[Order Date]],"mmm")</f>
        <v>Jan</v>
      </c>
      <c r="F97" s="4" t="s">
        <v>0</v>
      </c>
      <c r="G97" s="4" t="s">
        <v>50</v>
      </c>
      <c r="H97" s="4" t="s">
        <v>2</v>
      </c>
      <c r="I97" s="4" t="s">
        <v>13</v>
      </c>
      <c r="J97" s="4" t="s">
        <v>4</v>
      </c>
      <c r="K97" s="4" t="s">
        <v>5</v>
      </c>
      <c r="L97" s="8">
        <v>3</v>
      </c>
      <c r="M97" s="5">
        <v>83.34</v>
      </c>
      <c r="N97" s="6">
        <v>0</v>
      </c>
      <c r="O97" s="5">
        <v>41.44</v>
      </c>
      <c r="P97" s="5">
        <f t="shared" si="4"/>
        <v>250.02</v>
      </c>
      <c r="Q97" s="5">
        <f t="shared" si="5"/>
        <v>124.32</v>
      </c>
      <c r="R97" s="5">
        <f t="shared" si="6"/>
        <v>125.70000000000002</v>
      </c>
      <c r="S97" s="7">
        <f t="shared" si="7"/>
        <v>0.50275977921766268</v>
      </c>
    </row>
    <row r="98" spans="1:19" ht="15.6">
      <c r="A98" s="2">
        <v>4864</v>
      </c>
      <c r="B98" s="3">
        <v>46043</v>
      </c>
      <c r="C98" s="4">
        <f>YEAR(SalesDataTable[[#This Row],[Order Date]])</f>
        <v>2026</v>
      </c>
      <c r="D98" s="10" t="str">
        <f>"Q"&amp;ROUNDUP(MONTH(SalesDataTable[[#This Row],[Order Date]])/3,0)</f>
        <v>Q1</v>
      </c>
      <c r="E98" s="4" t="str">
        <f>TEXT(SalesDataTable[[#This Row],[Order Date]],"mmm")</f>
        <v>Jan</v>
      </c>
      <c r="F98" s="4" t="s">
        <v>20</v>
      </c>
      <c r="G98" s="4" t="s">
        <v>47</v>
      </c>
      <c r="H98" s="4" t="s">
        <v>2</v>
      </c>
      <c r="I98" s="4" t="s">
        <v>3</v>
      </c>
      <c r="J98" s="4" t="s">
        <v>34</v>
      </c>
      <c r="K98" s="4" t="s">
        <v>42</v>
      </c>
      <c r="L98" s="8">
        <v>1</v>
      </c>
      <c r="M98" s="5">
        <v>35.869999999999997</v>
      </c>
      <c r="N98" s="6">
        <v>0</v>
      </c>
      <c r="O98" s="5">
        <v>13.64</v>
      </c>
      <c r="P98" s="5">
        <f t="shared" si="4"/>
        <v>35.869999999999997</v>
      </c>
      <c r="Q98" s="5">
        <f t="shared" si="5"/>
        <v>13.64</v>
      </c>
      <c r="R98" s="5">
        <f t="shared" si="6"/>
        <v>22.229999999999997</v>
      </c>
      <c r="S98" s="7">
        <f t="shared" si="7"/>
        <v>0.61973794257039305</v>
      </c>
    </row>
    <row r="99" spans="1:19" ht="15.6">
      <c r="A99" s="2">
        <v>347</v>
      </c>
      <c r="B99" s="3">
        <v>46044</v>
      </c>
      <c r="C99" s="4">
        <f>YEAR(SalesDataTable[[#This Row],[Order Date]])</f>
        <v>2026</v>
      </c>
      <c r="D99" s="10" t="str">
        <f>"Q"&amp;ROUNDUP(MONTH(SalesDataTable[[#This Row],[Order Date]])/3,0)</f>
        <v>Q1</v>
      </c>
      <c r="E99" s="4" t="str">
        <f>TEXT(SalesDataTable[[#This Row],[Order Date]],"mmm")</f>
        <v>Jan</v>
      </c>
      <c r="F99" s="4" t="s">
        <v>20</v>
      </c>
      <c r="G99" s="4" t="s">
        <v>21</v>
      </c>
      <c r="H99" s="4" t="s">
        <v>28</v>
      </c>
      <c r="I99" s="4" t="s">
        <v>13</v>
      </c>
      <c r="J99" s="4" t="s">
        <v>23</v>
      </c>
      <c r="K99" s="4" t="s">
        <v>29</v>
      </c>
      <c r="L99" s="8">
        <v>1</v>
      </c>
      <c r="M99" s="5">
        <v>199.42</v>
      </c>
      <c r="N99" s="6">
        <v>0.05</v>
      </c>
      <c r="O99" s="5">
        <v>101.82</v>
      </c>
      <c r="P99" s="5">
        <f t="shared" si="4"/>
        <v>189.44899999999998</v>
      </c>
      <c r="Q99" s="5">
        <f t="shared" si="5"/>
        <v>101.82</v>
      </c>
      <c r="R99" s="5">
        <f t="shared" si="6"/>
        <v>87.628999999999991</v>
      </c>
      <c r="S99" s="7">
        <f t="shared" si="7"/>
        <v>0.46254664843836601</v>
      </c>
    </row>
    <row r="100" spans="1:19" ht="15.6">
      <c r="A100" s="2">
        <v>2051</v>
      </c>
      <c r="B100" s="3">
        <v>46044</v>
      </c>
      <c r="C100" s="4">
        <f>YEAR(SalesDataTable[[#This Row],[Order Date]])</f>
        <v>2026</v>
      </c>
      <c r="D100" s="10" t="str">
        <f>"Q"&amp;ROUNDUP(MONTH(SalesDataTable[[#This Row],[Order Date]])/3,0)</f>
        <v>Q1</v>
      </c>
      <c r="E100" s="4" t="str">
        <f>TEXT(SalesDataTable[[#This Row],[Order Date]],"mmm")</f>
        <v>Jan</v>
      </c>
      <c r="F100" s="4" t="s">
        <v>11</v>
      </c>
      <c r="G100" s="4" t="s">
        <v>25</v>
      </c>
      <c r="H100" s="4" t="s">
        <v>2</v>
      </c>
      <c r="I100" s="4" t="s">
        <v>13</v>
      </c>
      <c r="J100" s="4" t="s">
        <v>23</v>
      </c>
      <c r="K100" s="4" t="s">
        <v>24</v>
      </c>
      <c r="L100" s="8">
        <v>3</v>
      </c>
      <c r="M100" s="5">
        <v>347.41</v>
      </c>
      <c r="N100" s="6">
        <v>0.1</v>
      </c>
      <c r="O100" s="5">
        <v>192.13</v>
      </c>
      <c r="P100" s="5">
        <f t="shared" si="4"/>
        <v>938.00700000000006</v>
      </c>
      <c r="Q100" s="5">
        <f t="shared" si="5"/>
        <v>576.39</v>
      </c>
      <c r="R100" s="5">
        <f t="shared" si="6"/>
        <v>361.61700000000008</v>
      </c>
      <c r="S100" s="7">
        <f t="shared" si="7"/>
        <v>0.38551631277804971</v>
      </c>
    </row>
    <row r="101" spans="1:19" ht="15.6">
      <c r="A101" s="2">
        <v>2314</v>
      </c>
      <c r="B101" s="3">
        <v>46044</v>
      </c>
      <c r="C101" s="4">
        <f>YEAR(SalesDataTable[[#This Row],[Order Date]])</f>
        <v>2026</v>
      </c>
      <c r="D101" s="10" t="str">
        <f>"Q"&amp;ROUNDUP(MONTH(SalesDataTable[[#This Row],[Order Date]])/3,0)</f>
        <v>Q1</v>
      </c>
      <c r="E101" s="4" t="str">
        <f>TEXT(SalesDataTable[[#This Row],[Order Date]],"mmm")</f>
        <v>Jan</v>
      </c>
      <c r="F101" s="4" t="s">
        <v>0</v>
      </c>
      <c r="G101" s="4" t="s">
        <v>36</v>
      </c>
      <c r="H101" s="4" t="s">
        <v>2</v>
      </c>
      <c r="I101" s="4" t="s">
        <v>13</v>
      </c>
      <c r="J101" s="4" t="s">
        <v>4</v>
      </c>
      <c r="K101" s="4" t="s">
        <v>26</v>
      </c>
      <c r="L101" s="8">
        <v>1</v>
      </c>
      <c r="M101" s="5">
        <v>40.28</v>
      </c>
      <c r="N101" s="6">
        <v>0</v>
      </c>
      <c r="O101" s="5">
        <v>16.79</v>
      </c>
      <c r="P101" s="5">
        <f t="shared" si="4"/>
        <v>40.28</v>
      </c>
      <c r="Q101" s="5">
        <f t="shared" si="5"/>
        <v>16.79</v>
      </c>
      <c r="R101" s="5">
        <f t="shared" si="6"/>
        <v>23.490000000000002</v>
      </c>
      <c r="S101" s="7">
        <f t="shared" si="7"/>
        <v>0.58316782522343602</v>
      </c>
    </row>
    <row r="102" spans="1:19" ht="15.6">
      <c r="A102" s="2">
        <v>3861</v>
      </c>
      <c r="B102" s="3">
        <v>46044</v>
      </c>
      <c r="C102" s="4">
        <f>YEAR(SalesDataTable[[#This Row],[Order Date]])</f>
        <v>2026</v>
      </c>
      <c r="D102" s="10" t="str">
        <f>"Q"&amp;ROUNDUP(MONTH(SalesDataTable[[#This Row],[Order Date]])/3,0)</f>
        <v>Q1</v>
      </c>
      <c r="E102" s="4" t="str">
        <f>TEXT(SalesDataTable[[#This Row],[Order Date]],"mmm")</f>
        <v>Jan</v>
      </c>
      <c r="F102" s="4" t="s">
        <v>20</v>
      </c>
      <c r="G102" s="4" t="s">
        <v>47</v>
      </c>
      <c r="H102" s="4" t="s">
        <v>2</v>
      </c>
      <c r="I102" s="4" t="s">
        <v>3</v>
      </c>
      <c r="J102" s="4" t="s">
        <v>23</v>
      </c>
      <c r="K102" s="4" t="s">
        <v>29</v>
      </c>
      <c r="L102" s="8">
        <v>3</v>
      </c>
      <c r="M102" s="5">
        <v>195.49</v>
      </c>
      <c r="N102" s="6">
        <v>0.05</v>
      </c>
      <c r="O102" s="5">
        <v>106.38</v>
      </c>
      <c r="P102" s="5">
        <f t="shared" si="4"/>
        <v>557.14649999999995</v>
      </c>
      <c r="Q102" s="5">
        <f t="shared" si="5"/>
        <v>319.14</v>
      </c>
      <c r="R102" s="5">
        <f t="shared" si="6"/>
        <v>238.00649999999996</v>
      </c>
      <c r="S102" s="7">
        <f t="shared" si="7"/>
        <v>0.42718836069148775</v>
      </c>
    </row>
    <row r="103" spans="1:19" ht="15.6">
      <c r="A103" s="2">
        <v>843</v>
      </c>
      <c r="B103" s="3">
        <v>46045</v>
      </c>
      <c r="C103" s="4">
        <f>YEAR(SalesDataTable[[#This Row],[Order Date]])</f>
        <v>2026</v>
      </c>
      <c r="D103" s="10" t="str">
        <f>"Q"&amp;ROUNDUP(MONTH(SalesDataTable[[#This Row],[Order Date]])/3,0)</f>
        <v>Q1</v>
      </c>
      <c r="E103" s="4" t="str">
        <f>TEXT(SalesDataTable[[#This Row],[Order Date]],"mmm")</f>
        <v>Jan</v>
      </c>
      <c r="F103" s="4" t="s">
        <v>6</v>
      </c>
      <c r="G103" s="4" t="s">
        <v>41</v>
      </c>
      <c r="H103" s="4" t="s">
        <v>2</v>
      </c>
      <c r="I103" s="4" t="s">
        <v>3</v>
      </c>
      <c r="J103" s="4" t="s">
        <v>34</v>
      </c>
      <c r="K103" s="4" t="s">
        <v>42</v>
      </c>
      <c r="L103" s="8">
        <v>2</v>
      </c>
      <c r="M103" s="5">
        <v>35.75</v>
      </c>
      <c r="N103" s="6">
        <v>0</v>
      </c>
      <c r="O103" s="5">
        <v>13.94</v>
      </c>
      <c r="P103" s="5">
        <f t="shared" si="4"/>
        <v>71.5</v>
      </c>
      <c r="Q103" s="5">
        <f t="shared" si="5"/>
        <v>27.88</v>
      </c>
      <c r="R103" s="5">
        <f t="shared" si="6"/>
        <v>43.620000000000005</v>
      </c>
      <c r="S103" s="7">
        <f t="shared" si="7"/>
        <v>0.61006993006993016</v>
      </c>
    </row>
    <row r="104" spans="1:19" ht="15.6">
      <c r="A104" s="2">
        <v>868</v>
      </c>
      <c r="B104" s="3">
        <v>46045</v>
      </c>
      <c r="C104" s="4">
        <f>YEAR(SalesDataTable[[#This Row],[Order Date]])</f>
        <v>2026</v>
      </c>
      <c r="D104" s="10" t="str">
        <f>"Q"&amp;ROUNDUP(MONTH(SalesDataTable[[#This Row],[Order Date]])/3,0)</f>
        <v>Q1</v>
      </c>
      <c r="E104" s="4" t="str">
        <f>TEXT(SalesDataTable[[#This Row],[Order Date]],"mmm")</f>
        <v>Jan</v>
      </c>
      <c r="F104" s="4" t="s">
        <v>0</v>
      </c>
      <c r="G104" s="4" t="s">
        <v>50</v>
      </c>
      <c r="H104" s="4" t="s">
        <v>2</v>
      </c>
      <c r="I104" s="4" t="s">
        <v>3</v>
      </c>
      <c r="J104" s="4" t="s">
        <v>4</v>
      </c>
      <c r="K104" s="4" t="s">
        <v>30</v>
      </c>
      <c r="L104" s="8">
        <v>1</v>
      </c>
      <c r="M104" s="5">
        <v>103.39</v>
      </c>
      <c r="N104" s="6">
        <v>0</v>
      </c>
      <c r="O104" s="5">
        <v>51.32</v>
      </c>
      <c r="P104" s="5">
        <f t="shared" si="4"/>
        <v>103.39</v>
      </c>
      <c r="Q104" s="5">
        <f t="shared" si="5"/>
        <v>51.32</v>
      </c>
      <c r="R104" s="5">
        <f t="shared" si="6"/>
        <v>52.07</v>
      </c>
      <c r="S104" s="7">
        <f t="shared" si="7"/>
        <v>0.50362704323435536</v>
      </c>
    </row>
    <row r="105" spans="1:19" ht="15.6">
      <c r="A105" s="2">
        <v>890</v>
      </c>
      <c r="B105" s="3">
        <v>46045</v>
      </c>
      <c r="C105" s="4">
        <f>YEAR(SalesDataTable[[#This Row],[Order Date]])</f>
        <v>2026</v>
      </c>
      <c r="D105" s="10" t="str">
        <f>"Q"&amp;ROUNDUP(MONTH(SalesDataTable[[#This Row],[Order Date]])/3,0)</f>
        <v>Q1</v>
      </c>
      <c r="E105" s="4" t="str">
        <f>TEXT(SalesDataTable[[#This Row],[Order Date]],"mmm")</f>
        <v>Jan</v>
      </c>
      <c r="F105" s="4" t="s">
        <v>0</v>
      </c>
      <c r="G105" s="4" t="s">
        <v>50</v>
      </c>
      <c r="H105" s="4" t="s">
        <v>2</v>
      </c>
      <c r="I105" s="4" t="s">
        <v>13</v>
      </c>
      <c r="J105" s="4" t="s">
        <v>23</v>
      </c>
      <c r="K105" s="4" t="s">
        <v>40</v>
      </c>
      <c r="L105" s="8">
        <v>3</v>
      </c>
      <c r="M105" s="5">
        <v>81.98</v>
      </c>
      <c r="N105" s="6">
        <v>0.1</v>
      </c>
      <c r="O105" s="5">
        <v>40.229999999999997</v>
      </c>
      <c r="P105" s="5">
        <f t="shared" si="4"/>
        <v>221.346</v>
      </c>
      <c r="Q105" s="5">
        <f t="shared" si="5"/>
        <v>120.69</v>
      </c>
      <c r="R105" s="5">
        <f t="shared" si="6"/>
        <v>100.65600000000001</v>
      </c>
      <c r="S105" s="7">
        <f t="shared" si="7"/>
        <v>0.45474505977067581</v>
      </c>
    </row>
    <row r="106" spans="1:19" ht="15.6">
      <c r="A106" s="2">
        <v>2185</v>
      </c>
      <c r="B106" s="3">
        <v>46045</v>
      </c>
      <c r="C106" s="4">
        <f>YEAR(SalesDataTable[[#This Row],[Order Date]])</f>
        <v>2026</v>
      </c>
      <c r="D106" s="10" t="str">
        <f>"Q"&amp;ROUNDUP(MONTH(SalesDataTable[[#This Row],[Order Date]])/3,0)</f>
        <v>Q1</v>
      </c>
      <c r="E106" s="4" t="str">
        <f>TEXT(SalesDataTable[[#This Row],[Order Date]],"mmm")</f>
        <v>Jan</v>
      </c>
      <c r="F106" s="4" t="s">
        <v>11</v>
      </c>
      <c r="G106" s="4" t="s">
        <v>12</v>
      </c>
      <c r="H106" s="4" t="s">
        <v>8</v>
      </c>
      <c r="I106" s="4" t="s">
        <v>16</v>
      </c>
      <c r="J106" s="4" t="s">
        <v>23</v>
      </c>
      <c r="K106" s="4" t="s">
        <v>24</v>
      </c>
      <c r="L106" s="8">
        <v>10</v>
      </c>
      <c r="M106" s="5">
        <v>337.69</v>
      </c>
      <c r="N106" s="6">
        <v>0.1</v>
      </c>
      <c r="O106" s="5">
        <v>200.27</v>
      </c>
      <c r="P106" s="5">
        <f t="shared" si="4"/>
        <v>3039.21</v>
      </c>
      <c r="Q106" s="5">
        <f t="shared" si="5"/>
        <v>2002.7</v>
      </c>
      <c r="R106" s="5">
        <f t="shared" si="6"/>
        <v>1036.51</v>
      </c>
      <c r="S106" s="7">
        <f t="shared" si="7"/>
        <v>0.34104586389226149</v>
      </c>
    </row>
    <row r="107" spans="1:19" ht="15.6">
      <c r="A107" s="2">
        <v>2335</v>
      </c>
      <c r="B107" s="3">
        <v>46045</v>
      </c>
      <c r="C107" s="4">
        <f>YEAR(SalesDataTable[[#This Row],[Order Date]])</f>
        <v>2026</v>
      </c>
      <c r="D107" s="10" t="str">
        <f>"Q"&amp;ROUNDUP(MONTH(SalesDataTable[[#This Row],[Order Date]])/3,0)</f>
        <v>Q1</v>
      </c>
      <c r="E107" s="4" t="str">
        <f>TEXT(SalesDataTable[[#This Row],[Order Date]],"mmm")</f>
        <v>Jan</v>
      </c>
      <c r="F107" s="4" t="s">
        <v>20</v>
      </c>
      <c r="G107" s="4" t="s">
        <v>33</v>
      </c>
      <c r="H107" s="4" t="s">
        <v>2</v>
      </c>
      <c r="I107" s="4" t="s">
        <v>13</v>
      </c>
      <c r="J107" s="4" t="s">
        <v>23</v>
      </c>
      <c r="K107" s="4" t="s">
        <v>24</v>
      </c>
      <c r="L107" s="8">
        <v>2</v>
      </c>
      <c r="M107" s="5">
        <v>333.29</v>
      </c>
      <c r="N107" s="6">
        <v>0</v>
      </c>
      <c r="O107" s="5">
        <v>197.18</v>
      </c>
      <c r="P107" s="5">
        <f t="shared" si="4"/>
        <v>666.58</v>
      </c>
      <c r="Q107" s="5">
        <f t="shared" si="5"/>
        <v>394.36</v>
      </c>
      <c r="R107" s="5">
        <f t="shared" si="6"/>
        <v>272.22000000000003</v>
      </c>
      <c r="S107" s="7">
        <f t="shared" si="7"/>
        <v>0.40838308980167426</v>
      </c>
    </row>
    <row r="108" spans="1:19" ht="15.6">
      <c r="A108" s="2">
        <v>2784</v>
      </c>
      <c r="B108" s="3">
        <v>46045</v>
      </c>
      <c r="C108" s="4">
        <f>YEAR(SalesDataTable[[#This Row],[Order Date]])</f>
        <v>2026</v>
      </c>
      <c r="D108" s="10" t="str">
        <f>"Q"&amp;ROUNDUP(MONTH(SalesDataTable[[#This Row],[Order Date]])/3,0)</f>
        <v>Q1</v>
      </c>
      <c r="E108" s="4" t="str">
        <f>TEXT(SalesDataTable[[#This Row],[Order Date]],"mmm")</f>
        <v>Jan</v>
      </c>
      <c r="F108" s="4" t="s">
        <v>0</v>
      </c>
      <c r="G108" s="4" t="s">
        <v>50</v>
      </c>
      <c r="H108" s="4" t="s">
        <v>19</v>
      </c>
      <c r="I108" s="4" t="s">
        <v>13</v>
      </c>
      <c r="J108" s="4" t="s">
        <v>4</v>
      </c>
      <c r="K108" s="4" t="s">
        <v>5</v>
      </c>
      <c r="L108" s="8">
        <v>1</v>
      </c>
      <c r="M108" s="5">
        <v>80.11</v>
      </c>
      <c r="N108" s="6">
        <v>0.05</v>
      </c>
      <c r="O108" s="5">
        <v>43.54</v>
      </c>
      <c r="P108" s="5">
        <f t="shared" si="4"/>
        <v>76.104500000000002</v>
      </c>
      <c r="Q108" s="5">
        <f t="shared" si="5"/>
        <v>43.54</v>
      </c>
      <c r="R108" s="5">
        <f t="shared" si="6"/>
        <v>32.564500000000002</v>
      </c>
      <c r="S108" s="7">
        <f t="shared" si="7"/>
        <v>0.42789191177919839</v>
      </c>
    </row>
    <row r="109" spans="1:19" ht="15.6">
      <c r="A109" s="2">
        <v>3820</v>
      </c>
      <c r="B109" s="3">
        <v>46045</v>
      </c>
      <c r="C109" s="4">
        <f>YEAR(SalesDataTable[[#This Row],[Order Date]])</f>
        <v>2026</v>
      </c>
      <c r="D109" s="10" t="str">
        <f>"Q"&amp;ROUNDUP(MONTH(SalesDataTable[[#This Row],[Order Date]])/3,0)</f>
        <v>Q1</v>
      </c>
      <c r="E109" s="4" t="str">
        <f>TEXT(SalesDataTable[[#This Row],[Order Date]],"mmm")</f>
        <v>Jan</v>
      </c>
      <c r="F109" s="4" t="s">
        <v>20</v>
      </c>
      <c r="G109" s="4" t="s">
        <v>47</v>
      </c>
      <c r="H109" s="4" t="s">
        <v>19</v>
      </c>
      <c r="I109" s="4" t="s">
        <v>13</v>
      </c>
      <c r="J109" s="4" t="s">
        <v>23</v>
      </c>
      <c r="K109" s="4" t="s">
        <v>40</v>
      </c>
      <c r="L109" s="8">
        <v>1</v>
      </c>
      <c r="M109" s="5">
        <v>82.6</v>
      </c>
      <c r="N109" s="6">
        <v>0.05</v>
      </c>
      <c r="O109" s="5">
        <v>38.299999999999997</v>
      </c>
      <c r="P109" s="5">
        <f t="shared" si="4"/>
        <v>78.469999999999985</v>
      </c>
      <c r="Q109" s="5">
        <f t="shared" si="5"/>
        <v>38.299999999999997</v>
      </c>
      <c r="R109" s="5">
        <f t="shared" si="6"/>
        <v>40.169999999999987</v>
      </c>
      <c r="S109" s="7">
        <f t="shared" si="7"/>
        <v>0.51191538167452522</v>
      </c>
    </row>
    <row r="110" spans="1:19" ht="15.6">
      <c r="A110" s="2">
        <v>994</v>
      </c>
      <c r="B110" s="3">
        <v>46046</v>
      </c>
      <c r="C110" s="4">
        <f>YEAR(SalesDataTable[[#This Row],[Order Date]])</f>
        <v>2026</v>
      </c>
      <c r="D110" s="10" t="str">
        <f>"Q"&amp;ROUNDUP(MONTH(SalesDataTable[[#This Row],[Order Date]])/3,0)</f>
        <v>Q1</v>
      </c>
      <c r="E110" s="4" t="str">
        <f>TEXT(SalesDataTable[[#This Row],[Order Date]],"mmm")</f>
        <v>Jan</v>
      </c>
      <c r="F110" s="4" t="s">
        <v>0</v>
      </c>
      <c r="G110" s="4" t="s">
        <v>50</v>
      </c>
      <c r="H110" s="4" t="s">
        <v>2</v>
      </c>
      <c r="I110" s="4" t="s">
        <v>3</v>
      </c>
      <c r="J110" s="4" t="s">
        <v>9</v>
      </c>
      <c r="K110" s="4" t="s">
        <v>10</v>
      </c>
      <c r="L110" s="8">
        <v>1</v>
      </c>
      <c r="M110" s="5">
        <v>94.07</v>
      </c>
      <c r="N110" s="6">
        <v>0</v>
      </c>
      <c r="O110" s="5">
        <v>46.28</v>
      </c>
      <c r="P110" s="5">
        <f t="shared" si="4"/>
        <v>94.07</v>
      </c>
      <c r="Q110" s="5">
        <f t="shared" si="5"/>
        <v>46.28</v>
      </c>
      <c r="R110" s="5">
        <f t="shared" si="6"/>
        <v>47.789999999999992</v>
      </c>
      <c r="S110" s="7">
        <f t="shared" si="7"/>
        <v>0.50802593813117891</v>
      </c>
    </row>
    <row r="111" spans="1:19" ht="15.6">
      <c r="A111" s="2">
        <v>1643</v>
      </c>
      <c r="B111" s="3">
        <v>46046</v>
      </c>
      <c r="C111" s="4">
        <f>YEAR(SalesDataTable[[#This Row],[Order Date]])</f>
        <v>2026</v>
      </c>
      <c r="D111" s="10" t="str">
        <f>"Q"&amp;ROUNDUP(MONTH(SalesDataTable[[#This Row],[Order Date]])/3,0)</f>
        <v>Q1</v>
      </c>
      <c r="E111" s="4" t="str">
        <f>TEXT(SalesDataTable[[#This Row],[Order Date]],"mmm")</f>
        <v>Jan</v>
      </c>
      <c r="F111" s="4" t="s">
        <v>0</v>
      </c>
      <c r="G111" s="4" t="s">
        <v>50</v>
      </c>
      <c r="H111" s="4" t="s">
        <v>2</v>
      </c>
      <c r="I111" s="4" t="s">
        <v>3</v>
      </c>
      <c r="J111" s="4" t="s">
        <v>14</v>
      </c>
      <c r="K111" s="4" t="s">
        <v>48</v>
      </c>
      <c r="L111" s="8">
        <v>1</v>
      </c>
      <c r="M111" s="5">
        <v>163.71</v>
      </c>
      <c r="N111" s="6">
        <v>0</v>
      </c>
      <c r="O111" s="5">
        <v>90.06</v>
      </c>
      <c r="P111" s="5">
        <f t="shared" si="4"/>
        <v>163.71</v>
      </c>
      <c r="Q111" s="5">
        <f t="shared" si="5"/>
        <v>90.06</v>
      </c>
      <c r="R111" s="5">
        <f t="shared" si="6"/>
        <v>73.650000000000006</v>
      </c>
      <c r="S111" s="7">
        <f t="shared" si="7"/>
        <v>0.44988088693421296</v>
      </c>
    </row>
    <row r="112" spans="1:19" ht="15.6">
      <c r="A112" s="2">
        <v>1971</v>
      </c>
      <c r="B112" s="3">
        <v>46046</v>
      </c>
      <c r="C112" s="4">
        <f>YEAR(SalesDataTable[[#This Row],[Order Date]])</f>
        <v>2026</v>
      </c>
      <c r="D112" s="10" t="str">
        <f>"Q"&amp;ROUNDUP(MONTH(SalesDataTable[[#This Row],[Order Date]])/3,0)</f>
        <v>Q1</v>
      </c>
      <c r="E112" s="4" t="str">
        <f>TEXT(SalesDataTable[[#This Row],[Order Date]],"mmm")</f>
        <v>Jan</v>
      </c>
      <c r="F112" s="4" t="s">
        <v>20</v>
      </c>
      <c r="G112" s="4" t="s">
        <v>33</v>
      </c>
      <c r="H112" s="4" t="s">
        <v>19</v>
      </c>
      <c r="I112" s="4" t="s">
        <v>3</v>
      </c>
      <c r="J112" s="4" t="s">
        <v>23</v>
      </c>
      <c r="K112" s="4" t="s">
        <v>29</v>
      </c>
      <c r="L112" s="8">
        <v>4</v>
      </c>
      <c r="M112" s="5">
        <v>191.43</v>
      </c>
      <c r="N112" s="6">
        <v>0</v>
      </c>
      <c r="O112" s="5">
        <v>106.82</v>
      </c>
      <c r="P112" s="5">
        <f t="shared" si="4"/>
        <v>765.72</v>
      </c>
      <c r="Q112" s="5">
        <f t="shared" si="5"/>
        <v>427.28</v>
      </c>
      <c r="R112" s="5">
        <f t="shared" si="6"/>
        <v>338.44000000000005</v>
      </c>
      <c r="S112" s="7">
        <f t="shared" si="7"/>
        <v>0.441989238886277</v>
      </c>
    </row>
    <row r="113" spans="1:19" ht="15.6">
      <c r="A113" s="2">
        <v>2828</v>
      </c>
      <c r="B113" s="3">
        <v>46046</v>
      </c>
      <c r="C113" s="4">
        <f>YEAR(SalesDataTable[[#This Row],[Order Date]])</f>
        <v>2026</v>
      </c>
      <c r="D113" s="10" t="str">
        <f>"Q"&amp;ROUNDUP(MONTH(SalesDataTable[[#This Row],[Order Date]])/3,0)</f>
        <v>Q1</v>
      </c>
      <c r="E113" s="4" t="str">
        <f>TEXT(SalesDataTable[[#This Row],[Order Date]],"mmm")</f>
        <v>Jan</v>
      </c>
      <c r="F113" s="4" t="s">
        <v>6</v>
      </c>
      <c r="G113" s="4" t="s">
        <v>41</v>
      </c>
      <c r="H113" s="4" t="s">
        <v>8</v>
      </c>
      <c r="I113" s="4" t="s">
        <v>16</v>
      </c>
      <c r="J113" s="4" t="s">
        <v>14</v>
      </c>
      <c r="K113" s="4" t="s">
        <v>32</v>
      </c>
      <c r="L113" s="8">
        <v>3</v>
      </c>
      <c r="M113" s="5">
        <v>46.94</v>
      </c>
      <c r="N113" s="6">
        <v>0.05</v>
      </c>
      <c r="O113" s="5">
        <v>18.18</v>
      </c>
      <c r="P113" s="5">
        <f t="shared" si="4"/>
        <v>133.779</v>
      </c>
      <c r="Q113" s="5">
        <f t="shared" si="5"/>
        <v>54.54</v>
      </c>
      <c r="R113" s="5">
        <f t="shared" si="6"/>
        <v>79.239000000000004</v>
      </c>
      <c r="S113" s="7">
        <f t="shared" si="7"/>
        <v>0.59231269481757232</v>
      </c>
    </row>
    <row r="114" spans="1:19" ht="15.6">
      <c r="A114" s="2">
        <v>5175</v>
      </c>
      <c r="B114" s="3">
        <v>46046</v>
      </c>
      <c r="C114" s="4">
        <f>YEAR(SalesDataTable[[#This Row],[Order Date]])</f>
        <v>2026</v>
      </c>
      <c r="D114" s="10" t="str">
        <f>"Q"&amp;ROUNDUP(MONTH(SalesDataTable[[#This Row],[Order Date]])/3,0)</f>
        <v>Q1</v>
      </c>
      <c r="E114" s="4" t="str">
        <f>TEXT(SalesDataTable[[#This Row],[Order Date]],"mmm")</f>
        <v>Jan</v>
      </c>
      <c r="F114" s="4" t="s">
        <v>20</v>
      </c>
      <c r="G114" s="4" t="s">
        <v>31</v>
      </c>
      <c r="H114" s="4" t="s">
        <v>2</v>
      </c>
      <c r="I114" s="4" t="s">
        <v>3</v>
      </c>
      <c r="J114" s="4" t="s">
        <v>9</v>
      </c>
      <c r="K114" s="4" t="s">
        <v>17</v>
      </c>
      <c r="L114" s="8">
        <v>1</v>
      </c>
      <c r="M114" s="5">
        <v>147.21</v>
      </c>
      <c r="N114" s="6">
        <v>0</v>
      </c>
      <c r="O114" s="5">
        <v>79.510000000000005</v>
      </c>
      <c r="P114" s="5">
        <f t="shared" si="4"/>
        <v>147.21</v>
      </c>
      <c r="Q114" s="5">
        <f t="shared" si="5"/>
        <v>79.510000000000005</v>
      </c>
      <c r="R114" s="5">
        <f t="shared" si="6"/>
        <v>67.7</v>
      </c>
      <c r="S114" s="7">
        <f t="shared" si="7"/>
        <v>0.45988723592147274</v>
      </c>
    </row>
    <row r="115" spans="1:19" ht="15.6">
      <c r="A115" s="2">
        <v>1874</v>
      </c>
      <c r="B115" s="3">
        <v>46047</v>
      </c>
      <c r="C115" s="4">
        <f>YEAR(SalesDataTable[[#This Row],[Order Date]])</f>
        <v>2026</v>
      </c>
      <c r="D115" s="10" t="str">
        <f>"Q"&amp;ROUNDUP(MONTH(SalesDataTable[[#This Row],[Order Date]])/3,0)</f>
        <v>Q1</v>
      </c>
      <c r="E115" s="4" t="str">
        <f>TEXT(SalesDataTable[[#This Row],[Order Date]],"mmm")</f>
        <v>Jan</v>
      </c>
      <c r="F115" s="4" t="s">
        <v>0</v>
      </c>
      <c r="G115" s="4" t="s">
        <v>1</v>
      </c>
      <c r="H115" s="4" t="s">
        <v>2</v>
      </c>
      <c r="I115" s="4" t="s">
        <v>16</v>
      </c>
      <c r="J115" s="4" t="s">
        <v>14</v>
      </c>
      <c r="K115" s="4" t="s">
        <v>15</v>
      </c>
      <c r="L115" s="8">
        <v>1</v>
      </c>
      <c r="M115" s="5">
        <v>35.729999999999997</v>
      </c>
      <c r="N115" s="6">
        <v>0</v>
      </c>
      <c r="O115" s="5">
        <v>13.57</v>
      </c>
      <c r="P115" s="5">
        <f t="shared" si="4"/>
        <v>35.729999999999997</v>
      </c>
      <c r="Q115" s="5">
        <f t="shared" si="5"/>
        <v>13.57</v>
      </c>
      <c r="R115" s="5">
        <f t="shared" si="6"/>
        <v>22.159999999999997</v>
      </c>
      <c r="S115" s="7">
        <f t="shared" si="7"/>
        <v>0.62020710887209629</v>
      </c>
    </row>
    <row r="116" spans="1:19" ht="15.6">
      <c r="A116" s="2">
        <v>2490</v>
      </c>
      <c r="B116" s="3">
        <v>46047</v>
      </c>
      <c r="C116" s="4">
        <f>YEAR(SalesDataTable[[#This Row],[Order Date]])</f>
        <v>2026</v>
      </c>
      <c r="D116" s="10" t="str">
        <f>"Q"&amp;ROUNDUP(MONTH(SalesDataTable[[#This Row],[Order Date]])/3,0)</f>
        <v>Q1</v>
      </c>
      <c r="E116" s="4" t="str">
        <f>TEXT(SalesDataTable[[#This Row],[Order Date]],"mmm")</f>
        <v>Jan</v>
      </c>
      <c r="F116" s="4" t="s">
        <v>6</v>
      </c>
      <c r="G116" s="4" t="s">
        <v>49</v>
      </c>
      <c r="H116" s="4" t="s">
        <v>2</v>
      </c>
      <c r="I116" s="4" t="s">
        <v>13</v>
      </c>
      <c r="J116" s="4" t="s">
        <v>4</v>
      </c>
      <c r="K116" s="4" t="s">
        <v>30</v>
      </c>
      <c r="L116" s="8">
        <v>2</v>
      </c>
      <c r="M116" s="5">
        <v>103.99</v>
      </c>
      <c r="N116" s="6">
        <v>0.15</v>
      </c>
      <c r="O116" s="5">
        <v>51.94</v>
      </c>
      <c r="P116" s="5">
        <f t="shared" si="4"/>
        <v>176.78299999999999</v>
      </c>
      <c r="Q116" s="5">
        <f t="shared" si="5"/>
        <v>103.88</v>
      </c>
      <c r="R116" s="5">
        <f t="shared" si="6"/>
        <v>72.902999999999992</v>
      </c>
      <c r="S116" s="7">
        <f t="shared" si="7"/>
        <v>0.41238693765803269</v>
      </c>
    </row>
    <row r="117" spans="1:19" ht="15.6">
      <c r="A117" s="2">
        <v>5078</v>
      </c>
      <c r="B117" s="3">
        <v>46047</v>
      </c>
      <c r="C117" s="4">
        <f>YEAR(SalesDataTable[[#This Row],[Order Date]])</f>
        <v>2026</v>
      </c>
      <c r="D117" s="10" t="str">
        <f>"Q"&amp;ROUNDUP(MONTH(SalesDataTable[[#This Row],[Order Date]])/3,0)</f>
        <v>Q1</v>
      </c>
      <c r="E117" s="4" t="str">
        <f>TEXT(SalesDataTable[[#This Row],[Order Date]],"mmm")</f>
        <v>Jan</v>
      </c>
      <c r="F117" s="4" t="s">
        <v>6</v>
      </c>
      <c r="G117" s="4" t="s">
        <v>43</v>
      </c>
      <c r="H117" s="4" t="s">
        <v>2</v>
      </c>
      <c r="I117" s="4" t="s">
        <v>3</v>
      </c>
      <c r="J117" s="4" t="s">
        <v>9</v>
      </c>
      <c r="K117" s="4" t="s">
        <v>46</v>
      </c>
      <c r="L117" s="8">
        <v>2</v>
      </c>
      <c r="M117" s="5">
        <v>72.739999999999995</v>
      </c>
      <c r="N117" s="6">
        <v>0</v>
      </c>
      <c r="O117" s="5">
        <v>31.96</v>
      </c>
      <c r="P117" s="5">
        <f t="shared" si="4"/>
        <v>145.47999999999999</v>
      </c>
      <c r="Q117" s="5">
        <f t="shared" si="5"/>
        <v>63.92</v>
      </c>
      <c r="R117" s="5">
        <f t="shared" si="6"/>
        <v>81.559999999999988</v>
      </c>
      <c r="S117" s="7">
        <f t="shared" si="7"/>
        <v>0.56062689029419843</v>
      </c>
    </row>
    <row r="118" spans="1:19" ht="15.6">
      <c r="A118" s="2">
        <v>230</v>
      </c>
      <c r="B118" s="3">
        <v>46048</v>
      </c>
      <c r="C118" s="4">
        <f>YEAR(SalesDataTable[[#This Row],[Order Date]])</f>
        <v>2026</v>
      </c>
      <c r="D118" s="10" t="str">
        <f>"Q"&amp;ROUNDUP(MONTH(SalesDataTable[[#This Row],[Order Date]])/3,0)</f>
        <v>Q1</v>
      </c>
      <c r="E118" s="4" t="str">
        <f>TEXT(SalesDataTable[[#This Row],[Order Date]],"mmm")</f>
        <v>Jan</v>
      </c>
      <c r="F118" s="4" t="s">
        <v>11</v>
      </c>
      <c r="G118" s="4" t="s">
        <v>39</v>
      </c>
      <c r="H118" s="4" t="s">
        <v>19</v>
      </c>
      <c r="I118" s="4" t="s">
        <v>3</v>
      </c>
      <c r="J118" s="4" t="s">
        <v>4</v>
      </c>
      <c r="K118" s="4" t="s">
        <v>30</v>
      </c>
      <c r="L118" s="8">
        <v>1</v>
      </c>
      <c r="M118" s="5">
        <v>100.01</v>
      </c>
      <c r="N118" s="6">
        <v>0.05</v>
      </c>
      <c r="O118" s="5">
        <v>49.41</v>
      </c>
      <c r="P118" s="5">
        <f t="shared" si="4"/>
        <v>95.009500000000003</v>
      </c>
      <c r="Q118" s="5">
        <f t="shared" si="5"/>
        <v>49.41</v>
      </c>
      <c r="R118" s="5">
        <f t="shared" si="6"/>
        <v>45.599500000000006</v>
      </c>
      <c r="S118" s="7">
        <f t="shared" si="7"/>
        <v>0.47994674216788852</v>
      </c>
    </row>
    <row r="119" spans="1:19" ht="15.6">
      <c r="A119" s="2">
        <v>1757</v>
      </c>
      <c r="B119" s="3">
        <v>46048</v>
      </c>
      <c r="C119" s="4">
        <f>YEAR(SalesDataTable[[#This Row],[Order Date]])</f>
        <v>2026</v>
      </c>
      <c r="D119" s="10" t="str">
        <f>"Q"&amp;ROUNDUP(MONTH(SalesDataTable[[#This Row],[Order Date]])/3,0)</f>
        <v>Q1</v>
      </c>
      <c r="E119" s="4" t="str">
        <f>TEXT(SalesDataTable[[#This Row],[Order Date]],"mmm")</f>
        <v>Jan</v>
      </c>
      <c r="F119" s="4" t="s">
        <v>20</v>
      </c>
      <c r="G119" s="4" t="s">
        <v>31</v>
      </c>
      <c r="H119" s="4" t="s">
        <v>2</v>
      </c>
      <c r="I119" s="4" t="s">
        <v>16</v>
      </c>
      <c r="J119" s="4" t="s">
        <v>14</v>
      </c>
      <c r="K119" s="4" t="s">
        <v>32</v>
      </c>
      <c r="L119" s="8">
        <v>2</v>
      </c>
      <c r="M119" s="5">
        <v>45.73</v>
      </c>
      <c r="N119" s="6">
        <v>0</v>
      </c>
      <c r="O119" s="5">
        <v>18.11</v>
      </c>
      <c r="P119" s="5">
        <f t="shared" si="4"/>
        <v>91.46</v>
      </c>
      <c r="Q119" s="5">
        <f t="shared" si="5"/>
        <v>36.22</v>
      </c>
      <c r="R119" s="5">
        <f t="shared" si="6"/>
        <v>55.239999999999995</v>
      </c>
      <c r="S119" s="7">
        <f t="shared" si="7"/>
        <v>0.60397988191559149</v>
      </c>
    </row>
    <row r="120" spans="1:19" ht="15.6">
      <c r="A120" s="2">
        <v>1944</v>
      </c>
      <c r="B120" s="3">
        <v>46048</v>
      </c>
      <c r="C120" s="4">
        <f>YEAR(SalesDataTable[[#This Row],[Order Date]])</f>
        <v>2026</v>
      </c>
      <c r="D120" s="10" t="str">
        <f>"Q"&amp;ROUNDUP(MONTH(SalesDataTable[[#This Row],[Order Date]])/3,0)</f>
        <v>Q1</v>
      </c>
      <c r="E120" s="4" t="str">
        <f>TEXT(SalesDataTable[[#This Row],[Order Date]],"mmm")</f>
        <v>Jan</v>
      </c>
      <c r="F120" s="4" t="s">
        <v>11</v>
      </c>
      <c r="G120" s="4" t="s">
        <v>52</v>
      </c>
      <c r="H120" s="4" t="s">
        <v>2</v>
      </c>
      <c r="I120" s="4" t="s">
        <v>3</v>
      </c>
      <c r="J120" s="4" t="s">
        <v>9</v>
      </c>
      <c r="K120" s="4" t="s">
        <v>17</v>
      </c>
      <c r="L120" s="8">
        <v>2</v>
      </c>
      <c r="M120" s="5">
        <v>143.66</v>
      </c>
      <c r="N120" s="6">
        <v>0.15</v>
      </c>
      <c r="O120" s="5">
        <v>78.14</v>
      </c>
      <c r="P120" s="5">
        <f t="shared" si="4"/>
        <v>244.22199999999998</v>
      </c>
      <c r="Q120" s="5">
        <f t="shared" si="5"/>
        <v>156.28</v>
      </c>
      <c r="R120" s="5">
        <f t="shared" si="6"/>
        <v>87.941999999999979</v>
      </c>
      <c r="S120" s="7">
        <f t="shared" si="7"/>
        <v>0.36009040954541355</v>
      </c>
    </row>
    <row r="121" spans="1:19" ht="15.6">
      <c r="A121" s="2">
        <v>3485</v>
      </c>
      <c r="B121" s="3">
        <v>46048</v>
      </c>
      <c r="C121" s="4">
        <f>YEAR(SalesDataTable[[#This Row],[Order Date]])</f>
        <v>2026</v>
      </c>
      <c r="D121" s="10" t="str">
        <f>"Q"&amp;ROUNDUP(MONTH(SalesDataTable[[#This Row],[Order Date]])/3,0)</f>
        <v>Q1</v>
      </c>
      <c r="E121" s="4" t="str">
        <f>TEXT(SalesDataTable[[#This Row],[Order Date]],"mmm")</f>
        <v>Jan</v>
      </c>
      <c r="F121" s="4" t="s">
        <v>11</v>
      </c>
      <c r="G121" s="4" t="s">
        <v>39</v>
      </c>
      <c r="H121" s="4" t="s">
        <v>2</v>
      </c>
      <c r="I121" s="4" t="s">
        <v>16</v>
      </c>
      <c r="J121" s="4" t="s">
        <v>23</v>
      </c>
      <c r="K121" s="4" t="s">
        <v>51</v>
      </c>
      <c r="L121" s="8">
        <v>2</v>
      </c>
      <c r="M121" s="5">
        <v>121.88</v>
      </c>
      <c r="N121" s="6">
        <v>0.05</v>
      </c>
      <c r="O121" s="5">
        <v>62.17</v>
      </c>
      <c r="P121" s="5">
        <f t="shared" si="4"/>
        <v>231.57199999999997</v>
      </c>
      <c r="Q121" s="5">
        <f t="shared" si="5"/>
        <v>124.34</v>
      </c>
      <c r="R121" s="5">
        <f t="shared" si="6"/>
        <v>107.23199999999997</v>
      </c>
      <c r="S121" s="7">
        <f t="shared" si="7"/>
        <v>0.46306116456220953</v>
      </c>
    </row>
    <row r="122" spans="1:19" ht="15.6">
      <c r="A122" s="2">
        <v>4002</v>
      </c>
      <c r="B122" s="3">
        <v>46048</v>
      </c>
      <c r="C122" s="4">
        <f>YEAR(SalesDataTable[[#This Row],[Order Date]])</f>
        <v>2026</v>
      </c>
      <c r="D122" s="10" t="str">
        <f>"Q"&amp;ROUNDUP(MONTH(SalesDataTable[[#This Row],[Order Date]])/3,0)</f>
        <v>Q1</v>
      </c>
      <c r="E122" s="4" t="str">
        <f>TEXT(SalesDataTable[[#This Row],[Order Date]],"mmm")</f>
        <v>Jan</v>
      </c>
      <c r="F122" s="4" t="s">
        <v>0</v>
      </c>
      <c r="G122" s="4" t="s">
        <v>50</v>
      </c>
      <c r="H122" s="4" t="s">
        <v>2</v>
      </c>
      <c r="I122" s="4" t="s">
        <v>3</v>
      </c>
      <c r="J122" s="4" t="s">
        <v>34</v>
      </c>
      <c r="K122" s="4" t="s">
        <v>45</v>
      </c>
      <c r="L122" s="8">
        <v>3</v>
      </c>
      <c r="M122" s="5">
        <v>50.92</v>
      </c>
      <c r="N122" s="6">
        <v>0.05</v>
      </c>
      <c r="O122" s="5">
        <v>21.87</v>
      </c>
      <c r="P122" s="5">
        <f t="shared" si="4"/>
        <v>145.12199999999999</v>
      </c>
      <c r="Q122" s="5">
        <f t="shared" si="5"/>
        <v>65.61</v>
      </c>
      <c r="R122" s="5">
        <f t="shared" si="6"/>
        <v>79.511999999999986</v>
      </c>
      <c r="S122" s="7">
        <f t="shared" si="7"/>
        <v>0.54789763095877941</v>
      </c>
    </row>
    <row r="123" spans="1:19" ht="15.6">
      <c r="A123" s="2">
        <v>818</v>
      </c>
      <c r="B123" s="3">
        <v>46049</v>
      </c>
      <c r="C123" s="4">
        <f>YEAR(SalesDataTable[[#This Row],[Order Date]])</f>
        <v>2026</v>
      </c>
      <c r="D123" s="10" t="str">
        <f>"Q"&amp;ROUNDUP(MONTH(SalesDataTable[[#This Row],[Order Date]])/3,0)</f>
        <v>Q1</v>
      </c>
      <c r="E123" s="4" t="str">
        <f>TEXT(SalesDataTable[[#This Row],[Order Date]],"mmm")</f>
        <v>Jan</v>
      </c>
      <c r="F123" s="4" t="s">
        <v>0</v>
      </c>
      <c r="G123" s="4" t="s">
        <v>1</v>
      </c>
      <c r="H123" s="4" t="s">
        <v>2</v>
      </c>
      <c r="I123" s="4" t="s">
        <v>3</v>
      </c>
      <c r="J123" s="4" t="s">
        <v>4</v>
      </c>
      <c r="K123" s="4" t="s">
        <v>30</v>
      </c>
      <c r="L123" s="8">
        <v>1</v>
      </c>
      <c r="M123" s="5">
        <v>103.78</v>
      </c>
      <c r="N123" s="6">
        <v>0</v>
      </c>
      <c r="O123" s="5">
        <v>49.36</v>
      </c>
      <c r="P123" s="5">
        <f t="shared" si="4"/>
        <v>103.78</v>
      </c>
      <c r="Q123" s="5">
        <f t="shared" si="5"/>
        <v>49.36</v>
      </c>
      <c r="R123" s="5">
        <f t="shared" si="6"/>
        <v>54.42</v>
      </c>
      <c r="S123" s="7">
        <f t="shared" si="7"/>
        <v>0.52437849296588934</v>
      </c>
    </row>
    <row r="124" spans="1:19" ht="15.6">
      <c r="A124" s="2">
        <v>1439</v>
      </c>
      <c r="B124" s="3">
        <v>46049</v>
      </c>
      <c r="C124" s="4">
        <f>YEAR(SalesDataTable[[#This Row],[Order Date]])</f>
        <v>2026</v>
      </c>
      <c r="D124" s="10" t="str">
        <f>"Q"&amp;ROUNDUP(MONTH(SalesDataTable[[#This Row],[Order Date]])/3,0)</f>
        <v>Q1</v>
      </c>
      <c r="E124" s="4" t="str">
        <f>TEXT(SalesDataTable[[#This Row],[Order Date]],"mmm")</f>
        <v>Jan</v>
      </c>
      <c r="F124" s="4" t="s">
        <v>6</v>
      </c>
      <c r="G124" s="4" t="s">
        <v>27</v>
      </c>
      <c r="H124" s="4" t="s">
        <v>28</v>
      </c>
      <c r="I124" s="4" t="s">
        <v>13</v>
      </c>
      <c r="J124" s="4" t="s">
        <v>9</v>
      </c>
      <c r="K124" s="4" t="s">
        <v>37</v>
      </c>
      <c r="L124" s="8">
        <v>2</v>
      </c>
      <c r="M124" s="5">
        <v>157.16999999999999</v>
      </c>
      <c r="N124" s="6">
        <v>0</v>
      </c>
      <c r="O124" s="5">
        <v>81.260000000000005</v>
      </c>
      <c r="P124" s="5">
        <f t="shared" si="4"/>
        <v>314.33999999999997</v>
      </c>
      <c r="Q124" s="5">
        <f t="shared" si="5"/>
        <v>162.52000000000001</v>
      </c>
      <c r="R124" s="5">
        <f t="shared" si="6"/>
        <v>151.81999999999996</v>
      </c>
      <c r="S124" s="7">
        <f t="shared" si="7"/>
        <v>0.4829802125087484</v>
      </c>
    </row>
    <row r="125" spans="1:19" ht="15.6">
      <c r="A125" s="2">
        <v>1616</v>
      </c>
      <c r="B125" s="3">
        <v>46049</v>
      </c>
      <c r="C125" s="4">
        <f>YEAR(SalesDataTable[[#This Row],[Order Date]])</f>
        <v>2026</v>
      </c>
      <c r="D125" s="10" t="str">
        <f>"Q"&amp;ROUNDUP(MONTH(SalesDataTable[[#This Row],[Order Date]])/3,0)</f>
        <v>Q1</v>
      </c>
      <c r="E125" s="4" t="str">
        <f>TEXT(SalesDataTable[[#This Row],[Order Date]],"mmm")</f>
        <v>Jan</v>
      </c>
      <c r="F125" s="4" t="s">
        <v>6</v>
      </c>
      <c r="G125" s="4" t="s">
        <v>43</v>
      </c>
      <c r="H125" s="4" t="s">
        <v>2</v>
      </c>
      <c r="I125" s="4" t="s">
        <v>16</v>
      </c>
      <c r="J125" s="4" t="s">
        <v>14</v>
      </c>
      <c r="K125" s="4" t="s">
        <v>44</v>
      </c>
      <c r="L125" s="8">
        <v>2</v>
      </c>
      <c r="M125" s="5">
        <v>132.91999999999999</v>
      </c>
      <c r="N125" s="6">
        <v>0</v>
      </c>
      <c r="O125" s="5">
        <v>69.02</v>
      </c>
      <c r="P125" s="5">
        <f t="shared" si="4"/>
        <v>265.83999999999997</v>
      </c>
      <c r="Q125" s="5">
        <f t="shared" si="5"/>
        <v>138.04</v>
      </c>
      <c r="R125" s="5">
        <f t="shared" si="6"/>
        <v>127.79999999999998</v>
      </c>
      <c r="S125" s="7">
        <f t="shared" si="7"/>
        <v>0.48074029491423409</v>
      </c>
    </row>
    <row r="126" spans="1:19" ht="15.6">
      <c r="A126" s="2">
        <v>1798</v>
      </c>
      <c r="B126" s="3">
        <v>46049</v>
      </c>
      <c r="C126" s="4">
        <f>YEAR(SalesDataTable[[#This Row],[Order Date]])</f>
        <v>2026</v>
      </c>
      <c r="D126" s="10" t="str">
        <f>"Q"&amp;ROUNDUP(MONTH(SalesDataTable[[#This Row],[Order Date]])/3,0)</f>
        <v>Q1</v>
      </c>
      <c r="E126" s="4" t="str">
        <f>TEXT(SalesDataTable[[#This Row],[Order Date]],"mmm")</f>
        <v>Jan</v>
      </c>
      <c r="F126" s="4" t="s">
        <v>20</v>
      </c>
      <c r="G126" s="4" t="s">
        <v>33</v>
      </c>
      <c r="H126" s="4" t="s">
        <v>19</v>
      </c>
      <c r="I126" s="4" t="s">
        <v>3</v>
      </c>
      <c r="J126" s="4" t="s">
        <v>9</v>
      </c>
      <c r="K126" s="4" t="s">
        <v>46</v>
      </c>
      <c r="L126" s="8">
        <v>1</v>
      </c>
      <c r="M126" s="5">
        <v>71.41</v>
      </c>
      <c r="N126" s="6">
        <v>0.05</v>
      </c>
      <c r="O126" s="5">
        <v>32.28</v>
      </c>
      <c r="P126" s="5">
        <f t="shared" si="4"/>
        <v>67.839499999999987</v>
      </c>
      <c r="Q126" s="5">
        <f t="shared" si="5"/>
        <v>32.28</v>
      </c>
      <c r="R126" s="5">
        <f t="shared" si="6"/>
        <v>35.559499999999986</v>
      </c>
      <c r="S126" s="7">
        <f t="shared" si="7"/>
        <v>0.52417102130764515</v>
      </c>
    </row>
    <row r="127" spans="1:19" ht="15.6">
      <c r="A127" s="2">
        <v>4449</v>
      </c>
      <c r="B127" s="3">
        <v>46049</v>
      </c>
      <c r="C127" s="4">
        <f>YEAR(SalesDataTable[[#This Row],[Order Date]])</f>
        <v>2026</v>
      </c>
      <c r="D127" s="10" t="str">
        <f>"Q"&amp;ROUNDUP(MONTH(SalesDataTable[[#This Row],[Order Date]])/3,0)</f>
        <v>Q1</v>
      </c>
      <c r="E127" s="4" t="str">
        <f>TEXT(SalesDataTable[[#This Row],[Order Date]],"mmm")</f>
        <v>Jan</v>
      </c>
      <c r="F127" s="4" t="s">
        <v>20</v>
      </c>
      <c r="G127" s="4" t="s">
        <v>33</v>
      </c>
      <c r="H127" s="4" t="s">
        <v>2</v>
      </c>
      <c r="I127" s="4" t="s">
        <v>13</v>
      </c>
      <c r="J127" s="4" t="s">
        <v>23</v>
      </c>
      <c r="K127" s="4" t="s">
        <v>29</v>
      </c>
      <c r="L127" s="8">
        <v>1</v>
      </c>
      <c r="M127" s="5">
        <v>199.67</v>
      </c>
      <c r="N127" s="6">
        <v>0</v>
      </c>
      <c r="O127" s="5">
        <v>103.81</v>
      </c>
      <c r="P127" s="5">
        <f t="shared" si="4"/>
        <v>199.67</v>
      </c>
      <c r="Q127" s="5">
        <f t="shared" si="5"/>
        <v>103.81</v>
      </c>
      <c r="R127" s="5">
        <f t="shared" si="6"/>
        <v>95.859999999999985</v>
      </c>
      <c r="S127" s="7">
        <f t="shared" si="7"/>
        <v>0.4800921520508839</v>
      </c>
    </row>
    <row r="128" spans="1:19" ht="15.6">
      <c r="A128" s="2">
        <v>4473</v>
      </c>
      <c r="B128" s="3">
        <v>46049</v>
      </c>
      <c r="C128" s="4">
        <f>YEAR(SalesDataTable[[#This Row],[Order Date]])</f>
        <v>2026</v>
      </c>
      <c r="D128" s="10" t="str">
        <f>"Q"&amp;ROUNDUP(MONTH(SalesDataTable[[#This Row],[Order Date]])/3,0)</f>
        <v>Q1</v>
      </c>
      <c r="E128" s="4" t="str">
        <f>TEXT(SalesDataTable[[#This Row],[Order Date]],"mmm")</f>
        <v>Jan</v>
      </c>
      <c r="F128" s="4" t="s">
        <v>0</v>
      </c>
      <c r="G128" s="4" t="s">
        <v>1</v>
      </c>
      <c r="H128" s="4" t="s">
        <v>19</v>
      </c>
      <c r="I128" s="4" t="s">
        <v>3</v>
      </c>
      <c r="J128" s="4" t="s">
        <v>23</v>
      </c>
      <c r="K128" s="4" t="s">
        <v>29</v>
      </c>
      <c r="L128" s="8">
        <v>1</v>
      </c>
      <c r="M128" s="5">
        <v>196.88</v>
      </c>
      <c r="N128" s="6">
        <v>0</v>
      </c>
      <c r="O128" s="5">
        <v>102.76</v>
      </c>
      <c r="P128" s="5">
        <f t="shared" si="4"/>
        <v>196.88</v>
      </c>
      <c r="Q128" s="5">
        <f t="shared" si="5"/>
        <v>102.76</v>
      </c>
      <c r="R128" s="5">
        <f t="shared" si="6"/>
        <v>94.11999999999999</v>
      </c>
      <c r="S128" s="7">
        <f t="shared" si="7"/>
        <v>0.47805770012190163</v>
      </c>
    </row>
    <row r="129" spans="1:19" ht="15.6">
      <c r="A129" s="2">
        <v>203</v>
      </c>
      <c r="B129" s="3">
        <v>46050</v>
      </c>
      <c r="C129" s="4">
        <f>YEAR(SalesDataTable[[#This Row],[Order Date]])</f>
        <v>2026</v>
      </c>
      <c r="D129" s="10" t="str">
        <f>"Q"&amp;ROUNDUP(MONTH(SalesDataTable[[#This Row],[Order Date]])/3,0)</f>
        <v>Q1</v>
      </c>
      <c r="E129" s="4" t="str">
        <f>TEXT(SalesDataTable[[#This Row],[Order Date]],"mmm")</f>
        <v>Jan</v>
      </c>
      <c r="F129" s="4" t="s">
        <v>20</v>
      </c>
      <c r="G129" s="4" t="s">
        <v>31</v>
      </c>
      <c r="H129" s="4" t="s">
        <v>2</v>
      </c>
      <c r="I129" s="4" t="s">
        <v>3</v>
      </c>
      <c r="J129" s="4" t="s">
        <v>4</v>
      </c>
      <c r="K129" s="4" t="s">
        <v>22</v>
      </c>
      <c r="L129" s="8">
        <v>3</v>
      </c>
      <c r="M129" s="5">
        <v>49.95</v>
      </c>
      <c r="N129" s="6">
        <v>0</v>
      </c>
      <c r="O129" s="5">
        <v>22.55</v>
      </c>
      <c r="P129" s="5">
        <f t="shared" si="4"/>
        <v>149.85000000000002</v>
      </c>
      <c r="Q129" s="5">
        <f t="shared" si="5"/>
        <v>67.650000000000006</v>
      </c>
      <c r="R129" s="5">
        <f t="shared" si="6"/>
        <v>82.200000000000017</v>
      </c>
      <c r="S129" s="7">
        <f t="shared" si="7"/>
        <v>0.54854854854854862</v>
      </c>
    </row>
    <row r="130" spans="1:19" ht="15.6">
      <c r="A130" s="2">
        <v>1654</v>
      </c>
      <c r="B130" s="3">
        <v>46050</v>
      </c>
      <c r="C130" s="4">
        <f>YEAR(SalesDataTable[[#This Row],[Order Date]])</f>
        <v>2026</v>
      </c>
      <c r="D130" s="10" t="str">
        <f>"Q"&amp;ROUNDUP(MONTH(SalesDataTable[[#This Row],[Order Date]])/3,0)</f>
        <v>Q1</v>
      </c>
      <c r="E130" s="4" t="str">
        <f>TEXT(SalesDataTable[[#This Row],[Order Date]],"mmm")</f>
        <v>Jan</v>
      </c>
      <c r="F130" s="4" t="s">
        <v>6</v>
      </c>
      <c r="G130" s="4" t="s">
        <v>27</v>
      </c>
      <c r="H130" s="4" t="s">
        <v>28</v>
      </c>
      <c r="I130" s="4" t="s">
        <v>16</v>
      </c>
      <c r="J130" s="4" t="s">
        <v>9</v>
      </c>
      <c r="K130" s="4" t="s">
        <v>46</v>
      </c>
      <c r="L130" s="8">
        <v>1</v>
      </c>
      <c r="M130" s="5">
        <v>70.41</v>
      </c>
      <c r="N130" s="6">
        <v>0</v>
      </c>
      <c r="O130" s="5">
        <v>32.74</v>
      </c>
      <c r="P130" s="5">
        <f t="shared" ref="P130:P193" si="8">L130*M130*(1-N130)</f>
        <v>70.41</v>
      </c>
      <c r="Q130" s="5">
        <f t="shared" ref="Q130:Q193" si="9">L130*O130</f>
        <v>32.74</v>
      </c>
      <c r="R130" s="5">
        <f t="shared" ref="R130:R193" si="10">P130-Q130</f>
        <v>37.669999999999995</v>
      </c>
      <c r="S130" s="7">
        <f t="shared" ref="S130:S193" si="11">IFERROR(R130/P130,0)</f>
        <v>0.53500923164323244</v>
      </c>
    </row>
    <row r="131" spans="1:19" ht="15.6">
      <c r="A131" s="2">
        <v>2203</v>
      </c>
      <c r="B131" s="3">
        <v>46050</v>
      </c>
      <c r="C131" s="4">
        <f>YEAR(SalesDataTable[[#This Row],[Order Date]])</f>
        <v>2026</v>
      </c>
      <c r="D131" s="10" t="str">
        <f>"Q"&amp;ROUNDUP(MONTH(SalesDataTable[[#This Row],[Order Date]])/3,0)</f>
        <v>Q1</v>
      </c>
      <c r="E131" s="4" t="str">
        <f>TEXT(SalesDataTable[[#This Row],[Order Date]],"mmm")</f>
        <v>Jan</v>
      </c>
      <c r="F131" s="4" t="s">
        <v>11</v>
      </c>
      <c r="G131" s="4" t="s">
        <v>52</v>
      </c>
      <c r="H131" s="4" t="s">
        <v>28</v>
      </c>
      <c r="I131" s="4" t="s">
        <v>3</v>
      </c>
      <c r="J131" s="4" t="s">
        <v>9</v>
      </c>
      <c r="K131" s="4" t="s">
        <v>46</v>
      </c>
      <c r="L131" s="8">
        <v>2</v>
      </c>
      <c r="M131" s="5">
        <v>70.290000000000006</v>
      </c>
      <c r="N131" s="6">
        <v>0.15</v>
      </c>
      <c r="O131" s="5">
        <v>31.84</v>
      </c>
      <c r="P131" s="5">
        <f t="shared" si="8"/>
        <v>119.49300000000001</v>
      </c>
      <c r="Q131" s="5">
        <f t="shared" si="9"/>
        <v>63.68</v>
      </c>
      <c r="R131" s="5">
        <f t="shared" si="10"/>
        <v>55.813000000000009</v>
      </c>
      <c r="S131" s="7">
        <f t="shared" si="11"/>
        <v>0.46708175374289712</v>
      </c>
    </row>
    <row r="132" spans="1:19" ht="15.6">
      <c r="A132" s="2">
        <v>3352</v>
      </c>
      <c r="B132" s="3">
        <v>46050</v>
      </c>
      <c r="C132" s="4">
        <f>YEAR(SalesDataTable[[#This Row],[Order Date]])</f>
        <v>2026</v>
      </c>
      <c r="D132" s="10" t="str">
        <f>"Q"&amp;ROUNDUP(MONTH(SalesDataTable[[#This Row],[Order Date]])/3,0)</f>
        <v>Q1</v>
      </c>
      <c r="E132" s="4" t="str">
        <f>TEXT(SalesDataTable[[#This Row],[Order Date]],"mmm")</f>
        <v>Jan</v>
      </c>
      <c r="F132" s="4" t="s">
        <v>11</v>
      </c>
      <c r="G132" s="4" t="s">
        <v>52</v>
      </c>
      <c r="H132" s="4" t="s">
        <v>2</v>
      </c>
      <c r="I132" s="4" t="s">
        <v>16</v>
      </c>
      <c r="J132" s="4" t="s">
        <v>9</v>
      </c>
      <c r="K132" s="4" t="s">
        <v>10</v>
      </c>
      <c r="L132" s="8">
        <v>4</v>
      </c>
      <c r="M132" s="5">
        <v>91.46</v>
      </c>
      <c r="N132" s="6">
        <v>0</v>
      </c>
      <c r="O132" s="5">
        <v>44.04</v>
      </c>
      <c r="P132" s="5">
        <f t="shared" si="8"/>
        <v>365.84</v>
      </c>
      <c r="Q132" s="5">
        <f t="shared" si="9"/>
        <v>176.16</v>
      </c>
      <c r="R132" s="5">
        <f t="shared" si="10"/>
        <v>189.67999999999998</v>
      </c>
      <c r="S132" s="7">
        <f t="shared" si="11"/>
        <v>0.51847802317953207</v>
      </c>
    </row>
    <row r="133" spans="1:19" ht="15.6">
      <c r="A133" s="2">
        <v>183</v>
      </c>
      <c r="B133" s="3">
        <v>46051</v>
      </c>
      <c r="C133" s="4">
        <f>YEAR(SalesDataTable[[#This Row],[Order Date]])</f>
        <v>2026</v>
      </c>
      <c r="D133" s="10" t="str">
        <f>"Q"&amp;ROUNDUP(MONTH(SalesDataTable[[#This Row],[Order Date]])/3,0)</f>
        <v>Q1</v>
      </c>
      <c r="E133" s="4" t="str">
        <f>TEXT(SalesDataTable[[#This Row],[Order Date]],"mmm")</f>
        <v>Jan</v>
      </c>
      <c r="F133" s="4" t="s">
        <v>6</v>
      </c>
      <c r="G133" s="4" t="s">
        <v>43</v>
      </c>
      <c r="H133" s="4" t="s">
        <v>2</v>
      </c>
      <c r="I133" s="4" t="s">
        <v>13</v>
      </c>
      <c r="J133" s="4" t="s">
        <v>23</v>
      </c>
      <c r="K133" s="4" t="s">
        <v>51</v>
      </c>
      <c r="L133" s="8">
        <v>2</v>
      </c>
      <c r="M133" s="5">
        <v>123.27</v>
      </c>
      <c r="N133" s="6">
        <v>0</v>
      </c>
      <c r="O133" s="5">
        <v>60.26</v>
      </c>
      <c r="P133" s="5">
        <f t="shared" si="8"/>
        <v>246.54</v>
      </c>
      <c r="Q133" s="5">
        <f t="shared" si="9"/>
        <v>120.52</v>
      </c>
      <c r="R133" s="5">
        <f t="shared" si="10"/>
        <v>126.02</v>
      </c>
      <c r="S133" s="7">
        <f t="shared" si="11"/>
        <v>0.51115437657175311</v>
      </c>
    </row>
    <row r="134" spans="1:19" ht="15.6">
      <c r="A134" s="2">
        <v>3525</v>
      </c>
      <c r="B134" s="3">
        <v>46051</v>
      </c>
      <c r="C134" s="4">
        <f>YEAR(SalesDataTable[[#This Row],[Order Date]])</f>
        <v>2026</v>
      </c>
      <c r="D134" s="10" t="str">
        <f>"Q"&amp;ROUNDUP(MONTH(SalesDataTable[[#This Row],[Order Date]])/3,0)</f>
        <v>Q1</v>
      </c>
      <c r="E134" s="4" t="str">
        <f>TEXT(SalesDataTable[[#This Row],[Order Date]],"mmm")</f>
        <v>Jan</v>
      </c>
      <c r="F134" s="4" t="s">
        <v>11</v>
      </c>
      <c r="G134" s="4" t="s">
        <v>25</v>
      </c>
      <c r="H134" s="4" t="s">
        <v>8</v>
      </c>
      <c r="I134" s="4" t="s">
        <v>16</v>
      </c>
      <c r="J134" s="4" t="s">
        <v>34</v>
      </c>
      <c r="K134" s="4" t="s">
        <v>45</v>
      </c>
      <c r="L134" s="8">
        <v>3</v>
      </c>
      <c r="M134" s="5">
        <v>49.63</v>
      </c>
      <c r="N134" s="6">
        <v>0.1</v>
      </c>
      <c r="O134" s="5">
        <v>22.06</v>
      </c>
      <c r="P134" s="5">
        <f t="shared" si="8"/>
        <v>134.001</v>
      </c>
      <c r="Q134" s="5">
        <f t="shared" si="9"/>
        <v>66.179999999999993</v>
      </c>
      <c r="R134" s="5">
        <f t="shared" si="10"/>
        <v>67.821000000000012</v>
      </c>
      <c r="S134" s="7">
        <f t="shared" si="11"/>
        <v>0.50612308863366695</v>
      </c>
    </row>
    <row r="135" spans="1:19" ht="15.6">
      <c r="A135" s="2">
        <v>4299</v>
      </c>
      <c r="B135" s="3">
        <v>46051</v>
      </c>
      <c r="C135" s="4">
        <f>YEAR(SalesDataTable[[#This Row],[Order Date]])</f>
        <v>2026</v>
      </c>
      <c r="D135" s="10" t="str">
        <f>"Q"&amp;ROUNDUP(MONTH(SalesDataTable[[#This Row],[Order Date]])/3,0)</f>
        <v>Q1</v>
      </c>
      <c r="E135" s="4" t="str">
        <f>TEXT(SalesDataTable[[#This Row],[Order Date]],"mmm")</f>
        <v>Jan</v>
      </c>
      <c r="F135" s="4" t="s">
        <v>0</v>
      </c>
      <c r="G135" s="4" t="s">
        <v>36</v>
      </c>
      <c r="H135" s="4" t="s">
        <v>8</v>
      </c>
      <c r="I135" s="4" t="s">
        <v>16</v>
      </c>
      <c r="J135" s="4" t="s">
        <v>14</v>
      </c>
      <c r="K135" s="4" t="s">
        <v>44</v>
      </c>
      <c r="L135" s="8">
        <v>12</v>
      </c>
      <c r="M135" s="5">
        <v>132.21</v>
      </c>
      <c r="N135" s="6">
        <v>0.1</v>
      </c>
      <c r="O135" s="5">
        <v>68.95</v>
      </c>
      <c r="P135" s="5">
        <f t="shared" si="8"/>
        <v>1427.8679999999999</v>
      </c>
      <c r="Q135" s="5">
        <f t="shared" si="9"/>
        <v>827.40000000000009</v>
      </c>
      <c r="R135" s="5">
        <f t="shared" si="10"/>
        <v>600.46799999999985</v>
      </c>
      <c r="S135" s="7">
        <f t="shared" si="11"/>
        <v>0.42053467127213429</v>
      </c>
    </row>
    <row r="136" spans="1:19" ht="15.6">
      <c r="A136" s="2">
        <v>748</v>
      </c>
      <c r="B136" s="3">
        <v>46052</v>
      </c>
      <c r="C136" s="4">
        <f>YEAR(SalesDataTable[[#This Row],[Order Date]])</f>
        <v>2026</v>
      </c>
      <c r="D136" s="10" t="str">
        <f>"Q"&amp;ROUNDUP(MONTH(SalesDataTable[[#This Row],[Order Date]])/3,0)</f>
        <v>Q1</v>
      </c>
      <c r="E136" s="4" t="str">
        <f>TEXT(SalesDataTable[[#This Row],[Order Date]],"mmm")</f>
        <v>Jan</v>
      </c>
      <c r="F136" s="4" t="s">
        <v>6</v>
      </c>
      <c r="G136" s="4" t="s">
        <v>7</v>
      </c>
      <c r="H136" s="4" t="s">
        <v>19</v>
      </c>
      <c r="I136" s="4" t="s">
        <v>16</v>
      </c>
      <c r="J136" s="4" t="s">
        <v>4</v>
      </c>
      <c r="K136" s="4" t="s">
        <v>26</v>
      </c>
      <c r="L136" s="8">
        <v>1</v>
      </c>
      <c r="M136" s="5">
        <v>39.549999999999997</v>
      </c>
      <c r="N136" s="6">
        <v>0</v>
      </c>
      <c r="O136" s="5">
        <v>17.059999999999999</v>
      </c>
      <c r="P136" s="5">
        <f t="shared" si="8"/>
        <v>39.549999999999997</v>
      </c>
      <c r="Q136" s="5">
        <f t="shared" si="9"/>
        <v>17.059999999999999</v>
      </c>
      <c r="R136" s="5">
        <f t="shared" si="10"/>
        <v>22.49</v>
      </c>
      <c r="S136" s="7">
        <f t="shared" si="11"/>
        <v>0.56864728192161818</v>
      </c>
    </row>
    <row r="137" spans="1:19" ht="15.6">
      <c r="A137" s="2">
        <v>3117</v>
      </c>
      <c r="B137" s="3">
        <v>46052</v>
      </c>
      <c r="C137" s="4">
        <f>YEAR(SalesDataTable[[#This Row],[Order Date]])</f>
        <v>2026</v>
      </c>
      <c r="D137" s="10" t="str">
        <f>"Q"&amp;ROUNDUP(MONTH(SalesDataTable[[#This Row],[Order Date]])/3,0)</f>
        <v>Q1</v>
      </c>
      <c r="E137" s="4" t="str">
        <f>TEXT(SalesDataTable[[#This Row],[Order Date]],"mmm")</f>
        <v>Jan</v>
      </c>
      <c r="F137" s="4" t="s">
        <v>6</v>
      </c>
      <c r="G137" s="4" t="s">
        <v>43</v>
      </c>
      <c r="H137" s="4" t="s">
        <v>2</v>
      </c>
      <c r="I137" s="4" t="s">
        <v>13</v>
      </c>
      <c r="J137" s="4" t="s">
        <v>23</v>
      </c>
      <c r="K137" s="4" t="s">
        <v>40</v>
      </c>
      <c r="L137" s="8">
        <v>3</v>
      </c>
      <c r="M137" s="5">
        <v>80.08</v>
      </c>
      <c r="N137" s="6">
        <v>0</v>
      </c>
      <c r="O137" s="5">
        <v>39.450000000000003</v>
      </c>
      <c r="P137" s="5">
        <f t="shared" si="8"/>
        <v>240.24</v>
      </c>
      <c r="Q137" s="5">
        <f t="shared" si="9"/>
        <v>118.35000000000001</v>
      </c>
      <c r="R137" s="5">
        <f t="shared" si="10"/>
        <v>121.89</v>
      </c>
      <c r="S137" s="7">
        <f t="shared" si="11"/>
        <v>0.50736763236763238</v>
      </c>
    </row>
    <row r="138" spans="1:19" ht="15.6">
      <c r="A138" s="2">
        <v>3328</v>
      </c>
      <c r="B138" s="3">
        <v>46052</v>
      </c>
      <c r="C138" s="4">
        <f>YEAR(SalesDataTable[[#This Row],[Order Date]])</f>
        <v>2026</v>
      </c>
      <c r="D138" s="10" t="str">
        <f>"Q"&amp;ROUNDUP(MONTH(SalesDataTable[[#This Row],[Order Date]])/3,0)</f>
        <v>Q1</v>
      </c>
      <c r="E138" s="4" t="str">
        <f>TEXT(SalesDataTable[[#This Row],[Order Date]],"mmm")</f>
        <v>Jan</v>
      </c>
      <c r="F138" s="4" t="s">
        <v>11</v>
      </c>
      <c r="G138" s="4" t="s">
        <v>25</v>
      </c>
      <c r="H138" s="4" t="s">
        <v>19</v>
      </c>
      <c r="I138" s="4" t="s">
        <v>3</v>
      </c>
      <c r="J138" s="4" t="s">
        <v>34</v>
      </c>
      <c r="K138" s="4" t="s">
        <v>38</v>
      </c>
      <c r="L138" s="8">
        <v>1</v>
      </c>
      <c r="M138" s="5">
        <v>120.48</v>
      </c>
      <c r="N138" s="6">
        <v>0</v>
      </c>
      <c r="O138" s="5">
        <v>69.55</v>
      </c>
      <c r="P138" s="5">
        <f t="shared" si="8"/>
        <v>120.48</v>
      </c>
      <c r="Q138" s="5">
        <f t="shared" si="9"/>
        <v>69.55</v>
      </c>
      <c r="R138" s="5">
        <f t="shared" si="10"/>
        <v>50.930000000000007</v>
      </c>
      <c r="S138" s="7">
        <f t="shared" si="11"/>
        <v>0.42272576361221786</v>
      </c>
    </row>
    <row r="139" spans="1:19" ht="15.6">
      <c r="A139" s="2">
        <v>3822</v>
      </c>
      <c r="B139" s="3">
        <v>46052</v>
      </c>
      <c r="C139" s="4">
        <f>YEAR(SalesDataTable[[#This Row],[Order Date]])</f>
        <v>2026</v>
      </c>
      <c r="D139" s="10" t="str">
        <f>"Q"&amp;ROUNDUP(MONTH(SalesDataTable[[#This Row],[Order Date]])/3,0)</f>
        <v>Q1</v>
      </c>
      <c r="E139" s="4" t="str">
        <f>TEXT(SalesDataTable[[#This Row],[Order Date]],"mmm")</f>
        <v>Jan</v>
      </c>
      <c r="F139" s="4" t="s">
        <v>20</v>
      </c>
      <c r="G139" s="4" t="s">
        <v>31</v>
      </c>
      <c r="H139" s="4" t="s">
        <v>2</v>
      </c>
      <c r="I139" s="4" t="s">
        <v>3</v>
      </c>
      <c r="J139" s="4" t="s">
        <v>34</v>
      </c>
      <c r="K139" s="4" t="s">
        <v>35</v>
      </c>
      <c r="L139" s="8">
        <v>1</v>
      </c>
      <c r="M139" s="5">
        <v>39.369999999999997</v>
      </c>
      <c r="N139" s="6">
        <v>0.05</v>
      </c>
      <c r="O139" s="5">
        <v>14.66</v>
      </c>
      <c r="P139" s="5">
        <f t="shared" si="8"/>
        <v>37.401499999999999</v>
      </c>
      <c r="Q139" s="5">
        <f t="shared" si="9"/>
        <v>14.66</v>
      </c>
      <c r="R139" s="5">
        <f t="shared" si="10"/>
        <v>22.741499999999998</v>
      </c>
      <c r="S139" s="7">
        <f t="shared" si="11"/>
        <v>0.60803711081106371</v>
      </c>
    </row>
    <row r="140" spans="1:19" ht="15.6">
      <c r="A140" s="2">
        <v>4125</v>
      </c>
      <c r="B140" s="3">
        <v>46052</v>
      </c>
      <c r="C140" s="4">
        <f>YEAR(SalesDataTable[[#This Row],[Order Date]])</f>
        <v>2026</v>
      </c>
      <c r="D140" s="10" t="str">
        <f>"Q"&amp;ROUNDUP(MONTH(SalesDataTable[[#This Row],[Order Date]])/3,0)</f>
        <v>Q1</v>
      </c>
      <c r="E140" s="4" t="str">
        <f>TEXT(SalesDataTable[[#This Row],[Order Date]],"mmm")</f>
        <v>Jan</v>
      </c>
      <c r="F140" s="4" t="s">
        <v>6</v>
      </c>
      <c r="G140" s="4" t="s">
        <v>43</v>
      </c>
      <c r="H140" s="4" t="s">
        <v>8</v>
      </c>
      <c r="I140" s="4" t="s">
        <v>16</v>
      </c>
      <c r="J140" s="4" t="s">
        <v>23</v>
      </c>
      <c r="K140" s="4" t="s">
        <v>40</v>
      </c>
      <c r="L140" s="8">
        <v>8</v>
      </c>
      <c r="M140" s="5">
        <v>81.06</v>
      </c>
      <c r="N140" s="6">
        <v>0.15</v>
      </c>
      <c r="O140" s="5">
        <v>39.549999999999997</v>
      </c>
      <c r="P140" s="5">
        <f t="shared" si="8"/>
        <v>551.20799999999997</v>
      </c>
      <c r="Q140" s="5">
        <f t="shared" si="9"/>
        <v>316.39999999999998</v>
      </c>
      <c r="R140" s="5">
        <f t="shared" si="10"/>
        <v>234.80799999999999</v>
      </c>
      <c r="S140" s="7">
        <f t="shared" si="11"/>
        <v>0.42598801178502488</v>
      </c>
    </row>
    <row r="141" spans="1:19" ht="15.6">
      <c r="A141" s="2">
        <v>4592</v>
      </c>
      <c r="B141" s="3">
        <v>46052</v>
      </c>
      <c r="C141" s="4">
        <f>YEAR(SalesDataTable[[#This Row],[Order Date]])</f>
        <v>2026</v>
      </c>
      <c r="D141" s="10" t="str">
        <f>"Q"&amp;ROUNDUP(MONTH(SalesDataTable[[#This Row],[Order Date]])/3,0)</f>
        <v>Q1</v>
      </c>
      <c r="E141" s="4" t="str">
        <f>TEXT(SalesDataTable[[#This Row],[Order Date]],"mmm")</f>
        <v>Jan</v>
      </c>
      <c r="F141" s="4" t="s">
        <v>6</v>
      </c>
      <c r="G141" s="4" t="s">
        <v>43</v>
      </c>
      <c r="H141" s="4" t="s">
        <v>28</v>
      </c>
      <c r="I141" s="4" t="s">
        <v>3</v>
      </c>
      <c r="J141" s="4" t="s">
        <v>34</v>
      </c>
      <c r="K141" s="4" t="s">
        <v>38</v>
      </c>
      <c r="L141" s="8">
        <v>5</v>
      </c>
      <c r="M141" s="5">
        <v>120.4</v>
      </c>
      <c r="N141" s="6">
        <v>0</v>
      </c>
      <c r="O141" s="5">
        <v>69.510000000000005</v>
      </c>
      <c r="P141" s="5">
        <f t="shared" si="8"/>
        <v>602</v>
      </c>
      <c r="Q141" s="5">
        <f t="shared" si="9"/>
        <v>347.55</v>
      </c>
      <c r="R141" s="5">
        <f t="shared" si="10"/>
        <v>254.45</v>
      </c>
      <c r="S141" s="7">
        <f t="shared" si="11"/>
        <v>0.42267441860465116</v>
      </c>
    </row>
    <row r="142" spans="1:19" ht="15.6">
      <c r="A142" s="2">
        <v>373</v>
      </c>
      <c r="B142" s="3">
        <v>46053</v>
      </c>
      <c r="C142" s="4">
        <f>YEAR(SalesDataTable[[#This Row],[Order Date]])</f>
        <v>2026</v>
      </c>
      <c r="D142" s="10" t="str">
        <f>"Q"&amp;ROUNDUP(MONTH(SalesDataTable[[#This Row],[Order Date]])/3,0)</f>
        <v>Q1</v>
      </c>
      <c r="E142" s="4" t="str">
        <f>TEXT(SalesDataTable[[#This Row],[Order Date]],"mmm")</f>
        <v>Jan</v>
      </c>
      <c r="F142" s="4" t="s">
        <v>11</v>
      </c>
      <c r="G142" s="4" t="s">
        <v>39</v>
      </c>
      <c r="H142" s="4" t="s">
        <v>8</v>
      </c>
      <c r="I142" s="4" t="s">
        <v>16</v>
      </c>
      <c r="J142" s="4" t="s">
        <v>14</v>
      </c>
      <c r="K142" s="4" t="s">
        <v>32</v>
      </c>
      <c r="L142" s="8">
        <v>10</v>
      </c>
      <c r="M142" s="5">
        <v>47.71</v>
      </c>
      <c r="N142" s="6">
        <v>0.1</v>
      </c>
      <c r="O142" s="5">
        <v>18.649999999999999</v>
      </c>
      <c r="P142" s="5">
        <f t="shared" si="8"/>
        <v>429.39000000000004</v>
      </c>
      <c r="Q142" s="5">
        <f t="shared" si="9"/>
        <v>186.5</v>
      </c>
      <c r="R142" s="5">
        <f t="shared" si="10"/>
        <v>242.89000000000004</v>
      </c>
      <c r="S142" s="7">
        <f t="shared" si="11"/>
        <v>0.56566291716155481</v>
      </c>
    </row>
    <row r="143" spans="1:19" ht="15.6">
      <c r="A143" s="2">
        <v>672</v>
      </c>
      <c r="B143" s="3">
        <v>46053</v>
      </c>
      <c r="C143" s="4">
        <f>YEAR(SalesDataTable[[#This Row],[Order Date]])</f>
        <v>2026</v>
      </c>
      <c r="D143" s="10" t="str">
        <f>"Q"&amp;ROUNDUP(MONTH(SalesDataTable[[#This Row],[Order Date]])/3,0)</f>
        <v>Q1</v>
      </c>
      <c r="E143" s="4" t="str">
        <f>TEXT(SalesDataTable[[#This Row],[Order Date]],"mmm")</f>
        <v>Jan</v>
      </c>
      <c r="F143" s="4" t="s">
        <v>0</v>
      </c>
      <c r="G143" s="4" t="s">
        <v>36</v>
      </c>
      <c r="H143" s="4" t="s">
        <v>2</v>
      </c>
      <c r="I143" s="4" t="s">
        <v>16</v>
      </c>
      <c r="J143" s="4" t="s">
        <v>4</v>
      </c>
      <c r="K143" s="4" t="s">
        <v>30</v>
      </c>
      <c r="L143" s="8">
        <v>1</v>
      </c>
      <c r="M143" s="5">
        <v>102.92</v>
      </c>
      <c r="N143" s="6">
        <v>0.05</v>
      </c>
      <c r="O143" s="5">
        <v>50.92</v>
      </c>
      <c r="P143" s="5">
        <f t="shared" si="8"/>
        <v>97.774000000000001</v>
      </c>
      <c r="Q143" s="5">
        <f t="shared" si="9"/>
        <v>50.92</v>
      </c>
      <c r="R143" s="5">
        <f t="shared" si="10"/>
        <v>46.853999999999999</v>
      </c>
      <c r="S143" s="7">
        <f t="shared" si="11"/>
        <v>0.4792071511853867</v>
      </c>
    </row>
    <row r="144" spans="1:19" ht="15.6">
      <c r="A144" s="2">
        <v>1125</v>
      </c>
      <c r="B144" s="3">
        <v>46053</v>
      </c>
      <c r="C144" s="4">
        <f>YEAR(SalesDataTable[[#This Row],[Order Date]])</f>
        <v>2026</v>
      </c>
      <c r="D144" s="10" t="str">
        <f>"Q"&amp;ROUNDUP(MONTH(SalesDataTable[[#This Row],[Order Date]])/3,0)</f>
        <v>Q1</v>
      </c>
      <c r="E144" s="4" t="str">
        <f>TEXT(SalesDataTable[[#This Row],[Order Date]],"mmm")</f>
        <v>Jan</v>
      </c>
      <c r="F144" s="4" t="s">
        <v>6</v>
      </c>
      <c r="G144" s="4" t="s">
        <v>7</v>
      </c>
      <c r="H144" s="4" t="s">
        <v>2</v>
      </c>
      <c r="I144" s="4" t="s">
        <v>3</v>
      </c>
      <c r="J144" s="4" t="s">
        <v>9</v>
      </c>
      <c r="K144" s="4" t="s">
        <v>46</v>
      </c>
      <c r="L144" s="8">
        <v>1</v>
      </c>
      <c r="M144" s="5">
        <v>72.69</v>
      </c>
      <c r="N144" s="6">
        <v>0.1</v>
      </c>
      <c r="O144" s="5">
        <v>32.67</v>
      </c>
      <c r="P144" s="5">
        <f t="shared" si="8"/>
        <v>65.421000000000006</v>
      </c>
      <c r="Q144" s="5">
        <f t="shared" si="9"/>
        <v>32.67</v>
      </c>
      <c r="R144" s="5">
        <f t="shared" si="10"/>
        <v>32.751000000000005</v>
      </c>
      <c r="S144" s="7">
        <f t="shared" si="11"/>
        <v>0.50061906727197691</v>
      </c>
    </row>
    <row r="145" spans="1:19" ht="15.6">
      <c r="A145" s="2">
        <v>1164</v>
      </c>
      <c r="B145" s="3">
        <v>46053</v>
      </c>
      <c r="C145" s="4">
        <f>YEAR(SalesDataTable[[#This Row],[Order Date]])</f>
        <v>2026</v>
      </c>
      <c r="D145" s="10" t="str">
        <f>"Q"&amp;ROUNDUP(MONTH(SalesDataTable[[#This Row],[Order Date]])/3,0)</f>
        <v>Q1</v>
      </c>
      <c r="E145" s="4" t="str">
        <f>TEXT(SalesDataTable[[#This Row],[Order Date]],"mmm")</f>
        <v>Jan</v>
      </c>
      <c r="F145" s="4" t="s">
        <v>0</v>
      </c>
      <c r="G145" s="4" t="s">
        <v>1</v>
      </c>
      <c r="H145" s="4" t="s">
        <v>2</v>
      </c>
      <c r="I145" s="4" t="s">
        <v>13</v>
      </c>
      <c r="J145" s="4" t="s">
        <v>4</v>
      </c>
      <c r="K145" s="4" t="s">
        <v>5</v>
      </c>
      <c r="L145" s="8">
        <v>1</v>
      </c>
      <c r="M145" s="5">
        <v>79.989999999999995</v>
      </c>
      <c r="N145" s="6">
        <v>0.05</v>
      </c>
      <c r="O145" s="5">
        <v>43.02</v>
      </c>
      <c r="P145" s="5">
        <f t="shared" si="8"/>
        <v>75.990499999999997</v>
      </c>
      <c r="Q145" s="5">
        <f t="shared" si="9"/>
        <v>43.02</v>
      </c>
      <c r="R145" s="5">
        <f t="shared" si="10"/>
        <v>32.970499999999994</v>
      </c>
      <c r="S145" s="7">
        <f t="shared" si="11"/>
        <v>0.43387660299642711</v>
      </c>
    </row>
    <row r="146" spans="1:19" ht="15.6">
      <c r="A146" s="2">
        <v>1613</v>
      </c>
      <c r="B146" s="3">
        <v>46053</v>
      </c>
      <c r="C146" s="4">
        <f>YEAR(SalesDataTable[[#This Row],[Order Date]])</f>
        <v>2026</v>
      </c>
      <c r="D146" s="10" t="str">
        <f>"Q"&amp;ROUNDUP(MONTH(SalesDataTable[[#This Row],[Order Date]])/3,0)</f>
        <v>Q1</v>
      </c>
      <c r="E146" s="4" t="str">
        <f>TEXT(SalesDataTable[[#This Row],[Order Date]],"mmm")</f>
        <v>Jan</v>
      </c>
      <c r="F146" s="4" t="s">
        <v>6</v>
      </c>
      <c r="G146" s="4" t="s">
        <v>27</v>
      </c>
      <c r="H146" s="4" t="s">
        <v>8</v>
      </c>
      <c r="I146" s="4" t="s">
        <v>16</v>
      </c>
      <c r="J146" s="4" t="s">
        <v>34</v>
      </c>
      <c r="K146" s="4" t="s">
        <v>45</v>
      </c>
      <c r="L146" s="8">
        <v>4</v>
      </c>
      <c r="M146" s="5">
        <v>51.11</v>
      </c>
      <c r="N146" s="6">
        <v>0.15</v>
      </c>
      <c r="O146" s="5">
        <v>22.25</v>
      </c>
      <c r="P146" s="5">
        <f t="shared" si="8"/>
        <v>173.774</v>
      </c>
      <c r="Q146" s="5">
        <f t="shared" si="9"/>
        <v>89</v>
      </c>
      <c r="R146" s="5">
        <f t="shared" si="10"/>
        <v>84.774000000000001</v>
      </c>
      <c r="S146" s="7">
        <f t="shared" si="11"/>
        <v>0.48784052850253778</v>
      </c>
    </row>
    <row r="147" spans="1:19" ht="15.6">
      <c r="A147" s="2">
        <v>2149</v>
      </c>
      <c r="B147" s="3">
        <v>46053</v>
      </c>
      <c r="C147" s="4">
        <f>YEAR(SalesDataTable[[#This Row],[Order Date]])</f>
        <v>2026</v>
      </c>
      <c r="D147" s="10" t="str">
        <f>"Q"&amp;ROUNDUP(MONTH(SalesDataTable[[#This Row],[Order Date]])/3,0)</f>
        <v>Q1</v>
      </c>
      <c r="E147" s="4" t="str">
        <f>TEXT(SalesDataTable[[#This Row],[Order Date]],"mmm")</f>
        <v>Jan</v>
      </c>
      <c r="F147" s="4" t="s">
        <v>0</v>
      </c>
      <c r="G147" s="4" t="s">
        <v>50</v>
      </c>
      <c r="H147" s="4" t="s">
        <v>2</v>
      </c>
      <c r="I147" s="4" t="s">
        <v>3</v>
      </c>
      <c r="J147" s="4" t="s">
        <v>34</v>
      </c>
      <c r="K147" s="4" t="s">
        <v>38</v>
      </c>
      <c r="L147" s="8">
        <v>2</v>
      </c>
      <c r="M147" s="5">
        <v>124.83</v>
      </c>
      <c r="N147" s="6">
        <v>0</v>
      </c>
      <c r="O147" s="5">
        <v>70.91</v>
      </c>
      <c r="P147" s="5">
        <f t="shared" si="8"/>
        <v>249.66</v>
      </c>
      <c r="Q147" s="5">
        <f t="shared" si="9"/>
        <v>141.82</v>
      </c>
      <c r="R147" s="5">
        <f t="shared" si="10"/>
        <v>107.84</v>
      </c>
      <c r="S147" s="7">
        <f t="shared" si="11"/>
        <v>0.43194744853000083</v>
      </c>
    </row>
    <row r="148" spans="1:19" ht="15.6">
      <c r="A148" s="2">
        <v>2593</v>
      </c>
      <c r="B148" s="3">
        <v>46053</v>
      </c>
      <c r="C148" s="4">
        <f>YEAR(SalesDataTable[[#This Row],[Order Date]])</f>
        <v>2026</v>
      </c>
      <c r="D148" s="10" t="str">
        <f>"Q"&amp;ROUNDUP(MONTH(SalesDataTable[[#This Row],[Order Date]])/3,0)</f>
        <v>Q1</v>
      </c>
      <c r="E148" s="4" t="str">
        <f>TEXT(SalesDataTable[[#This Row],[Order Date]],"mmm")</f>
        <v>Jan</v>
      </c>
      <c r="F148" s="4" t="s">
        <v>6</v>
      </c>
      <c r="G148" s="4" t="s">
        <v>41</v>
      </c>
      <c r="H148" s="4" t="s">
        <v>19</v>
      </c>
      <c r="I148" s="4" t="s">
        <v>13</v>
      </c>
      <c r="J148" s="4" t="s">
        <v>4</v>
      </c>
      <c r="K148" s="4" t="s">
        <v>26</v>
      </c>
      <c r="L148" s="8">
        <v>6</v>
      </c>
      <c r="M148" s="5">
        <v>41.07</v>
      </c>
      <c r="N148" s="6">
        <v>0.1</v>
      </c>
      <c r="O148" s="5">
        <v>16.29</v>
      </c>
      <c r="P148" s="5">
        <f t="shared" si="8"/>
        <v>221.77800000000002</v>
      </c>
      <c r="Q148" s="5">
        <f t="shared" si="9"/>
        <v>97.74</v>
      </c>
      <c r="R148" s="5">
        <f t="shared" si="10"/>
        <v>124.03800000000003</v>
      </c>
      <c r="S148" s="7">
        <f t="shared" si="11"/>
        <v>0.55928901874847825</v>
      </c>
    </row>
    <row r="149" spans="1:19" ht="15.6">
      <c r="A149" s="2">
        <v>2659</v>
      </c>
      <c r="B149" s="3">
        <v>46053</v>
      </c>
      <c r="C149" s="4">
        <f>YEAR(SalesDataTable[[#This Row],[Order Date]])</f>
        <v>2026</v>
      </c>
      <c r="D149" s="10" t="str">
        <f>"Q"&amp;ROUNDUP(MONTH(SalesDataTable[[#This Row],[Order Date]])/3,0)</f>
        <v>Q1</v>
      </c>
      <c r="E149" s="4" t="str">
        <f>TEXT(SalesDataTable[[#This Row],[Order Date]],"mmm")</f>
        <v>Jan</v>
      </c>
      <c r="F149" s="4" t="s">
        <v>0</v>
      </c>
      <c r="G149" s="4" t="s">
        <v>50</v>
      </c>
      <c r="H149" s="4" t="s">
        <v>2</v>
      </c>
      <c r="I149" s="4" t="s">
        <v>13</v>
      </c>
      <c r="J149" s="4" t="s">
        <v>14</v>
      </c>
      <c r="K149" s="4" t="s">
        <v>15</v>
      </c>
      <c r="L149" s="8">
        <v>1</v>
      </c>
      <c r="M149" s="5">
        <v>36.020000000000003</v>
      </c>
      <c r="N149" s="6">
        <v>0</v>
      </c>
      <c r="O149" s="5">
        <v>13.34</v>
      </c>
      <c r="P149" s="5">
        <f t="shared" si="8"/>
        <v>36.020000000000003</v>
      </c>
      <c r="Q149" s="5">
        <f t="shared" si="9"/>
        <v>13.34</v>
      </c>
      <c r="R149" s="5">
        <f t="shared" si="10"/>
        <v>22.680000000000003</v>
      </c>
      <c r="S149" s="7">
        <f t="shared" si="11"/>
        <v>0.62965019433647973</v>
      </c>
    </row>
    <row r="150" spans="1:19" ht="15.6">
      <c r="A150" s="2">
        <v>3496</v>
      </c>
      <c r="B150" s="3">
        <v>46053</v>
      </c>
      <c r="C150" s="4">
        <f>YEAR(SalesDataTable[[#This Row],[Order Date]])</f>
        <v>2026</v>
      </c>
      <c r="D150" s="10" t="str">
        <f>"Q"&amp;ROUNDUP(MONTH(SalesDataTable[[#This Row],[Order Date]])/3,0)</f>
        <v>Q1</v>
      </c>
      <c r="E150" s="4" t="str">
        <f>TEXT(SalesDataTable[[#This Row],[Order Date]],"mmm")</f>
        <v>Jan</v>
      </c>
      <c r="F150" s="4" t="s">
        <v>0</v>
      </c>
      <c r="G150" s="4" t="s">
        <v>1</v>
      </c>
      <c r="H150" s="4" t="s">
        <v>19</v>
      </c>
      <c r="I150" s="4" t="s">
        <v>3</v>
      </c>
      <c r="J150" s="4" t="s">
        <v>34</v>
      </c>
      <c r="K150" s="4" t="s">
        <v>42</v>
      </c>
      <c r="L150" s="8">
        <v>1</v>
      </c>
      <c r="M150" s="5">
        <v>35.82</v>
      </c>
      <c r="N150" s="6">
        <v>0.05</v>
      </c>
      <c r="O150" s="5">
        <v>14.32</v>
      </c>
      <c r="P150" s="5">
        <f t="shared" si="8"/>
        <v>34.028999999999996</v>
      </c>
      <c r="Q150" s="5">
        <f t="shared" si="9"/>
        <v>14.32</v>
      </c>
      <c r="R150" s="5">
        <f t="shared" si="10"/>
        <v>19.708999999999996</v>
      </c>
      <c r="S150" s="7">
        <f t="shared" si="11"/>
        <v>0.57918246201769075</v>
      </c>
    </row>
    <row r="151" spans="1:19" ht="15.6">
      <c r="A151" s="2">
        <v>3889</v>
      </c>
      <c r="B151" s="3">
        <v>46053</v>
      </c>
      <c r="C151" s="4">
        <f>YEAR(SalesDataTable[[#This Row],[Order Date]])</f>
        <v>2026</v>
      </c>
      <c r="D151" s="10" t="str">
        <f>"Q"&amp;ROUNDUP(MONTH(SalesDataTable[[#This Row],[Order Date]])/3,0)</f>
        <v>Q1</v>
      </c>
      <c r="E151" s="4" t="str">
        <f>TEXT(SalesDataTable[[#This Row],[Order Date]],"mmm")</f>
        <v>Jan</v>
      </c>
      <c r="F151" s="4" t="s">
        <v>11</v>
      </c>
      <c r="G151" s="4" t="s">
        <v>18</v>
      </c>
      <c r="H151" s="4" t="s">
        <v>19</v>
      </c>
      <c r="I151" s="4" t="s">
        <v>3</v>
      </c>
      <c r="J151" s="4" t="s">
        <v>4</v>
      </c>
      <c r="K151" s="4" t="s">
        <v>30</v>
      </c>
      <c r="L151" s="8">
        <v>3</v>
      </c>
      <c r="M151" s="5">
        <v>103.94</v>
      </c>
      <c r="N151" s="6">
        <v>0.1</v>
      </c>
      <c r="O151" s="5">
        <v>50.67</v>
      </c>
      <c r="P151" s="5">
        <f t="shared" si="8"/>
        <v>280.63799999999998</v>
      </c>
      <c r="Q151" s="5">
        <f t="shared" si="9"/>
        <v>152.01</v>
      </c>
      <c r="R151" s="5">
        <f t="shared" si="10"/>
        <v>128.62799999999999</v>
      </c>
      <c r="S151" s="7">
        <f t="shared" si="11"/>
        <v>0.45834135077929572</v>
      </c>
    </row>
    <row r="152" spans="1:19" ht="15.6">
      <c r="A152" s="2">
        <v>1432</v>
      </c>
      <c r="B152" s="3">
        <v>46054</v>
      </c>
      <c r="C152" s="4">
        <f>YEAR(SalesDataTable[[#This Row],[Order Date]])</f>
        <v>2026</v>
      </c>
      <c r="D152" s="10" t="str">
        <f>"Q"&amp;ROUNDUP(MONTH(SalesDataTable[[#This Row],[Order Date]])/3,0)</f>
        <v>Q1</v>
      </c>
      <c r="E152" s="4" t="str">
        <f>TEXT(SalesDataTable[[#This Row],[Order Date]],"mmm")</f>
        <v>Feb</v>
      </c>
      <c r="F152" s="4" t="s">
        <v>0</v>
      </c>
      <c r="G152" s="4" t="s">
        <v>1</v>
      </c>
      <c r="H152" s="4" t="s">
        <v>2</v>
      </c>
      <c r="I152" s="4" t="s">
        <v>3</v>
      </c>
      <c r="J152" s="4" t="s">
        <v>9</v>
      </c>
      <c r="K152" s="4" t="s">
        <v>17</v>
      </c>
      <c r="L152" s="8">
        <v>1</v>
      </c>
      <c r="M152" s="5">
        <v>140.53</v>
      </c>
      <c r="N152" s="6">
        <v>0</v>
      </c>
      <c r="O152" s="5">
        <v>77.36</v>
      </c>
      <c r="P152" s="5">
        <f t="shared" si="8"/>
        <v>140.53</v>
      </c>
      <c r="Q152" s="5">
        <f t="shared" si="9"/>
        <v>77.36</v>
      </c>
      <c r="R152" s="5">
        <f t="shared" si="10"/>
        <v>63.17</v>
      </c>
      <c r="S152" s="7">
        <f t="shared" si="11"/>
        <v>0.44951255959581587</v>
      </c>
    </row>
    <row r="153" spans="1:19" ht="15.6">
      <c r="A153" s="2">
        <v>1778</v>
      </c>
      <c r="B153" s="3">
        <v>46054</v>
      </c>
      <c r="C153" s="4">
        <f>YEAR(SalesDataTable[[#This Row],[Order Date]])</f>
        <v>2026</v>
      </c>
      <c r="D153" s="10" t="str">
        <f>"Q"&amp;ROUNDUP(MONTH(SalesDataTable[[#This Row],[Order Date]])/3,0)</f>
        <v>Q1</v>
      </c>
      <c r="E153" s="4" t="str">
        <f>TEXT(SalesDataTable[[#This Row],[Order Date]],"mmm")</f>
        <v>Feb</v>
      </c>
      <c r="F153" s="4" t="s">
        <v>20</v>
      </c>
      <c r="G153" s="4" t="s">
        <v>31</v>
      </c>
      <c r="H153" s="4" t="s">
        <v>19</v>
      </c>
      <c r="I153" s="4" t="s">
        <v>3</v>
      </c>
      <c r="J153" s="4" t="s">
        <v>9</v>
      </c>
      <c r="K153" s="4" t="s">
        <v>17</v>
      </c>
      <c r="L153" s="8">
        <v>1</v>
      </c>
      <c r="M153" s="5">
        <v>142.03</v>
      </c>
      <c r="N153" s="6">
        <v>0.05</v>
      </c>
      <c r="O153" s="5">
        <v>77.069999999999993</v>
      </c>
      <c r="P153" s="5">
        <f t="shared" si="8"/>
        <v>134.92849999999999</v>
      </c>
      <c r="Q153" s="5">
        <f t="shared" si="9"/>
        <v>77.069999999999993</v>
      </c>
      <c r="R153" s="5">
        <f t="shared" si="10"/>
        <v>57.858499999999992</v>
      </c>
      <c r="S153" s="7">
        <f t="shared" si="11"/>
        <v>0.42880859121682963</v>
      </c>
    </row>
    <row r="154" spans="1:19" ht="15.6">
      <c r="A154" s="2">
        <v>2047</v>
      </c>
      <c r="B154" s="3">
        <v>46054</v>
      </c>
      <c r="C154" s="4">
        <f>YEAR(SalesDataTable[[#This Row],[Order Date]])</f>
        <v>2026</v>
      </c>
      <c r="D154" s="10" t="str">
        <f>"Q"&amp;ROUNDUP(MONTH(SalesDataTable[[#This Row],[Order Date]])/3,0)</f>
        <v>Q1</v>
      </c>
      <c r="E154" s="4" t="str">
        <f>TEXT(SalesDataTable[[#This Row],[Order Date]],"mmm")</f>
        <v>Feb</v>
      </c>
      <c r="F154" s="4" t="s">
        <v>11</v>
      </c>
      <c r="G154" s="4" t="s">
        <v>25</v>
      </c>
      <c r="H154" s="4" t="s">
        <v>8</v>
      </c>
      <c r="I154" s="4" t="s">
        <v>16</v>
      </c>
      <c r="J154" s="4" t="s">
        <v>23</v>
      </c>
      <c r="K154" s="4" t="s">
        <v>51</v>
      </c>
      <c r="L154" s="8">
        <v>12</v>
      </c>
      <c r="M154" s="5">
        <v>124.84</v>
      </c>
      <c r="N154" s="6">
        <v>0.1</v>
      </c>
      <c r="O154" s="5">
        <v>59.47</v>
      </c>
      <c r="P154" s="5">
        <f t="shared" si="8"/>
        <v>1348.2719999999999</v>
      </c>
      <c r="Q154" s="5">
        <f t="shared" si="9"/>
        <v>713.64</v>
      </c>
      <c r="R154" s="5">
        <f t="shared" si="10"/>
        <v>634.63199999999995</v>
      </c>
      <c r="S154" s="7">
        <f t="shared" si="11"/>
        <v>0.47070027412866244</v>
      </c>
    </row>
    <row r="155" spans="1:19" ht="15.6">
      <c r="A155" s="2">
        <v>2668</v>
      </c>
      <c r="B155" s="3">
        <v>46054</v>
      </c>
      <c r="C155" s="4">
        <f>YEAR(SalesDataTable[[#This Row],[Order Date]])</f>
        <v>2026</v>
      </c>
      <c r="D155" s="10" t="str">
        <f>"Q"&amp;ROUNDUP(MONTH(SalesDataTable[[#This Row],[Order Date]])/3,0)</f>
        <v>Q1</v>
      </c>
      <c r="E155" s="4" t="str">
        <f>TEXT(SalesDataTable[[#This Row],[Order Date]],"mmm")</f>
        <v>Feb</v>
      </c>
      <c r="F155" s="4" t="s">
        <v>6</v>
      </c>
      <c r="G155" s="4" t="s">
        <v>43</v>
      </c>
      <c r="H155" s="4" t="s">
        <v>2</v>
      </c>
      <c r="I155" s="4" t="s">
        <v>3</v>
      </c>
      <c r="J155" s="4" t="s">
        <v>34</v>
      </c>
      <c r="K155" s="4" t="s">
        <v>42</v>
      </c>
      <c r="L155" s="8">
        <v>3</v>
      </c>
      <c r="M155" s="5">
        <v>35.36</v>
      </c>
      <c r="N155" s="6">
        <v>0</v>
      </c>
      <c r="O155" s="5">
        <v>13.7</v>
      </c>
      <c r="P155" s="5">
        <f t="shared" si="8"/>
        <v>106.08</v>
      </c>
      <c r="Q155" s="5">
        <f t="shared" si="9"/>
        <v>41.099999999999994</v>
      </c>
      <c r="R155" s="5">
        <f t="shared" si="10"/>
        <v>64.98</v>
      </c>
      <c r="S155" s="7">
        <f t="shared" si="11"/>
        <v>0.61255656108597289</v>
      </c>
    </row>
    <row r="156" spans="1:19" ht="15.6">
      <c r="A156" s="2">
        <v>2706</v>
      </c>
      <c r="B156" s="3">
        <v>46054</v>
      </c>
      <c r="C156" s="4">
        <f>YEAR(SalesDataTable[[#This Row],[Order Date]])</f>
        <v>2026</v>
      </c>
      <c r="D156" s="10" t="str">
        <f>"Q"&amp;ROUNDUP(MONTH(SalesDataTable[[#This Row],[Order Date]])/3,0)</f>
        <v>Q1</v>
      </c>
      <c r="E156" s="4" t="str">
        <f>TEXT(SalesDataTable[[#This Row],[Order Date]],"mmm")</f>
        <v>Feb</v>
      </c>
      <c r="F156" s="4" t="s">
        <v>20</v>
      </c>
      <c r="G156" s="4" t="s">
        <v>47</v>
      </c>
      <c r="H156" s="4" t="s">
        <v>28</v>
      </c>
      <c r="I156" s="4" t="s">
        <v>3</v>
      </c>
      <c r="J156" s="4" t="s">
        <v>34</v>
      </c>
      <c r="K156" s="4" t="s">
        <v>38</v>
      </c>
      <c r="L156" s="8">
        <v>2</v>
      </c>
      <c r="M156" s="5">
        <v>122.43</v>
      </c>
      <c r="N156" s="6">
        <v>0</v>
      </c>
      <c r="O156" s="5">
        <v>69.08</v>
      </c>
      <c r="P156" s="5">
        <f t="shared" si="8"/>
        <v>244.86</v>
      </c>
      <c r="Q156" s="5">
        <f t="shared" si="9"/>
        <v>138.16</v>
      </c>
      <c r="R156" s="5">
        <f t="shared" si="10"/>
        <v>106.70000000000002</v>
      </c>
      <c r="S156" s="7">
        <f t="shared" si="11"/>
        <v>0.43575920934411505</v>
      </c>
    </row>
    <row r="157" spans="1:19" ht="15.6">
      <c r="A157" s="2">
        <v>2940</v>
      </c>
      <c r="B157" s="3">
        <v>46054</v>
      </c>
      <c r="C157" s="4">
        <f>YEAR(SalesDataTable[[#This Row],[Order Date]])</f>
        <v>2026</v>
      </c>
      <c r="D157" s="10" t="str">
        <f>"Q"&amp;ROUNDUP(MONTH(SalesDataTable[[#This Row],[Order Date]])/3,0)</f>
        <v>Q1</v>
      </c>
      <c r="E157" s="4" t="str">
        <f>TEXT(SalesDataTable[[#This Row],[Order Date]],"mmm")</f>
        <v>Feb</v>
      </c>
      <c r="F157" s="4" t="s">
        <v>0</v>
      </c>
      <c r="G157" s="4" t="s">
        <v>50</v>
      </c>
      <c r="H157" s="4" t="s">
        <v>28</v>
      </c>
      <c r="I157" s="4" t="s">
        <v>13</v>
      </c>
      <c r="J157" s="4" t="s">
        <v>9</v>
      </c>
      <c r="K157" s="4" t="s">
        <v>17</v>
      </c>
      <c r="L157" s="8">
        <v>2</v>
      </c>
      <c r="M157" s="5">
        <v>140.47</v>
      </c>
      <c r="N157" s="6">
        <v>0.05</v>
      </c>
      <c r="O157" s="5">
        <v>78.39</v>
      </c>
      <c r="P157" s="5">
        <f t="shared" si="8"/>
        <v>266.89299999999997</v>
      </c>
      <c r="Q157" s="5">
        <f t="shared" si="9"/>
        <v>156.78</v>
      </c>
      <c r="R157" s="5">
        <f t="shared" si="10"/>
        <v>110.11299999999997</v>
      </c>
      <c r="S157" s="7">
        <f t="shared" si="11"/>
        <v>0.41257357817552348</v>
      </c>
    </row>
    <row r="158" spans="1:19" ht="15.6">
      <c r="A158" s="2">
        <v>1263</v>
      </c>
      <c r="B158" s="3">
        <v>46055</v>
      </c>
      <c r="C158" s="4">
        <f>YEAR(SalesDataTable[[#This Row],[Order Date]])</f>
        <v>2026</v>
      </c>
      <c r="D158" s="10" t="str">
        <f>"Q"&amp;ROUNDUP(MONTH(SalesDataTable[[#This Row],[Order Date]])/3,0)</f>
        <v>Q1</v>
      </c>
      <c r="E158" s="4" t="str">
        <f>TEXT(SalesDataTable[[#This Row],[Order Date]],"mmm")</f>
        <v>Feb</v>
      </c>
      <c r="F158" s="4" t="s">
        <v>6</v>
      </c>
      <c r="G158" s="4" t="s">
        <v>49</v>
      </c>
      <c r="H158" s="4" t="s">
        <v>2</v>
      </c>
      <c r="I158" s="4" t="s">
        <v>3</v>
      </c>
      <c r="J158" s="4" t="s">
        <v>14</v>
      </c>
      <c r="K158" s="4" t="s">
        <v>32</v>
      </c>
      <c r="L158" s="8">
        <v>1</v>
      </c>
      <c r="M158" s="5">
        <v>45.43</v>
      </c>
      <c r="N158" s="6">
        <v>0.05</v>
      </c>
      <c r="O158" s="5">
        <v>18.670000000000002</v>
      </c>
      <c r="P158" s="5">
        <f t="shared" si="8"/>
        <v>43.158499999999997</v>
      </c>
      <c r="Q158" s="5">
        <f t="shared" si="9"/>
        <v>18.670000000000002</v>
      </c>
      <c r="R158" s="5">
        <f t="shared" si="10"/>
        <v>24.488499999999995</v>
      </c>
      <c r="S158" s="7">
        <f t="shared" si="11"/>
        <v>0.56740850585632019</v>
      </c>
    </row>
    <row r="159" spans="1:19" ht="15.6">
      <c r="A159" s="2">
        <v>1641</v>
      </c>
      <c r="B159" s="3">
        <v>46055</v>
      </c>
      <c r="C159" s="4">
        <f>YEAR(SalesDataTable[[#This Row],[Order Date]])</f>
        <v>2026</v>
      </c>
      <c r="D159" s="10" t="str">
        <f>"Q"&amp;ROUNDUP(MONTH(SalesDataTable[[#This Row],[Order Date]])/3,0)</f>
        <v>Q1</v>
      </c>
      <c r="E159" s="4" t="str">
        <f>TEXT(SalesDataTable[[#This Row],[Order Date]],"mmm")</f>
        <v>Feb</v>
      </c>
      <c r="F159" s="4" t="s">
        <v>20</v>
      </c>
      <c r="G159" s="4" t="s">
        <v>47</v>
      </c>
      <c r="H159" s="4" t="s">
        <v>8</v>
      </c>
      <c r="I159" s="4" t="s">
        <v>16</v>
      </c>
      <c r="J159" s="4" t="s">
        <v>4</v>
      </c>
      <c r="K159" s="4" t="s">
        <v>30</v>
      </c>
      <c r="L159" s="8">
        <v>8</v>
      </c>
      <c r="M159" s="5">
        <v>102.78</v>
      </c>
      <c r="N159" s="6">
        <v>0.15</v>
      </c>
      <c r="O159" s="5">
        <v>50.39</v>
      </c>
      <c r="P159" s="5">
        <f t="shared" si="8"/>
        <v>698.904</v>
      </c>
      <c r="Q159" s="5">
        <f t="shared" si="9"/>
        <v>403.12</v>
      </c>
      <c r="R159" s="5">
        <f t="shared" si="10"/>
        <v>295.78399999999999</v>
      </c>
      <c r="S159" s="7">
        <f t="shared" si="11"/>
        <v>0.42321119924911005</v>
      </c>
    </row>
    <row r="160" spans="1:19" ht="15.6">
      <c r="A160" s="2">
        <v>2014</v>
      </c>
      <c r="B160" s="3">
        <v>46055</v>
      </c>
      <c r="C160" s="4">
        <f>YEAR(SalesDataTable[[#This Row],[Order Date]])</f>
        <v>2026</v>
      </c>
      <c r="D160" s="10" t="str">
        <f>"Q"&amp;ROUNDUP(MONTH(SalesDataTable[[#This Row],[Order Date]])/3,0)</f>
        <v>Q1</v>
      </c>
      <c r="E160" s="4" t="str">
        <f>TEXT(SalesDataTable[[#This Row],[Order Date]],"mmm")</f>
        <v>Feb</v>
      </c>
      <c r="F160" s="4" t="s">
        <v>6</v>
      </c>
      <c r="G160" s="4" t="s">
        <v>41</v>
      </c>
      <c r="H160" s="4" t="s">
        <v>28</v>
      </c>
      <c r="I160" s="4" t="s">
        <v>13</v>
      </c>
      <c r="J160" s="4" t="s">
        <v>23</v>
      </c>
      <c r="K160" s="4" t="s">
        <v>51</v>
      </c>
      <c r="L160" s="8">
        <v>1</v>
      </c>
      <c r="M160" s="5">
        <v>123.95</v>
      </c>
      <c r="N160" s="6">
        <v>0</v>
      </c>
      <c r="O160" s="5">
        <v>61.32</v>
      </c>
      <c r="P160" s="5">
        <f t="shared" si="8"/>
        <v>123.95</v>
      </c>
      <c r="Q160" s="5">
        <f t="shared" si="9"/>
        <v>61.32</v>
      </c>
      <c r="R160" s="5">
        <f t="shared" si="10"/>
        <v>62.63</v>
      </c>
      <c r="S160" s="7">
        <f t="shared" si="11"/>
        <v>0.50528438886647842</v>
      </c>
    </row>
    <row r="161" spans="1:19" ht="15.6">
      <c r="A161" s="2">
        <v>2642</v>
      </c>
      <c r="B161" s="3">
        <v>46055</v>
      </c>
      <c r="C161" s="4">
        <f>YEAR(SalesDataTable[[#This Row],[Order Date]])</f>
        <v>2026</v>
      </c>
      <c r="D161" s="10" t="str">
        <f>"Q"&amp;ROUNDUP(MONTH(SalesDataTable[[#This Row],[Order Date]])/3,0)</f>
        <v>Q1</v>
      </c>
      <c r="E161" s="4" t="str">
        <f>TEXT(SalesDataTable[[#This Row],[Order Date]],"mmm")</f>
        <v>Feb</v>
      </c>
      <c r="F161" s="4" t="s">
        <v>6</v>
      </c>
      <c r="G161" s="4" t="s">
        <v>41</v>
      </c>
      <c r="H161" s="4" t="s">
        <v>28</v>
      </c>
      <c r="I161" s="4" t="s">
        <v>3</v>
      </c>
      <c r="J161" s="4" t="s">
        <v>23</v>
      </c>
      <c r="K161" s="4" t="s">
        <v>29</v>
      </c>
      <c r="L161" s="8">
        <v>3</v>
      </c>
      <c r="M161" s="5">
        <v>199.9</v>
      </c>
      <c r="N161" s="6">
        <v>0</v>
      </c>
      <c r="O161" s="5">
        <v>104.18</v>
      </c>
      <c r="P161" s="5">
        <f t="shared" si="8"/>
        <v>599.70000000000005</v>
      </c>
      <c r="Q161" s="5">
        <f t="shared" si="9"/>
        <v>312.54000000000002</v>
      </c>
      <c r="R161" s="5">
        <f t="shared" si="10"/>
        <v>287.16000000000003</v>
      </c>
      <c r="S161" s="7">
        <f t="shared" si="11"/>
        <v>0.47883941970985494</v>
      </c>
    </row>
    <row r="162" spans="1:19" ht="15.6">
      <c r="A162" s="2">
        <v>2929</v>
      </c>
      <c r="B162" s="3">
        <v>46055</v>
      </c>
      <c r="C162" s="4">
        <f>YEAR(SalesDataTable[[#This Row],[Order Date]])</f>
        <v>2026</v>
      </c>
      <c r="D162" s="10" t="str">
        <f>"Q"&amp;ROUNDUP(MONTH(SalesDataTable[[#This Row],[Order Date]])/3,0)</f>
        <v>Q1</v>
      </c>
      <c r="E162" s="4" t="str">
        <f>TEXT(SalesDataTable[[#This Row],[Order Date]],"mmm")</f>
        <v>Feb</v>
      </c>
      <c r="F162" s="4" t="s">
        <v>6</v>
      </c>
      <c r="G162" s="4" t="s">
        <v>43</v>
      </c>
      <c r="H162" s="4" t="s">
        <v>28</v>
      </c>
      <c r="I162" s="4" t="s">
        <v>3</v>
      </c>
      <c r="J162" s="4" t="s">
        <v>9</v>
      </c>
      <c r="K162" s="4" t="s">
        <v>10</v>
      </c>
      <c r="L162" s="8">
        <v>1</v>
      </c>
      <c r="M162" s="5">
        <v>93.78</v>
      </c>
      <c r="N162" s="6">
        <v>0</v>
      </c>
      <c r="O162" s="5">
        <v>44.21</v>
      </c>
      <c r="P162" s="5">
        <f t="shared" si="8"/>
        <v>93.78</v>
      </c>
      <c r="Q162" s="5">
        <f t="shared" si="9"/>
        <v>44.21</v>
      </c>
      <c r="R162" s="5">
        <f t="shared" si="10"/>
        <v>49.57</v>
      </c>
      <c r="S162" s="7">
        <f t="shared" si="11"/>
        <v>0.52857752185967155</v>
      </c>
    </row>
    <row r="163" spans="1:19" ht="15.6">
      <c r="A163" s="2">
        <v>3855</v>
      </c>
      <c r="B163" s="3">
        <v>46055</v>
      </c>
      <c r="C163" s="4">
        <f>YEAR(SalesDataTable[[#This Row],[Order Date]])</f>
        <v>2026</v>
      </c>
      <c r="D163" s="10" t="str">
        <f>"Q"&amp;ROUNDUP(MONTH(SalesDataTable[[#This Row],[Order Date]])/3,0)</f>
        <v>Q1</v>
      </c>
      <c r="E163" s="4" t="str">
        <f>TEXT(SalesDataTable[[#This Row],[Order Date]],"mmm")</f>
        <v>Feb</v>
      </c>
      <c r="F163" s="4" t="s">
        <v>0</v>
      </c>
      <c r="G163" s="4" t="s">
        <v>1</v>
      </c>
      <c r="H163" s="4" t="s">
        <v>2</v>
      </c>
      <c r="I163" s="4" t="s">
        <v>16</v>
      </c>
      <c r="J163" s="4" t="s">
        <v>34</v>
      </c>
      <c r="K163" s="4" t="s">
        <v>35</v>
      </c>
      <c r="L163" s="8">
        <v>1</v>
      </c>
      <c r="M163" s="5">
        <v>39.39</v>
      </c>
      <c r="N163" s="6">
        <v>0.1</v>
      </c>
      <c r="O163" s="5">
        <v>15.09</v>
      </c>
      <c r="P163" s="5">
        <f t="shared" si="8"/>
        <v>35.451000000000001</v>
      </c>
      <c r="Q163" s="5">
        <f t="shared" si="9"/>
        <v>15.09</v>
      </c>
      <c r="R163" s="5">
        <f t="shared" si="10"/>
        <v>20.361000000000001</v>
      </c>
      <c r="S163" s="7">
        <f t="shared" si="11"/>
        <v>0.57434204958957435</v>
      </c>
    </row>
    <row r="164" spans="1:19" ht="15.6">
      <c r="A164" s="2">
        <v>4031</v>
      </c>
      <c r="B164" s="3">
        <v>46055</v>
      </c>
      <c r="C164" s="4">
        <f>YEAR(SalesDataTable[[#This Row],[Order Date]])</f>
        <v>2026</v>
      </c>
      <c r="D164" s="10" t="str">
        <f>"Q"&amp;ROUNDUP(MONTH(SalesDataTable[[#This Row],[Order Date]])/3,0)</f>
        <v>Q1</v>
      </c>
      <c r="E164" s="4" t="str">
        <f>TEXT(SalesDataTable[[#This Row],[Order Date]],"mmm")</f>
        <v>Feb</v>
      </c>
      <c r="F164" s="4" t="s">
        <v>0</v>
      </c>
      <c r="G164" s="4" t="s">
        <v>1</v>
      </c>
      <c r="H164" s="4" t="s">
        <v>2</v>
      </c>
      <c r="I164" s="4" t="s">
        <v>13</v>
      </c>
      <c r="J164" s="4" t="s">
        <v>4</v>
      </c>
      <c r="K164" s="4" t="s">
        <v>30</v>
      </c>
      <c r="L164" s="8">
        <v>6</v>
      </c>
      <c r="M164" s="5">
        <v>101.64</v>
      </c>
      <c r="N164" s="6">
        <v>0</v>
      </c>
      <c r="O164" s="5">
        <v>51.06</v>
      </c>
      <c r="P164" s="5">
        <f t="shared" si="8"/>
        <v>609.84</v>
      </c>
      <c r="Q164" s="5">
        <f t="shared" si="9"/>
        <v>306.36</v>
      </c>
      <c r="R164" s="5">
        <f t="shared" si="10"/>
        <v>303.48</v>
      </c>
      <c r="S164" s="7">
        <f t="shared" si="11"/>
        <v>0.49763872491145217</v>
      </c>
    </row>
    <row r="165" spans="1:19" ht="15.6">
      <c r="A165" s="2">
        <v>2</v>
      </c>
      <c r="B165" s="3">
        <v>46056</v>
      </c>
      <c r="C165" s="4">
        <f>YEAR(SalesDataTable[[#This Row],[Order Date]])</f>
        <v>2026</v>
      </c>
      <c r="D165" s="10" t="str">
        <f>"Q"&amp;ROUNDUP(MONTH(SalesDataTable[[#This Row],[Order Date]])/3,0)</f>
        <v>Q1</v>
      </c>
      <c r="E165" s="4" t="str">
        <f>TEXT(SalesDataTable[[#This Row],[Order Date]],"mmm")</f>
        <v>Feb</v>
      </c>
      <c r="F165" s="4" t="s">
        <v>0</v>
      </c>
      <c r="G165" s="4" t="s">
        <v>1</v>
      </c>
      <c r="H165" s="4" t="s">
        <v>8</v>
      </c>
      <c r="I165" s="4" t="s">
        <v>16</v>
      </c>
      <c r="J165" s="4" t="s">
        <v>34</v>
      </c>
      <c r="K165" s="4" t="s">
        <v>42</v>
      </c>
      <c r="L165" s="8">
        <v>12</v>
      </c>
      <c r="M165" s="5">
        <v>36.74</v>
      </c>
      <c r="N165" s="6">
        <v>0.2</v>
      </c>
      <c r="O165" s="5">
        <v>13.53</v>
      </c>
      <c r="P165" s="5">
        <f t="shared" si="8"/>
        <v>352.70400000000001</v>
      </c>
      <c r="Q165" s="5">
        <f t="shared" si="9"/>
        <v>162.35999999999999</v>
      </c>
      <c r="R165" s="5">
        <f t="shared" si="10"/>
        <v>190.34400000000002</v>
      </c>
      <c r="S165" s="7">
        <f t="shared" si="11"/>
        <v>0.53967065868263475</v>
      </c>
    </row>
    <row r="166" spans="1:19" ht="15.6">
      <c r="A166" s="2">
        <v>4228</v>
      </c>
      <c r="B166" s="3">
        <v>46056</v>
      </c>
      <c r="C166" s="4">
        <f>YEAR(SalesDataTable[[#This Row],[Order Date]])</f>
        <v>2026</v>
      </c>
      <c r="D166" s="10" t="str">
        <f>"Q"&amp;ROUNDUP(MONTH(SalesDataTable[[#This Row],[Order Date]])/3,0)</f>
        <v>Q1</v>
      </c>
      <c r="E166" s="4" t="str">
        <f>TEXT(SalesDataTable[[#This Row],[Order Date]],"mmm")</f>
        <v>Feb</v>
      </c>
      <c r="F166" s="4" t="s">
        <v>20</v>
      </c>
      <c r="G166" s="4" t="s">
        <v>33</v>
      </c>
      <c r="H166" s="4" t="s">
        <v>19</v>
      </c>
      <c r="I166" s="4" t="s">
        <v>13</v>
      </c>
      <c r="J166" s="4" t="s">
        <v>9</v>
      </c>
      <c r="K166" s="4" t="s">
        <v>37</v>
      </c>
      <c r="L166" s="8">
        <v>2</v>
      </c>
      <c r="M166" s="5">
        <v>154.62</v>
      </c>
      <c r="N166" s="6">
        <v>0</v>
      </c>
      <c r="O166" s="5">
        <v>78.209999999999994</v>
      </c>
      <c r="P166" s="5">
        <f t="shared" si="8"/>
        <v>309.24</v>
      </c>
      <c r="Q166" s="5">
        <f t="shared" si="9"/>
        <v>156.41999999999999</v>
      </c>
      <c r="R166" s="5">
        <f t="shared" si="10"/>
        <v>152.82000000000002</v>
      </c>
      <c r="S166" s="7">
        <f t="shared" si="11"/>
        <v>0.49417927823050062</v>
      </c>
    </row>
    <row r="167" spans="1:19" ht="15.6">
      <c r="A167" s="2">
        <v>928</v>
      </c>
      <c r="B167" s="3">
        <v>46057</v>
      </c>
      <c r="C167" s="4">
        <f>YEAR(SalesDataTable[[#This Row],[Order Date]])</f>
        <v>2026</v>
      </c>
      <c r="D167" s="10" t="str">
        <f>"Q"&amp;ROUNDUP(MONTH(SalesDataTable[[#This Row],[Order Date]])/3,0)</f>
        <v>Q1</v>
      </c>
      <c r="E167" s="4" t="str">
        <f>TEXT(SalesDataTable[[#This Row],[Order Date]],"mmm")</f>
        <v>Feb</v>
      </c>
      <c r="F167" s="4" t="s">
        <v>0</v>
      </c>
      <c r="G167" s="4" t="s">
        <v>1</v>
      </c>
      <c r="H167" s="4" t="s">
        <v>28</v>
      </c>
      <c r="I167" s="4" t="s">
        <v>13</v>
      </c>
      <c r="J167" s="4" t="s">
        <v>23</v>
      </c>
      <c r="K167" s="4" t="s">
        <v>51</v>
      </c>
      <c r="L167" s="8">
        <v>1</v>
      </c>
      <c r="M167" s="5">
        <v>125.63</v>
      </c>
      <c r="N167" s="6">
        <v>0.1</v>
      </c>
      <c r="O167" s="5">
        <v>60.38</v>
      </c>
      <c r="P167" s="5">
        <f t="shared" si="8"/>
        <v>113.06699999999999</v>
      </c>
      <c r="Q167" s="5">
        <f t="shared" si="9"/>
        <v>60.38</v>
      </c>
      <c r="R167" s="5">
        <f t="shared" si="10"/>
        <v>52.686999999999991</v>
      </c>
      <c r="S167" s="7">
        <f t="shared" si="11"/>
        <v>0.46598034793529497</v>
      </c>
    </row>
    <row r="168" spans="1:19" ht="15.6">
      <c r="A168" s="2">
        <v>933</v>
      </c>
      <c r="B168" s="3">
        <v>46057</v>
      </c>
      <c r="C168" s="4">
        <f>YEAR(SalesDataTable[[#This Row],[Order Date]])</f>
        <v>2026</v>
      </c>
      <c r="D168" s="10" t="str">
        <f>"Q"&amp;ROUNDUP(MONTH(SalesDataTable[[#This Row],[Order Date]])/3,0)</f>
        <v>Q1</v>
      </c>
      <c r="E168" s="4" t="str">
        <f>TEXT(SalesDataTable[[#This Row],[Order Date]],"mmm")</f>
        <v>Feb</v>
      </c>
      <c r="F168" s="4" t="s">
        <v>6</v>
      </c>
      <c r="G168" s="4" t="s">
        <v>41</v>
      </c>
      <c r="H168" s="4" t="s">
        <v>2</v>
      </c>
      <c r="I168" s="4" t="s">
        <v>13</v>
      </c>
      <c r="J168" s="4" t="s">
        <v>23</v>
      </c>
      <c r="K168" s="4" t="s">
        <v>40</v>
      </c>
      <c r="L168" s="8">
        <v>2</v>
      </c>
      <c r="M168" s="5">
        <v>81.59</v>
      </c>
      <c r="N168" s="6">
        <v>0.1</v>
      </c>
      <c r="O168" s="5">
        <v>38.64</v>
      </c>
      <c r="P168" s="5">
        <f t="shared" si="8"/>
        <v>146.86200000000002</v>
      </c>
      <c r="Q168" s="5">
        <f t="shared" si="9"/>
        <v>77.28</v>
      </c>
      <c r="R168" s="5">
        <f t="shared" si="10"/>
        <v>69.582000000000022</v>
      </c>
      <c r="S168" s="7">
        <f t="shared" si="11"/>
        <v>0.47379172284185161</v>
      </c>
    </row>
    <row r="169" spans="1:19" ht="15.6">
      <c r="A169" s="2">
        <v>1646</v>
      </c>
      <c r="B169" s="3">
        <v>46057</v>
      </c>
      <c r="C169" s="4">
        <f>YEAR(SalesDataTable[[#This Row],[Order Date]])</f>
        <v>2026</v>
      </c>
      <c r="D169" s="10" t="str">
        <f>"Q"&amp;ROUNDUP(MONTH(SalesDataTable[[#This Row],[Order Date]])/3,0)</f>
        <v>Q1</v>
      </c>
      <c r="E169" s="4" t="str">
        <f>TEXT(SalesDataTable[[#This Row],[Order Date]],"mmm")</f>
        <v>Feb</v>
      </c>
      <c r="F169" s="4" t="s">
        <v>11</v>
      </c>
      <c r="G169" s="4" t="s">
        <v>25</v>
      </c>
      <c r="H169" s="4" t="s">
        <v>2</v>
      </c>
      <c r="I169" s="4" t="s">
        <v>13</v>
      </c>
      <c r="J169" s="4" t="s">
        <v>14</v>
      </c>
      <c r="K169" s="4" t="s">
        <v>32</v>
      </c>
      <c r="L169" s="8">
        <v>2</v>
      </c>
      <c r="M169" s="5">
        <v>45.81</v>
      </c>
      <c r="N169" s="6">
        <v>0.1</v>
      </c>
      <c r="O169" s="5">
        <v>18.420000000000002</v>
      </c>
      <c r="P169" s="5">
        <f t="shared" si="8"/>
        <v>82.458000000000013</v>
      </c>
      <c r="Q169" s="5">
        <f t="shared" si="9"/>
        <v>36.840000000000003</v>
      </c>
      <c r="R169" s="5">
        <f t="shared" si="10"/>
        <v>45.618000000000009</v>
      </c>
      <c r="S169" s="7">
        <f t="shared" si="11"/>
        <v>0.55322709743141962</v>
      </c>
    </row>
    <row r="170" spans="1:19" ht="15.6">
      <c r="A170" s="2">
        <v>380</v>
      </c>
      <c r="B170" s="3">
        <v>46058</v>
      </c>
      <c r="C170" s="4">
        <f>YEAR(SalesDataTable[[#This Row],[Order Date]])</f>
        <v>2026</v>
      </c>
      <c r="D170" s="10" t="str">
        <f>"Q"&amp;ROUNDUP(MONTH(SalesDataTable[[#This Row],[Order Date]])/3,0)</f>
        <v>Q1</v>
      </c>
      <c r="E170" s="4" t="str">
        <f>TEXT(SalesDataTable[[#This Row],[Order Date]],"mmm")</f>
        <v>Feb</v>
      </c>
      <c r="F170" s="4" t="s">
        <v>6</v>
      </c>
      <c r="G170" s="4" t="s">
        <v>43</v>
      </c>
      <c r="H170" s="4" t="s">
        <v>2</v>
      </c>
      <c r="I170" s="4" t="s">
        <v>3</v>
      </c>
      <c r="J170" s="4" t="s">
        <v>34</v>
      </c>
      <c r="K170" s="4" t="s">
        <v>38</v>
      </c>
      <c r="L170" s="8">
        <v>3</v>
      </c>
      <c r="M170" s="5">
        <v>125.63</v>
      </c>
      <c r="N170" s="6">
        <v>0</v>
      </c>
      <c r="O170" s="5">
        <v>71.05</v>
      </c>
      <c r="P170" s="5">
        <f t="shared" si="8"/>
        <v>376.89</v>
      </c>
      <c r="Q170" s="5">
        <f t="shared" si="9"/>
        <v>213.14999999999998</v>
      </c>
      <c r="R170" s="5">
        <f t="shared" si="10"/>
        <v>163.74</v>
      </c>
      <c r="S170" s="7">
        <f t="shared" si="11"/>
        <v>0.43445037013452203</v>
      </c>
    </row>
    <row r="171" spans="1:19" ht="15.6">
      <c r="A171" s="2">
        <v>1723</v>
      </c>
      <c r="B171" s="3">
        <v>46058</v>
      </c>
      <c r="C171" s="4">
        <f>YEAR(SalesDataTable[[#This Row],[Order Date]])</f>
        <v>2026</v>
      </c>
      <c r="D171" s="10" t="str">
        <f>"Q"&amp;ROUNDUP(MONTH(SalesDataTable[[#This Row],[Order Date]])/3,0)</f>
        <v>Q1</v>
      </c>
      <c r="E171" s="4" t="str">
        <f>TEXT(SalesDataTable[[#This Row],[Order Date]],"mmm")</f>
        <v>Feb</v>
      </c>
      <c r="F171" s="4" t="s">
        <v>20</v>
      </c>
      <c r="G171" s="4" t="s">
        <v>33</v>
      </c>
      <c r="H171" s="4" t="s">
        <v>2</v>
      </c>
      <c r="I171" s="4" t="s">
        <v>3</v>
      </c>
      <c r="J171" s="4" t="s">
        <v>4</v>
      </c>
      <c r="K171" s="4" t="s">
        <v>30</v>
      </c>
      <c r="L171" s="8">
        <v>2</v>
      </c>
      <c r="M171" s="5">
        <v>101.01</v>
      </c>
      <c r="N171" s="6">
        <v>0</v>
      </c>
      <c r="O171" s="5">
        <v>50.26</v>
      </c>
      <c r="P171" s="5">
        <f t="shared" si="8"/>
        <v>202.02</v>
      </c>
      <c r="Q171" s="5">
        <f t="shared" si="9"/>
        <v>100.52</v>
      </c>
      <c r="R171" s="5">
        <f t="shared" si="10"/>
        <v>101.50000000000001</v>
      </c>
      <c r="S171" s="7">
        <f t="shared" si="11"/>
        <v>0.50242550242550243</v>
      </c>
    </row>
    <row r="172" spans="1:19" ht="15.6">
      <c r="A172" s="2">
        <v>2529</v>
      </c>
      <c r="B172" s="3">
        <v>46058</v>
      </c>
      <c r="C172" s="4">
        <f>YEAR(SalesDataTable[[#This Row],[Order Date]])</f>
        <v>2026</v>
      </c>
      <c r="D172" s="10" t="str">
        <f>"Q"&amp;ROUNDUP(MONTH(SalesDataTable[[#This Row],[Order Date]])/3,0)</f>
        <v>Q1</v>
      </c>
      <c r="E172" s="4" t="str">
        <f>TEXT(SalesDataTable[[#This Row],[Order Date]],"mmm")</f>
        <v>Feb</v>
      </c>
      <c r="F172" s="4" t="s">
        <v>20</v>
      </c>
      <c r="G172" s="4" t="s">
        <v>47</v>
      </c>
      <c r="H172" s="4" t="s">
        <v>2</v>
      </c>
      <c r="I172" s="4" t="s">
        <v>3</v>
      </c>
      <c r="J172" s="4" t="s">
        <v>9</v>
      </c>
      <c r="K172" s="4" t="s">
        <v>37</v>
      </c>
      <c r="L172" s="8">
        <v>6</v>
      </c>
      <c r="M172" s="5">
        <v>154.22</v>
      </c>
      <c r="N172" s="6">
        <v>0</v>
      </c>
      <c r="O172" s="5">
        <v>79.599999999999994</v>
      </c>
      <c r="P172" s="5">
        <f t="shared" si="8"/>
        <v>925.31999999999994</v>
      </c>
      <c r="Q172" s="5">
        <f t="shared" si="9"/>
        <v>477.59999999999997</v>
      </c>
      <c r="R172" s="5">
        <f t="shared" si="10"/>
        <v>447.71999999999997</v>
      </c>
      <c r="S172" s="7">
        <f t="shared" si="11"/>
        <v>0.4838542342108676</v>
      </c>
    </row>
    <row r="173" spans="1:19" ht="15.6">
      <c r="A173" s="2">
        <v>2685</v>
      </c>
      <c r="B173" s="3">
        <v>46058</v>
      </c>
      <c r="C173" s="4">
        <f>YEAR(SalesDataTable[[#This Row],[Order Date]])</f>
        <v>2026</v>
      </c>
      <c r="D173" s="10" t="str">
        <f>"Q"&amp;ROUNDUP(MONTH(SalesDataTable[[#This Row],[Order Date]])/3,0)</f>
        <v>Q1</v>
      </c>
      <c r="E173" s="4" t="str">
        <f>TEXT(SalesDataTable[[#This Row],[Order Date]],"mmm")</f>
        <v>Feb</v>
      </c>
      <c r="F173" s="4" t="s">
        <v>6</v>
      </c>
      <c r="G173" s="4" t="s">
        <v>49</v>
      </c>
      <c r="H173" s="4" t="s">
        <v>2</v>
      </c>
      <c r="I173" s="4" t="s">
        <v>13</v>
      </c>
      <c r="J173" s="4" t="s">
        <v>9</v>
      </c>
      <c r="K173" s="4" t="s">
        <v>46</v>
      </c>
      <c r="L173" s="8">
        <v>1</v>
      </c>
      <c r="M173" s="5">
        <v>72.78</v>
      </c>
      <c r="N173" s="6">
        <v>0.05</v>
      </c>
      <c r="O173" s="5">
        <v>33.26</v>
      </c>
      <c r="P173" s="5">
        <f t="shared" si="8"/>
        <v>69.140999999999991</v>
      </c>
      <c r="Q173" s="5">
        <f t="shared" si="9"/>
        <v>33.26</v>
      </c>
      <c r="R173" s="5">
        <f t="shared" si="10"/>
        <v>35.880999999999993</v>
      </c>
      <c r="S173" s="7">
        <f t="shared" si="11"/>
        <v>0.51895402149231273</v>
      </c>
    </row>
    <row r="174" spans="1:19" ht="15.6">
      <c r="A174" s="2">
        <v>2793</v>
      </c>
      <c r="B174" s="3">
        <v>46058</v>
      </c>
      <c r="C174" s="4">
        <f>YEAR(SalesDataTable[[#This Row],[Order Date]])</f>
        <v>2026</v>
      </c>
      <c r="D174" s="10" t="str">
        <f>"Q"&amp;ROUNDUP(MONTH(SalesDataTable[[#This Row],[Order Date]])/3,0)</f>
        <v>Q1</v>
      </c>
      <c r="E174" s="4" t="str">
        <f>TEXT(SalesDataTable[[#This Row],[Order Date]],"mmm")</f>
        <v>Feb</v>
      </c>
      <c r="F174" s="4" t="s">
        <v>6</v>
      </c>
      <c r="G174" s="4" t="s">
        <v>49</v>
      </c>
      <c r="H174" s="4" t="s">
        <v>8</v>
      </c>
      <c r="I174" s="4" t="s">
        <v>16</v>
      </c>
      <c r="J174" s="4" t="s">
        <v>23</v>
      </c>
      <c r="K174" s="4" t="s">
        <v>51</v>
      </c>
      <c r="L174" s="8">
        <v>3</v>
      </c>
      <c r="M174" s="5">
        <v>122.69</v>
      </c>
      <c r="N174" s="6">
        <v>0.05</v>
      </c>
      <c r="O174" s="5">
        <v>62.08</v>
      </c>
      <c r="P174" s="5">
        <f t="shared" si="8"/>
        <v>349.66649999999998</v>
      </c>
      <c r="Q174" s="5">
        <f t="shared" si="9"/>
        <v>186.24</v>
      </c>
      <c r="R174" s="5">
        <f t="shared" si="10"/>
        <v>163.42649999999998</v>
      </c>
      <c r="S174" s="7">
        <f t="shared" si="11"/>
        <v>0.46737820180085876</v>
      </c>
    </row>
    <row r="175" spans="1:19" ht="15.6">
      <c r="A175" s="2">
        <v>346</v>
      </c>
      <c r="B175" s="3">
        <v>46059</v>
      </c>
      <c r="C175" s="4">
        <f>YEAR(SalesDataTable[[#This Row],[Order Date]])</f>
        <v>2026</v>
      </c>
      <c r="D175" s="10" t="str">
        <f>"Q"&amp;ROUNDUP(MONTH(SalesDataTable[[#This Row],[Order Date]])/3,0)</f>
        <v>Q1</v>
      </c>
      <c r="E175" s="4" t="str">
        <f>TEXT(SalesDataTable[[#This Row],[Order Date]],"mmm")</f>
        <v>Feb</v>
      </c>
      <c r="F175" s="4" t="s">
        <v>6</v>
      </c>
      <c r="G175" s="4" t="s">
        <v>7</v>
      </c>
      <c r="H175" s="4" t="s">
        <v>2</v>
      </c>
      <c r="I175" s="4" t="s">
        <v>16</v>
      </c>
      <c r="J175" s="4" t="s">
        <v>4</v>
      </c>
      <c r="K175" s="4" t="s">
        <v>30</v>
      </c>
      <c r="L175" s="8">
        <v>3</v>
      </c>
      <c r="M175" s="5">
        <v>103.22</v>
      </c>
      <c r="N175" s="6">
        <v>0</v>
      </c>
      <c r="O175" s="5">
        <v>50.74</v>
      </c>
      <c r="P175" s="5">
        <f t="shared" si="8"/>
        <v>309.65999999999997</v>
      </c>
      <c r="Q175" s="5">
        <f t="shared" si="9"/>
        <v>152.22</v>
      </c>
      <c r="R175" s="5">
        <f t="shared" si="10"/>
        <v>157.43999999999997</v>
      </c>
      <c r="S175" s="7">
        <f t="shared" si="11"/>
        <v>0.50842859910869986</v>
      </c>
    </row>
    <row r="176" spans="1:19" ht="15.6">
      <c r="A176" s="2">
        <v>539</v>
      </c>
      <c r="B176" s="3">
        <v>46059</v>
      </c>
      <c r="C176" s="4">
        <f>YEAR(SalesDataTable[[#This Row],[Order Date]])</f>
        <v>2026</v>
      </c>
      <c r="D176" s="10" t="str">
        <f>"Q"&amp;ROUNDUP(MONTH(SalesDataTable[[#This Row],[Order Date]])/3,0)</f>
        <v>Q1</v>
      </c>
      <c r="E176" s="4" t="str">
        <f>TEXT(SalesDataTable[[#This Row],[Order Date]],"mmm")</f>
        <v>Feb</v>
      </c>
      <c r="F176" s="4" t="s">
        <v>0</v>
      </c>
      <c r="G176" s="4" t="s">
        <v>50</v>
      </c>
      <c r="H176" s="4" t="s">
        <v>28</v>
      </c>
      <c r="I176" s="4" t="s">
        <v>13</v>
      </c>
      <c r="J176" s="4" t="s">
        <v>9</v>
      </c>
      <c r="K176" s="4" t="s">
        <v>10</v>
      </c>
      <c r="L176" s="8">
        <v>3</v>
      </c>
      <c r="M176" s="5">
        <v>92.96</v>
      </c>
      <c r="N176" s="6">
        <v>0.15</v>
      </c>
      <c r="O176" s="5">
        <v>44.56</v>
      </c>
      <c r="P176" s="5">
        <f t="shared" si="8"/>
        <v>237.048</v>
      </c>
      <c r="Q176" s="5">
        <f t="shared" si="9"/>
        <v>133.68</v>
      </c>
      <c r="R176" s="5">
        <f t="shared" si="10"/>
        <v>103.36799999999999</v>
      </c>
      <c r="S176" s="7">
        <f t="shared" si="11"/>
        <v>0.43606358205932971</v>
      </c>
    </row>
    <row r="177" spans="1:19" ht="15.6">
      <c r="A177" s="2">
        <v>1368</v>
      </c>
      <c r="B177" s="3">
        <v>46059</v>
      </c>
      <c r="C177" s="4">
        <f>YEAR(SalesDataTable[[#This Row],[Order Date]])</f>
        <v>2026</v>
      </c>
      <c r="D177" s="10" t="str">
        <f>"Q"&amp;ROUNDUP(MONTH(SalesDataTable[[#This Row],[Order Date]])/3,0)</f>
        <v>Q1</v>
      </c>
      <c r="E177" s="4" t="str">
        <f>TEXT(SalesDataTable[[#This Row],[Order Date]],"mmm")</f>
        <v>Feb</v>
      </c>
      <c r="F177" s="4" t="s">
        <v>6</v>
      </c>
      <c r="G177" s="4" t="s">
        <v>43</v>
      </c>
      <c r="H177" s="4" t="s">
        <v>19</v>
      </c>
      <c r="I177" s="4" t="s">
        <v>13</v>
      </c>
      <c r="J177" s="4" t="s">
        <v>14</v>
      </c>
      <c r="K177" s="4" t="s">
        <v>15</v>
      </c>
      <c r="L177" s="8">
        <v>1</v>
      </c>
      <c r="M177" s="5">
        <v>36.520000000000003</v>
      </c>
      <c r="N177" s="6">
        <v>0</v>
      </c>
      <c r="O177" s="5">
        <v>13.94</v>
      </c>
      <c r="P177" s="5">
        <f t="shared" si="8"/>
        <v>36.520000000000003</v>
      </c>
      <c r="Q177" s="5">
        <f t="shared" si="9"/>
        <v>13.94</v>
      </c>
      <c r="R177" s="5">
        <f t="shared" si="10"/>
        <v>22.580000000000005</v>
      </c>
      <c r="S177" s="7">
        <f t="shared" si="11"/>
        <v>0.61829134720700996</v>
      </c>
    </row>
    <row r="178" spans="1:19" ht="15.6">
      <c r="A178" s="2">
        <v>3506</v>
      </c>
      <c r="B178" s="3">
        <v>46059</v>
      </c>
      <c r="C178" s="4">
        <f>YEAR(SalesDataTable[[#This Row],[Order Date]])</f>
        <v>2026</v>
      </c>
      <c r="D178" s="10" t="str">
        <f>"Q"&amp;ROUNDUP(MONTH(SalesDataTable[[#This Row],[Order Date]])/3,0)</f>
        <v>Q1</v>
      </c>
      <c r="E178" s="4" t="str">
        <f>TEXT(SalesDataTable[[#This Row],[Order Date]],"mmm")</f>
        <v>Feb</v>
      </c>
      <c r="F178" s="4" t="s">
        <v>0</v>
      </c>
      <c r="G178" s="4" t="s">
        <v>1</v>
      </c>
      <c r="H178" s="4" t="s">
        <v>19</v>
      </c>
      <c r="I178" s="4" t="s">
        <v>3</v>
      </c>
      <c r="J178" s="4" t="s">
        <v>34</v>
      </c>
      <c r="K178" s="4" t="s">
        <v>45</v>
      </c>
      <c r="L178" s="8">
        <v>3</v>
      </c>
      <c r="M178" s="5">
        <v>50.65</v>
      </c>
      <c r="N178" s="6">
        <v>0</v>
      </c>
      <c r="O178" s="5">
        <v>21.49</v>
      </c>
      <c r="P178" s="5">
        <f t="shared" si="8"/>
        <v>151.94999999999999</v>
      </c>
      <c r="Q178" s="5">
        <f t="shared" si="9"/>
        <v>64.47</v>
      </c>
      <c r="R178" s="5">
        <f t="shared" si="10"/>
        <v>87.47999999999999</v>
      </c>
      <c r="S178" s="7">
        <f t="shared" si="11"/>
        <v>0.57571569595261596</v>
      </c>
    </row>
    <row r="179" spans="1:19" ht="15.6">
      <c r="A179" s="2">
        <v>1314</v>
      </c>
      <c r="B179" s="3">
        <v>46060</v>
      </c>
      <c r="C179" s="4">
        <f>YEAR(SalesDataTable[[#This Row],[Order Date]])</f>
        <v>2026</v>
      </c>
      <c r="D179" s="10" t="str">
        <f>"Q"&amp;ROUNDUP(MONTH(SalesDataTable[[#This Row],[Order Date]])/3,0)</f>
        <v>Q1</v>
      </c>
      <c r="E179" s="4" t="str">
        <f>TEXT(SalesDataTable[[#This Row],[Order Date]],"mmm")</f>
        <v>Feb</v>
      </c>
      <c r="F179" s="4" t="s">
        <v>20</v>
      </c>
      <c r="G179" s="4" t="s">
        <v>21</v>
      </c>
      <c r="H179" s="4" t="s">
        <v>2</v>
      </c>
      <c r="I179" s="4" t="s">
        <v>3</v>
      </c>
      <c r="J179" s="4" t="s">
        <v>14</v>
      </c>
      <c r="K179" s="4" t="s">
        <v>15</v>
      </c>
      <c r="L179" s="8">
        <v>2</v>
      </c>
      <c r="M179" s="5">
        <v>37.03</v>
      </c>
      <c r="N179" s="6">
        <v>0.15</v>
      </c>
      <c r="O179" s="5">
        <v>13.87</v>
      </c>
      <c r="P179" s="5">
        <f t="shared" si="8"/>
        <v>62.951000000000001</v>
      </c>
      <c r="Q179" s="5">
        <f t="shared" si="9"/>
        <v>27.74</v>
      </c>
      <c r="R179" s="5">
        <f t="shared" si="10"/>
        <v>35.210999999999999</v>
      </c>
      <c r="S179" s="7">
        <f t="shared" si="11"/>
        <v>0.55933980397451988</v>
      </c>
    </row>
    <row r="180" spans="1:19" ht="15.6">
      <c r="A180" s="2">
        <v>2092</v>
      </c>
      <c r="B180" s="3">
        <v>46060</v>
      </c>
      <c r="C180" s="4">
        <f>YEAR(SalesDataTable[[#This Row],[Order Date]])</f>
        <v>2026</v>
      </c>
      <c r="D180" s="10" t="str">
        <f>"Q"&amp;ROUNDUP(MONTH(SalesDataTable[[#This Row],[Order Date]])/3,0)</f>
        <v>Q1</v>
      </c>
      <c r="E180" s="4" t="str">
        <f>TEXT(SalesDataTable[[#This Row],[Order Date]],"mmm")</f>
        <v>Feb</v>
      </c>
      <c r="F180" s="4" t="s">
        <v>11</v>
      </c>
      <c r="G180" s="4" t="s">
        <v>12</v>
      </c>
      <c r="H180" s="4" t="s">
        <v>2</v>
      </c>
      <c r="I180" s="4" t="s">
        <v>13</v>
      </c>
      <c r="J180" s="4" t="s">
        <v>34</v>
      </c>
      <c r="K180" s="4" t="s">
        <v>42</v>
      </c>
      <c r="L180" s="8">
        <v>1</v>
      </c>
      <c r="M180" s="5">
        <v>36.619999999999997</v>
      </c>
      <c r="N180" s="6">
        <v>0</v>
      </c>
      <c r="O180" s="5">
        <v>13.55</v>
      </c>
      <c r="P180" s="5">
        <f t="shared" si="8"/>
        <v>36.619999999999997</v>
      </c>
      <c r="Q180" s="5">
        <f t="shared" si="9"/>
        <v>13.55</v>
      </c>
      <c r="R180" s="5">
        <f t="shared" si="10"/>
        <v>23.069999999999997</v>
      </c>
      <c r="S180" s="7">
        <f t="shared" si="11"/>
        <v>0.62998361551064985</v>
      </c>
    </row>
    <row r="181" spans="1:19" ht="15.6">
      <c r="A181" s="2">
        <v>5083</v>
      </c>
      <c r="B181" s="3">
        <v>46060</v>
      </c>
      <c r="C181" s="4">
        <f>YEAR(SalesDataTable[[#This Row],[Order Date]])</f>
        <v>2026</v>
      </c>
      <c r="D181" s="10" t="str">
        <f>"Q"&amp;ROUNDUP(MONTH(SalesDataTable[[#This Row],[Order Date]])/3,0)</f>
        <v>Q1</v>
      </c>
      <c r="E181" s="4" t="str">
        <f>TEXT(SalesDataTable[[#This Row],[Order Date]],"mmm")</f>
        <v>Feb</v>
      </c>
      <c r="F181" s="4" t="s">
        <v>11</v>
      </c>
      <c r="G181" s="4" t="s">
        <v>52</v>
      </c>
      <c r="H181" s="4" t="s">
        <v>19</v>
      </c>
      <c r="I181" s="4" t="s">
        <v>3</v>
      </c>
      <c r="J181" s="4" t="s">
        <v>23</v>
      </c>
      <c r="K181" s="4" t="s">
        <v>40</v>
      </c>
      <c r="L181" s="8">
        <v>1</v>
      </c>
      <c r="M181" s="5">
        <v>81.47</v>
      </c>
      <c r="N181" s="6">
        <v>0</v>
      </c>
      <c r="O181" s="5">
        <v>39.18</v>
      </c>
      <c r="P181" s="5">
        <f t="shared" si="8"/>
        <v>81.47</v>
      </c>
      <c r="Q181" s="5">
        <f t="shared" si="9"/>
        <v>39.18</v>
      </c>
      <c r="R181" s="5">
        <f t="shared" si="10"/>
        <v>42.29</v>
      </c>
      <c r="S181" s="7">
        <f t="shared" si="11"/>
        <v>0.51908678040996681</v>
      </c>
    </row>
    <row r="182" spans="1:19" ht="15.6">
      <c r="A182" s="2">
        <v>582</v>
      </c>
      <c r="B182" s="3">
        <v>46061</v>
      </c>
      <c r="C182" s="4">
        <f>YEAR(SalesDataTable[[#This Row],[Order Date]])</f>
        <v>2026</v>
      </c>
      <c r="D182" s="10" t="str">
        <f>"Q"&amp;ROUNDUP(MONTH(SalesDataTable[[#This Row],[Order Date]])/3,0)</f>
        <v>Q1</v>
      </c>
      <c r="E182" s="4" t="str">
        <f>TEXT(SalesDataTable[[#This Row],[Order Date]],"mmm")</f>
        <v>Feb</v>
      </c>
      <c r="F182" s="4" t="s">
        <v>6</v>
      </c>
      <c r="G182" s="4" t="s">
        <v>7</v>
      </c>
      <c r="H182" s="4" t="s">
        <v>8</v>
      </c>
      <c r="I182" s="4" t="s">
        <v>3</v>
      </c>
      <c r="J182" s="4" t="s">
        <v>23</v>
      </c>
      <c r="K182" s="4" t="s">
        <v>51</v>
      </c>
      <c r="L182" s="8">
        <v>12</v>
      </c>
      <c r="M182" s="5">
        <v>122.75</v>
      </c>
      <c r="N182" s="6">
        <v>0.15</v>
      </c>
      <c r="O182" s="5">
        <v>62.51</v>
      </c>
      <c r="P182" s="5">
        <f t="shared" si="8"/>
        <v>1252.05</v>
      </c>
      <c r="Q182" s="5">
        <f t="shared" si="9"/>
        <v>750.12</v>
      </c>
      <c r="R182" s="5">
        <f t="shared" si="10"/>
        <v>501.92999999999995</v>
      </c>
      <c r="S182" s="7">
        <f t="shared" si="11"/>
        <v>0.40088654606445429</v>
      </c>
    </row>
    <row r="183" spans="1:19" ht="15.6">
      <c r="A183" s="2">
        <v>902</v>
      </c>
      <c r="B183" s="3">
        <v>46061</v>
      </c>
      <c r="C183" s="4">
        <f>YEAR(SalesDataTable[[#This Row],[Order Date]])</f>
        <v>2026</v>
      </c>
      <c r="D183" s="10" t="str">
        <f>"Q"&amp;ROUNDUP(MONTH(SalesDataTable[[#This Row],[Order Date]])/3,0)</f>
        <v>Q1</v>
      </c>
      <c r="E183" s="4" t="str">
        <f>TEXT(SalesDataTable[[#This Row],[Order Date]],"mmm")</f>
        <v>Feb</v>
      </c>
      <c r="F183" s="4" t="s">
        <v>0</v>
      </c>
      <c r="G183" s="4" t="s">
        <v>36</v>
      </c>
      <c r="H183" s="4" t="s">
        <v>2</v>
      </c>
      <c r="I183" s="4" t="s">
        <v>16</v>
      </c>
      <c r="J183" s="4" t="s">
        <v>34</v>
      </c>
      <c r="K183" s="4" t="s">
        <v>45</v>
      </c>
      <c r="L183" s="8">
        <v>1</v>
      </c>
      <c r="M183" s="5">
        <v>50.38</v>
      </c>
      <c r="N183" s="6">
        <v>0.05</v>
      </c>
      <c r="O183" s="5">
        <v>21.95</v>
      </c>
      <c r="P183" s="5">
        <f t="shared" si="8"/>
        <v>47.860999999999997</v>
      </c>
      <c r="Q183" s="5">
        <f t="shared" si="9"/>
        <v>21.95</v>
      </c>
      <c r="R183" s="5">
        <f t="shared" si="10"/>
        <v>25.910999999999998</v>
      </c>
      <c r="S183" s="7">
        <f t="shared" si="11"/>
        <v>0.54138024696516995</v>
      </c>
    </row>
    <row r="184" spans="1:19" ht="15.6">
      <c r="A184" s="2">
        <v>2396</v>
      </c>
      <c r="B184" s="3">
        <v>46061</v>
      </c>
      <c r="C184" s="4">
        <f>YEAR(SalesDataTable[[#This Row],[Order Date]])</f>
        <v>2026</v>
      </c>
      <c r="D184" s="10" t="str">
        <f>"Q"&amp;ROUNDUP(MONTH(SalesDataTable[[#This Row],[Order Date]])/3,0)</f>
        <v>Q1</v>
      </c>
      <c r="E184" s="4" t="str">
        <f>TEXT(SalesDataTable[[#This Row],[Order Date]],"mmm")</f>
        <v>Feb</v>
      </c>
      <c r="F184" s="4" t="s">
        <v>20</v>
      </c>
      <c r="G184" s="4" t="s">
        <v>31</v>
      </c>
      <c r="H184" s="4" t="s">
        <v>2</v>
      </c>
      <c r="I184" s="4" t="s">
        <v>16</v>
      </c>
      <c r="J184" s="4" t="s">
        <v>34</v>
      </c>
      <c r="K184" s="4" t="s">
        <v>45</v>
      </c>
      <c r="L184" s="8">
        <v>2</v>
      </c>
      <c r="M184" s="5">
        <v>50.4</v>
      </c>
      <c r="N184" s="6">
        <v>0</v>
      </c>
      <c r="O184" s="5">
        <v>21.43</v>
      </c>
      <c r="P184" s="5">
        <f t="shared" si="8"/>
        <v>100.8</v>
      </c>
      <c r="Q184" s="5">
        <f t="shared" si="9"/>
        <v>42.86</v>
      </c>
      <c r="R184" s="5">
        <f t="shared" si="10"/>
        <v>57.94</v>
      </c>
      <c r="S184" s="7">
        <f t="shared" si="11"/>
        <v>0.57480158730158726</v>
      </c>
    </row>
    <row r="185" spans="1:19" ht="15.6">
      <c r="A185" s="2">
        <v>2494</v>
      </c>
      <c r="B185" s="3">
        <v>46061</v>
      </c>
      <c r="C185" s="4">
        <f>YEAR(SalesDataTable[[#This Row],[Order Date]])</f>
        <v>2026</v>
      </c>
      <c r="D185" s="10" t="str">
        <f>"Q"&amp;ROUNDUP(MONTH(SalesDataTable[[#This Row],[Order Date]])/3,0)</f>
        <v>Q1</v>
      </c>
      <c r="E185" s="4" t="str">
        <f>TEXT(SalesDataTable[[#This Row],[Order Date]],"mmm")</f>
        <v>Feb</v>
      </c>
      <c r="F185" s="4" t="s">
        <v>11</v>
      </c>
      <c r="G185" s="4" t="s">
        <v>25</v>
      </c>
      <c r="H185" s="4" t="s">
        <v>2</v>
      </c>
      <c r="I185" s="4" t="s">
        <v>13</v>
      </c>
      <c r="J185" s="4" t="s">
        <v>9</v>
      </c>
      <c r="K185" s="4" t="s">
        <v>46</v>
      </c>
      <c r="L185" s="8">
        <v>1</v>
      </c>
      <c r="M185" s="5">
        <v>69.98</v>
      </c>
      <c r="N185" s="6">
        <v>0</v>
      </c>
      <c r="O185" s="5">
        <v>33.21</v>
      </c>
      <c r="P185" s="5">
        <f t="shared" si="8"/>
        <v>69.98</v>
      </c>
      <c r="Q185" s="5">
        <f t="shared" si="9"/>
        <v>33.21</v>
      </c>
      <c r="R185" s="5">
        <f t="shared" si="10"/>
        <v>36.770000000000003</v>
      </c>
      <c r="S185" s="7">
        <f t="shared" si="11"/>
        <v>0.52543583881108891</v>
      </c>
    </row>
    <row r="186" spans="1:19" ht="15.6">
      <c r="A186" s="2">
        <v>2925</v>
      </c>
      <c r="B186" s="3">
        <v>46061</v>
      </c>
      <c r="C186" s="4">
        <f>YEAR(SalesDataTable[[#This Row],[Order Date]])</f>
        <v>2026</v>
      </c>
      <c r="D186" s="10" t="str">
        <f>"Q"&amp;ROUNDUP(MONTH(SalesDataTable[[#This Row],[Order Date]])/3,0)</f>
        <v>Q1</v>
      </c>
      <c r="E186" s="4" t="str">
        <f>TEXT(SalesDataTable[[#This Row],[Order Date]],"mmm")</f>
        <v>Feb</v>
      </c>
      <c r="F186" s="4" t="s">
        <v>0</v>
      </c>
      <c r="G186" s="4" t="s">
        <v>1</v>
      </c>
      <c r="H186" s="4" t="s">
        <v>19</v>
      </c>
      <c r="I186" s="4" t="s">
        <v>13</v>
      </c>
      <c r="J186" s="4" t="s">
        <v>9</v>
      </c>
      <c r="K186" s="4" t="s">
        <v>10</v>
      </c>
      <c r="L186" s="8">
        <v>3</v>
      </c>
      <c r="M186" s="5">
        <v>90.04</v>
      </c>
      <c r="N186" s="6">
        <v>0.05</v>
      </c>
      <c r="O186" s="5">
        <v>45.25</v>
      </c>
      <c r="P186" s="5">
        <f t="shared" si="8"/>
        <v>256.61399999999998</v>
      </c>
      <c r="Q186" s="5">
        <f t="shared" si="9"/>
        <v>135.75</v>
      </c>
      <c r="R186" s="5">
        <f t="shared" si="10"/>
        <v>120.86399999999998</v>
      </c>
      <c r="S186" s="7">
        <f t="shared" si="11"/>
        <v>0.47099534709719654</v>
      </c>
    </row>
    <row r="187" spans="1:19" ht="15.6">
      <c r="A187" s="2">
        <v>3614</v>
      </c>
      <c r="B187" s="3">
        <v>46061</v>
      </c>
      <c r="C187" s="4">
        <f>YEAR(SalesDataTable[[#This Row],[Order Date]])</f>
        <v>2026</v>
      </c>
      <c r="D187" s="10" t="str">
        <f>"Q"&amp;ROUNDUP(MONTH(SalesDataTable[[#This Row],[Order Date]])/3,0)</f>
        <v>Q1</v>
      </c>
      <c r="E187" s="4" t="str">
        <f>TEXT(SalesDataTable[[#This Row],[Order Date]],"mmm")</f>
        <v>Feb</v>
      </c>
      <c r="F187" s="4" t="s">
        <v>6</v>
      </c>
      <c r="G187" s="4" t="s">
        <v>49</v>
      </c>
      <c r="H187" s="4" t="s">
        <v>2</v>
      </c>
      <c r="I187" s="4" t="s">
        <v>13</v>
      </c>
      <c r="J187" s="4" t="s">
        <v>34</v>
      </c>
      <c r="K187" s="4" t="s">
        <v>45</v>
      </c>
      <c r="L187" s="8">
        <v>3</v>
      </c>
      <c r="M187" s="5">
        <v>51.18</v>
      </c>
      <c r="N187" s="6">
        <v>0</v>
      </c>
      <c r="O187" s="5">
        <v>21.95</v>
      </c>
      <c r="P187" s="5">
        <f t="shared" si="8"/>
        <v>153.54</v>
      </c>
      <c r="Q187" s="5">
        <f t="shared" si="9"/>
        <v>65.849999999999994</v>
      </c>
      <c r="R187" s="5">
        <f t="shared" si="10"/>
        <v>87.69</v>
      </c>
      <c r="S187" s="7">
        <f t="shared" si="11"/>
        <v>0.57112153184837833</v>
      </c>
    </row>
    <row r="188" spans="1:19" ht="15.6">
      <c r="A188" s="2">
        <v>4360</v>
      </c>
      <c r="B188" s="3">
        <v>46061</v>
      </c>
      <c r="C188" s="4">
        <f>YEAR(SalesDataTable[[#This Row],[Order Date]])</f>
        <v>2026</v>
      </c>
      <c r="D188" s="10" t="str">
        <f>"Q"&amp;ROUNDUP(MONTH(SalesDataTable[[#This Row],[Order Date]])/3,0)</f>
        <v>Q1</v>
      </c>
      <c r="E188" s="4" t="str">
        <f>TEXT(SalesDataTable[[#This Row],[Order Date]],"mmm")</f>
        <v>Feb</v>
      </c>
      <c r="F188" s="4" t="s">
        <v>0</v>
      </c>
      <c r="G188" s="4" t="s">
        <v>50</v>
      </c>
      <c r="H188" s="4" t="s">
        <v>2</v>
      </c>
      <c r="I188" s="4" t="s">
        <v>13</v>
      </c>
      <c r="J188" s="4" t="s">
        <v>14</v>
      </c>
      <c r="K188" s="4" t="s">
        <v>15</v>
      </c>
      <c r="L188" s="8">
        <v>1</v>
      </c>
      <c r="M188" s="5">
        <v>35.69</v>
      </c>
      <c r="N188" s="6">
        <v>0</v>
      </c>
      <c r="O188" s="5">
        <v>13.38</v>
      </c>
      <c r="P188" s="5">
        <f t="shared" si="8"/>
        <v>35.69</v>
      </c>
      <c r="Q188" s="5">
        <f t="shared" si="9"/>
        <v>13.38</v>
      </c>
      <c r="R188" s="5">
        <f t="shared" si="10"/>
        <v>22.309999999999995</v>
      </c>
      <c r="S188" s="7">
        <f t="shared" si="11"/>
        <v>0.62510507144858496</v>
      </c>
    </row>
    <row r="189" spans="1:19" ht="15.6">
      <c r="A189" s="2">
        <v>4582</v>
      </c>
      <c r="B189" s="3">
        <v>46061</v>
      </c>
      <c r="C189" s="4">
        <f>YEAR(SalesDataTable[[#This Row],[Order Date]])</f>
        <v>2026</v>
      </c>
      <c r="D189" s="10" t="str">
        <f>"Q"&amp;ROUNDUP(MONTH(SalesDataTable[[#This Row],[Order Date]])/3,0)</f>
        <v>Q1</v>
      </c>
      <c r="E189" s="4" t="str">
        <f>TEXT(SalesDataTable[[#This Row],[Order Date]],"mmm")</f>
        <v>Feb</v>
      </c>
      <c r="F189" s="4" t="s">
        <v>20</v>
      </c>
      <c r="G189" s="4" t="s">
        <v>31</v>
      </c>
      <c r="H189" s="4" t="s">
        <v>2</v>
      </c>
      <c r="I189" s="4" t="s">
        <v>13</v>
      </c>
      <c r="J189" s="4" t="s">
        <v>4</v>
      </c>
      <c r="K189" s="4" t="s">
        <v>22</v>
      </c>
      <c r="L189" s="8">
        <v>3</v>
      </c>
      <c r="M189" s="5">
        <v>50.29</v>
      </c>
      <c r="N189" s="6">
        <v>0.05</v>
      </c>
      <c r="O189" s="5">
        <v>22.87</v>
      </c>
      <c r="P189" s="5">
        <f t="shared" si="8"/>
        <v>143.32650000000001</v>
      </c>
      <c r="Q189" s="5">
        <f t="shared" si="9"/>
        <v>68.61</v>
      </c>
      <c r="R189" s="5">
        <f t="shared" si="10"/>
        <v>74.716500000000011</v>
      </c>
      <c r="S189" s="7">
        <f t="shared" si="11"/>
        <v>0.52130275978273388</v>
      </c>
    </row>
    <row r="190" spans="1:19" ht="15.6">
      <c r="A190" s="2">
        <v>4381</v>
      </c>
      <c r="B190" s="3">
        <v>46062</v>
      </c>
      <c r="C190" s="4">
        <f>YEAR(SalesDataTable[[#This Row],[Order Date]])</f>
        <v>2026</v>
      </c>
      <c r="D190" s="10" t="str">
        <f>"Q"&amp;ROUNDUP(MONTH(SalesDataTable[[#This Row],[Order Date]])/3,0)</f>
        <v>Q1</v>
      </c>
      <c r="E190" s="4" t="str">
        <f>TEXT(SalesDataTable[[#This Row],[Order Date]],"mmm")</f>
        <v>Feb</v>
      </c>
      <c r="F190" s="4" t="s">
        <v>6</v>
      </c>
      <c r="G190" s="4" t="s">
        <v>43</v>
      </c>
      <c r="H190" s="4" t="s">
        <v>28</v>
      </c>
      <c r="I190" s="4" t="s">
        <v>3</v>
      </c>
      <c r="J190" s="4" t="s">
        <v>23</v>
      </c>
      <c r="K190" s="4" t="s">
        <v>29</v>
      </c>
      <c r="L190" s="8">
        <v>1</v>
      </c>
      <c r="M190" s="5">
        <v>194.32</v>
      </c>
      <c r="N190" s="6">
        <v>0.05</v>
      </c>
      <c r="O190" s="5">
        <v>102.52</v>
      </c>
      <c r="P190" s="5">
        <f t="shared" si="8"/>
        <v>184.60399999999998</v>
      </c>
      <c r="Q190" s="5">
        <f t="shared" si="9"/>
        <v>102.52</v>
      </c>
      <c r="R190" s="5">
        <f t="shared" si="10"/>
        <v>82.083999999999989</v>
      </c>
      <c r="S190" s="7">
        <f t="shared" si="11"/>
        <v>0.44464908669367942</v>
      </c>
    </row>
    <row r="191" spans="1:19" ht="15.6">
      <c r="A191" s="2">
        <v>4964</v>
      </c>
      <c r="B191" s="3">
        <v>46062</v>
      </c>
      <c r="C191" s="4">
        <f>YEAR(SalesDataTable[[#This Row],[Order Date]])</f>
        <v>2026</v>
      </c>
      <c r="D191" s="10" t="str">
        <f>"Q"&amp;ROUNDUP(MONTH(SalesDataTable[[#This Row],[Order Date]])/3,0)</f>
        <v>Q1</v>
      </c>
      <c r="E191" s="4" t="str">
        <f>TEXT(SalesDataTable[[#This Row],[Order Date]],"mmm")</f>
        <v>Feb</v>
      </c>
      <c r="F191" s="4" t="s">
        <v>20</v>
      </c>
      <c r="G191" s="4" t="s">
        <v>47</v>
      </c>
      <c r="H191" s="4" t="s">
        <v>19</v>
      </c>
      <c r="I191" s="4" t="s">
        <v>13</v>
      </c>
      <c r="J191" s="4" t="s">
        <v>34</v>
      </c>
      <c r="K191" s="4" t="s">
        <v>35</v>
      </c>
      <c r="L191" s="8">
        <v>4</v>
      </c>
      <c r="M191" s="5">
        <v>40.44</v>
      </c>
      <c r="N191" s="6">
        <v>0</v>
      </c>
      <c r="O191" s="5">
        <v>14.75</v>
      </c>
      <c r="P191" s="5">
        <f t="shared" si="8"/>
        <v>161.76</v>
      </c>
      <c r="Q191" s="5">
        <f t="shared" si="9"/>
        <v>59</v>
      </c>
      <c r="R191" s="5">
        <f t="shared" si="10"/>
        <v>102.75999999999999</v>
      </c>
      <c r="S191" s="7">
        <f t="shared" si="11"/>
        <v>0.63526211671612265</v>
      </c>
    </row>
    <row r="192" spans="1:19" ht="15.6">
      <c r="A192" s="2">
        <v>255</v>
      </c>
      <c r="B192" s="3">
        <v>46063</v>
      </c>
      <c r="C192" s="4">
        <f>YEAR(SalesDataTable[[#This Row],[Order Date]])</f>
        <v>2026</v>
      </c>
      <c r="D192" s="10" t="str">
        <f>"Q"&amp;ROUNDUP(MONTH(SalesDataTable[[#This Row],[Order Date]])/3,0)</f>
        <v>Q1</v>
      </c>
      <c r="E192" s="4" t="str">
        <f>TEXT(SalesDataTable[[#This Row],[Order Date]],"mmm")</f>
        <v>Feb</v>
      </c>
      <c r="F192" s="4" t="s">
        <v>20</v>
      </c>
      <c r="G192" s="4" t="s">
        <v>31</v>
      </c>
      <c r="H192" s="4" t="s">
        <v>2</v>
      </c>
      <c r="I192" s="4" t="s">
        <v>13</v>
      </c>
      <c r="J192" s="4" t="s">
        <v>14</v>
      </c>
      <c r="K192" s="4" t="s">
        <v>44</v>
      </c>
      <c r="L192" s="8">
        <v>3</v>
      </c>
      <c r="M192" s="5">
        <v>134.53</v>
      </c>
      <c r="N192" s="6">
        <v>0.1</v>
      </c>
      <c r="O192" s="5">
        <v>69.12</v>
      </c>
      <c r="P192" s="5">
        <f t="shared" si="8"/>
        <v>363.23100000000005</v>
      </c>
      <c r="Q192" s="5">
        <f t="shared" si="9"/>
        <v>207.36</v>
      </c>
      <c r="R192" s="5">
        <f t="shared" si="10"/>
        <v>155.87100000000004</v>
      </c>
      <c r="S192" s="7">
        <f t="shared" si="11"/>
        <v>0.42912361555043488</v>
      </c>
    </row>
    <row r="193" spans="1:19" ht="15.6">
      <c r="A193" s="2">
        <v>2178</v>
      </c>
      <c r="B193" s="3">
        <v>46063</v>
      </c>
      <c r="C193" s="4">
        <f>YEAR(SalesDataTable[[#This Row],[Order Date]])</f>
        <v>2026</v>
      </c>
      <c r="D193" s="10" t="str">
        <f>"Q"&amp;ROUNDUP(MONTH(SalesDataTable[[#This Row],[Order Date]])/3,0)</f>
        <v>Q1</v>
      </c>
      <c r="E193" s="4" t="str">
        <f>TEXT(SalesDataTable[[#This Row],[Order Date]],"mmm")</f>
        <v>Feb</v>
      </c>
      <c r="F193" s="4" t="s">
        <v>11</v>
      </c>
      <c r="G193" s="4" t="s">
        <v>12</v>
      </c>
      <c r="H193" s="4" t="s">
        <v>28</v>
      </c>
      <c r="I193" s="4" t="s">
        <v>13</v>
      </c>
      <c r="J193" s="4" t="s">
        <v>9</v>
      </c>
      <c r="K193" s="4" t="s">
        <v>37</v>
      </c>
      <c r="L193" s="8">
        <v>6</v>
      </c>
      <c r="M193" s="5">
        <v>154.05000000000001</v>
      </c>
      <c r="N193" s="6">
        <v>0</v>
      </c>
      <c r="O193" s="5">
        <v>79.25</v>
      </c>
      <c r="P193" s="5">
        <f t="shared" si="8"/>
        <v>924.30000000000007</v>
      </c>
      <c r="Q193" s="5">
        <f t="shared" si="9"/>
        <v>475.5</v>
      </c>
      <c r="R193" s="5">
        <f t="shared" si="10"/>
        <v>448.80000000000007</v>
      </c>
      <c r="S193" s="7">
        <f t="shared" si="11"/>
        <v>0.4855566374553717</v>
      </c>
    </row>
    <row r="194" spans="1:19" ht="15.6">
      <c r="A194" s="2">
        <v>3416</v>
      </c>
      <c r="B194" s="3">
        <v>46063</v>
      </c>
      <c r="C194" s="4">
        <f>YEAR(SalesDataTable[[#This Row],[Order Date]])</f>
        <v>2026</v>
      </c>
      <c r="D194" s="10" t="str">
        <f>"Q"&amp;ROUNDUP(MONTH(SalesDataTable[[#This Row],[Order Date]])/3,0)</f>
        <v>Q1</v>
      </c>
      <c r="E194" s="4" t="str">
        <f>TEXT(SalesDataTable[[#This Row],[Order Date]],"mmm")</f>
        <v>Feb</v>
      </c>
      <c r="F194" s="4" t="s">
        <v>11</v>
      </c>
      <c r="G194" s="4" t="s">
        <v>12</v>
      </c>
      <c r="H194" s="4" t="s">
        <v>2</v>
      </c>
      <c r="I194" s="4" t="s">
        <v>13</v>
      </c>
      <c r="J194" s="4" t="s">
        <v>14</v>
      </c>
      <c r="K194" s="4" t="s">
        <v>44</v>
      </c>
      <c r="L194" s="8">
        <v>1</v>
      </c>
      <c r="M194" s="5">
        <v>135.4</v>
      </c>
      <c r="N194" s="6">
        <v>0</v>
      </c>
      <c r="O194" s="5">
        <v>67.56</v>
      </c>
      <c r="P194" s="5">
        <f t="shared" ref="P194:P257" si="12">L194*M194*(1-N194)</f>
        <v>135.4</v>
      </c>
      <c r="Q194" s="5">
        <f t="shared" ref="Q194:Q257" si="13">L194*O194</f>
        <v>67.56</v>
      </c>
      <c r="R194" s="5">
        <f t="shared" ref="R194:R257" si="14">P194-Q194</f>
        <v>67.84</v>
      </c>
      <c r="S194" s="7">
        <f t="shared" ref="S194:S257" si="15">IFERROR(R194/P194,0)</f>
        <v>0.50103397341211231</v>
      </c>
    </row>
    <row r="195" spans="1:19" ht="15.6">
      <c r="A195" s="2">
        <v>3854</v>
      </c>
      <c r="B195" s="3">
        <v>46063</v>
      </c>
      <c r="C195" s="4">
        <f>YEAR(SalesDataTable[[#This Row],[Order Date]])</f>
        <v>2026</v>
      </c>
      <c r="D195" s="10" t="str">
        <f>"Q"&amp;ROUNDUP(MONTH(SalesDataTable[[#This Row],[Order Date]])/3,0)</f>
        <v>Q1</v>
      </c>
      <c r="E195" s="4" t="str">
        <f>TEXT(SalesDataTable[[#This Row],[Order Date]],"mmm")</f>
        <v>Feb</v>
      </c>
      <c r="F195" s="4" t="s">
        <v>0</v>
      </c>
      <c r="G195" s="4" t="s">
        <v>1</v>
      </c>
      <c r="H195" s="4" t="s">
        <v>2</v>
      </c>
      <c r="I195" s="4" t="s">
        <v>13</v>
      </c>
      <c r="J195" s="4" t="s">
        <v>4</v>
      </c>
      <c r="K195" s="4" t="s">
        <v>26</v>
      </c>
      <c r="L195" s="8">
        <v>2</v>
      </c>
      <c r="M195" s="5">
        <v>41.03</v>
      </c>
      <c r="N195" s="6">
        <v>0</v>
      </c>
      <c r="O195" s="5">
        <v>16.260000000000002</v>
      </c>
      <c r="P195" s="5">
        <f t="shared" si="12"/>
        <v>82.06</v>
      </c>
      <c r="Q195" s="5">
        <f t="shared" si="13"/>
        <v>32.520000000000003</v>
      </c>
      <c r="R195" s="5">
        <f t="shared" si="14"/>
        <v>49.54</v>
      </c>
      <c r="S195" s="7">
        <f t="shared" si="15"/>
        <v>0.60370460638557155</v>
      </c>
    </row>
    <row r="196" spans="1:19" ht="15.6">
      <c r="A196" s="2">
        <v>3952</v>
      </c>
      <c r="B196" s="3">
        <v>46063</v>
      </c>
      <c r="C196" s="4">
        <f>YEAR(SalesDataTable[[#This Row],[Order Date]])</f>
        <v>2026</v>
      </c>
      <c r="D196" s="10" t="str">
        <f>"Q"&amp;ROUNDUP(MONTH(SalesDataTable[[#This Row],[Order Date]])/3,0)</f>
        <v>Q1</v>
      </c>
      <c r="E196" s="4" t="str">
        <f>TEXT(SalesDataTable[[#This Row],[Order Date]],"mmm")</f>
        <v>Feb</v>
      </c>
      <c r="F196" s="4" t="s">
        <v>20</v>
      </c>
      <c r="G196" s="4" t="s">
        <v>33</v>
      </c>
      <c r="H196" s="4" t="s">
        <v>28</v>
      </c>
      <c r="I196" s="4" t="s">
        <v>13</v>
      </c>
      <c r="J196" s="4" t="s">
        <v>4</v>
      </c>
      <c r="K196" s="4" t="s">
        <v>5</v>
      </c>
      <c r="L196" s="8">
        <v>1</v>
      </c>
      <c r="M196" s="5">
        <v>81.44</v>
      </c>
      <c r="N196" s="6">
        <v>0.05</v>
      </c>
      <c r="O196" s="5">
        <v>43.9</v>
      </c>
      <c r="P196" s="5">
        <f t="shared" si="12"/>
        <v>77.367999999999995</v>
      </c>
      <c r="Q196" s="5">
        <f t="shared" si="13"/>
        <v>43.9</v>
      </c>
      <c r="R196" s="5">
        <f t="shared" si="14"/>
        <v>33.467999999999996</v>
      </c>
      <c r="S196" s="7">
        <f t="shared" si="15"/>
        <v>0.43258194602419603</v>
      </c>
    </row>
    <row r="197" spans="1:19" ht="15.6">
      <c r="A197" s="2">
        <v>4076</v>
      </c>
      <c r="B197" s="3">
        <v>46063</v>
      </c>
      <c r="C197" s="4">
        <f>YEAR(SalesDataTable[[#This Row],[Order Date]])</f>
        <v>2026</v>
      </c>
      <c r="D197" s="10" t="str">
        <f>"Q"&amp;ROUNDUP(MONTH(SalesDataTable[[#This Row],[Order Date]])/3,0)</f>
        <v>Q1</v>
      </c>
      <c r="E197" s="4" t="str">
        <f>TEXT(SalesDataTable[[#This Row],[Order Date]],"mmm")</f>
        <v>Feb</v>
      </c>
      <c r="F197" s="4" t="s">
        <v>0</v>
      </c>
      <c r="G197" s="4" t="s">
        <v>1</v>
      </c>
      <c r="H197" s="4" t="s">
        <v>8</v>
      </c>
      <c r="I197" s="4" t="s">
        <v>16</v>
      </c>
      <c r="J197" s="4" t="s">
        <v>23</v>
      </c>
      <c r="K197" s="4" t="s">
        <v>51</v>
      </c>
      <c r="L197" s="8">
        <v>8</v>
      </c>
      <c r="M197" s="5">
        <v>122.19</v>
      </c>
      <c r="N197" s="6">
        <v>0.1</v>
      </c>
      <c r="O197" s="5">
        <v>60</v>
      </c>
      <c r="P197" s="5">
        <f t="shared" si="12"/>
        <v>879.76800000000003</v>
      </c>
      <c r="Q197" s="5">
        <f t="shared" si="13"/>
        <v>480</v>
      </c>
      <c r="R197" s="5">
        <f t="shared" si="14"/>
        <v>399.76800000000003</v>
      </c>
      <c r="S197" s="7">
        <f t="shared" si="15"/>
        <v>0.45440161497121973</v>
      </c>
    </row>
    <row r="198" spans="1:19" ht="15.6">
      <c r="A198" s="2">
        <v>4156</v>
      </c>
      <c r="B198" s="3">
        <v>46063</v>
      </c>
      <c r="C198" s="4">
        <f>YEAR(SalesDataTable[[#This Row],[Order Date]])</f>
        <v>2026</v>
      </c>
      <c r="D198" s="10" t="str">
        <f>"Q"&amp;ROUNDUP(MONTH(SalesDataTable[[#This Row],[Order Date]])/3,0)</f>
        <v>Q1</v>
      </c>
      <c r="E198" s="4" t="str">
        <f>TEXT(SalesDataTable[[#This Row],[Order Date]],"mmm")</f>
        <v>Feb</v>
      </c>
      <c r="F198" s="4" t="s">
        <v>11</v>
      </c>
      <c r="G198" s="4" t="s">
        <v>52</v>
      </c>
      <c r="H198" s="4" t="s">
        <v>19</v>
      </c>
      <c r="I198" s="4" t="s">
        <v>3</v>
      </c>
      <c r="J198" s="4" t="s">
        <v>9</v>
      </c>
      <c r="K198" s="4" t="s">
        <v>17</v>
      </c>
      <c r="L198" s="8">
        <v>2</v>
      </c>
      <c r="M198" s="5">
        <v>146.33000000000001</v>
      </c>
      <c r="N198" s="6">
        <v>0.1</v>
      </c>
      <c r="O198" s="5">
        <v>81.34</v>
      </c>
      <c r="P198" s="5">
        <f t="shared" si="12"/>
        <v>263.39400000000001</v>
      </c>
      <c r="Q198" s="5">
        <f t="shared" si="13"/>
        <v>162.68</v>
      </c>
      <c r="R198" s="5">
        <f t="shared" si="14"/>
        <v>100.714</v>
      </c>
      <c r="S198" s="7">
        <f t="shared" si="15"/>
        <v>0.38237013751262366</v>
      </c>
    </row>
    <row r="199" spans="1:19" ht="15.6">
      <c r="A199" s="2">
        <v>4260</v>
      </c>
      <c r="B199" s="3">
        <v>46063</v>
      </c>
      <c r="C199" s="4">
        <f>YEAR(SalesDataTable[[#This Row],[Order Date]])</f>
        <v>2026</v>
      </c>
      <c r="D199" s="10" t="str">
        <f>"Q"&amp;ROUNDUP(MONTH(SalesDataTable[[#This Row],[Order Date]])/3,0)</f>
        <v>Q1</v>
      </c>
      <c r="E199" s="4" t="str">
        <f>TEXT(SalesDataTable[[#This Row],[Order Date]],"mmm")</f>
        <v>Feb</v>
      </c>
      <c r="F199" s="4" t="s">
        <v>11</v>
      </c>
      <c r="G199" s="4" t="s">
        <v>52</v>
      </c>
      <c r="H199" s="4" t="s">
        <v>28</v>
      </c>
      <c r="I199" s="4" t="s">
        <v>3</v>
      </c>
      <c r="J199" s="4" t="s">
        <v>14</v>
      </c>
      <c r="K199" s="4" t="s">
        <v>44</v>
      </c>
      <c r="L199" s="8">
        <v>1</v>
      </c>
      <c r="M199" s="5">
        <v>131.24</v>
      </c>
      <c r="N199" s="6">
        <v>0.05</v>
      </c>
      <c r="O199" s="5">
        <v>66.14</v>
      </c>
      <c r="P199" s="5">
        <f t="shared" si="12"/>
        <v>124.678</v>
      </c>
      <c r="Q199" s="5">
        <f t="shared" si="13"/>
        <v>66.14</v>
      </c>
      <c r="R199" s="5">
        <f t="shared" si="14"/>
        <v>58.537999999999997</v>
      </c>
      <c r="S199" s="7">
        <f t="shared" si="15"/>
        <v>0.46951346669019395</v>
      </c>
    </row>
    <row r="200" spans="1:19" ht="15.6">
      <c r="A200" s="2">
        <v>4294</v>
      </c>
      <c r="B200" s="3">
        <v>46063</v>
      </c>
      <c r="C200" s="4">
        <f>YEAR(SalesDataTable[[#This Row],[Order Date]])</f>
        <v>2026</v>
      </c>
      <c r="D200" s="10" t="str">
        <f>"Q"&amp;ROUNDUP(MONTH(SalesDataTable[[#This Row],[Order Date]])/3,0)</f>
        <v>Q1</v>
      </c>
      <c r="E200" s="4" t="str">
        <f>TEXT(SalesDataTable[[#This Row],[Order Date]],"mmm")</f>
        <v>Feb</v>
      </c>
      <c r="F200" s="4" t="s">
        <v>6</v>
      </c>
      <c r="G200" s="4" t="s">
        <v>7</v>
      </c>
      <c r="H200" s="4" t="s">
        <v>8</v>
      </c>
      <c r="I200" s="4" t="s">
        <v>13</v>
      </c>
      <c r="J200" s="4" t="s">
        <v>34</v>
      </c>
      <c r="K200" s="4" t="s">
        <v>45</v>
      </c>
      <c r="L200" s="8">
        <v>5</v>
      </c>
      <c r="M200" s="5">
        <v>51.37</v>
      </c>
      <c r="N200" s="6">
        <v>0.05</v>
      </c>
      <c r="O200" s="5">
        <v>21.81</v>
      </c>
      <c r="P200" s="5">
        <f t="shared" si="12"/>
        <v>244.00749999999996</v>
      </c>
      <c r="Q200" s="5">
        <f t="shared" si="13"/>
        <v>109.05</v>
      </c>
      <c r="R200" s="5">
        <f t="shared" si="14"/>
        <v>134.95749999999998</v>
      </c>
      <c r="S200" s="7">
        <f t="shared" si="15"/>
        <v>0.55308750755612024</v>
      </c>
    </row>
    <row r="201" spans="1:19" ht="15.6">
      <c r="A201" s="2">
        <v>1019</v>
      </c>
      <c r="B201" s="3">
        <v>46064</v>
      </c>
      <c r="C201" s="4">
        <f>YEAR(SalesDataTable[[#This Row],[Order Date]])</f>
        <v>2026</v>
      </c>
      <c r="D201" s="10" t="str">
        <f>"Q"&amp;ROUNDUP(MONTH(SalesDataTable[[#This Row],[Order Date]])/3,0)</f>
        <v>Q1</v>
      </c>
      <c r="E201" s="4" t="str">
        <f>TEXT(SalesDataTable[[#This Row],[Order Date]],"mmm")</f>
        <v>Feb</v>
      </c>
      <c r="F201" s="4" t="s">
        <v>6</v>
      </c>
      <c r="G201" s="4" t="s">
        <v>43</v>
      </c>
      <c r="H201" s="4" t="s">
        <v>19</v>
      </c>
      <c r="I201" s="4" t="s">
        <v>13</v>
      </c>
      <c r="J201" s="4" t="s">
        <v>23</v>
      </c>
      <c r="K201" s="4" t="s">
        <v>51</v>
      </c>
      <c r="L201" s="8">
        <v>5</v>
      </c>
      <c r="M201" s="5">
        <v>121.94</v>
      </c>
      <c r="N201" s="6">
        <v>0</v>
      </c>
      <c r="O201" s="5">
        <v>62.3</v>
      </c>
      <c r="P201" s="5">
        <f t="shared" si="12"/>
        <v>609.70000000000005</v>
      </c>
      <c r="Q201" s="5">
        <f t="shared" si="13"/>
        <v>311.5</v>
      </c>
      <c r="R201" s="5">
        <f t="shared" si="14"/>
        <v>298.20000000000005</v>
      </c>
      <c r="S201" s="7">
        <f t="shared" si="15"/>
        <v>0.48909299655568317</v>
      </c>
    </row>
    <row r="202" spans="1:19" ht="15.6">
      <c r="A202" s="2">
        <v>1471</v>
      </c>
      <c r="B202" s="3">
        <v>46064</v>
      </c>
      <c r="C202" s="4">
        <f>YEAR(SalesDataTable[[#This Row],[Order Date]])</f>
        <v>2026</v>
      </c>
      <c r="D202" s="10" t="str">
        <f>"Q"&amp;ROUNDUP(MONTH(SalesDataTable[[#This Row],[Order Date]])/3,0)</f>
        <v>Q1</v>
      </c>
      <c r="E202" s="4" t="str">
        <f>TEXT(SalesDataTable[[#This Row],[Order Date]],"mmm")</f>
        <v>Feb</v>
      </c>
      <c r="F202" s="4" t="s">
        <v>0</v>
      </c>
      <c r="G202" s="4" t="s">
        <v>1</v>
      </c>
      <c r="H202" s="4" t="s">
        <v>2</v>
      </c>
      <c r="I202" s="4" t="s">
        <v>3</v>
      </c>
      <c r="J202" s="4" t="s">
        <v>23</v>
      </c>
      <c r="K202" s="4" t="s">
        <v>51</v>
      </c>
      <c r="L202" s="8">
        <v>4</v>
      </c>
      <c r="M202" s="5">
        <v>124.55</v>
      </c>
      <c r="N202" s="6">
        <v>0</v>
      </c>
      <c r="O202" s="5">
        <v>60.41</v>
      </c>
      <c r="P202" s="5">
        <f t="shared" si="12"/>
        <v>498.2</v>
      </c>
      <c r="Q202" s="5">
        <f t="shared" si="13"/>
        <v>241.64</v>
      </c>
      <c r="R202" s="5">
        <f t="shared" si="14"/>
        <v>256.56</v>
      </c>
      <c r="S202" s="7">
        <f t="shared" si="15"/>
        <v>0.51497390606182258</v>
      </c>
    </row>
    <row r="203" spans="1:19" ht="15.6">
      <c r="A203" s="2">
        <v>2520</v>
      </c>
      <c r="B203" s="3">
        <v>46064</v>
      </c>
      <c r="C203" s="4">
        <f>YEAR(SalesDataTable[[#This Row],[Order Date]])</f>
        <v>2026</v>
      </c>
      <c r="D203" s="10" t="str">
        <f>"Q"&amp;ROUNDUP(MONTH(SalesDataTable[[#This Row],[Order Date]])/3,0)</f>
        <v>Q1</v>
      </c>
      <c r="E203" s="4" t="str">
        <f>TEXT(SalesDataTable[[#This Row],[Order Date]],"mmm")</f>
        <v>Feb</v>
      </c>
      <c r="F203" s="4" t="s">
        <v>6</v>
      </c>
      <c r="G203" s="4" t="s">
        <v>49</v>
      </c>
      <c r="H203" s="4" t="s">
        <v>8</v>
      </c>
      <c r="I203" s="4" t="s">
        <v>16</v>
      </c>
      <c r="J203" s="4" t="s">
        <v>23</v>
      </c>
      <c r="K203" s="4" t="s">
        <v>24</v>
      </c>
      <c r="L203" s="8">
        <v>10</v>
      </c>
      <c r="M203" s="5">
        <v>343.77</v>
      </c>
      <c r="N203" s="6">
        <v>0.15</v>
      </c>
      <c r="O203" s="5">
        <v>195.29</v>
      </c>
      <c r="P203" s="5">
        <f t="shared" si="12"/>
        <v>2922.0449999999996</v>
      </c>
      <c r="Q203" s="5">
        <f t="shared" si="13"/>
        <v>1952.8999999999999</v>
      </c>
      <c r="R203" s="5">
        <f t="shared" si="14"/>
        <v>969.14499999999975</v>
      </c>
      <c r="S203" s="7">
        <f t="shared" si="15"/>
        <v>0.33166669233362245</v>
      </c>
    </row>
    <row r="204" spans="1:19" ht="15.6">
      <c r="A204" s="2">
        <v>4649</v>
      </c>
      <c r="B204" s="3">
        <v>46064</v>
      </c>
      <c r="C204" s="4">
        <f>YEAR(SalesDataTable[[#This Row],[Order Date]])</f>
        <v>2026</v>
      </c>
      <c r="D204" s="10" t="str">
        <f>"Q"&amp;ROUNDUP(MONTH(SalesDataTable[[#This Row],[Order Date]])/3,0)</f>
        <v>Q1</v>
      </c>
      <c r="E204" s="4" t="str">
        <f>TEXT(SalesDataTable[[#This Row],[Order Date]],"mmm")</f>
        <v>Feb</v>
      </c>
      <c r="F204" s="4" t="s">
        <v>6</v>
      </c>
      <c r="G204" s="4" t="s">
        <v>7</v>
      </c>
      <c r="H204" s="4" t="s">
        <v>28</v>
      </c>
      <c r="I204" s="4" t="s">
        <v>3</v>
      </c>
      <c r="J204" s="4" t="s">
        <v>4</v>
      </c>
      <c r="K204" s="4" t="s">
        <v>5</v>
      </c>
      <c r="L204" s="8">
        <v>1</v>
      </c>
      <c r="M204" s="5">
        <v>81.819999999999993</v>
      </c>
      <c r="N204" s="6">
        <v>0.05</v>
      </c>
      <c r="O204" s="5">
        <v>43.83</v>
      </c>
      <c r="P204" s="5">
        <f t="shared" si="12"/>
        <v>77.728999999999985</v>
      </c>
      <c r="Q204" s="5">
        <f t="shared" si="13"/>
        <v>43.83</v>
      </c>
      <c r="R204" s="5">
        <f t="shared" si="14"/>
        <v>33.898999999999987</v>
      </c>
      <c r="S204" s="7">
        <f t="shared" si="15"/>
        <v>0.43611779387358635</v>
      </c>
    </row>
    <row r="205" spans="1:19" ht="15.6">
      <c r="A205" s="2">
        <v>4545</v>
      </c>
      <c r="B205" s="3">
        <v>46065</v>
      </c>
      <c r="C205" s="4">
        <f>YEAR(SalesDataTable[[#This Row],[Order Date]])</f>
        <v>2026</v>
      </c>
      <c r="D205" s="10" t="str">
        <f>"Q"&amp;ROUNDUP(MONTH(SalesDataTable[[#This Row],[Order Date]])/3,0)</f>
        <v>Q1</v>
      </c>
      <c r="E205" s="4" t="str">
        <f>TEXT(SalesDataTable[[#This Row],[Order Date]],"mmm")</f>
        <v>Feb</v>
      </c>
      <c r="F205" s="4" t="s">
        <v>0</v>
      </c>
      <c r="G205" s="4" t="s">
        <v>36</v>
      </c>
      <c r="H205" s="4" t="s">
        <v>19</v>
      </c>
      <c r="I205" s="4" t="s">
        <v>13</v>
      </c>
      <c r="J205" s="4" t="s">
        <v>14</v>
      </c>
      <c r="K205" s="4" t="s">
        <v>15</v>
      </c>
      <c r="L205" s="8">
        <v>1</v>
      </c>
      <c r="M205" s="5">
        <v>36.58</v>
      </c>
      <c r="N205" s="6">
        <v>0.1</v>
      </c>
      <c r="O205" s="5">
        <v>13.76</v>
      </c>
      <c r="P205" s="5">
        <f t="shared" si="12"/>
        <v>32.921999999999997</v>
      </c>
      <c r="Q205" s="5">
        <f t="shared" si="13"/>
        <v>13.76</v>
      </c>
      <c r="R205" s="5">
        <f t="shared" si="14"/>
        <v>19.161999999999999</v>
      </c>
      <c r="S205" s="7">
        <f t="shared" si="15"/>
        <v>0.58204240325618128</v>
      </c>
    </row>
    <row r="206" spans="1:19" ht="15.6">
      <c r="A206" s="2">
        <v>285</v>
      </c>
      <c r="B206" s="3">
        <v>46066</v>
      </c>
      <c r="C206" s="4">
        <f>YEAR(SalesDataTable[[#This Row],[Order Date]])</f>
        <v>2026</v>
      </c>
      <c r="D206" s="10" t="str">
        <f>"Q"&amp;ROUNDUP(MONTH(SalesDataTable[[#This Row],[Order Date]])/3,0)</f>
        <v>Q1</v>
      </c>
      <c r="E206" s="4" t="str">
        <f>TEXT(SalesDataTable[[#This Row],[Order Date]],"mmm")</f>
        <v>Feb</v>
      </c>
      <c r="F206" s="4" t="s">
        <v>20</v>
      </c>
      <c r="G206" s="4" t="s">
        <v>33</v>
      </c>
      <c r="H206" s="4" t="s">
        <v>19</v>
      </c>
      <c r="I206" s="4" t="s">
        <v>13</v>
      </c>
      <c r="J206" s="4" t="s">
        <v>9</v>
      </c>
      <c r="K206" s="4" t="s">
        <v>10</v>
      </c>
      <c r="L206" s="8">
        <v>4</v>
      </c>
      <c r="M206" s="5">
        <v>92.87</v>
      </c>
      <c r="N206" s="6">
        <v>0</v>
      </c>
      <c r="O206" s="5">
        <v>44.95</v>
      </c>
      <c r="P206" s="5">
        <f t="shared" si="12"/>
        <v>371.48</v>
      </c>
      <c r="Q206" s="5">
        <f t="shared" si="13"/>
        <v>179.8</v>
      </c>
      <c r="R206" s="5">
        <f t="shared" si="14"/>
        <v>191.68</v>
      </c>
      <c r="S206" s="7">
        <f t="shared" si="15"/>
        <v>0.51599009367933668</v>
      </c>
    </row>
    <row r="207" spans="1:19" ht="15.6">
      <c r="A207" s="2">
        <v>1499</v>
      </c>
      <c r="B207" s="3">
        <v>46066</v>
      </c>
      <c r="C207" s="4">
        <f>YEAR(SalesDataTable[[#This Row],[Order Date]])</f>
        <v>2026</v>
      </c>
      <c r="D207" s="10" t="str">
        <f>"Q"&amp;ROUNDUP(MONTH(SalesDataTable[[#This Row],[Order Date]])/3,0)</f>
        <v>Q1</v>
      </c>
      <c r="E207" s="4" t="str">
        <f>TEXT(SalesDataTable[[#This Row],[Order Date]],"mmm")</f>
        <v>Feb</v>
      </c>
      <c r="F207" s="4" t="s">
        <v>20</v>
      </c>
      <c r="G207" s="4" t="s">
        <v>33</v>
      </c>
      <c r="H207" s="4" t="s">
        <v>2</v>
      </c>
      <c r="I207" s="4" t="s">
        <v>13</v>
      </c>
      <c r="J207" s="4" t="s">
        <v>4</v>
      </c>
      <c r="K207" s="4" t="s">
        <v>26</v>
      </c>
      <c r="L207" s="8">
        <v>2</v>
      </c>
      <c r="M207" s="5">
        <v>41.21</v>
      </c>
      <c r="N207" s="6">
        <v>0</v>
      </c>
      <c r="O207" s="5">
        <v>16.64</v>
      </c>
      <c r="P207" s="5">
        <f t="shared" si="12"/>
        <v>82.42</v>
      </c>
      <c r="Q207" s="5">
        <f t="shared" si="13"/>
        <v>33.28</v>
      </c>
      <c r="R207" s="5">
        <f t="shared" si="14"/>
        <v>49.14</v>
      </c>
      <c r="S207" s="7">
        <f t="shared" si="15"/>
        <v>0.59621451104100942</v>
      </c>
    </row>
    <row r="208" spans="1:19" ht="15.6">
      <c r="A208" s="2">
        <v>2615</v>
      </c>
      <c r="B208" s="3">
        <v>46066</v>
      </c>
      <c r="C208" s="4">
        <f>YEAR(SalesDataTable[[#This Row],[Order Date]])</f>
        <v>2026</v>
      </c>
      <c r="D208" s="10" t="str">
        <f>"Q"&amp;ROUNDUP(MONTH(SalesDataTable[[#This Row],[Order Date]])/3,0)</f>
        <v>Q1</v>
      </c>
      <c r="E208" s="4" t="str">
        <f>TEXT(SalesDataTable[[#This Row],[Order Date]],"mmm")</f>
        <v>Feb</v>
      </c>
      <c r="F208" s="4" t="s">
        <v>0</v>
      </c>
      <c r="G208" s="4" t="s">
        <v>50</v>
      </c>
      <c r="H208" s="4" t="s">
        <v>2</v>
      </c>
      <c r="I208" s="4" t="s">
        <v>3</v>
      </c>
      <c r="J208" s="4" t="s">
        <v>9</v>
      </c>
      <c r="K208" s="4" t="s">
        <v>37</v>
      </c>
      <c r="L208" s="8">
        <v>6</v>
      </c>
      <c r="M208" s="5">
        <v>155.79</v>
      </c>
      <c r="N208" s="6">
        <v>0</v>
      </c>
      <c r="O208" s="5">
        <v>77.48</v>
      </c>
      <c r="P208" s="5">
        <f t="shared" si="12"/>
        <v>934.74</v>
      </c>
      <c r="Q208" s="5">
        <f t="shared" si="13"/>
        <v>464.88</v>
      </c>
      <c r="R208" s="5">
        <f t="shared" si="14"/>
        <v>469.86</v>
      </c>
      <c r="S208" s="7">
        <f t="shared" si="15"/>
        <v>0.50266384235188399</v>
      </c>
    </row>
    <row r="209" spans="1:19" ht="15.6">
      <c r="A209" s="2">
        <v>479</v>
      </c>
      <c r="B209" s="3">
        <v>46067</v>
      </c>
      <c r="C209" s="4">
        <f>YEAR(SalesDataTable[[#This Row],[Order Date]])</f>
        <v>2026</v>
      </c>
      <c r="D209" s="10" t="str">
        <f>"Q"&amp;ROUNDUP(MONTH(SalesDataTable[[#This Row],[Order Date]])/3,0)</f>
        <v>Q1</v>
      </c>
      <c r="E209" s="4" t="str">
        <f>TEXT(SalesDataTable[[#This Row],[Order Date]],"mmm")</f>
        <v>Feb</v>
      </c>
      <c r="F209" s="4" t="s">
        <v>0</v>
      </c>
      <c r="G209" s="4" t="s">
        <v>1</v>
      </c>
      <c r="H209" s="4" t="s">
        <v>2</v>
      </c>
      <c r="I209" s="4" t="s">
        <v>3</v>
      </c>
      <c r="J209" s="4" t="s">
        <v>34</v>
      </c>
      <c r="K209" s="4" t="s">
        <v>45</v>
      </c>
      <c r="L209" s="8">
        <v>2</v>
      </c>
      <c r="M209" s="5">
        <v>50.16</v>
      </c>
      <c r="N209" s="6">
        <v>0.1</v>
      </c>
      <c r="O209" s="5">
        <v>21.48</v>
      </c>
      <c r="P209" s="5">
        <f t="shared" si="12"/>
        <v>90.287999999999997</v>
      </c>
      <c r="Q209" s="5">
        <f t="shared" si="13"/>
        <v>42.96</v>
      </c>
      <c r="R209" s="5">
        <f t="shared" si="14"/>
        <v>47.327999999999996</v>
      </c>
      <c r="S209" s="7">
        <f t="shared" si="15"/>
        <v>0.52418926103136632</v>
      </c>
    </row>
    <row r="210" spans="1:19" ht="15.6">
      <c r="A210" s="2">
        <v>4069</v>
      </c>
      <c r="B210" s="3">
        <v>46067</v>
      </c>
      <c r="C210" s="4">
        <f>YEAR(SalesDataTable[[#This Row],[Order Date]])</f>
        <v>2026</v>
      </c>
      <c r="D210" s="10" t="str">
        <f>"Q"&amp;ROUNDUP(MONTH(SalesDataTable[[#This Row],[Order Date]])/3,0)</f>
        <v>Q1</v>
      </c>
      <c r="E210" s="4" t="str">
        <f>TEXT(SalesDataTable[[#This Row],[Order Date]],"mmm")</f>
        <v>Feb</v>
      </c>
      <c r="F210" s="4" t="s">
        <v>20</v>
      </c>
      <c r="G210" s="4" t="s">
        <v>33</v>
      </c>
      <c r="H210" s="4" t="s">
        <v>2</v>
      </c>
      <c r="I210" s="4" t="s">
        <v>13</v>
      </c>
      <c r="J210" s="4" t="s">
        <v>9</v>
      </c>
      <c r="K210" s="4" t="s">
        <v>17</v>
      </c>
      <c r="L210" s="8">
        <v>4</v>
      </c>
      <c r="M210" s="5">
        <v>140.63999999999999</v>
      </c>
      <c r="N210" s="6">
        <v>0</v>
      </c>
      <c r="O210" s="5">
        <v>77.510000000000005</v>
      </c>
      <c r="P210" s="5">
        <f t="shared" si="12"/>
        <v>562.55999999999995</v>
      </c>
      <c r="Q210" s="5">
        <f t="shared" si="13"/>
        <v>310.04000000000002</v>
      </c>
      <c r="R210" s="5">
        <f t="shared" si="14"/>
        <v>252.51999999999992</v>
      </c>
      <c r="S210" s="7">
        <f t="shared" si="15"/>
        <v>0.4488765642775881</v>
      </c>
    </row>
    <row r="211" spans="1:19" ht="15.6">
      <c r="A211" s="2">
        <v>4588</v>
      </c>
      <c r="B211" s="3">
        <v>46067</v>
      </c>
      <c r="C211" s="4">
        <f>YEAR(SalesDataTable[[#This Row],[Order Date]])</f>
        <v>2026</v>
      </c>
      <c r="D211" s="10" t="str">
        <f>"Q"&amp;ROUNDUP(MONTH(SalesDataTable[[#This Row],[Order Date]])/3,0)</f>
        <v>Q1</v>
      </c>
      <c r="E211" s="4" t="str">
        <f>TEXT(SalesDataTable[[#This Row],[Order Date]],"mmm")</f>
        <v>Feb</v>
      </c>
      <c r="F211" s="4" t="s">
        <v>0</v>
      </c>
      <c r="G211" s="4" t="s">
        <v>1</v>
      </c>
      <c r="H211" s="4" t="s">
        <v>28</v>
      </c>
      <c r="I211" s="4" t="s">
        <v>13</v>
      </c>
      <c r="J211" s="4" t="s">
        <v>23</v>
      </c>
      <c r="K211" s="4" t="s">
        <v>40</v>
      </c>
      <c r="L211" s="8">
        <v>1</v>
      </c>
      <c r="M211" s="5">
        <v>80.680000000000007</v>
      </c>
      <c r="N211" s="6">
        <v>0</v>
      </c>
      <c r="O211" s="5">
        <v>39.630000000000003</v>
      </c>
      <c r="P211" s="5">
        <f t="shared" si="12"/>
        <v>80.680000000000007</v>
      </c>
      <c r="Q211" s="5">
        <f t="shared" si="13"/>
        <v>39.630000000000003</v>
      </c>
      <c r="R211" s="5">
        <f t="shared" si="14"/>
        <v>41.050000000000004</v>
      </c>
      <c r="S211" s="7">
        <f t="shared" si="15"/>
        <v>0.50880019831432821</v>
      </c>
    </row>
    <row r="212" spans="1:19" ht="15.6">
      <c r="A212" s="2">
        <v>14</v>
      </c>
      <c r="B212" s="3">
        <v>46068</v>
      </c>
      <c r="C212" s="4">
        <f>YEAR(SalesDataTable[[#This Row],[Order Date]])</f>
        <v>2026</v>
      </c>
      <c r="D212" s="10" t="str">
        <f>"Q"&amp;ROUNDUP(MONTH(SalesDataTable[[#This Row],[Order Date]])/3,0)</f>
        <v>Q1</v>
      </c>
      <c r="E212" s="4" t="str">
        <f>TEXT(SalesDataTable[[#This Row],[Order Date]],"mmm")</f>
        <v>Feb</v>
      </c>
      <c r="F212" s="4" t="s">
        <v>0</v>
      </c>
      <c r="G212" s="4" t="s">
        <v>1</v>
      </c>
      <c r="H212" s="4" t="s">
        <v>8</v>
      </c>
      <c r="I212" s="4" t="s">
        <v>16</v>
      </c>
      <c r="J212" s="4" t="s">
        <v>14</v>
      </c>
      <c r="K212" s="4" t="s">
        <v>48</v>
      </c>
      <c r="L212" s="8">
        <v>3</v>
      </c>
      <c r="M212" s="5">
        <v>162.44999999999999</v>
      </c>
      <c r="N212" s="6">
        <v>0.05</v>
      </c>
      <c r="O212" s="5">
        <v>86.43</v>
      </c>
      <c r="P212" s="5">
        <f t="shared" si="12"/>
        <v>462.98249999999996</v>
      </c>
      <c r="Q212" s="5">
        <f t="shared" si="13"/>
        <v>259.29000000000002</v>
      </c>
      <c r="R212" s="5">
        <f t="shared" si="14"/>
        <v>203.69249999999994</v>
      </c>
      <c r="S212" s="7">
        <f t="shared" si="15"/>
        <v>0.43995723380473334</v>
      </c>
    </row>
    <row r="213" spans="1:19" ht="15.6">
      <c r="A213" s="2">
        <v>303</v>
      </c>
      <c r="B213" s="3">
        <v>46068</v>
      </c>
      <c r="C213" s="4">
        <f>YEAR(SalesDataTable[[#This Row],[Order Date]])</f>
        <v>2026</v>
      </c>
      <c r="D213" s="10" t="str">
        <f>"Q"&amp;ROUNDUP(MONTH(SalesDataTable[[#This Row],[Order Date]])/3,0)</f>
        <v>Q1</v>
      </c>
      <c r="E213" s="4" t="str">
        <f>TEXT(SalesDataTable[[#This Row],[Order Date]],"mmm")</f>
        <v>Feb</v>
      </c>
      <c r="F213" s="4" t="s">
        <v>6</v>
      </c>
      <c r="G213" s="4" t="s">
        <v>27</v>
      </c>
      <c r="H213" s="4" t="s">
        <v>28</v>
      </c>
      <c r="I213" s="4" t="s">
        <v>3</v>
      </c>
      <c r="J213" s="4" t="s">
        <v>4</v>
      </c>
      <c r="K213" s="4" t="s">
        <v>30</v>
      </c>
      <c r="L213" s="8">
        <v>2</v>
      </c>
      <c r="M213" s="5">
        <v>102.12</v>
      </c>
      <c r="N213" s="6">
        <v>0.15</v>
      </c>
      <c r="O213" s="5">
        <v>51.03</v>
      </c>
      <c r="P213" s="5">
        <f t="shared" si="12"/>
        <v>173.60400000000001</v>
      </c>
      <c r="Q213" s="5">
        <f t="shared" si="13"/>
        <v>102.06</v>
      </c>
      <c r="R213" s="5">
        <f t="shared" si="14"/>
        <v>71.544000000000011</v>
      </c>
      <c r="S213" s="7">
        <f t="shared" si="15"/>
        <v>0.41211032003870884</v>
      </c>
    </row>
    <row r="214" spans="1:19" ht="15.6">
      <c r="A214" s="2">
        <v>1197</v>
      </c>
      <c r="B214" s="3">
        <v>46069</v>
      </c>
      <c r="C214" s="4">
        <f>YEAR(SalesDataTable[[#This Row],[Order Date]])</f>
        <v>2026</v>
      </c>
      <c r="D214" s="10" t="str">
        <f>"Q"&amp;ROUNDUP(MONTH(SalesDataTable[[#This Row],[Order Date]])/3,0)</f>
        <v>Q1</v>
      </c>
      <c r="E214" s="4" t="str">
        <f>TEXT(SalesDataTable[[#This Row],[Order Date]],"mmm")</f>
        <v>Feb</v>
      </c>
      <c r="F214" s="4" t="s">
        <v>11</v>
      </c>
      <c r="G214" s="4" t="s">
        <v>18</v>
      </c>
      <c r="H214" s="4" t="s">
        <v>2</v>
      </c>
      <c r="I214" s="4" t="s">
        <v>13</v>
      </c>
      <c r="J214" s="4" t="s">
        <v>4</v>
      </c>
      <c r="K214" s="4" t="s">
        <v>30</v>
      </c>
      <c r="L214" s="8">
        <v>2</v>
      </c>
      <c r="M214" s="5">
        <v>101.77</v>
      </c>
      <c r="N214" s="6">
        <v>0</v>
      </c>
      <c r="O214" s="5">
        <v>51.34</v>
      </c>
      <c r="P214" s="5">
        <f t="shared" si="12"/>
        <v>203.54</v>
      </c>
      <c r="Q214" s="5">
        <f t="shared" si="13"/>
        <v>102.68</v>
      </c>
      <c r="R214" s="5">
        <f t="shared" si="14"/>
        <v>100.85999999999999</v>
      </c>
      <c r="S214" s="7">
        <f t="shared" si="15"/>
        <v>0.49552913432249185</v>
      </c>
    </row>
    <row r="215" spans="1:19" ht="15.6">
      <c r="A215" s="2">
        <v>2714</v>
      </c>
      <c r="B215" s="3">
        <v>46069</v>
      </c>
      <c r="C215" s="4">
        <f>YEAR(SalesDataTable[[#This Row],[Order Date]])</f>
        <v>2026</v>
      </c>
      <c r="D215" s="10" t="str">
        <f>"Q"&amp;ROUNDUP(MONTH(SalesDataTable[[#This Row],[Order Date]])/3,0)</f>
        <v>Q1</v>
      </c>
      <c r="E215" s="4" t="str">
        <f>TEXT(SalesDataTable[[#This Row],[Order Date]],"mmm")</f>
        <v>Feb</v>
      </c>
      <c r="F215" s="4" t="s">
        <v>0</v>
      </c>
      <c r="G215" s="4" t="s">
        <v>50</v>
      </c>
      <c r="H215" s="4" t="s">
        <v>2</v>
      </c>
      <c r="I215" s="4" t="s">
        <v>16</v>
      </c>
      <c r="J215" s="4" t="s">
        <v>9</v>
      </c>
      <c r="K215" s="4" t="s">
        <v>37</v>
      </c>
      <c r="L215" s="8">
        <v>3</v>
      </c>
      <c r="M215" s="5">
        <v>153.24</v>
      </c>
      <c r="N215" s="6">
        <v>0.15</v>
      </c>
      <c r="O215" s="5">
        <v>77.61</v>
      </c>
      <c r="P215" s="5">
        <f t="shared" si="12"/>
        <v>390.762</v>
      </c>
      <c r="Q215" s="5">
        <f t="shared" si="13"/>
        <v>232.82999999999998</v>
      </c>
      <c r="R215" s="5">
        <f t="shared" si="14"/>
        <v>157.93200000000002</v>
      </c>
      <c r="S215" s="7">
        <f t="shared" si="15"/>
        <v>0.40416417154175693</v>
      </c>
    </row>
    <row r="216" spans="1:19" ht="15.6">
      <c r="A216" s="2">
        <v>2753</v>
      </c>
      <c r="B216" s="3">
        <v>46069</v>
      </c>
      <c r="C216" s="4">
        <f>YEAR(SalesDataTable[[#This Row],[Order Date]])</f>
        <v>2026</v>
      </c>
      <c r="D216" s="10" t="str">
        <f>"Q"&amp;ROUNDUP(MONTH(SalesDataTable[[#This Row],[Order Date]])/3,0)</f>
        <v>Q1</v>
      </c>
      <c r="E216" s="4" t="str">
        <f>TEXT(SalesDataTable[[#This Row],[Order Date]],"mmm")</f>
        <v>Feb</v>
      </c>
      <c r="F216" s="4" t="s">
        <v>20</v>
      </c>
      <c r="G216" s="4" t="s">
        <v>21</v>
      </c>
      <c r="H216" s="4" t="s">
        <v>28</v>
      </c>
      <c r="I216" s="4" t="s">
        <v>3</v>
      </c>
      <c r="J216" s="4" t="s">
        <v>9</v>
      </c>
      <c r="K216" s="4" t="s">
        <v>17</v>
      </c>
      <c r="L216" s="8">
        <v>1</v>
      </c>
      <c r="M216" s="5">
        <v>140.47</v>
      </c>
      <c r="N216" s="6">
        <v>0</v>
      </c>
      <c r="O216" s="5">
        <v>79.66</v>
      </c>
      <c r="P216" s="5">
        <f t="shared" si="12"/>
        <v>140.47</v>
      </c>
      <c r="Q216" s="5">
        <f t="shared" si="13"/>
        <v>79.66</v>
      </c>
      <c r="R216" s="5">
        <f t="shared" si="14"/>
        <v>60.81</v>
      </c>
      <c r="S216" s="7">
        <f t="shared" si="15"/>
        <v>0.43290382288033036</v>
      </c>
    </row>
    <row r="217" spans="1:19" ht="15.6">
      <c r="A217" s="2">
        <v>3901</v>
      </c>
      <c r="B217" s="3">
        <v>46069</v>
      </c>
      <c r="C217" s="4">
        <f>YEAR(SalesDataTable[[#This Row],[Order Date]])</f>
        <v>2026</v>
      </c>
      <c r="D217" s="10" t="str">
        <f>"Q"&amp;ROUNDUP(MONTH(SalesDataTable[[#This Row],[Order Date]])/3,0)</f>
        <v>Q1</v>
      </c>
      <c r="E217" s="4" t="str">
        <f>TEXT(SalesDataTable[[#This Row],[Order Date]],"mmm")</f>
        <v>Feb</v>
      </c>
      <c r="F217" s="4" t="s">
        <v>20</v>
      </c>
      <c r="G217" s="4" t="s">
        <v>31</v>
      </c>
      <c r="H217" s="4" t="s">
        <v>19</v>
      </c>
      <c r="I217" s="4" t="s">
        <v>13</v>
      </c>
      <c r="J217" s="4" t="s">
        <v>9</v>
      </c>
      <c r="K217" s="4" t="s">
        <v>46</v>
      </c>
      <c r="L217" s="8">
        <v>4</v>
      </c>
      <c r="M217" s="5">
        <v>70.67</v>
      </c>
      <c r="N217" s="6">
        <v>0.05</v>
      </c>
      <c r="O217" s="5">
        <v>32.96</v>
      </c>
      <c r="P217" s="5">
        <f t="shared" si="12"/>
        <v>268.54599999999999</v>
      </c>
      <c r="Q217" s="5">
        <f t="shared" si="13"/>
        <v>131.84</v>
      </c>
      <c r="R217" s="5">
        <f t="shared" si="14"/>
        <v>136.70599999999999</v>
      </c>
      <c r="S217" s="7">
        <f t="shared" si="15"/>
        <v>0.50905990035226734</v>
      </c>
    </row>
    <row r="218" spans="1:19" ht="15.6">
      <c r="A218" s="2">
        <v>594</v>
      </c>
      <c r="B218" s="3">
        <v>46070</v>
      </c>
      <c r="C218" s="4">
        <f>YEAR(SalesDataTable[[#This Row],[Order Date]])</f>
        <v>2026</v>
      </c>
      <c r="D218" s="10" t="str">
        <f>"Q"&amp;ROUNDUP(MONTH(SalesDataTable[[#This Row],[Order Date]])/3,0)</f>
        <v>Q1</v>
      </c>
      <c r="E218" s="4" t="str">
        <f>TEXT(SalesDataTable[[#This Row],[Order Date]],"mmm")</f>
        <v>Feb</v>
      </c>
      <c r="F218" s="4" t="s">
        <v>0</v>
      </c>
      <c r="G218" s="4" t="s">
        <v>50</v>
      </c>
      <c r="H218" s="4" t="s">
        <v>19</v>
      </c>
      <c r="I218" s="4" t="s">
        <v>16</v>
      </c>
      <c r="J218" s="4" t="s">
        <v>14</v>
      </c>
      <c r="K218" s="4" t="s">
        <v>44</v>
      </c>
      <c r="L218" s="8">
        <v>3</v>
      </c>
      <c r="M218" s="5">
        <v>134.91</v>
      </c>
      <c r="N218" s="6">
        <v>0</v>
      </c>
      <c r="O218" s="5">
        <v>67.69</v>
      </c>
      <c r="P218" s="5">
        <f t="shared" si="12"/>
        <v>404.73</v>
      </c>
      <c r="Q218" s="5">
        <f t="shared" si="13"/>
        <v>203.07</v>
      </c>
      <c r="R218" s="5">
        <f t="shared" si="14"/>
        <v>201.66000000000003</v>
      </c>
      <c r="S218" s="7">
        <f t="shared" si="15"/>
        <v>0.49825809799125348</v>
      </c>
    </row>
    <row r="219" spans="1:19" ht="15.6">
      <c r="A219" s="2">
        <v>624</v>
      </c>
      <c r="B219" s="3">
        <v>46070</v>
      </c>
      <c r="C219" s="4">
        <f>YEAR(SalesDataTable[[#This Row],[Order Date]])</f>
        <v>2026</v>
      </c>
      <c r="D219" s="10" t="str">
        <f>"Q"&amp;ROUNDUP(MONTH(SalesDataTable[[#This Row],[Order Date]])/3,0)</f>
        <v>Q1</v>
      </c>
      <c r="E219" s="4" t="str">
        <f>TEXT(SalesDataTable[[#This Row],[Order Date]],"mmm")</f>
        <v>Feb</v>
      </c>
      <c r="F219" s="4" t="s">
        <v>11</v>
      </c>
      <c r="G219" s="4" t="s">
        <v>12</v>
      </c>
      <c r="H219" s="4" t="s">
        <v>2</v>
      </c>
      <c r="I219" s="4" t="s">
        <v>16</v>
      </c>
      <c r="J219" s="4" t="s">
        <v>9</v>
      </c>
      <c r="K219" s="4" t="s">
        <v>46</v>
      </c>
      <c r="L219" s="8">
        <v>1</v>
      </c>
      <c r="M219" s="5">
        <v>70.86</v>
      </c>
      <c r="N219" s="6">
        <v>0.1</v>
      </c>
      <c r="O219" s="5">
        <v>33.299999999999997</v>
      </c>
      <c r="P219" s="5">
        <f t="shared" si="12"/>
        <v>63.774000000000001</v>
      </c>
      <c r="Q219" s="5">
        <f t="shared" si="13"/>
        <v>33.299999999999997</v>
      </c>
      <c r="R219" s="5">
        <f t="shared" si="14"/>
        <v>30.474000000000004</v>
      </c>
      <c r="S219" s="7">
        <f t="shared" si="15"/>
        <v>0.47784363533728486</v>
      </c>
    </row>
    <row r="220" spans="1:19" ht="15.6">
      <c r="A220" s="2">
        <v>1013</v>
      </c>
      <c r="B220" s="3">
        <v>46070</v>
      </c>
      <c r="C220" s="4">
        <f>YEAR(SalesDataTable[[#This Row],[Order Date]])</f>
        <v>2026</v>
      </c>
      <c r="D220" s="10" t="str">
        <f>"Q"&amp;ROUNDUP(MONTH(SalesDataTable[[#This Row],[Order Date]])/3,0)</f>
        <v>Q1</v>
      </c>
      <c r="E220" s="4" t="str">
        <f>TEXT(SalesDataTable[[#This Row],[Order Date]],"mmm")</f>
        <v>Feb</v>
      </c>
      <c r="F220" s="4" t="s">
        <v>6</v>
      </c>
      <c r="G220" s="4" t="s">
        <v>43</v>
      </c>
      <c r="H220" s="4" t="s">
        <v>19</v>
      </c>
      <c r="I220" s="4" t="s">
        <v>13</v>
      </c>
      <c r="J220" s="4" t="s">
        <v>4</v>
      </c>
      <c r="K220" s="4" t="s">
        <v>30</v>
      </c>
      <c r="L220" s="8">
        <v>1</v>
      </c>
      <c r="M220" s="5">
        <v>104.35</v>
      </c>
      <c r="N220" s="6">
        <v>0</v>
      </c>
      <c r="O220" s="5">
        <v>51.49</v>
      </c>
      <c r="P220" s="5">
        <f t="shared" si="12"/>
        <v>104.35</v>
      </c>
      <c r="Q220" s="5">
        <f t="shared" si="13"/>
        <v>51.49</v>
      </c>
      <c r="R220" s="5">
        <f t="shared" si="14"/>
        <v>52.859999999999992</v>
      </c>
      <c r="S220" s="7">
        <f t="shared" si="15"/>
        <v>0.50656444657402966</v>
      </c>
    </row>
    <row r="221" spans="1:19" ht="15.6">
      <c r="A221" s="2">
        <v>1100</v>
      </c>
      <c r="B221" s="3">
        <v>46070</v>
      </c>
      <c r="C221" s="4">
        <f>YEAR(SalesDataTable[[#This Row],[Order Date]])</f>
        <v>2026</v>
      </c>
      <c r="D221" s="10" t="str">
        <f>"Q"&amp;ROUNDUP(MONTH(SalesDataTable[[#This Row],[Order Date]])/3,0)</f>
        <v>Q1</v>
      </c>
      <c r="E221" s="4" t="str">
        <f>TEXT(SalesDataTable[[#This Row],[Order Date]],"mmm")</f>
        <v>Feb</v>
      </c>
      <c r="F221" s="4" t="s">
        <v>20</v>
      </c>
      <c r="G221" s="4" t="s">
        <v>33</v>
      </c>
      <c r="H221" s="4" t="s">
        <v>2</v>
      </c>
      <c r="I221" s="4" t="s">
        <v>3</v>
      </c>
      <c r="J221" s="4" t="s">
        <v>34</v>
      </c>
      <c r="K221" s="4" t="s">
        <v>38</v>
      </c>
      <c r="L221" s="8">
        <v>2</v>
      </c>
      <c r="M221" s="5">
        <v>120.48</v>
      </c>
      <c r="N221" s="6">
        <v>0</v>
      </c>
      <c r="O221" s="5">
        <v>70.680000000000007</v>
      </c>
      <c r="P221" s="5">
        <f t="shared" si="12"/>
        <v>240.96</v>
      </c>
      <c r="Q221" s="5">
        <f t="shared" si="13"/>
        <v>141.36000000000001</v>
      </c>
      <c r="R221" s="5">
        <f t="shared" si="14"/>
        <v>99.6</v>
      </c>
      <c r="S221" s="7">
        <f t="shared" si="15"/>
        <v>0.4133466135458167</v>
      </c>
    </row>
    <row r="222" spans="1:19" ht="15.6">
      <c r="A222" s="2">
        <v>2353</v>
      </c>
      <c r="B222" s="3">
        <v>46070</v>
      </c>
      <c r="C222" s="4">
        <f>YEAR(SalesDataTable[[#This Row],[Order Date]])</f>
        <v>2026</v>
      </c>
      <c r="D222" s="10" t="str">
        <f>"Q"&amp;ROUNDUP(MONTH(SalesDataTable[[#This Row],[Order Date]])/3,0)</f>
        <v>Q1</v>
      </c>
      <c r="E222" s="4" t="str">
        <f>TEXT(SalesDataTable[[#This Row],[Order Date]],"mmm")</f>
        <v>Feb</v>
      </c>
      <c r="F222" s="4" t="s">
        <v>6</v>
      </c>
      <c r="G222" s="4" t="s">
        <v>43</v>
      </c>
      <c r="H222" s="4" t="s">
        <v>2</v>
      </c>
      <c r="I222" s="4" t="s">
        <v>3</v>
      </c>
      <c r="J222" s="4" t="s">
        <v>23</v>
      </c>
      <c r="K222" s="4" t="s">
        <v>24</v>
      </c>
      <c r="L222" s="8">
        <v>1</v>
      </c>
      <c r="M222" s="5">
        <v>339.52</v>
      </c>
      <c r="N222" s="6">
        <v>0.1</v>
      </c>
      <c r="O222" s="5">
        <v>191.19</v>
      </c>
      <c r="P222" s="5">
        <f t="shared" si="12"/>
        <v>305.56799999999998</v>
      </c>
      <c r="Q222" s="5">
        <f t="shared" si="13"/>
        <v>191.19</v>
      </c>
      <c r="R222" s="5">
        <f t="shared" si="14"/>
        <v>114.37799999999999</v>
      </c>
      <c r="S222" s="7">
        <f t="shared" si="15"/>
        <v>0.3743127552623311</v>
      </c>
    </row>
    <row r="223" spans="1:19" ht="15.6">
      <c r="A223" s="2">
        <v>3020</v>
      </c>
      <c r="B223" s="3">
        <v>46070</v>
      </c>
      <c r="C223" s="4">
        <f>YEAR(SalesDataTable[[#This Row],[Order Date]])</f>
        <v>2026</v>
      </c>
      <c r="D223" s="10" t="str">
        <f>"Q"&amp;ROUNDUP(MONTH(SalesDataTable[[#This Row],[Order Date]])/3,0)</f>
        <v>Q1</v>
      </c>
      <c r="E223" s="4" t="str">
        <f>TEXT(SalesDataTable[[#This Row],[Order Date]],"mmm")</f>
        <v>Feb</v>
      </c>
      <c r="F223" s="4" t="s">
        <v>6</v>
      </c>
      <c r="G223" s="4" t="s">
        <v>49</v>
      </c>
      <c r="H223" s="4" t="s">
        <v>8</v>
      </c>
      <c r="I223" s="4" t="s">
        <v>16</v>
      </c>
      <c r="J223" s="4" t="s">
        <v>9</v>
      </c>
      <c r="K223" s="4" t="s">
        <v>37</v>
      </c>
      <c r="L223" s="8">
        <v>5</v>
      </c>
      <c r="M223" s="5">
        <v>154.72999999999999</v>
      </c>
      <c r="N223" s="6">
        <v>0.1</v>
      </c>
      <c r="O223" s="5">
        <v>77.42</v>
      </c>
      <c r="P223" s="5">
        <f t="shared" si="12"/>
        <v>696.28499999999997</v>
      </c>
      <c r="Q223" s="5">
        <f t="shared" si="13"/>
        <v>387.1</v>
      </c>
      <c r="R223" s="5">
        <f t="shared" si="14"/>
        <v>309.18499999999995</v>
      </c>
      <c r="S223" s="7">
        <f t="shared" si="15"/>
        <v>0.44404949122844806</v>
      </c>
    </row>
    <row r="224" spans="1:19" ht="15.6">
      <c r="A224" s="2">
        <v>3227</v>
      </c>
      <c r="B224" s="3">
        <v>46070</v>
      </c>
      <c r="C224" s="4">
        <f>YEAR(SalesDataTable[[#This Row],[Order Date]])</f>
        <v>2026</v>
      </c>
      <c r="D224" s="10" t="str">
        <f>"Q"&amp;ROUNDUP(MONTH(SalesDataTable[[#This Row],[Order Date]])/3,0)</f>
        <v>Q1</v>
      </c>
      <c r="E224" s="4" t="str">
        <f>TEXT(SalesDataTable[[#This Row],[Order Date]],"mmm")</f>
        <v>Feb</v>
      </c>
      <c r="F224" s="4" t="s">
        <v>11</v>
      </c>
      <c r="G224" s="4" t="s">
        <v>25</v>
      </c>
      <c r="H224" s="4" t="s">
        <v>19</v>
      </c>
      <c r="I224" s="4" t="s">
        <v>16</v>
      </c>
      <c r="J224" s="4" t="s">
        <v>9</v>
      </c>
      <c r="K224" s="4" t="s">
        <v>10</v>
      </c>
      <c r="L224" s="8">
        <v>4</v>
      </c>
      <c r="M224" s="5">
        <v>93.98</v>
      </c>
      <c r="N224" s="6">
        <v>0.05</v>
      </c>
      <c r="O224" s="5">
        <v>44.6</v>
      </c>
      <c r="P224" s="5">
        <f t="shared" si="12"/>
        <v>357.12400000000002</v>
      </c>
      <c r="Q224" s="5">
        <f t="shared" si="13"/>
        <v>178.4</v>
      </c>
      <c r="R224" s="5">
        <f t="shared" si="14"/>
        <v>178.72400000000002</v>
      </c>
      <c r="S224" s="7">
        <f t="shared" si="15"/>
        <v>0.50045362395134463</v>
      </c>
    </row>
    <row r="225" spans="1:19" ht="15.6">
      <c r="A225" s="2">
        <v>3530</v>
      </c>
      <c r="B225" s="3">
        <v>46070</v>
      </c>
      <c r="C225" s="4">
        <f>YEAR(SalesDataTable[[#This Row],[Order Date]])</f>
        <v>2026</v>
      </c>
      <c r="D225" s="10" t="str">
        <f>"Q"&amp;ROUNDUP(MONTH(SalesDataTable[[#This Row],[Order Date]])/3,0)</f>
        <v>Q1</v>
      </c>
      <c r="E225" s="4" t="str">
        <f>TEXT(SalesDataTable[[#This Row],[Order Date]],"mmm")</f>
        <v>Feb</v>
      </c>
      <c r="F225" s="4" t="s">
        <v>0</v>
      </c>
      <c r="G225" s="4" t="s">
        <v>1</v>
      </c>
      <c r="H225" s="4" t="s">
        <v>2</v>
      </c>
      <c r="I225" s="4" t="s">
        <v>13</v>
      </c>
      <c r="J225" s="4" t="s">
        <v>23</v>
      </c>
      <c r="K225" s="4" t="s">
        <v>24</v>
      </c>
      <c r="L225" s="8">
        <v>2</v>
      </c>
      <c r="M225" s="5">
        <v>336.83</v>
      </c>
      <c r="N225" s="6">
        <v>0</v>
      </c>
      <c r="O225" s="5">
        <v>194.42</v>
      </c>
      <c r="P225" s="5">
        <f t="shared" si="12"/>
        <v>673.66</v>
      </c>
      <c r="Q225" s="5">
        <f t="shared" si="13"/>
        <v>388.84</v>
      </c>
      <c r="R225" s="5">
        <f t="shared" si="14"/>
        <v>284.82</v>
      </c>
      <c r="S225" s="7">
        <f t="shared" si="15"/>
        <v>0.42279488169106078</v>
      </c>
    </row>
    <row r="226" spans="1:19" ht="15.6">
      <c r="A226" s="2">
        <v>6</v>
      </c>
      <c r="B226" s="3">
        <v>46071</v>
      </c>
      <c r="C226" s="4">
        <f>YEAR(SalesDataTable[[#This Row],[Order Date]])</f>
        <v>2026</v>
      </c>
      <c r="D226" s="10" t="str">
        <f>"Q"&amp;ROUNDUP(MONTH(SalesDataTable[[#This Row],[Order Date]])/3,0)</f>
        <v>Q1</v>
      </c>
      <c r="E226" s="4" t="str">
        <f>TEXT(SalesDataTable[[#This Row],[Order Date]],"mmm")</f>
        <v>Feb</v>
      </c>
      <c r="F226" s="4" t="s">
        <v>20</v>
      </c>
      <c r="G226" s="4" t="s">
        <v>33</v>
      </c>
      <c r="H226" s="4" t="s">
        <v>19</v>
      </c>
      <c r="I226" s="4" t="s">
        <v>3</v>
      </c>
      <c r="J226" s="4" t="s">
        <v>23</v>
      </c>
      <c r="K226" s="4" t="s">
        <v>24</v>
      </c>
      <c r="L226" s="8">
        <v>1</v>
      </c>
      <c r="M226" s="5">
        <v>338.93</v>
      </c>
      <c r="N226" s="6">
        <v>0</v>
      </c>
      <c r="O226" s="5">
        <v>197.92</v>
      </c>
      <c r="P226" s="5">
        <f t="shared" si="12"/>
        <v>338.93</v>
      </c>
      <c r="Q226" s="5">
        <f t="shared" si="13"/>
        <v>197.92</v>
      </c>
      <c r="R226" s="5">
        <f t="shared" si="14"/>
        <v>141.01000000000002</v>
      </c>
      <c r="S226" s="7">
        <f t="shared" si="15"/>
        <v>0.41604461098161866</v>
      </c>
    </row>
    <row r="227" spans="1:19" ht="15.6">
      <c r="A227" s="2">
        <v>2038</v>
      </c>
      <c r="B227" s="3">
        <v>46071</v>
      </c>
      <c r="C227" s="4">
        <f>YEAR(SalesDataTable[[#This Row],[Order Date]])</f>
        <v>2026</v>
      </c>
      <c r="D227" s="10" t="str">
        <f>"Q"&amp;ROUNDUP(MONTH(SalesDataTable[[#This Row],[Order Date]])/3,0)</f>
        <v>Q1</v>
      </c>
      <c r="E227" s="4" t="str">
        <f>TEXT(SalesDataTable[[#This Row],[Order Date]],"mmm")</f>
        <v>Feb</v>
      </c>
      <c r="F227" s="4" t="s">
        <v>0</v>
      </c>
      <c r="G227" s="4" t="s">
        <v>36</v>
      </c>
      <c r="H227" s="4" t="s">
        <v>2</v>
      </c>
      <c r="I227" s="4" t="s">
        <v>13</v>
      </c>
      <c r="J227" s="4" t="s">
        <v>23</v>
      </c>
      <c r="K227" s="4" t="s">
        <v>51</v>
      </c>
      <c r="L227" s="8">
        <v>5</v>
      </c>
      <c r="M227" s="5">
        <v>122.72</v>
      </c>
      <c r="N227" s="6">
        <v>0</v>
      </c>
      <c r="O227" s="5">
        <v>62.41</v>
      </c>
      <c r="P227" s="5">
        <f t="shared" si="12"/>
        <v>613.6</v>
      </c>
      <c r="Q227" s="5">
        <f t="shared" si="13"/>
        <v>312.04999999999995</v>
      </c>
      <c r="R227" s="5">
        <f t="shared" si="14"/>
        <v>301.55000000000007</v>
      </c>
      <c r="S227" s="7">
        <f t="shared" si="15"/>
        <v>0.49144393741851378</v>
      </c>
    </row>
    <row r="228" spans="1:19" ht="15.6">
      <c r="A228" s="2">
        <v>4104</v>
      </c>
      <c r="B228" s="3">
        <v>46071</v>
      </c>
      <c r="C228" s="4">
        <f>YEAR(SalesDataTable[[#This Row],[Order Date]])</f>
        <v>2026</v>
      </c>
      <c r="D228" s="10" t="str">
        <f>"Q"&amp;ROUNDUP(MONTH(SalesDataTable[[#This Row],[Order Date]])/3,0)</f>
        <v>Q1</v>
      </c>
      <c r="E228" s="4" t="str">
        <f>TEXT(SalesDataTable[[#This Row],[Order Date]],"mmm")</f>
        <v>Feb</v>
      </c>
      <c r="F228" s="4" t="s">
        <v>20</v>
      </c>
      <c r="G228" s="4" t="s">
        <v>21</v>
      </c>
      <c r="H228" s="4" t="s">
        <v>2</v>
      </c>
      <c r="I228" s="4" t="s">
        <v>13</v>
      </c>
      <c r="J228" s="4" t="s">
        <v>14</v>
      </c>
      <c r="K228" s="4" t="s">
        <v>44</v>
      </c>
      <c r="L228" s="8">
        <v>4</v>
      </c>
      <c r="M228" s="5">
        <v>135.63</v>
      </c>
      <c r="N228" s="6">
        <v>0.05</v>
      </c>
      <c r="O228" s="5">
        <v>65.900000000000006</v>
      </c>
      <c r="P228" s="5">
        <f t="shared" si="12"/>
        <v>515.39400000000001</v>
      </c>
      <c r="Q228" s="5">
        <f t="shared" si="13"/>
        <v>263.60000000000002</v>
      </c>
      <c r="R228" s="5">
        <f t="shared" si="14"/>
        <v>251.79399999999998</v>
      </c>
      <c r="S228" s="7">
        <f t="shared" si="15"/>
        <v>0.4885466264644136</v>
      </c>
    </row>
    <row r="229" spans="1:19" ht="15.6">
      <c r="A229" s="2">
        <v>1072</v>
      </c>
      <c r="B229" s="3">
        <v>46072</v>
      </c>
      <c r="C229" s="4">
        <f>YEAR(SalesDataTable[[#This Row],[Order Date]])</f>
        <v>2026</v>
      </c>
      <c r="D229" s="10" t="str">
        <f>"Q"&amp;ROUNDUP(MONTH(SalesDataTable[[#This Row],[Order Date]])/3,0)</f>
        <v>Q1</v>
      </c>
      <c r="E229" s="4" t="str">
        <f>TEXT(SalesDataTable[[#This Row],[Order Date]],"mmm")</f>
        <v>Feb</v>
      </c>
      <c r="F229" s="4" t="s">
        <v>11</v>
      </c>
      <c r="G229" s="4" t="s">
        <v>52</v>
      </c>
      <c r="H229" s="4" t="s">
        <v>2</v>
      </c>
      <c r="I229" s="4" t="s">
        <v>3</v>
      </c>
      <c r="J229" s="4" t="s">
        <v>23</v>
      </c>
      <c r="K229" s="4" t="s">
        <v>40</v>
      </c>
      <c r="L229" s="8">
        <v>2</v>
      </c>
      <c r="M229" s="5">
        <v>81.34</v>
      </c>
      <c r="N229" s="6">
        <v>0.05</v>
      </c>
      <c r="O229" s="5">
        <v>40.64</v>
      </c>
      <c r="P229" s="5">
        <f t="shared" si="12"/>
        <v>154.54599999999999</v>
      </c>
      <c r="Q229" s="5">
        <f t="shared" si="13"/>
        <v>81.28</v>
      </c>
      <c r="R229" s="5">
        <f t="shared" si="14"/>
        <v>73.265999999999991</v>
      </c>
      <c r="S229" s="7">
        <f t="shared" si="15"/>
        <v>0.47407244445019603</v>
      </c>
    </row>
    <row r="230" spans="1:19" ht="15.6">
      <c r="A230" s="2">
        <v>2435</v>
      </c>
      <c r="B230" s="3">
        <v>46072</v>
      </c>
      <c r="C230" s="4">
        <f>YEAR(SalesDataTable[[#This Row],[Order Date]])</f>
        <v>2026</v>
      </c>
      <c r="D230" s="10" t="str">
        <f>"Q"&amp;ROUNDUP(MONTH(SalesDataTable[[#This Row],[Order Date]])/3,0)</f>
        <v>Q1</v>
      </c>
      <c r="E230" s="4" t="str">
        <f>TEXT(SalesDataTable[[#This Row],[Order Date]],"mmm")</f>
        <v>Feb</v>
      </c>
      <c r="F230" s="4" t="s">
        <v>11</v>
      </c>
      <c r="G230" s="4" t="s">
        <v>18</v>
      </c>
      <c r="H230" s="4" t="s">
        <v>2</v>
      </c>
      <c r="I230" s="4" t="s">
        <v>13</v>
      </c>
      <c r="J230" s="4" t="s">
        <v>4</v>
      </c>
      <c r="K230" s="4" t="s">
        <v>26</v>
      </c>
      <c r="L230" s="8">
        <v>1</v>
      </c>
      <c r="M230" s="5">
        <v>41.01</v>
      </c>
      <c r="N230" s="6">
        <v>0.05</v>
      </c>
      <c r="O230" s="5">
        <v>16.489999999999998</v>
      </c>
      <c r="P230" s="5">
        <f t="shared" si="12"/>
        <v>38.959499999999998</v>
      </c>
      <c r="Q230" s="5">
        <f t="shared" si="13"/>
        <v>16.489999999999998</v>
      </c>
      <c r="R230" s="5">
        <f t="shared" si="14"/>
        <v>22.4695</v>
      </c>
      <c r="S230" s="7">
        <f t="shared" si="15"/>
        <v>0.57673994789460847</v>
      </c>
    </row>
    <row r="231" spans="1:19" ht="15.6">
      <c r="A231" s="2">
        <v>4476</v>
      </c>
      <c r="B231" s="3">
        <v>46072</v>
      </c>
      <c r="C231" s="4">
        <f>YEAR(SalesDataTable[[#This Row],[Order Date]])</f>
        <v>2026</v>
      </c>
      <c r="D231" s="10" t="str">
        <f>"Q"&amp;ROUNDUP(MONTH(SalesDataTable[[#This Row],[Order Date]])/3,0)</f>
        <v>Q1</v>
      </c>
      <c r="E231" s="4" t="str">
        <f>TEXT(SalesDataTable[[#This Row],[Order Date]],"mmm")</f>
        <v>Feb</v>
      </c>
      <c r="F231" s="4" t="s">
        <v>6</v>
      </c>
      <c r="G231" s="4" t="s">
        <v>41</v>
      </c>
      <c r="H231" s="4" t="s">
        <v>28</v>
      </c>
      <c r="I231" s="4" t="s">
        <v>16</v>
      </c>
      <c r="J231" s="4" t="s">
        <v>9</v>
      </c>
      <c r="K231" s="4" t="s">
        <v>37</v>
      </c>
      <c r="L231" s="8">
        <v>2</v>
      </c>
      <c r="M231" s="5">
        <v>153.03</v>
      </c>
      <c r="N231" s="6">
        <v>0</v>
      </c>
      <c r="O231" s="5">
        <v>81.02</v>
      </c>
      <c r="P231" s="5">
        <f t="shared" si="12"/>
        <v>306.06</v>
      </c>
      <c r="Q231" s="5">
        <f t="shared" si="13"/>
        <v>162.04</v>
      </c>
      <c r="R231" s="5">
        <f t="shared" si="14"/>
        <v>144.02000000000001</v>
      </c>
      <c r="S231" s="7">
        <f t="shared" si="15"/>
        <v>0.47056132784421356</v>
      </c>
    </row>
    <row r="232" spans="1:19" ht="15.6">
      <c r="A232" s="2">
        <v>174</v>
      </c>
      <c r="B232" s="3">
        <v>46073</v>
      </c>
      <c r="C232" s="4">
        <f>YEAR(SalesDataTable[[#This Row],[Order Date]])</f>
        <v>2026</v>
      </c>
      <c r="D232" s="10" t="str">
        <f>"Q"&amp;ROUNDUP(MONTH(SalesDataTable[[#This Row],[Order Date]])/3,0)</f>
        <v>Q1</v>
      </c>
      <c r="E232" s="4" t="str">
        <f>TEXT(SalesDataTable[[#This Row],[Order Date]],"mmm")</f>
        <v>Feb</v>
      </c>
      <c r="F232" s="4" t="s">
        <v>6</v>
      </c>
      <c r="G232" s="4" t="s">
        <v>41</v>
      </c>
      <c r="H232" s="4" t="s">
        <v>2</v>
      </c>
      <c r="I232" s="4" t="s">
        <v>13</v>
      </c>
      <c r="J232" s="4" t="s">
        <v>34</v>
      </c>
      <c r="K232" s="4" t="s">
        <v>38</v>
      </c>
      <c r="L232" s="8">
        <v>2</v>
      </c>
      <c r="M232" s="5">
        <v>124.92</v>
      </c>
      <c r="N232" s="6">
        <v>0</v>
      </c>
      <c r="O232" s="5">
        <v>69.98</v>
      </c>
      <c r="P232" s="5">
        <f t="shared" si="12"/>
        <v>249.84</v>
      </c>
      <c r="Q232" s="5">
        <f t="shared" si="13"/>
        <v>139.96</v>
      </c>
      <c r="R232" s="5">
        <f t="shared" si="14"/>
        <v>109.88</v>
      </c>
      <c r="S232" s="7">
        <f t="shared" si="15"/>
        <v>0.43980147294268329</v>
      </c>
    </row>
    <row r="233" spans="1:19" ht="15.6">
      <c r="A233" s="2">
        <v>304</v>
      </c>
      <c r="B233" s="3">
        <v>46073</v>
      </c>
      <c r="C233" s="4">
        <f>YEAR(SalesDataTable[[#This Row],[Order Date]])</f>
        <v>2026</v>
      </c>
      <c r="D233" s="10" t="str">
        <f>"Q"&amp;ROUNDUP(MONTH(SalesDataTable[[#This Row],[Order Date]])/3,0)</f>
        <v>Q1</v>
      </c>
      <c r="E233" s="4" t="str">
        <f>TEXT(SalesDataTable[[#This Row],[Order Date]],"mmm")</f>
        <v>Feb</v>
      </c>
      <c r="F233" s="4" t="s">
        <v>6</v>
      </c>
      <c r="G233" s="4" t="s">
        <v>43</v>
      </c>
      <c r="H233" s="4" t="s">
        <v>2</v>
      </c>
      <c r="I233" s="4" t="s">
        <v>16</v>
      </c>
      <c r="J233" s="4" t="s">
        <v>14</v>
      </c>
      <c r="K233" s="4" t="s">
        <v>44</v>
      </c>
      <c r="L233" s="8">
        <v>2</v>
      </c>
      <c r="M233" s="5">
        <v>136.55000000000001</v>
      </c>
      <c r="N233" s="6">
        <v>0</v>
      </c>
      <c r="O233" s="5">
        <v>68.84</v>
      </c>
      <c r="P233" s="5">
        <f t="shared" si="12"/>
        <v>273.10000000000002</v>
      </c>
      <c r="Q233" s="5">
        <f t="shared" si="13"/>
        <v>137.68</v>
      </c>
      <c r="R233" s="5">
        <f t="shared" si="14"/>
        <v>135.42000000000002</v>
      </c>
      <c r="S233" s="7">
        <f t="shared" si="15"/>
        <v>0.49586232149395826</v>
      </c>
    </row>
    <row r="234" spans="1:19" ht="15.6">
      <c r="A234" s="2">
        <v>404</v>
      </c>
      <c r="B234" s="3">
        <v>46073</v>
      </c>
      <c r="C234" s="4">
        <f>YEAR(SalesDataTable[[#This Row],[Order Date]])</f>
        <v>2026</v>
      </c>
      <c r="D234" s="10" t="str">
        <f>"Q"&amp;ROUNDUP(MONTH(SalesDataTable[[#This Row],[Order Date]])/3,0)</f>
        <v>Q1</v>
      </c>
      <c r="E234" s="4" t="str">
        <f>TEXT(SalesDataTable[[#This Row],[Order Date]],"mmm")</f>
        <v>Feb</v>
      </c>
      <c r="F234" s="4" t="s">
        <v>11</v>
      </c>
      <c r="G234" s="4" t="s">
        <v>25</v>
      </c>
      <c r="H234" s="4" t="s">
        <v>8</v>
      </c>
      <c r="I234" s="4" t="s">
        <v>16</v>
      </c>
      <c r="J234" s="4" t="s">
        <v>23</v>
      </c>
      <c r="K234" s="4" t="s">
        <v>51</v>
      </c>
      <c r="L234" s="8">
        <v>15</v>
      </c>
      <c r="M234" s="5">
        <v>121.98</v>
      </c>
      <c r="N234" s="6">
        <v>0.1</v>
      </c>
      <c r="O234" s="5">
        <v>59.86</v>
      </c>
      <c r="P234" s="5">
        <f t="shared" si="12"/>
        <v>1646.73</v>
      </c>
      <c r="Q234" s="5">
        <f t="shared" si="13"/>
        <v>897.9</v>
      </c>
      <c r="R234" s="5">
        <f t="shared" si="14"/>
        <v>748.83</v>
      </c>
      <c r="S234" s="7">
        <f t="shared" si="15"/>
        <v>0.45473757082217486</v>
      </c>
    </row>
    <row r="235" spans="1:19" ht="15.6">
      <c r="A235" s="2">
        <v>675</v>
      </c>
      <c r="B235" s="3">
        <v>46073</v>
      </c>
      <c r="C235" s="4">
        <f>YEAR(SalesDataTable[[#This Row],[Order Date]])</f>
        <v>2026</v>
      </c>
      <c r="D235" s="10" t="str">
        <f>"Q"&amp;ROUNDUP(MONTH(SalesDataTable[[#This Row],[Order Date]])/3,0)</f>
        <v>Q1</v>
      </c>
      <c r="E235" s="4" t="str">
        <f>TEXT(SalesDataTable[[#This Row],[Order Date]],"mmm")</f>
        <v>Feb</v>
      </c>
      <c r="F235" s="4" t="s">
        <v>6</v>
      </c>
      <c r="G235" s="4" t="s">
        <v>43</v>
      </c>
      <c r="H235" s="4" t="s">
        <v>2</v>
      </c>
      <c r="I235" s="4" t="s">
        <v>13</v>
      </c>
      <c r="J235" s="4" t="s">
        <v>14</v>
      </c>
      <c r="K235" s="4" t="s">
        <v>32</v>
      </c>
      <c r="L235" s="8">
        <v>1</v>
      </c>
      <c r="M235" s="5">
        <v>45.54</v>
      </c>
      <c r="N235" s="6">
        <v>0</v>
      </c>
      <c r="O235" s="5">
        <v>18.29</v>
      </c>
      <c r="P235" s="5">
        <f t="shared" si="12"/>
        <v>45.54</v>
      </c>
      <c r="Q235" s="5">
        <f t="shared" si="13"/>
        <v>18.29</v>
      </c>
      <c r="R235" s="5">
        <f t="shared" si="14"/>
        <v>27.25</v>
      </c>
      <c r="S235" s="7">
        <f t="shared" si="15"/>
        <v>0.59837505489679399</v>
      </c>
    </row>
    <row r="236" spans="1:19" ht="15.6">
      <c r="A236" s="2">
        <v>940</v>
      </c>
      <c r="B236" s="3">
        <v>46073</v>
      </c>
      <c r="C236" s="4">
        <f>YEAR(SalesDataTable[[#This Row],[Order Date]])</f>
        <v>2026</v>
      </c>
      <c r="D236" s="10" t="str">
        <f>"Q"&amp;ROUNDUP(MONTH(SalesDataTable[[#This Row],[Order Date]])/3,0)</f>
        <v>Q1</v>
      </c>
      <c r="E236" s="4" t="str">
        <f>TEXT(SalesDataTable[[#This Row],[Order Date]],"mmm")</f>
        <v>Feb</v>
      </c>
      <c r="F236" s="4" t="s">
        <v>11</v>
      </c>
      <c r="G236" s="4" t="s">
        <v>18</v>
      </c>
      <c r="H236" s="4" t="s">
        <v>28</v>
      </c>
      <c r="I236" s="4" t="s">
        <v>3</v>
      </c>
      <c r="J236" s="4" t="s">
        <v>34</v>
      </c>
      <c r="K236" s="4" t="s">
        <v>45</v>
      </c>
      <c r="L236" s="8">
        <v>1</v>
      </c>
      <c r="M236" s="5">
        <v>51.73</v>
      </c>
      <c r="N236" s="6">
        <v>0</v>
      </c>
      <c r="O236" s="5">
        <v>21.83</v>
      </c>
      <c r="P236" s="5">
        <f t="shared" si="12"/>
        <v>51.73</v>
      </c>
      <c r="Q236" s="5">
        <f t="shared" si="13"/>
        <v>21.83</v>
      </c>
      <c r="R236" s="5">
        <f t="shared" si="14"/>
        <v>29.9</v>
      </c>
      <c r="S236" s="7">
        <f t="shared" si="15"/>
        <v>0.57800115986854828</v>
      </c>
    </row>
    <row r="237" spans="1:19" ht="15.6">
      <c r="A237" s="2">
        <v>2375</v>
      </c>
      <c r="B237" s="3">
        <v>46073</v>
      </c>
      <c r="C237" s="4">
        <f>YEAR(SalesDataTable[[#This Row],[Order Date]])</f>
        <v>2026</v>
      </c>
      <c r="D237" s="10" t="str">
        <f>"Q"&amp;ROUNDUP(MONTH(SalesDataTable[[#This Row],[Order Date]])/3,0)</f>
        <v>Q1</v>
      </c>
      <c r="E237" s="4" t="str">
        <f>TEXT(SalesDataTable[[#This Row],[Order Date]],"mmm")</f>
        <v>Feb</v>
      </c>
      <c r="F237" s="4" t="s">
        <v>6</v>
      </c>
      <c r="G237" s="4" t="s">
        <v>43</v>
      </c>
      <c r="H237" s="4" t="s">
        <v>28</v>
      </c>
      <c r="I237" s="4" t="s">
        <v>3</v>
      </c>
      <c r="J237" s="4" t="s">
        <v>23</v>
      </c>
      <c r="K237" s="4" t="s">
        <v>40</v>
      </c>
      <c r="L237" s="8">
        <v>2</v>
      </c>
      <c r="M237" s="5">
        <v>80.510000000000005</v>
      </c>
      <c r="N237" s="6">
        <v>0.05</v>
      </c>
      <c r="O237" s="5">
        <v>38.630000000000003</v>
      </c>
      <c r="P237" s="5">
        <f t="shared" si="12"/>
        <v>152.96899999999999</v>
      </c>
      <c r="Q237" s="5">
        <f t="shared" si="13"/>
        <v>77.260000000000005</v>
      </c>
      <c r="R237" s="5">
        <f t="shared" si="14"/>
        <v>75.708999999999989</v>
      </c>
      <c r="S237" s="7">
        <f t="shared" si="15"/>
        <v>0.4949303453640933</v>
      </c>
    </row>
    <row r="238" spans="1:19" ht="15.6">
      <c r="A238" s="2">
        <v>4184</v>
      </c>
      <c r="B238" s="3">
        <v>46073</v>
      </c>
      <c r="C238" s="4">
        <f>YEAR(SalesDataTable[[#This Row],[Order Date]])</f>
        <v>2026</v>
      </c>
      <c r="D238" s="10" t="str">
        <f>"Q"&amp;ROUNDUP(MONTH(SalesDataTable[[#This Row],[Order Date]])/3,0)</f>
        <v>Q1</v>
      </c>
      <c r="E238" s="4" t="str">
        <f>TEXT(SalesDataTable[[#This Row],[Order Date]],"mmm")</f>
        <v>Feb</v>
      </c>
      <c r="F238" s="4" t="s">
        <v>20</v>
      </c>
      <c r="G238" s="4" t="s">
        <v>31</v>
      </c>
      <c r="H238" s="4" t="s">
        <v>2</v>
      </c>
      <c r="I238" s="4" t="s">
        <v>13</v>
      </c>
      <c r="J238" s="4" t="s">
        <v>34</v>
      </c>
      <c r="K238" s="4" t="s">
        <v>42</v>
      </c>
      <c r="L238" s="8">
        <v>1</v>
      </c>
      <c r="M238" s="5">
        <v>36.31</v>
      </c>
      <c r="N238" s="6">
        <v>0</v>
      </c>
      <c r="O238" s="5">
        <v>14</v>
      </c>
      <c r="P238" s="5">
        <f t="shared" si="12"/>
        <v>36.31</v>
      </c>
      <c r="Q238" s="5">
        <f t="shared" si="13"/>
        <v>14</v>
      </c>
      <c r="R238" s="5">
        <f t="shared" si="14"/>
        <v>22.310000000000002</v>
      </c>
      <c r="S238" s="7">
        <f t="shared" si="15"/>
        <v>0.61443128614706699</v>
      </c>
    </row>
    <row r="239" spans="1:19" ht="15.6">
      <c r="A239" s="2">
        <v>4390</v>
      </c>
      <c r="B239" s="3">
        <v>46073</v>
      </c>
      <c r="C239" s="4">
        <f>YEAR(SalesDataTable[[#This Row],[Order Date]])</f>
        <v>2026</v>
      </c>
      <c r="D239" s="10" t="str">
        <f>"Q"&amp;ROUNDUP(MONTH(SalesDataTable[[#This Row],[Order Date]])/3,0)</f>
        <v>Q1</v>
      </c>
      <c r="E239" s="4" t="str">
        <f>TEXT(SalesDataTable[[#This Row],[Order Date]],"mmm")</f>
        <v>Feb</v>
      </c>
      <c r="F239" s="4" t="s">
        <v>11</v>
      </c>
      <c r="G239" s="4" t="s">
        <v>52</v>
      </c>
      <c r="H239" s="4" t="s">
        <v>2</v>
      </c>
      <c r="I239" s="4" t="s">
        <v>3</v>
      </c>
      <c r="J239" s="4" t="s">
        <v>4</v>
      </c>
      <c r="K239" s="4" t="s">
        <v>5</v>
      </c>
      <c r="L239" s="8">
        <v>1</v>
      </c>
      <c r="M239" s="5">
        <v>82.86</v>
      </c>
      <c r="N239" s="6">
        <v>0.05</v>
      </c>
      <c r="O239" s="5">
        <v>42.3</v>
      </c>
      <c r="P239" s="5">
        <f t="shared" si="12"/>
        <v>78.716999999999999</v>
      </c>
      <c r="Q239" s="5">
        <f t="shared" si="13"/>
        <v>42.3</v>
      </c>
      <c r="R239" s="5">
        <f t="shared" si="14"/>
        <v>36.417000000000002</v>
      </c>
      <c r="S239" s="7">
        <f t="shared" si="15"/>
        <v>0.46263196005945351</v>
      </c>
    </row>
    <row r="240" spans="1:19" ht="15.6">
      <c r="A240" s="2">
        <v>1475</v>
      </c>
      <c r="B240" s="3">
        <v>46074</v>
      </c>
      <c r="C240" s="4">
        <f>YEAR(SalesDataTable[[#This Row],[Order Date]])</f>
        <v>2026</v>
      </c>
      <c r="D240" s="10" t="str">
        <f>"Q"&amp;ROUNDUP(MONTH(SalesDataTable[[#This Row],[Order Date]])/3,0)</f>
        <v>Q1</v>
      </c>
      <c r="E240" s="4" t="str">
        <f>TEXT(SalesDataTable[[#This Row],[Order Date]],"mmm")</f>
        <v>Feb</v>
      </c>
      <c r="F240" s="4" t="s">
        <v>0</v>
      </c>
      <c r="G240" s="4" t="s">
        <v>1</v>
      </c>
      <c r="H240" s="4" t="s">
        <v>19</v>
      </c>
      <c r="I240" s="4" t="s">
        <v>13</v>
      </c>
      <c r="J240" s="4" t="s">
        <v>4</v>
      </c>
      <c r="K240" s="4" t="s">
        <v>30</v>
      </c>
      <c r="L240" s="8">
        <v>2</v>
      </c>
      <c r="M240" s="5">
        <v>103.03</v>
      </c>
      <c r="N240" s="6">
        <v>0.05</v>
      </c>
      <c r="O240" s="5">
        <v>50.73</v>
      </c>
      <c r="P240" s="5">
        <f t="shared" si="12"/>
        <v>195.75700000000001</v>
      </c>
      <c r="Q240" s="5">
        <f t="shared" si="13"/>
        <v>101.46</v>
      </c>
      <c r="R240" s="5">
        <f t="shared" si="14"/>
        <v>94.297000000000011</v>
      </c>
      <c r="S240" s="7">
        <f t="shared" si="15"/>
        <v>0.48170435795399402</v>
      </c>
    </row>
    <row r="241" spans="1:19" ht="15.6">
      <c r="A241" s="2">
        <v>3504</v>
      </c>
      <c r="B241" s="3">
        <v>46074</v>
      </c>
      <c r="C241" s="4">
        <f>YEAR(SalesDataTable[[#This Row],[Order Date]])</f>
        <v>2026</v>
      </c>
      <c r="D241" s="10" t="str">
        <f>"Q"&amp;ROUNDUP(MONTH(SalesDataTable[[#This Row],[Order Date]])/3,0)</f>
        <v>Q1</v>
      </c>
      <c r="E241" s="4" t="str">
        <f>TEXT(SalesDataTable[[#This Row],[Order Date]],"mmm")</f>
        <v>Feb</v>
      </c>
      <c r="F241" s="4" t="s">
        <v>6</v>
      </c>
      <c r="G241" s="4" t="s">
        <v>49</v>
      </c>
      <c r="H241" s="4" t="s">
        <v>2</v>
      </c>
      <c r="I241" s="4" t="s">
        <v>16</v>
      </c>
      <c r="J241" s="4" t="s">
        <v>14</v>
      </c>
      <c r="K241" s="4" t="s">
        <v>15</v>
      </c>
      <c r="L241" s="8">
        <v>1</v>
      </c>
      <c r="M241" s="5">
        <v>36.39</v>
      </c>
      <c r="N241" s="6">
        <v>0</v>
      </c>
      <c r="O241" s="5">
        <v>13.49</v>
      </c>
      <c r="P241" s="5">
        <f t="shared" si="12"/>
        <v>36.39</v>
      </c>
      <c r="Q241" s="5">
        <f t="shared" si="13"/>
        <v>13.49</v>
      </c>
      <c r="R241" s="5">
        <f t="shared" si="14"/>
        <v>22.9</v>
      </c>
      <c r="S241" s="7">
        <f t="shared" si="15"/>
        <v>0.62929376202253362</v>
      </c>
    </row>
    <row r="242" spans="1:19" ht="15.6">
      <c r="A242" s="2">
        <v>1649</v>
      </c>
      <c r="B242" s="3">
        <v>46075</v>
      </c>
      <c r="C242" s="4">
        <f>YEAR(SalesDataTable[[#This Row],[Order Date]])</f>
        <v>2026</v>
      </c>
      <c r="D242" s="10" t="str">
        <f>"Q"&amp;ROUNDUP(MONTH(SalesDataTable[[#This Row],[Order Date]])/3,0)</f>
        <v>Q1</v>
      </c>
      <c r="E242" s="4" t="str">
        <f>TEXT(SalesDataTable[[#This Row],[Order Date]],"mmm")</f>
        <v>Feb</v>
      </c>
      <c r="F242" s="4" t="s">
        <v>11</v>
      </c>
      <c r="G242" s="4" t="s">
        <v>25</v>
      </c>
      <c r="H242" s="4" t="s">
        <v>2</v>
      </c>
      <c r="I242" s="4" t="s">
        <v>3</v>
      </c>
      <c r="J242" s="4" t="s">
        <v>23</v>
      </c>
      <c r="K242" s="4" t="s">
        <v>51</v>
      </c>
      <c r="L242" s="8">
        <v>1</v>
      </c>
      <c r="M242" s="5">
        <v>124.93</v>
      </c>
      <c r="N242" s="6">
        <v>0.1</v>
      </c>
      <c r="O242" s="5">
        <v>59.74</v>
      </c>
      <c r="P242" s="5">
        <f t="shared" si="12"/>
        <v>112.43700000000001</v>
      </c>
      <c r="Q242" s="5">
        <f t="shared" si="13"/>
        <v>59.74</v>
      </c>
      <c r="R242" s="5">
        <f t="shared" si="14"/>
        <v>52.69700000000001</v>
      </c>
      <c r="S242" s="7">
        <f t="shared" si="15"/>
        <v>0.46868023871145625</v>
      </c>
    </row>
    <row r="243" spans="1:19" ht="15.6">
      <c r="A243" s="2">
        <v>2170</v>
      </c>
      <c r="B243" s="3">
        <v>46075</v>
      </c>
      <c r="C243" s="4">
        <f>YEAR(SalesDataTable[[#This Row],[Order Date]])</f>
        <v>2026</v>
      </c>
      <c r="D243" s="10" t="str">
        <f>"Q"&amp;ROUNDUP(MONTH(SalesDataTable[[#This Row],[Order Date]])/3,0)</f>
        <v>Q1</v>
      </c>
      <c r="E243" s="4" t="str">
        <f>TEXT(SalesDataTable[[#This Row],[Order Date]],"mmm")</f>
        <v>Feb</v>
      </c>
      <c r="F243" s="4" t="s">
        <v>6</v>
      </c>
      <c r="G243" s="4" t="s">
        <v>41</v>
      </c>
      <c r="H243" s="4" t="s">
        <v>28</v>
      </c>
      <c r="I243" s="4" t="s">
        <v>3</v>
      </c>
      <c r="J243" s="4" t="s">
        <v>4</v>
      </c>
      <c r="K243" s="4" t="s">
        <v>30</v>
      </c>
      <c r="L243" s="8">
        <v>1</v>
      </c>
      <c r="M243" s="5">
        <v>101.19</v>
      </c>
      <c r="N243" s="6">
        <v>0.05</v>
      </c>
      <c r="O243" s="5">
        <v>49.14</v>
      </c>
      <c r="P243" s="5">
        <f t="shared" si="12"/>
        <v>96.130499999999998</v>
      </c>
      <c r="Q243" s="5">
        <f t="shared" si="13"/>
        <v>49.14</v>
      </c>
      <c r="R243" s="5">
        <f t="shared" si="14"/>
        <v>46.990499999999997</v>
      </c>
      <c r="S243" s="7">
        <f t="shared" si="15"/>
        <v>0.48881988546819166</v>
      </c>
    </row>
    <row r="244" spans="1:19" ht="15.6">
      <c r="A244" s="2">
        <v>3402</v>
      </c>
      <c r="B244" s="3">
        <v>46075</v>
      </c>
      <c r="C244" s="4">
        <f>YEAR(SalesDataTable[[#This Row],[Order Date]])</f>
        <v>2026</v>
      </c>
      <c r="D244" s="10" t="str">
        <f>"Q"&amp;ROUNDUP(MONTH(SalesDataTable[[#This Row],[Order Date]])/3,0)</f>
        <v>Q1</v>
      </c>
      <c r="E244" s="4" t="str">
        <f>TEXT(SalesDataTable[[#This Row],[Order Date]],"mmm")</f>
        <v>Feb</v>
      </c>
      <c r="F244" s="4" t="s">
        <v>20</v>
      </c>
      <c r="G244" s="4" t="s">
        <v>33</v>
      </c>
      <c r="H244" s="4" t="s">
        <v>2</v>
      </c>
      <c r="I244" s="4" t="s">
        <v>3</v>
      </c>
      <c r="J244" s="4" t="s">
        <v>34</v>
      </c>
      <c r="K244" s="4" t="s">
        <v>45</v>
      </c>
      <c r="L244" s="8">
        <v>2</v>
      </c>
      <c r="M244" s="5">
        <v>51.2</v>
      </c>
      <c r="N244" s="6">
        <v>0</v>
      </c>
      <c r="O244" s="5">
        <v>21.38</v>
      </c>
      <c r="P244" s="5">
        <f t="shared" si="12"/>
        <v>102.4</v>
      </c>
      <c r="Q244" s="5">
        <f t="shared" si="13"/>
        <v>42.76</v>
      </c>
      <c r="R244" s="5">
        <f t="shared" si="14"/>
        <v>59.640000000000008</v>
      </c>
      <c r="S244" s="7">
        <f t="shared" si="15"/>
        <v>0.58242187500000009</v>
      </c>
    </row>
    <row r="245" spans="1:19" ht="15.6">
      <c r="A245" s="2">
        <v>3773</v>
      </c>
      <c r="B245" s="3">
        <v>46075</v>
      </c>
      <c r="C245" s="4">
        <f>YEAR(SalesDataTable[[#This Row],[Order Date]])</f>
        <v>2026</v>
      </c>
      <c r="D245" s="10" t="str">
        <f>"Q"&amp;ROUNDUP(MONTH(SalesDataTable[[#This Row],[Order Date]])/3,0)</f>
        <v>Q1</v>
      </c>
      <c r="E245" s="4" t="str">
        <f>TEXT(SalesDataTable[[#This Row],[Order Date]],"mmm")</f>
        <v>Feb</v>
      </c>
      <c r="F245" s="4" t="s">
        <v>20</v>
      </c>
      <c r="G245" s="4" t="s">
        <v>21</v>
      </c>
      <c r="H245" s="4" t="s">
        <v>2</v>
      </c>
      <c r="I245" s="4" t="s">
        <v>3</v>
      </c>
      <c r="J245" s="4" t="s">
        <v>23</v>
      </c>
      <c r="K245" s="4" t="s">
        <v>40</v>
      </c>
      <c r="L245" s="8">
        <v>1</v>
      </c>
      <c r="M245" s="5">
        <v>81.81</v>
      </c>
      <c r="N245" s="6">
        <v>0</v>
      </c>
      <c r="O245" s="5">
        <v>40.32</v>
      </c>
      <c r="P245" s="5">
        <f t="shared" si="12"/>
        <v>81.81</v>
      </c>
      <c r="Q245" s="5">
        <f t="shared" si="13"/>
        <v>40.32</v>
      </c>
      <c r="R245" s="5">
        <f t="shared" si="14"/>
        <v>41.49</v>
      </c>
      <c r="S245" s="7">
        <f t="shared" si="15"/>
        <v>0.50715071507150711</v>
      </c>
    </row>
    <row r="246" spans="1:19" ht="15.6">
      <c r="A246" s="2">
        <v>4670</v>
      </c>
      <c r="B246" s="3">
        <v>46075</v>
      </c>
      <c r="C246" s="4">
        <f>YEAR(SalesDataTable[[#This Row],[Order Date]])</f>
        <v>2026</v>
      </c>
      <c r="D246" s="10" t="str">
        <f>"Q"&amp;ROUNDUP(MONTH(SalesDataTable[[#This Row],[Order Date]])/3,0)</f>
        <v>Q1</v>
      </c>
      <c r="E246" s="4" t="str">
        <f>TEXT(SalesDataTable[[#This Row],[Order Date]],"mmm")</f>
        <v>Feb</v>
      </c>
      <c r="F246" s="4" t="s">
        <v>0</v>
      </c>
      <c r="G246" s="4" t="s">
        <v>50</v>
      </c>
      <c r="H246" s="4" t="s">
        <v>19</v>
      </c>
      <c r="I246" s="4" t="s">
        <v>16</v>
      </c>
      <c r="J246" s="4" t="s">
        <v>9</v>
      </c>
      <c r="K246" s="4" t="s">
        <v>37</v>
      </c>
      <c r="L246" s="8">
        <v>1</v>
      </c>
      <c r="M246" s="5">
        <v>152.96</v>
      </c>
      <c r="N246" s="6">
        <v>0</v>
      </c>
      <c r="O246" s="5">
        <v>79.510000000000005</v>
      </c>
      <c r="P246" s="5">
        <f t="shared" si="12"/>
        <v>152.96</v>
      </c>
      <c r="Q246" s="5">
        <f t="shared" si="13"/>
        <v>79.510000000000005</v>
      </c>
      <c r="R246" s="5">
        <f t="shared" si="14"/>
        <v>73.45</v>
      </c>
      <c r="S246" s="7">
        <f t="shared" si="15"/>
        <v>0.48019089958158995</v>
      </c>
    </row>
    <row r="247" spans="1:19" ht="15.6">
      <c r="A247" s="2">
        <v>587</v>
      </c>
      <c r="B247" s="3">
        <v>46076</v>
      </c>
      <c r="C247" s="4">
        <f>YEAR(SalesDataTable[[#This Row],[Order Date]])</f>
        <v>2026</v>
      </c>
      <c r="D247" s="10" t="str">
        <f>"Q"&amp;ROUNDUP(MONTH(SalesDataTable[[#This Row],[Order Date]])/3,0)</f>
        <v>Q1</v>
      </c>
      <c r="E247" s="4" t="str">
        <f>TEXT(SalesDataTable[[#This Row],[Order Date]],"mmm")</f>
        <v>Feb</v>
      </c>
      <c r="F247" s="4" t="s">
        <v>20</v>
      </c>
      <c r="G247" s="4" t="s">
        <v>31</v>
      </c>
      <c r="H247" s="4" t="s">
        <v>28</v>
      </c>
      <c r="I247" s="4" t="s">
        <v>16</v>
      </c>
      <c r="J247" s="4" t="s">
        <v>14</v>
      </c>
      <c r="K247" s="4" t="s">
        <v>48</v>
      </c>
      <c r="L247" s="8">
        <v>1</v>
      </c>
      <c r="M247" s="5">
        <v>166.13</v>
      </c>
      <c r="N247" s="6">
        <v>0.05</v>
      </c>
      <c r="O247" s="5">
        <v>85.7</v>
      </c>
      <c r="P247" s="5">
        <f t="shared" si="12"/>
        <v>157.8235</v>
      </c>
      <c r="Q247" s="5">
        <f t="shared" si="13"/>
        <v>85.7</v>
      </c>
      <c r="R247" s="5">
        <f t="shared" si="14"/>
        <v>72.123499999999993</v>
      </c>
      <c r="S247" s="7">
        <f t="shared" si="15"/>
        <v>0.45698834457479398</v>
      </c>
    </row>
    <row r="248" spans="1:19" ht="15.6">
      <c r="A248" s="2">
        <v>1085</v>
      </c>
      <c r="B248" s="3">
        <v>46076</v>
      </c>
      <c r="C248" s="4">
        <f>YEAR(SalesDataTable[[#This Row],[Order Date]])</f>
        <v>2026</v>
      </c>
      <c r="D248" s="10" t="str">
        <f>"Q"&amp;ROUNDUP(MONTH(SalesDataTable[[#This Row],[Order Date]])/3,0)</f>
        <v>Q1</v>
      </c>
      <c r="E248" s="4" t="str">
        <f>TEXT(SalesDataTable[[#This Row],[Order Date]],"mmm")</f>
        <v>Feb</v>
      </c>
      <c r="F248" s="4" t="s">
        <v>0</v>
      </c>
      <c r="G248" s="4" t="s">
        <v>50</v>
      </c>
      <c r="H248" s="4" t="s">
        <v>2</v>
      </c>
      <c r="I248" s="4" t="s">
        <v>13</v>
      </c>
      <c r="J248" s="4" t="s">
        <v>23</v>
      </c>
      <c r="K248" s="4" t="s">
        <v>29</v>
      </c>
      <c r="L248" s="8">
        <v>3</v>
      </c>
      <c r="M248" s="5">
        <v>193.18</v>
      </c>
      <c r="N248" s="6">
        <v>0.05</v>
      </c>
      <c r="O248" s="5">
        <v>106.19</v>
      </c>
      <c r="P248" s="5">
        <f t="shared" si="12"/>
        <v>550.56299999999999</v>
      </c>
      <c r="Q248" s="5">
        <f t="shared" si="13"/>
        <v>318.57</v>
      </c>
      <c r="R248" s="5">
        <f t="shared" si="14"/>
        <v>231.99299999999999</v>
      </c>
      <c r="S248" s="7">
        <f t="shared" si="15"/>
        <v>0.42137412067283853</v>
      </c>
    </row>
    <row r="249" spans="1:19" ht="15.6">
      <c r="A249" s="2">
        <v>1635</v>
      </c>
      <c r="B249" s="3">
        <v>46076</v>
      </c>
      <c r="C249" s="4">
        <f>YEAR(SalesDataTable[[#This Row],[Order Date]])</f>
        <v>2026</v>
      </c>
      <c r="D249" s="10" t="str">
        <f>"Q"&amp;ROUNDUP(MONTH(SalesDataTable[[#This Row],[Order Date]])/3,0)</f>
        <v>Q1</v>
      </c>
      <c r="E249" s="4" t="str">
        <f>TEXT(SalesDataTable[[#This Row],[Order Date]],"mmm")</f>
        <v>Feb</v>
      </c>
      <c r="F249" s="4" t="s">
        <v>11</v>
      </c>
      <c r="G249" s="4" t="s">
        <v>39</v>
      </c>
      <c r="H249" s="4" t="s">
        <v>2</v>
      </c>
      <c r="I249" s="4" t="s">
        <v>3</v>
      </c>
      <c r="J249" s="4" t="s">
        <v>4</v>
      </c>
      <c r="K249" s="4" t="s">
        <v>5</v>
      </c>
      <c r="L249" s="8">
        <v>1</v>
      </c>
      <c r="M249" s="5">
        <v>80.42</v>
      </c>
      <c r="N249" s="6">
        <v>0</v>
      </c>
      <c r="O249" s="5">
        <v>41.72</v>
      </c>
      <c r="P249" s="5">
        <f t="shared" si="12"/>
        <v>80.42</v>
      </c>
      <c r="Q249" s="5">
        <f t="shared" si="13"/>
        <v>41.72</v>
      </c>
      <c r="R249" s="5">
        <f t="shared" si="14"/>
        <v>38.700000000000003</v>
      </c>
      <c r="S249" s="7">
        <f t="shared" si="15"/>
        <v>0.4812235762248197</v>
      </c>
    </row>
    <row r="250" spans="1:19" ht="15.6">
      <c r="A250" s="2">
        <v>4067</v>
      </c>
      <c r="B250" s="3">
        <v>46076</v>
      </c>
      <c r="C250" s="4">
        <f>YEAR(SalesDataTable[[#This Row],[Order Date]])</f>
        <v>2026</v>
      </c>
      <c r="D250" s="10" t="str">
        <f>"Q"&amp;ROUNDUP(MONTH(SalesDataTable[[#This Row],[Order Date]])/3,0)</f>
        <v>Q1</v>
      </c>
      <c r="E250" s="4" t="str">
        <f>TEXT(SalesDataTable[[#This Row],[Order Date]],"mmm")</f>
        <v>Feb</v>
      </c>
      <c r="F250" s="4" t="s">
        <v>20</v>
      </c>
      <c r="G250" s="4" t="s">
        <v>47</v>
      </c>
      <c r="H250" s="4" t="s">
        <v>2</v>
      </c>
      <c r="I250" s="4" t="s">
        <v>3</v>
      </c>
      <c r="J250" s="4" t="s">
        <v>23</v>
      </c>
      <c r="K250" s="4" t="s">
        <v>51</v>
      </c>
      <c r="L250" s="8">
        <v>2</v>
      </c>
      <c r="M250" s="5">
        <v>122.17</v>
      </c>
      <c r="N250" s="6">
        <v>0</v>
      </c>
      <c r="O250" s="5">
        <v>60.62</v>
      </c>
      <c r="P250" s="5">
        <f t="shared" si="12"/>
        <v>244.34</v>
      </c>
      <c r="Q250" s="5">
        <f t="shared" si="13"/>
        <v>121.24</v>
      </c>
      <c r="R250" s="5">
        <f t="shared" si="14"/>
        <v>123.10000000000001</v>
      </c>
      <c r="S250" s="7">
        <f t="shared" si="15"/>
        <v>0.50380617172792019</v>
      </c>
    </row>
    <row r="251" spans="1:19" ht="15.6">
      <c r="A251" s="2">
        <v>287</v>
      </c>
      <c r="B251" s="3">
        <v>46077</v>
      </c>
      <c r="C251" s="4">
        <f>YEAR(SalesDataTable[[#This Row],[Order Date]])</f>
        <v>2026</v>
      </c>
      <c r="D251" s="10" t="str">
        <f>"Q"&amp;ROUNDUP(MONTH(SalesDataTable[[#This Row],[Order Date]])/3,0)</f>
        <v>Q1</v>
      </c>
      <c r="E251" s="4" t="str">
        <f>TEXT(SalesDataTable[[#This Row],[Order Date]],"mmm")</f>
        <v>Feb</v>
      </c>
      <c r="F251" s="4" t="s">
        <v>6</v>
      </c>
      <c r="G251" s="4" t="s">
        <v>27</v>
      </c>
      <c r="H251" s="4" t="s">
        <v>28</v>
      </c>
      <c r="I251" s="4" t="s">
        <v>13</v>
      </c>
      <c r="J251" s="4" t="s">
        <v>14</v>
      </c>
      <c r="K251" s="4" t="s">
        <v>48</v>
      </c>
      <c r="L251" s="8">
        <v>1</v>
      </c>
      <c r="M251" s="5">
        <v>164.6</v>
      </c>
      <c r="N251" s="6">
        <v>0</v>
      </c>
      <c r="O251" s="5">
        <v>85.07</v>
      </c>
      <c r="P251" s="5">
        <f t="shared" si="12"/>
        <v>164.6</v>
      </c>
      <c r="Q251" s="5">
        <f t="shared" si="13"/>
        <v>85.07</v>
      </c>
      <c r="R251" s="5">
        <f t="shared" si="14"/>
        <v>79.53</v>
      </c>
      <c r="S251" s="7">
        <f t="shared" si="15"/>
        <v>0.48317132442284327</v>
      </c>
    </row>
    <row r="252" spans="1:19" ht="15.6">
      <c r="A252" s="2">
        <v>794</v>
      </c>
      <c r="B252" s="3">
        <v>46077</v>
      </c>
      <c r="C252" s="4">
        <f>YEAR(SalesDataTable[[#This Row],[Order Date]])</f>
        <v>2026</v>
      </c>
      <c r="D252" s="10" t="str">
        <f>"Q"&amp;ROUNDUP(MONTH(SalesDataTable[[#This Row],[Order Date]])/3,0)</f>
        <v>Q1</v>
      </c>
      <c r="E252" s="4" t="str">
        <f>TEXT(SalesDataTable[[#This Row],[Order Date]],"mmm")</f>
        <v>Feb</v>
      </c>
      <c r="F252" s="4" t="s">
        <v>6</v>
      </c>
      <c r="G252" s="4" t="s">
        <v>49</v>
      </c>
      <c r="H252" s="4" t="s">
        <v>2</v>
      </c>
      <c r="I252" s="4" t="s">
        <v>13</v>
      </c>
      <c r="J252" s="4" t="s">
        <v>14</v>
      </c>
      <c r="K252" s="4" t="s">
        <v>44</v>
      </c>
      <c r="L252" s="8">
        <v>1</v>
      </c>
      <c r="M252" s="5">
        <v>132.19999999999999</v>
      </c>
      <c r="N252" s="6">
        <v>0</v>
      </c>
      <c r="O252" s="5">
        <v>67.180000000000007</v>
      </c>
      <c r="P252" s="5">
        <f t="shared" si="12"/>
        <v>132.19999999999999</v>
      </c>
      <c r="Q252" s="5">
        <f t="shared" si="13"/>
        <v>67.180000000000007</v>
      </c>
      <c r="R252" s="5">
        <f t="shared" si="14"/>
        <v>65.019999999999982</v>
      </c>
      <c r="S252" s="7">
        <f t="shared" si="15"/>
        <v>0.49183055975794243</v>
      </c>
    </row>
    <row r="253" spans="1:19" ht="15.6">
      <c r="A253" s="2">
        <v>1609</v>
      </c>
      <c r="B253" s="3">
        <v>46077</v>
      </c>
      <c r="C253" s="4">
        <f>YEAR(SalesDataTable[[#This Row],[Order Date]])</f>
        <v>2026</v>
      </c>
      <c r="D253" s="10" t="str">
        <f>"Q"&amp;ROUNDUP(MONTH(SalesDataTable[[#This Row],[Order Date]])/3,0)</f>
        <v>Q1</v>
      </c>
      <c r="E253" s="4" t="str">
        <f>TEXT(SalesDataTable[[#This Row],[Order Date]],"mmm")</f>
        <v>Feb</v>
      </c>
      <c r="F253" s="4" t="s">
        <v>20</v>
      </c>
      <c r="G253" s="4" t="s">
        <v>21</v>
      </c>
      <c r="H253" s="4" t="s">
        <v>2</v>
      </c>
      <c r="I253" s="4" t="s">
        <v>3</v>
      </c>
      <c r="J253" s="4" t="s">
        <v>4</v>
      </c>
      <c r="K253" s="4" t="s">
        <v>26</v>
      </c>
      <c r="L253" s="8">
        <v>2</v>
      </c>
      <c r="M253" s="5">
        <v>40.700000000000003</v>
      </c>
      <c r="N253" s="6">
        <v>0</v>
      </c>
      <c r="O253" s="5">
        <v>16.63</v>
      </c>
      <c r="P253" s="5">
        <f t="shared" si="12"/>
        <v>81.400000000000006</v>
      </c>
      <c r="Q253" s="5">
        <f t="shared" si="13"/>
        <v>33.26</v>
      </c>
      <c r="R253" s="5">
        <f t="shared" si="14"/>
        <v>48.140000000000008</v>
      </c>
      <c r="S253" s="7">
        <f t="shared" si="15"/>
        <v>0.59140049140049145</v>
      </c>
    </row>
    <row r="254" spans="1:19" ht="15.6">
      <c r="A254" s="2">
        <v>4921</v>
      </c>
      <c r="B254" s="3">
        <v>46077</v>
      </c>
      <c r="C254" s="4">
        <f>YEAR(SalesDataTable[[#This Row],[Order Date]])</f>
        <v>2026</v>
      </c>
      <c r="D254" s="10" t="str">
        <f>"Q"&amp;ROUNDUP(MONTH(SalesDataTable[[#This Row],[Order Date]])/3,0)</f>
        <v>Q1</v>
      </c>
      <c r="E254" s="4" t="str">
        <f>TEXT(SalesDataTable[[#This Row],[Order Date]],"mmm")</f>
        <v>Feb</v>
      </c>
      <c r="F254" s="4" t="s">
        <v>6</v>
      </c>
      <c r="G254" s="4" t="s">
        <v>43</v>
      </c>
      <c r="H254" s="4" t="s">
        <v>2</v>
      </c>
      <c r="I254" s="4" t="s">
        <v>3</v>
      </c>
      <c r="J254" s="4" t="s">
        <v>14</v>
      </c>
      <c r="K254" s="4" t="s">
        <v>15</v>
      </c>
      <c r="L254" s="8">
        <v>1</v>
      </c>
      <c r="M254" s="5">
        <v>35.39</v>
      </c>
      <c r="N254" s="6">
        <v>0</v>
      </c>
      <c r="O254" s="5">
        <v>13.93</v>
      </c>
      <c r="P254" s="5">
        <f t="shared" si="12"/>
        <v>35.39</v>
      </c>
      <c r="Q254" s="5">
        <f t="shared" si="13"/>
        <v>13.93</v>
      </c>
      <c r="R254" s="5">
        <f t="shared" si="14"/>
        <v>21.46</v>
      </c>
      <c r="S254" s="7">
        <f t="shared" si="15"/>
        <v>0.60638598474145244</v>
      </c>
    </row>
    <row r="255" spans="1:19" ht="15.6">
      <c r="A255" s="2">
        <v>2209</v>
      </c>
      <c r="B255" s="3">
        <v>46078</v>
      </c>
      <c r="C255" s="4">
        <f>YEAR(SalesDataTable[[#This Row],[Order Date]])</f>
        <v>2026</v>
      </c>
      <c r="D255" s="10" t="str">
        <f>"Q"&amp;ROUNDUP(MONTH(SalesDataTable[[#This Row],[Order Date]])/3,0)</f>
        <v>Q1</v>
      </c>
      <c r="E255" s="4" t="str">
        <f>TEXT(SalesDataTable[[#This Row],[Order Date]],"mmm")</f>
        <v>Feb</v>
      </c>
      <c r="F255" s="4" t="s">
        <v>0</v>
      </c>
      <c r="G255" s="4" t="s">
        <v>1</v>
      </c>
      <c r="H255" s="4" t="s">
        <v>2</v>
      </c>
      <c r="I255" s="4" t="s">
        <v>16</v>
      </c>
      <c r="J255" s="4" t="s">
        <v>4</v>
      </c>
      <c r="K255" s="4" t="s">
        <v>22</v>
      </c>
      <c r="L255" s="8">
        <v>5</v>
      </c>
      <c r="M255" s="5">
        <v>50.58</v>
      </c>
      <c r="N255" s="6">
        <v>0.1</v>
      </c>
      <c r="O255" s="5">
        <v>22.42</v>
      </c>
      <c r="P255" s="5">
        <f t="shared" si="12"/>
        <v>227.60999999999999</v>
      </c>
      <c r="Q255" s="5">
        <f t="shared" si="13"/>
        <v>112.10000000000001</v>
      </c>
      <c r="R255" s="5">
        <f t="shared" si="14"/>
        <v>115.50999999999998</v>
      </c>
      <c r="S255" s="7">
        <f t="shared" si="15"/>
        <v>0.50749088352884308</v>
      </c>
    </row>
    <row r="256" spans="1:19" ht="15.6">
      <c r="A256" s="2">
        <v>4757</v>
      </c>
      <c r="B256" s="3">
        <v>46078</v>
      </c>
      <c r="C256" s="4">
        <f>YEAR(SalesDataTable[[#This Row],[Order Date]])</f>
        <v>2026</v>
      </c>
      <c r="D256" s="10" t="str">
        <f>"Q"&amp;ROUNDUP(MONTH(SalesDataTable[[#This Row],[Order Date]])/3,0)</f>
        <v>Q1</v>
      </c>
      <c r="E256" s="4" t="str">
        <f>TEXT(SalesDataTable[[#This Row],[Order Date]],"mmm")</f>
        <v>Feb</v>
      </c>
      <c r="F256" s="4" t="s">
        <v>6</v>
      </c>
      <c r="G256" s="4" t="s">
        <v>41</v>
      </c>
      <c r="H256" s="4" t="s">
        <v>28</v>
      </c>
      <c r="I256" s="4" t="s">
        <v>16</v>
      </c>
      <c r="J256" s="4" t="s">
        <v>34</v>
      </c>
      <c r="K256" s="4" t="s">
        <v>45</v>
      </c>
      <c r="L256" s="8">
        <v>2</v>
      </c>
      <c r="M256" s="5">
        <v>49.48</v>
      </c>
      <c r="N256" s="6">
        <v>0</v>
      </c>
      <c r="O256" s="5">
        <v>21.37</v>
      </c>
      <c r="P256" s="5">
        <f t="shared" si="12"/>
        <v>98.96</v>
      </c>
      <c r="Q256" s="5">
        <f t="shared" si="13"/>
        <v>42.74</v>
      </c>
      <c r="R256" s="5">
        <f t="shared" si="14"/>
        <v>56.219999999999992</v>
      </c>
      <c r="S256" s="7">
        <f t="shared" si="15"/>
        <v>0.5681083265966046</v>
      </c>
    </row>
    <row r="257" spans="1:19" ht="15.6">
      <c r="A257" s="2">
        <v>5155</v>
      </c>
      <c r="B257" s="3">
        <v>46078</v>
      </c>
      <c r="C257" s="4">
        <f>YEAR(SalesDataTable[[#This Row],[Order Date]])</f>
        <v>2026</v>
      </c>
      <c r="D257" s="10" t="str">
        <f>"Q"&amp;ROUNDUP(MONTH(SalesDataTable[[#This Row],[Order Date]])/3,0)</f>
        <v>Q1</v>
      </c>
      <c r="E257" s="4" t="str">
        <f>TEXT(SalesDataTable[[#This Row],[Order Date]],"mmm")</f>
        <v>Feb</v>
      </c>
      <c r="F257" s="4" t="s">
        <v>20</v>
      </c>
      <c r="G257" s="4" t="s">
        <v>47</v>
      </c>
      <c r="H257" s="4" t="s">
        <v>19</v>
      </c>
      <c r="I257" s="4" t="s">
        <v>13</v>
      </c>
      <c r="J257" s="4" t="s">
        <v>34</v>
      </c>
      <c r="K257" s="4" t="s">
        <v>45</v>
      </c>
      <c r="L257" s="8">
        <v>1</v>
      </c>
      <c r="M257" s="5">
        <v>50.51</v>
      </c>
      <c r="N257" s="6">
        <v>0</v>
      </c>
      <c r="O257" s="5">
        <v>21.4</v>
      </c>
      <c r="P257" s="5">
        <f t="shared" si="12"/>
        <v>50.51</v>
      </c>
      <c r="Q257" s="5">
        <f t="shared" si="13"/>
        <v>21.4</v>
      </c>
      <c r="R257" s="5">
        <f t="shared" si="14"/>
        <v>29.11</v>
      </c>
      <c r="S257" s="7">
        <f t="shared" si="15"/>
        <v>0.57632152049099195</v>
      </c>
    </row>
    <row r="258" spans="1:19" ht="15.6">
      <c r="A258" s="2">
        <v>1737</v>
      </c>
      <c r="B258" s="3">
        <v>46079</v>
      </c>
      <c r="C258" s="4">
        <f>YEAR(SalesDataTable[[#This Row],[Order Date]])</f>
        <v>2026</v>
      </c>
      <c r="D258" s="10" t="str">
        <f>"Q"&amp;ROUNDUP(MONTH(SalesDataTable[[#This Row],[Order Date]])/3,0)</f>
        <v>Q1</v>
      </c>
      <c r="E258" s="4" t="str">
        <f>TEXT(SalesDataTable[[#This Row],[Order Date]],"mmm")</f>
        <v>Feb</v>
      </c>
      <c r="F258" s="4" t="s">
        <v>0</v>
      </c>
      <c r="G258" s="4" t="s">
        <v>50</v>
      </c>
      <c r="H258" s="4" t="s">
        <v>2</v>
      </c>
      <c r="I258" s="4" t="s">
        <v>13</v>
      </c>
      <c r="J258" s="4" t="s">
        <v>23</v>
      </c>
      <c r="K258" s="4" t="s">
        <v>51</v>
      </c>
      <c r="L258" s="8">
        <v>2</v>
      </c>
      <c r="M258" s="5">
        <v>122.16</v>
      </c>
      <c r="N258" s="6">
        <v>0</v>
      </c>
      <c r="O258" s="5">
        <v>61.31</v>
      </c>
      <c r="P258" s="5">
        <f t="shared" ref="P258:P321" si="16">L258*M258*(1-N258)</f>
        <v>244.32</v>
      </c>
      <c r="Q258" s="5">
        <f t="shared" ref="Q258:Q321" si="17">L258*O258</f>
        <v>122.62</v>
      </c>
      <c r="R258" s="5">
        <f t="shared" ref="R258:R321" si="18">P258-Q258</f>
        <v>121.69999999999999</v>
      </c>
      <c r="S258" s="7">
        <f t="shared" ref="S258:S321" si="19">IFERROR(R258/P258,0)</f>
        <v>0.49811722331368691</v>
      </c>
    </row>
    <row r="259" spans="1:19" ht="15.6">
      <c r="A259" s="2">
        <v>1905</v>
      </c>
      <c r="B259" s="3">
        <v>46079</v>
      </c>
      <c r="C259" s="4">
        <f>YEAR(SalesDataTable[[#This Row],[Order Date]])</f>
        <v>2026</v>
      </c>
      <c r="D259" s="10" t="str">
        <f>"Q"&amp;ROUNDUP(MONTH(SalesDataTable[[#This Row],[Order Date]])/3,0)</f>
        <v>Q1</v>
      </c>
      <c r="E259" s="4" t="str">
        <f>TEXT(SalesDataTable[[#This Row],[Order Date]],"mmm")</f>
        <v>Feb</v>
      </c>
      <c r="F259" s="4" t="s">
        <v>20</v>
      </c>
      <c r="G259" s="4" t="s">
        <v>31</v>
      </c>
      <c r="H259" s="4" t="s">
        <v>19</v>
      </c>
      <c r="I259" s="4" t="s">
        <v>3</v>
      </c>
      <c r="J259" s="4" t="s">
        <v>4</v>
      </c>
      <c r="K259" s="4" t="s">
        <v>22</v>
      </c>
      <c r="L259" s="8">
        <v>3</v>
      </c>
      <c r="M259" s="5">
        <v>51.32</v>
      </c>
      <c r="N259" s="6">
        <v>0.1</v>
      </c>
      <c r="O259" s="5">
        <v>22.62</v>
      </c>
      <c r="P259" s="5">
        <f t="shared" si="16"/>
        <v>138.56400000000002</v>
      </c>
      <c r="Q259" s="5">
        <f t="shared" si="17"/>
        <v>67.86</v>
      </c>
      <c r="R259" s="5">
        <f t="shared" si="18"/>
        <v>70.704000000000022</v>
      </c>
      <c r="S259" s="7">
        <f t="shared" si="19"/>
        <v>0.51026240581969351</v>
      </c>
    </row>
    <row r="260" spans="1:19" ht="15.6">
      <c r="A260" s="2">
        <v>2359</v>
      </c>
      <c r="B260" s="3">
        <v>46079</v>
      </c>
      <c r="C260" s="4">
        <f>YEAR(SalesDataTable[[#This Row],[Order Date]])</f>
        <v>2026</v>
      </c>
      <c r="D260" s="10" t="str">
        <f>"Q"&amp;ROUNDUP(MONTH(SalesDataTable[[#This Row],[Order Date]])/3,0)</f>
        <v>Q1</v>
      </c>
      <c r="E260" s="4" t="str">
        <f>TEXT(SalesDataTable[[#This Row],[Order Date]],"mmm")</f>
        <v>Feb</v>
      </c>
      <c r="F260" s="4" t="s">
        <v>11</v>
      </c>
      <c r="G260" s="4" t="s">
        <v>39</v>
      </c>
      <c r="H260" s="4" t="s">
        <v>2</v>
      </c>
      <c r="I260" s="4" t="s">
        <v>3</v>
      </c>
      <c r="J260" s="4" t="s">
        <v>23</v>
      </c>
      <c r="K260" s="4" t="s">
        <v>29</v>
      </c>
      <c r="L260" s="8">
        <v>2</v>
      </c>
      <c r="M260" s="5">
        <v>195.92</v>
      </c>
      <c r="N260" s="6">
        <v>0.05</v>
      </c>
      <c r="O260" s="5">
        <v>104.13</v>
      </c>
      <c r="P260" s="5">
        <f t="shared" si="16"/>
        <v>372.24799999999993</v>
      </c>
      <c r="Q260" s="5">
        <f t="shared" si="17"/>
        <v>208.26</v>
      </c>
      <c r="R260" s="5">
        <f t="shared" si="18"/>
        <v>163.98799999999994</v>
      </c>
      <c r="S260" s="7">
        <f t="shared" si="19"/>
        <v>0.4405342674775955</v>
      </c>
    </row>
    <row r="261" spans="1:19" ht="15.6">
      <c r="A261" s="2">
        <v>3666</v>
      </c>
      <c r="B261" s="3">
        <v>46079</v>
      </c>
      <c r="C261" s="4">
        <f>YEAR(SalesDataTable[[#This Row],[Order Date]])</f>
        <v>2026</v>
      </c>
      <c r="D261" s="10" t="str">
        <f>"Q"&amp;ROUNDUP(MONTH(SalesDataTable[[#This Row],[Order Date]])/3,0)</f>
        <v>Q1</v>
      </c>
      <c r="E261" s="4" t="str">
        <f>TEXT(SalesDataTable[[#This Row],[Order Date]],"mmm")</f>
        <v>Feb</v>
      </c>
      <c r="F261" s="4" t="s">
        <v>0</v>
      </c>
      <c r="G261" s="4" t="s">
        <v>50</v>
      </c>
      <c r="H261" s="4" t="s">
        <v>2</v>
      </c>
      <c r="I261" s="4" t="s">
        <v>3</v>
      </c>
      <c r="J261" s="4" t="s">
        <v>14</v>
      </c>
      <c r="K261" s="4" t="s">
        <v>15</v>
      </c>
      <c r="L261" s="8">
        <v>1</v>
      </c>
      <c r="M261" s="5">
        <v>36.19</v>
      </c>
      <c r="N261" s="6">
        <v>0.1</v>
      </c>
      <c r="O261" s="5">
        <v>13.62</v>
      </c>
      <c r="P261" s="5">
        <f t="shared" si="16"/>
        <v>32.570999999999998</v>
      </c>
      <c r="Q261" s="5">
        <f t="shared" si="17"/>
        <v>13.62</v>
      </c>
      <c r="R261" s="5">
        <f t="shared" si="18"/>
        <v>18.951000000000001</v>
      </c>
      <c r="S261" s="7">
        <f t="shared" si="19"/>
        <v>0.58183660311319896</v>
      </c>
    </row>
    <row r="262" spans="1:19" ht="15.6">
      <c r="A262" s="2">
        <v>518</v>
      </c>
      <c r="B262" s="3">
        <v>46080</v>
      </c>
      <c r="C262" s="4">
        <f>YEAR(SalesDataTable[[#This Row],[Order Date]])</f>
        <v>2026</v>
      </c>
      <c r="D262" s="10" t="str">
        <f>"Q"&amp;ROUNDUP(MONTH(SalesDataTable[[#This Row],[Order Date]])/3,0)</f>
        <v>Q1</v>
      </c>
      <c r="E262" s="4" t="str">
        <f>TEXT(SalesDataTable[[#This Row],[Order Date]],"mmm")</f>
        <v>Feb</v>
      </c>
      <c r="F262" s="4" t="s">
        <v>11</v>
      </c>
      <c r="G262" s="4" t="s">
        <v>12</v>
      </c>
      <c r="H262" s="4" t="s">
        <v>2</v>
      </c>
      <c r="I262" s="4" t="s">
        <v>13</v>
      </c>
      <c r="J262" s="4" t="s">
        <v>9</v>
      </c>
      <c r="K262" s="4" t="s">
        <v>46</v>
      </c>
      <c r="L262" s="8">
        <v>1</v>
      </c>
      <c r="M262" s="5">
        <v>72.97</v>
      </c>
      <c r="N262" s="6">
        <v>0</v>
      </c>
      <c r="O262" s="5">
        <v>32.43</v>
      </c>
      <c r="P262" s="5">
        <f t="shared" si="16"/>
        <v>72.97</v>
      </c>
      <c r="Q262" s="5">
        <f t="shared" si="17"/>
        <v>32.43</v>
      </c>
      <c r="R262" s="5">
        <f t="shared" si="18"/>
        <v>40.54</v>
      </c>
      <c r="S262" s="7">
        <f t="shared" si="19"/>
        <v>0.55557078251336167</v>
      </c>
    </row>
    <row r="263" spans="1:19" ht="15.6">
      <c r="A263" s="2">
        <v>892</v>
      </c>
      <c r="B263" s="3">
        <v>46080</v>
      </c>
      <c r="C263" s="4">
        <f>YEAR(SalesDataTable[[#This Row],[Order Date]])</f>
        <v>2026</v>
      </c>
      <c r="D263" s="10" t="str">
        <f>"Q"&amp;ROUNDUP(MONTH(SalesDataTable[[#This Row],[Order Date]])/3,0)</f>
        <v>Q1</v>
      </c>
      <c r="E263" s="4" t="str">
        <f>TEXT(SalesDataTable[[#This Row],[Order Date]],"mmm")</f>
        <v>Feb</v>
      </c>
      <c r="F263" s="4" t="s">
        <v>20</v>
      </c>
      <c r="G263" s="4" t="s">
        <v>31</v>
      </c>
      <c r="H263" s="4" t="s">
        <v>8</v>
      </c>
      <c r="I263" s="4" t="s">
        <v>16</v>
      </c>
      <c r="J263" s="4" t="s">
        <v>14</v>
      </c>
      <c r="K263" s="4" t="s">
        <v>32</v>
      </c>
      <c r="L263" s="8">
        <v>12</v>
      </c>
      <c r="M263" s="5">
        <v>47.15</v>
      </c>
      <c r="N263" s="6">
        <v>0.1</v>
      </c>
      <c r="O263" s="5">
        <v>17.829999999999998</v>
      </c>
      <c r="P263" s="5">
        <f t="shared" si="16"/>
        <v>509.21999999999997</v>
      </c>
      <c r="Q263" s="5">
        <f t="shared" si="17"/>
        <v>213.95999999999998</v>
      </c>
      <c r="R263" s="5">
        <f t="shared" si="18"/>
        <v>295.26</v>
      </c>
      <c r="S263" s="7">
        <f t="shared" si="19"/>
        <v>0.57982797219276538</v>
      </c>
    </row>
    <row r="264" spans="1:19" ht="15.6">
      <c r="A264" s="2">
        <v>1115</v>
      </c>
      <c r="B264" s="3">
        <v>46080</v>
      </c>
      <c r="C264" s="4">
        <f>YEAR(SalesDataTable[[#This Row],[Order Date]])</f>
        <v>2026</v>
      </c>
      <c r="D264" s="10" t="str">
        <f>"Q"&amp;ROUNDUP(MONTH(SalesDataTable[[#This Row],[Order Date]])/3,0)</f>
        <v>Q1</v>
      </c>
      <c r="E264" s="4" t="str">
        <f>TEXT(SalesDataTable[[#This Row],[Order Date]],"mmm")</f>
        <v>Feb</v>
      </c>
      <c r="F264" s="4" t="s">
        <v>0</v>
      </c>
      <c r="G264" s="4" t="s">
        <v>1</v>
      </c>
      <c r="H264" s="4" t="s">
        <v>19</v>
      </c>
      <c r="I264" s="4" t="s">
        <v>16</v>
      </c>
      <c r="J264" s="4" t="s">
        <v>14</v>
      </c>
      <c r="K264" s="4" t="s">
        <v>48</v>
      </c>
      <c r="L264" s="8">
        <v>3</v>
      </c>
      <c r="M264" s="5">
        <v>161.19999999999999</v>
      </c>
      <c r="N264" s="6">
        <v>0.1</v>
      </c>
      <c r="O264" s="5">
        <v>87.37</v>
      </c>
      <c r="P264" s="5">
        <f t="shared" si="16"/>
        <v>435.23999999999995</v>
      </c>
      <c r="Q264" s="5">
        <f t="shared" si="17"/>
        <v>262.11</v>
      </c>
      <c r="R264" s="5">
        <f t="shared" si="18"/>
        <v>173.12999999999994</v>
      </c>
      <c r="S264" s="7">
        <f t="shared" si="19"/>
        <v>0.39778053487730897</v>
      </c>
    </row>
    <row r="265" spans="1:19" ht="15.6">
      <c r="A265" s="2">
        <v>1186</v>
      </c>
      <c r="B265" s="3">
        <v>46080</v>
      </c>
      <c r="C265" s="4">
        <f>YEAR(SalesDataTable[[#This Row],[Order Date]])</f>
        <v>2026</v>
      </c>
      <c r="D265" s="10" t="str">
        <f>"Q"&amp;ROUNDUP(MONTH(SalesDataTable[[#This Row],[Order Date]])/3,0)</f>
        <v>Q1</v>
      </c>
      <c r="E265" s="4" t="str">
        <f>TEXT(SalesDataTable[[#This Row],[Order Date]],"mmm")</f>
        <v>Feb</v>
      </c>
      <c r="F265" s="4" t="s">
        <v>0</v>
      </c>
      <c r="G265" s="4" t="s">
        <v>36</v>
      </c>
      <c r="H265" s="4" t="s">
        <v>19</v>
      </c>
      <c r="I265" s="4" t="s">
        <v>16</v>
      </c>
      <c r="J265" s="4" t="s">
        <v>4</v>
      </c>
      <c r="K265" s="4" t="s">
        <v>22</v>
      </c>
      <c r="L265" s="8">
        <v>1</v>
      </c>
      <c r="M265" s="5">
        <v>49.73</v>
      </c>
      <c r="N265" s="6">
        <v>0</v>
      </c>
      <c r="O265" s="5">
        <v>22</v>
      </c>
      <c r="P265" s="5">
        <f t="shared" si="16"/>
        <v>49.73</v>
      </c>
      <c r="Q265" s="5">
        <f t="shared" si="17"/>
        <v>22</v>
      </c>
      <c r="R265" s="5">
        <f t="shared" si="18"/>
        <v>27.729999999999997</v>
      </c>
      <c r="S265" s="7">
        <f t="shared" si="19"/>
        <v>0.55761109993967417</v>
      </c>
    </row>
    <row r="266" spans="1:19" ht="15.6">
      <c r="A266" s="2">
        <v>2093</v>
      </c>
      <c r="B266" s="3">
        <v>46080</v>
      </c>
      <c r="C266" s="4">
        <f>YEAR(SalesDataTable[[#This Row],[Order Date]])</f>
        <v>2026</v>
      </c>
      <c r="D266" s="10" t="str">
        <f>"Q"&amp;ROUNDUP(MONTH(SalesDataTable[[#This Row],[Order Date]])/3,0)</f>
        <v>Q1</v>
      </c>
      <c r="E266" s="4" t="str">
        <f>TEXT(SalesDataTable[[#This Row],[Order Date]],"mmm")</f>
        <v>Feb</v>
      </c>
      <c r="F266" s="4" t="s">
        <v>11</v>
      </c>
      <c r="G266" s="4" t="s">
        <v>52</v>
      </c>
      <c r="H266" s="4" t="s">
        <v>2</v>
      </c>
      <c r="I266" s="4" t="s">
        <v>3</v>
      </c>
      <c r="J266" s="4" t="s">
        <v>23</v>
      </c>
      <c r="K266" s="4" t="s">
        <v>51</v>
      </c>
      <c r="L266" s="8">
        <v>2</v>
      </c>
      <c r="M266" s="5">
        <v>126.19</v>
      </c>
      <c r="N266" s="6">
        <v>0</v>
      </c>
      <c r="O266" s="5">
        <v>58.99</v>
      </c>
      <c r="P266" s="5">
        <f t="shared" si="16"/>
        <v>252.38</v>
      </c>
      <c r="Q266" s="5">
        <f t="shared" si="17"/>
        <v>117.98</v>
      </c>
      <c r="R266" s="5">
        <f t="shared" si="18"/>
        <v>134.39999999999998</v>
      </c>
      <c r="S266" s="7">
        <f t="shared" si="19"/>
        <v>0.5325303114351374</v>
      </c>
    </row>
    <row r="267" spans="1:19" ht="15.6">
      <c r="A267" s="2">
        <v>2136</v>
      </c>
      <c r="B267" s="3">
        <v>46080</v>
      </c>
      <c r="C267" s="4">
        <f>YEAR(SalesDataTable[[#This Row],[Order Date]])</f>
        <v>2026</v>
      </c>
      <c r="D267" s="10" t="str">
        <f>"Q"&amp;ROUNDUP(MONTH(SalesDataTable[[#This Row],[Order Date]])/3,0)</f>
        <v>Q1</v>
      </c>
      <c r="E267" s="4" t="str">
        <f>TEXT(SalesDataTable[[#This Row],[Order Date]],"mmm")</f>
        <v>Feb</v>
      </c>
      <c r="F267" s="4" t="s">
        <v>6</v>
      </c>
      <c r="G267" s="4" t="s">
        <v>43</v>
      </c>
      <c r="H267" s="4" t="s">
        <v>2</v>
      </c>
      <c r="I267" s="4" t="s">
        <v>3</v>
      </c>
      <c r="J267" s="4" t="s">
        <v>14</v>
      </c>
      <c r="K267" s="4" t="s">
        <v>44</v>
      </c>
      <c r="L267" s="8">
        <v>2</v>
      </c>
      <c r="M267" s="5">
        <v>135.38999999999999</v>
      </c>
      <c r="N267" s="6">
        <v>0.05</v>
      </c>
      <c r="O267" s="5">
        <v>65.69</v>
      </c>
      <c r="P267" s="5">
        <f t="shared" si="16"/>
        <v>257.24099999999999</v>
      </c>
      <c r="Q267" s="5">
        <f t="shared" si="17"/>
        <v>131.38</v>
      </c>
      <c r="R267" s="5">
        <f t="shared" si="18"/>
        <v>125.86099999999999</v>
      </c>
      <c r="S267" s="7">
        <f t="shared" si="19"/>
        <v>0.48927270536189799</v>
      </c>
    </row>
    <row r="268" spans="1:19" ht="15.6">
      <c r="A268" s="2">
        <v>3538</v>
      </c>
      <c r="B268" s="3">
        <v>46080</v>
      </c>
      <c r="C268" s="4">
        <f>YEAR(SalesDataTable[[#This Row],[Order Date]])</f>
        <v>2026</v>
      </c>
      <c r="D268" s="10" t="str">
        <f>"Q"&amp;ROUNDUP(MONTH(SalesDataTable[[#This Row],[Order Date]])/3,0)</f>
        <v>Q1</v>
      </c>
      <c r="E268" s="4" t="str">
        <f>TEXT(SalesDataTable[[#This Row],[Order Date]],"mmm")</f>
        <v>Feb</v>
      </c>
      <c r="F268" s="4" t="s">
        <v>6</v>
      </c>
      <c r="G268" s="4" t="s">
        <v>49</v>
      </c>
      <c r="H268" s="4" t="s">
        <v>8</v>
      </c>
      <c r="I268" s="4" t="s">
        <v>16</v>
      </c>
      <c r="J268" s="4" t="s">
        <v>34</v>
      </c>
      <c r="K268" s="4" t="s">
        <v>35</v>
      </c>
      <c r="L268" s="8">
        <v>12</v>
      </c>
      <c r="M268" s="5">
        <v>41.27</v>
      </c>
      <c r="N268" s="6">
        <v>0.1</v>
      </c>
      <c r="O268" s="5">
        <v>14.71</v>
      </c>
      <c r="P268" s="5">
        <f t="shared" si="16"/>
        <v>445.71600000000001</v>
      </c>
      <c r="Q268" s="5">
        <f t="shared" si="17"/>
        <v>176.52</v>
      </c>
      <c r="R268" s="5">
        <f t="shared" si="18"/>
        <v>269.19600000000003</v>
      </c>
      <c r="S268" s="7">
        <f t="shared" si="19"/>
        <v>0.60396306168053204</v>
      </c>
    </row>
    <row r="269" spans="1:19" ht="15.6">
      <c r="A269" s="2">
        <v>3891</v>
      </c>
      <c r="B269" s="3">
        <v>46080</v>
      </c>
      <c r="C269" s="4">
        <f>YEAR(SalesDataTable[[#This Row],[Order Date]])</f>
        <v>2026</v>
      </c>
      <c r="D269" s="10" t="str">
        <f>"Q"&amp;ROUNDUP(MONTH(SalesDataTable[[#This Row],[Order Date]])/3,0)</f>
        <v>Q1</v>
      </c>
      <c r="E269" s="4" t="str">
        <f>TEXT(SalesDataTable[[#This Row],[Order Date]],"mmm")</f>
        <v>Feb</v>
      </c>
      <c r="F269" s="4" t="s">
        <v>0</v>
      </c>
      <c r="G269" s="4" t="s">
        <v>1</v>
      </c>
      <c r="H269" s="4" t="s">
        <v>19</v>
      </c>
      <c r="I269" s="4" t="s">
        <v>3</v>
      </c>
      <c r="J269" s="4" t="s">
        <v>4</v>
      </c>
      <c r="K269" s="4" t="s">
        <v>5</v>
      </c>
      <c r="L269" s="8">
        <v>1</v>
      </c>
      <c r="M269" s="5">
        <v>82.04</v>
      </c>
      <c r="N269" s="6">
        <v>0.1</v>
      </c>
      <c r="O269" s="5">
        <v>41.46</v>
      </c>
      <c r="P269" s="5">
        <f t="shared" si="16"/>
        <v>73.836000000000013</v>
      </c>
      <c r="Q269" s="5">
        <f t="shared" si="17"/>
        <v>41.46</v>
      </c>
      <c r="R269" s="5">
        <f t="shared" si="18"/>
        <v>32.376000000000012</v>
      </c>
      <c r="S269" s="7">
        <f t="shared" si="19"/>
        <v>0.43848529172761264</v>
      </c>
    </row>
    <row r="270" spans="1:19" ht="15.6">
      <c r="A270" s="2">
        <v>3917</v>
      </c>
      <c r="B270" s="3">
        <v>46080</v>
      </c>
      <c r="C270" s="4">
        <f>YEAR(SalesDataTable[[#This Row],[Order Date]])</f>
        <v>2026</v>
      </c>
      <c r="D270" s="10" t="str">
        <f>"Q"&amp;ROUNDUP(MONTH(SalesDataTable[[#This Row],[Order Date]])/3,0)</f>
        <v>Q1</v>
      </c>
      <c r="E270" s="4" t="str">
        <f>TEXT(SalesDataTable[[#This Row],[Order Date]],"mmm")</f>
        <v>Feb</v>
      </c>
      <c r="F270" s="4" t="s">
        <v>20</v>
      </c>
      <c r="G270" s="4" t="s">
        <v>21</v>
      </c>
      <c r="H270" s="4" t="s">
        <v>2</v>
      </c>
      <c r="I270" s="4" t="s">
        <v>3</v>
      </c>
      <c r="J270" s="4" t="s">
        <v>14</v>
      </c>
      <c r="K270" s="4" t="s">
        <v>15</v>
      </c>
      <c r="L270" s="8">
        <v>3</v>
      </c>
      <c r="M270" s="5">
        <v>36.630000000000003</v>
      </c>
      <c r="N270" s="6">
        <v>0</v>
      </c>
      <c r="O270" s="5">
        <v>13.26</v>
      </c>
      <c r="P270" s="5">
        <f t="shared" si="16"/>
        <v>109.89000000000001</v>
      </c>
      <c r="Q270" s="5">
        <f t="shared" si="17"/>
        <v>39.78</v>
      </c>
      <c r="R270" s="5">
        <f t="shared" si="18"/>
        <v>70.110000000000014</v>
      </c>
      <c r="S270" s="7">
        <f t="shared" si="19"/>
        <v>0.63800163800163801</v>
      </c>
    </row>
    <row r="271" spans="1:19" ht="15.6">
      <c r="A271" s="2">
        <v>4594</v>
      </c>
      <c r="B271" s="3">
        <v>46080</v>
      </c>
      <c r="C271" s="4">
        <f>YEAR(SalesDataTable[[#This Row],[Order Date]])</f>
        <v>2026</v>
      </c>
      <c r="D271" s="10" t="str">
        <f>"Q"&amp;ROUNDUP(MONTH(SalesDataTable[[#This Row],[Order Date]])/3,0)</f>
        <v>Q1</v>
      </c>
      <c r="E271" s="4" t="str">
        <f>TEXT(SalesDataTable[[#This Row],[Order Date]],"mmm")</f>
        <v>Feb</v>
      </c>
      <c r="F271" s="4" t="s">
        <v>20</v>
      </c>
      <c r="G271" s="4" t="s">
        <v>31</v>
      </c>
      <c r="H271" s="4" t="s">
        <v>19</v>
      </c>
      <c r="I271" s="4" t="s">
        <v>3</v>
      </c>
      <c r="J271" s="4" t="s">
        <v>9</v>
      </c>
      <c r="K271" s="4" t="s">
        <v>10</v>
      </c>
      <c r="L271" s="8">
        <v>5</v>
      </c>
      <c r="M271" s="5">
        <v>92.94</v>
      </c>
      <c r="N271" s="6">
        <v>0.05</v>
      </c>
      <c r="O271" s="5">
        <v>46.47</v>
      </c>
      <c r="P271" s="5">
        <f t="shared" si="16"/>
        <v>441.46499999999997</v>
      </c>
      <c r="Q271" s="5">
        <f t="shared" si="17"/>
        <v>232.35</v>
      </c>
      <c r="R271" s="5">
        <f t="shared" si="18"/>
        <v>209.11499999999998</v>
      </c>
      <c r="S271" s="7">
        <f t="shared" si="19"/>
        <v>0.47368421052631576</v>
      </c>
    </row>
    <row r="272" spans="1:19" ht="15.6">
      <c r="A272" s="2">
        <v>4750</v>
      </c>
      <c r="B272" s="3">
        <v>46080</v>
      </c>
      <c r="C272" s="4">
        <f>YEAR(SalesDataTable[[#This Row],[Order Date]])</f>
        <v>2026</v>
      </c>
      <c r="D272" s="10" t="str">
        <f>"Q"&amp;ROUNDUP(MONTH(SalesDataTable[[#This Row],[Order Date]])/3,0)</f>
        <v>Q1</v>
      </c>
      <c r="E272" s="4" t="str">
        <f>TEXT(SalesDataTable[[#This Row],[Order Date]],"mmm")</f>
        <v>Feb</v>
      </c>
      <c r="F272" s="4" t="s">
        <v>6</v>
      </c>
      <c r="G272" s="4" t="s">
        <v>43</v>
      </c>
      <c r="H272" s="4" t="s">
        <v>19</v>
      </c>
      <c r="I272" s="4" t="s">
        <v>3</v>
      </c>
      <c r="J272" s="4" t="s">
        <v>34</v>
      </c>
      <c r="K272" s="4" t="s">
        <v>38</v>
      </c>
      <c r="L272" s="8">
        <v>2</v>
      </c>
      <c r="M272" s="5">
        <v>120.44</v>
      </c>
      <c r="N272" s="6">
        <v>0.05</v>
      </c>
      <c r="O272" s="5">
        <v>68.98</v>
      </c>
      <c r="P272" s="5">
        <f t="shared" si="16"/>
        <v>228.83599999999998</v>
      </c>
      <c r="Q272" s="5">
        <f t="shared" si="17"/>
        <v>137.96</v>
      </c>
      <c r="R272" s="5">
        <f t="shared" si="18"/>
        <v>90.875999999999976</v>
      </c>
      <c r="S272" s="7">
        <f t="shared" si="19"/>
        <v>0.3971228303239</v>
      </c>
    </row>
    <row r="273" spans="1:19" ht="15.6">
      <c r="A273" s="2">
        <v>4960</v>
      </c>
      <c r="B273" s="3">
        <v>46080</v>
      </c>
      <c r="C273" s="4">
        <f>YEAR(SalesDataTable[[#This Row],[Order Date]])</f>
        <v>2026</v>
      </c>
      <c r="D273" s="10" t="str">
        <f>"Q"&amp;ROUNDUP(MONTH(SalesDataTable[[#This Row],[Order Date]])/3,0)</f>
        <v>Q1</v>
      </c>
      <c r="E273" s="4" t="str">
        <f>TEXT(SalesDataTable[[#This Row],[Order Date]],"mmm")</f>
        <v>Feb</v>
      </c>
      <c r="F273" s="4" t="s">
        <v>6</v>
      </c>
      <c r="G273" s="4" t="s">
        <v>27</v>
      </c>
      <c r="H273" s="4" t="s">
        <v>28</v>
      </c>
      <c r="I273" s="4" t="s">
        <v>13</v>
      </c>
      <c r="J273" s="4" t="s">
        <v>14</v>
      </c>
      <c r="K273" s="4" t="s">
        <v>15</v>
      </c>
      <c r="L273" s="8">
        <v>2</v>
      </c>
      <c r="M273" s="5">
        <v>36.130000000000003</v>
      </c>
      <c r="N273" s="6">
        <v>0</v>
      </c>
      <c r="O273" s="5">
        <v>13.72</v>
      </c>
      <c r="P273" s="5">
        <f t="shared" si="16"/>
        <v>72.260000000000005</v>
      </c>
      <c r="Q273" s="5">
        <f t="shared" si="17"/>
        <v>27.44</v>
      </c>
      <c r="R273" s="5">
        <f t="shared" si="18"/>
        <v>44.820000000000007</v>
      </c>
      <c r="S273" s="7">
        <f t="shared" si="19"/>
        <v>0.62026017160254643</v>
      </c>
    </row>
    <row r="274" spans="1:19" ht="15.6">
      <c r="A274" s="2">
        <v>4245</v>
      </c>
      <c r="B274" s="3">
        <v>46081</v>
      </c>
      <c r="C274" s="4">
        <f>YEAR(SalesDataTable[[#This Row],[Order Date]])</f>
        <v>2026</v>
      </c>
      <c r="D274" s="10" t="str">
        <f>"Q"&amp;ROUNDUP(MONTH(SalesDataTable[[#This Row],[Order Date]])/3,0)</f>
        <v>Q1</v>
      </c>
      <c r="E274" s="4" t="str">
        <f>TEXT(SalesDataTable[[#This Row],[Order Date]],"mmm")</f>
        <v>Feb</v>
      </c>
      <c r="F274" s="4" t="s">
        <v>6</v>
      </c>
      <c r="G274" s="4" t="s">
        <v>7</v>
      </c>
      <c r="H274" s="4" t="s">
        <v>19</v>
      </c>
      <c r="I274" s="4" t="s">
        <v>3</v>
      </c>
      <c r="J274" s="4" t="s">
        <v>34</v>
      </c>
      <c r="K274" s="4" t="s">
        <v>38</v>
      </c>
      <c r="L274" s="8">
        <v>1</v>
      </c>
      <c r="M274" s="5">
        <v>124.97</v>
      </c>
      <c r="N274" s="6">
        <v>0.1</v>
      </c>
      <c r="O274" s="5">
        <v>69.790000000000006</v>
      </c>
      <c r="P274" s="5">
        <f t="shared" si="16"/>
        <v>112.473</v>
      </c>
      <c r="Q274" s="5">
        <f t="shared" si="17"/>
        <v>69.790000000000006</v>
      </c>
      <c r="R274" s="5">
        <f t="shared" si="18"/>
        <v>42.682999999999993</v>
      </c>
      <c r="S274" s="7">
        <f t="shared" si="19"/>
        <v>0.37949552337005321</v>
      </c>
    </row>
    <row r="275" spans="1:19" ht="15.6">
      <c r="A275" s="2">
        <v>4664</v>
      </c>
      <c r="B275" s="3">
        <v>46081</v>
      </c>
      <c r="C275" s="4">
        <f>YEAR(SalesDataTable[[#This Row],[Order Date]])</f>
        <v>2026</v>
      </c>
      <c r="D275" s="10" t="str">
        <f>"Q"&amp;ROUNDUP(MONTH(SalesDataTable[[#This Row],[Order Date]])/3,0)</f>
        <v>Q1</v>
      </c>
      <c r="E275" s="4" t="str">
        <f>TEXT(SalesDataTable[[#This Row],[Order Date]],"mmm")</f>
        <v>Feb</v>
      </c>
      <c r="F275" s="4" t="s">
        <v>20</v>
      </c>
      <c r="G275" s="4" t="s">
        <v>47</v>
      </c>
      <c r="H275" s="4" t="s">
        <v>2</v>
      </c>
      <c r="I275" s="4" t="s">
        <v>3</v>
      </c>
      <c r="J275" s="4" t="s">
        <v>14</v>
      </c>
      <c r="K275" s="4" t="s">
        <v>48</v>
      </c>
      <c r="L275" s="8">
        <v>1</v>
      </c>
      <c r="M275" s="5">
        <v>163.31</v>
      </c>
      <c r="N275" s="6">
        <v>0.05</v>
      </c>
      <c r="O275" s="5">
        <v>87.22</v>
      </c>
      <c r="P275" s="5">
        <f t="shared" si="16"/>
        <v>155.14449999999999</v>
      </c>
      <c r="Q275" s="5">
        <f t="shared" si="17"/>
        <v>87.22</v>
      </c>
      <c r="R275" s="5">
        <f t="shared" si="18"/>
        <v>67.924499999999995</v>
      </c>
      <c r="S275" s="7">
        <f t="shared" si="19"/>
        <v>0.43781442461705056</v>
      </c>
    </row>
    <row r="276" spans="1:19" ht="15.6">
      <c r="A276" s="2">
        <v>383</v>
      </c>
      <c r="B276" s="3">
        <v>46082</v>
      </c>
      <c r="C276" s="4">
        <f>YEAR(SalesDataTable[[#This Row],[Order Date]])</f>
        <v>2026</v>
      </c>
      <c r="D276" s="10" t="str">
        <f>"Q"&amp;ROUNDUP(MONTH(SalesDataTable[[#This Row],[Order Date]])/3,0)</f>
        <v>Q1</v>
      </c>
      <c r="E276" s="4" t="str">
        <f>TEXT(SalesDataTable[[#This Row],[Order Date]],"mmm")</f>
        <v>Mar</v>
      </c>
      <c r="F276" s="4" t="s">
        <v>11</v>
      </c>
      <c r="G276" s="4" t="s">
        <v>12</v>
      </c>
      <c r="H276" s="4" t="s">
        <v>19</v>
      </c>
      <c r="I276" s="4" t="s">
        <v>3</v>
      </c>
      <c r="J276" s="4" t="s">
        <v>9</v>
      </c>
      <c r="K276" s="4" t="s">
        <v>10</v>
      </c>
      <c r="L276" s="8">
        <v>3</v>
      </c>
      <c r="M276" s="5">
        <v>92.76</v>
      </c>
      <c r="N276" s="6">
        <v>0</v>
      </c>
      <c r="O276" s="5">
        <v>45.84</v>
      </c>
      <c r="P276" s="5">
        <f t="shared" si="16"/>
        <v>278.28000000000003</v>
      </c>
      <c r="Q276" s="5">
        <f t="shared" si="17"/>
        <v>137.52000000000001</v>
      </c>
      <c r="R276" s="5">
        <f t="shared" si="18"/>
        <v>140.76000000000002</v>
      </c>
      <c r="S276" s="7">
        <f t="shared" si="19"/>
        <v>0.50582147477360928</v>
      </c>
    </row>
    <row r="277" spans="1:19" ht="15.6">
      <c r="A277" s="2">
        <v>730</v>
      </c>
      <c r="B277" s="3">
        <v>46082</v>
      </c>
      <c r="C277" s="4">
        <f>YEAR(SalesDataTable[[#This Row],[Order Date]])</f>
        <v>2026</v>
      </c>
      <c r="D277" s="10" t="str">
        <f>"Q"&amp;ROUNDUP(MONTH(SalesDataTable[[#This Row],[Order Date]])/3,0)</f>
        <v>Q1</v>
      </c>
      <c r="E277" s="4" t="str">
        <f>TEXT(SalesDataTable[[#This Row],[Order Date]],"mmm")</f>
        <v>Mar</v>
      </c>
      <c r="F277" s="4" t="s">
        <v>0</v>
      </c>
      <c r="G277" s="4" t="s">
        <v>50</v>
      </c>
      <c r="H277" s="4" t="s">
        <v>8</v>
      </c>
      <c r="I277" s="4" t="s">
        <v>16</v>
      </c>
      <c r="J277" s="4" t="s">
        <v>34</v>
      </c>
      <c r="K277" s="4" t="s">
        <v>35</v>
      </c>
      <c r="L277" s="8">
        <v>5</v>
      </c>
      <c r="M277" s="5">
        <v>41.31</v>
      </c>
      <c r="N277" s="6">
        <v>0.1</v>
      </c>
      <c r="O277" s="5">
        <v>15.14</v>
      </c>
      <c r="P277" s="5">
        <f t="shared" si="16"/>
        <v>185.89500000000001</v>
      </c>
      <c r="Q277" s="5">
        <f t="shared" si="17"/>
        <v>75.7</v>
      </c>
      <c r="R277" s="5">
        <f t="shared" si="18"/>
        <v>110.19500000000001</v>
      </c>
      <c r="S277" s="7">
        <f t="shared" si="19"/>
        <v>0.59278087092175691</v>
      </c>
    </row>
    <row r="278" spans="1:19" ht="15.6">
      <c r="A278" s="2">
        <v>985</v>
      </c>
      <c r="B278" s="3">
        <v>46082</v>
      </c>
      <c r="C278" s="4">
        <f>YEAR(SalesDataTable[[#This Row],[Order Date]])</f>
        <v>2026</v>
      </c>
      <c r="D278" s="10" t="str">
        <f>"Q"&amp;ROUNDUP(MONTH(SalesDataTable[[#This Row],[Order Date]])/3,0)</f>
        <v>Q1</v>
      </c>
      <c r="E278" s="4" t="str">
        <f>TEXT(SalesDataTable[[#This Row],[Order Date]],"mmm")</f>
        <v>Mar</v>
      </c>
      <c r="F278" s="4" t="s">
        <v>6</v>
      </c>
      <c r="G278" s="4" t="s">
        <v>49</v>
      </c>
      <c r="H278" s="4" t="s">
        <v>28</v>
      </c>
      <c r="I278" s="4" t="s">
        <v>13</v>
      </c>
      <c r="J278" s="4" t="s">
        <v>34</v>
      </c>
      <c r="K278" s="4" t="s">
        <v>35</v>
      </c>
      <c r="L278" s="8">
        <v>2</v>
      </c>
      <c r="M278" s="5">
        <v>41.23</v>
      </c>
      <c r="N278" s="6">
        <v>0</v>
      </c>
      <c r="O278" s="5">
        <v>14.28</v>
      </c>
      <c r="P278" s="5">
        <f t="shared" si="16"/>
        <v>82.46</v>
      </c>
      <c r="Q278" s="5">
        <f t="shared" si="17"/>
        <v>28.56</v>
      </c>
      <c r="R278" s="5">
        <f t="shared" si="18"/>
        <v>53.899999999999991</v>
      </c>
      <c r="S278" s="7">
        <f t="shared" si="19"/>
        <v>0.65365025466893034</v>
      </c>
    </row>
    <row r="279" spans="1:19" ht="15.6">
      <c r="A279" s="2">
        <v>1457</v>
      </c>
      <c r="B279" s="3">
        <v>46082</v>
      </c>
      <c r="C279" s="4">
        <f>YEAR(SalesDataTable[[#This Row],[Order Date]])</f>
        <v>2026</v>
      </c>
      <c r="D279" s="10" t="str">
        <f>"Q"&amp;ROUNDUP(MONTH(SalesDataTable[[#This Row],[Order Date]])/3,0)</f>
        <v>Q1</v>
      </c>
      <c r="E279" s="4" t="str">
        <f>TEXT(SalesDataTable[[#This Row],[Order Date]],"mmm")</f>
        <v>Mar</v>
      </c>
      <c r="F279" s="4" t="s">
        <v>6</v>
      </c>
      <c r="G279" s="4" t="s">
        <v>7</v>
      </c>
      <c r="H279" s="4" t="s">
        <v>2</v>
      </c>
      <c r="I279" s="4" t="s">
        <v>13</v>
      </c>
      <c r="J279" s="4" t="s">
        <v>14</v>
      </c>
      <c r="K279" s="4" t="s">
        <v>15</v>
      </c>
      <c r="L279" s="8">
        <v>1</v>
      </c>
      <c r="M279" s="5">
        <v>36.47</v>
      </c>
      <c r="N279" s="6">
        <v>0.05</v>
      </c>
      <c r="O279" s="5">
        <v>13.21</v>
      </c>
      <c r="P279" s="5">
        <f t="shared" si="16"/>
        <v>34.646499999999996</v>
      </c>
      <c r="Q279" s="5">
        <f t="shared" si="17"/>
        <v>13.21</v>
      </c>
      <c r="R279" s="5">
        <f t="shared" si="18"/>
        <v>21.436499999999995</v>
      </c>
      <c r="S279" s="7">
        <f t="shared" si="19"/>
        <v>0.61872050567878423</v>
      </c>
    </row>
    <row r="280" spans="1:19" ht="15.6">
      <c r="A280" s="2">
        <v>2558</v>
      </c>
      <c r="B280" s="3">
        <v>46082</v>
      </c>
      <c r="C280" s="4">
        <f>YEAR(SalesDataTable[[#This Row],[Order Date]])</f>
        <v>2026</v>
      </c>
      <c r="D280" s="10" t="str">
        <f>"Q"&amp;ROUNDUP(MONTH(SalesDataTable[[#This Row],[Order Date]])/3,0)</f>
        <v>Q1</v>
      </c>
      <c r="E280" s="4" t="str">
        <f>TEXT(SalesDataTable[[#This Row],[Order Date]],"mmm")</f>
        <v>Mar</v>
      </c>
      <c r="F280" s="4" t="s">
        <v>0</v>
      </c>
      <c r="G280" s="4" t="s">
        <v>50</v>
      </c>
      <c r="H280" s="4" t="s">
        <v>28</v>
      </c>
      <c r="I280" s="4" t="s">
        <v>13</v>
      </c>
      <c r="J280" s="4" t="s">
        <v>34</v>
      </c>
      <c r="K280" s="4" t="s">
        <v>42</v>
      </c>
      <c r="L280" s="8">
        <v>1</v>
      </c>
      <c r="M280" s="5">
        <v>36.67</v>
      </c>
      <c r="N280" s="6">
        <v>0</v>
      </c>
      <c r="O280" s="5">
        <v>13.97</v>
      </c>
      <c r="P280" s="5">
        <f t="shared" si="16"/>
        <v>36.67</v>
      </c>
      <c r="Q280" s="5">
        <f t="shared" si="17"/>
        <v>13.97</v>
      </c>
      <c r="R280" s="5">
        <f t="shared" si="18"/>
        <v>22.700000000000003</v>
      </c>
      <c r="S280" s="7">
        <f t="shared" si="19"/>
        <v>0.61903463321516228</v>
      </c>
    </row>
    <row r="281" spans="1:19" ht="15.6">
      <c r="A281" s="2">
        <v>3024</v>
      </c>
      <c r="B281" s="3">
        <v>46082</v>
      </c>
      <c r="C281" s="4">
        <f>YEAR(SalesDataTable[[#This Row],[Order Date]])</f>
        <v>2026</v>
      </c>
      <c r="D281" s="10" t="str">
        <f>"Q"&amp;ROUNDUP(MONTH(SalesDataTable[[#This Row],[Order Date]])/3,0)</f>
        <v>Q1</v>
      </c>
      <c r="E281" s="4" t="str">
        <f>TEXT(SalesDataTable[[#This Row],[Order Date]],"mmm")</f>
        <v>Mar</v>
      </c>
      <c r="F281" s="4" t="s">
        <v>6</v>
      </c>
      <c r="G281" s="4" t="s">
        <v>41</v>
      </c>
      <c r="H281" s="4" t="s">
        <v>2</v>
      </c>
      <c r="I281" s="4" t="s">
        <v>16</v>
      </c>
      <c r="J281" s="4" t="s">
        <v>4</v>
      </c>
      <c r="K281" s="4" t="s">
        <v>22</v>
      </c>
      <c r="L281" s="8">
        <v>2</v>
      </c>
      <c r="M281" s="5">
        <v>51.87</v>
      </c>
      <c r="N281" s="6">
        <v>0.1</v>
      </c>
      <c r="O281" s="5">
        <v>22.95</v>
      </c>
      <c r="P281" s="5">
        <f t="shared" si="16"/>
        <v>93.366</v>
      </c>
      <c r="Q281" s="5">
        <f t="shared" si="17"/>
        <v>45.9</v>
      </c>
      <c r="R281" s="5">
        <f t="shared" si="18"/>
        <v>47.466000000000001</v>
      </c>
      <c r="S281" s="7">
        <f t="shared" si="19"/>
        <v>0.50838635049161363</v>
      </c>
    </row>
    <row r="282" spans="1:19" ht="15.6">
      <c r="A282" s="2">
        <v>3225</v>
      </c>
      <c r="B282" s="3">
        <v>46082</v>
      </c>
      <c r="C282" s="4">
        <f>YEAR(SalesDataTable[[#This Row],[Order Date]])</f>
        <v>2026</v>
      </c>
      <c r="D282" s="10" t="str">
        <f>"Q"&amp;ROUNDUP(MONTH(SalesDataTable[[#This Row],[Order Date]])/3,0)</f>
        <v>Q1</v>
      </c>
      <c r="E282" s="4" t="str">
        <f>TEXT(SalesDataTable[[#This Row],[Order Date]],"mmm")</f>
        <v>Mar</v>
      </c>
      <c r="F282" s="4" t="s">
        <v>11</v>
      </c>
      <c r="G282" s="4" t="s">
        <v>12</v>
      </c>
      <c r="H282" s="4" t="s">
        <v>19</v>
      </c>
      <c r="I282" s="4" t="s">
        <v>16</v>
      </c>
      <c r="J282" s="4" t="s">
        <v>23</v>
      </c>
      <c r="K282" s="4" t="s">
        <v>29</v>
      </c>
      <c r="L282" s="8">
        <v>1</v>
      </c>
      <c r="M282" s="5">
        <v>195.06</v>
      </c>
      <c r="N282" s="6">
        <v>0.1</v>
      </c>
      <c r="O282" s="5">
        <v>106.68</v>
      </c>
      <c r="P282" s="5">
        <f t="shared" si="16"/>
        <v>175.554</v>
      </c>
      <c r="Q282" s="5">
        <f t="shared" si="17"/>
        <v>106.68</v>
      </c>
      <c r="R282" s="5">
        <f t="shared" si="18"/>
        <v>68.873999999999995</v>
      </c>
      <c r="S282" s="7">
        <f t="shared" si="19"/>
        <v>0.39232372945076727</v>
      </c>
    </row>
    <row r="283" spans="1:19" ht="15.6">
      <c r="A283" s="2">
        <v>3551</v>
      </c>
      <c r="B283" s="3">
        <v>46082</v>
      </c>
      <c r="C283" s="4">
        <f>YEAR(SalesDataTable[[#This Row],[Order Date]])</f>
        <v>2026</v>
      </c>
      <c r="D283" s="10" t="str">
        <f>"Q"&amp;ROUNDUP(MONTH(SalesDataTable[[#This Row],[Order Date]])/3,0)</f>
        <v>Q1</v>
      </c>
      <c r="E283" s="4" t="str">
        <f>TEXT(SalesDataTable[[#This Row],[Order Date]],"mmm")</f>
        <v>Mar</v>
      </c>
      <c r="F283" s="4" t="s">
        <v>6</v>
      </c>
      <c r="G283" s="4" t="s">
        <v>41</v>
      </c>
      <c r="H283" s="4" t="s">
        <v>28</v>
      </c>
      <c r="I283" s="4" t="s">
        <v>3</v>
      </c>
      <c r="J283" s="4" t="s">
        <v>4</v>
      </c>
      <c r="K283" s="4" t="s">
        <v>30</v>
      </c>
      <c r="L283" s="8">
        <v>2</v>
      </c>
      <c r="M283" s="5">
        <v>100.79</v>
      </c>
      <c r="N283" s="6">
        <v>0.05</v>
      </c>
      <c r="O283" s="5">
        <v>49</v>
      </c>
      <c r="P283" s="5">
        <f t="shared" si="16"/>
        <v>191.501</v>
      </c>
      <c r="Q283" s="5">
        <f t="shared" si="17"/>
        <v>98</v>
      </c>
      <c r="R283" s="5">
        <f t="shared" si="18"/>
        <v>93.501000000000005</v>
      </c>
      <c r="S283" s="7">
        <f t="shared" si="19"/>
        <v>0.48825332504791097</v>
      </c>
    </row>
    <row r="284" spans="1:19" ht="15.6">
      <c r="A284" s="2">
        <v>4157</v>
      </c>
      <c r="B284" s="3">
        <v>46082</v>
      </c>
      <c r="C284" s="4">
        <f>YEAR(SalesDataTable[[#This Row],[Order Date]])</f>
        <v>2026</v>
      </c>
      <c r="D284" s="10" t="str">
        <f>"Q"&amp;ROUNDUP(MONTH(SalesDataTable[[#This Row],[Order Date]])/3,0)</f>
        <v>Q1</v>
      </c>
      <c r="E284" s="4" t="str">
        <f>TEXT(SalesDataTable[[#This Row],[Order Date]],"mmm")</f>
        <v>Mar</v>
      </c>
      <c r="F284" s="4" t="s">
        <v>20</v>
      </c>
      <c r="G284" s="4" t="s">
        <v>33</v>
      </c>
      <c r="H284" s="4" t="s">
        <v>2</v>
      </c>
      <c r="I284" s="4" t="s">
        <v>13</v>
      </c>
      <c r="J284" s="4" t="s">
        <v>4</v>
      </c>
      <c r="K284" s="4" t="s">
        <v>22</v>
      </c>
      <c r="L284" s="8">
        <v>5</v>
      </c>
      <c r="M284" s="5">
        <v>51.92</v>
      </c>
      <c r="N284" s="6">
        <v>0.15</v>
      </c>
      <c r="O284" s="5">
        <v>22.24</v>
      </c>
      <c r="P284" s="5">
        <f t="shared" si="16"/>
        <v>220.66000000000003</v>
      </c>
      <c r="Q284" s="5">
        <f t="shared" si="17"/>
        <v>111.19999999999999</v>
      </c>
      <c r="R284" s="5">
        <f t="shared" si="18"/>
        <v>109.46000000000004</v>
      </c>
      <c r="S284" s="7">
        <f t="shared" si="19"/>
        <v>0.49605728269736254</v>
      </c>
    </row>
    <row r="285" spans="1:19" ht="15.6">
      <c r="A285" s="2">
        <v>4398</v>
      </c>
      <c r="B285" s="3">
        <v>46082</v>
      </c>
      <c r="C285" s="4">
        <f>YEAR(SalesDataTable[[#This Row],[Order Date]])</f>
        <v>2026</v>
      </c>
      <c r="D285" s="10" t="str">
        <f>"Q"&amp;ROUNDUP(MONTH(SalesDataTable[[#This Row],[Order Date]])/3,0)</f>
        <v>Q1</v>
      </c>
      <c r="E285" s="4" t="str">
        <f>TEXT(SalesDataTable[[#This Row],[Order Date]],"mmm")</f>
        <v>Mar</v>
      </c>
      <c r="F285" s="4" t="s">
        <v>20</v>
      </c>
      <c r="G285" s="4" t="s">
        <v>31</v>
      </c>
      <c r="H285" s="4" t="s">
        <v>2</v>
      </c>
      <c r="I285" s="4" t="s">
        <v>13</v>
      </c>
      <c r="J285" s="4" t="s">
        <v>23</v>
      </c>
      <c r="K285" s="4" t="s">
        <v>51</v>
      </c>
      <c r="L285" s="8">
        <v>1</v>
      </c>
      <c r="M285" s="5">
        <v>123.99</v>
      </c>
      <c r="N285" s="6">
        <v>0.05</v>
      </c>
      <c r="O285" s="5">
        <v>61.67</v>
      </c>
      <c r="P285" s="5">
        <f t="shared" si="16"/>
        <v>117.79049999999999</v>
      </c>
      <c r="Q285" s="5">
        <f t="shared" si="17"/>
        <v>61.67</v>
      </c>
      <c r="R285" s="5">
        <f t="shared" si="18"/>
        <v>56.120499999999993</v>
      </c>
      <c r="S285" s="7">
        <f t="shared" si="19"/>
        <v>0.47644334644984099</v>
      </c>
    </row>
    <row r="286" spans="1:19" ht="15.6">
      <c r="A286" s="2">
        <v>4951</v>
      </c>
      <c r="B286" s="3">
        <v>46082</v>
      </c>
      <c r="C286" s="4">
        <f>YEAR(SalesDataTable[[#This Row],[Order Date]])</f>
        <v>2026</v>
      </c>
      <c r="D286" s="10" t="str">
        <f>"Q"&amp;ROUNDUP(MONTH(SalesDataTable[[#This Row],[Order Date]])/3,0)</f>
        <v>Q1</v>
      </c>
      <c r="E286" s="4" t="str">
        <f>TEXT(SalesDataTable[[#This Row],[Order Date]],"mmm")</f>
        <v>Mar</v>
      </c>
      <c r="F286" s="4" t="s">
        <v>6</v>
      </c>
      <c r="G286" s="4" t="s">
        <v>49</v>
      </c>
      <c r="H286" s="4" t="s">
        <v>2</v>
      </c>
      <c r="I286" s="4" t="s">
        <v>13</v>
      </c>
      <c r="J286" s="4" t="s">
        <v>23</v>
      </c>
      <c r="K286" s="4" t="s">
        <v>24</v>
      </c>
      <c r="L286" s="8">
        <v>1</v>
      </c>
      <c r="M286" s="5">
        <v>344.8</v>
      </c>
      <c r="N286" s="6">
        <v>0.05</v>
      </c>
      <c r="O286" s="5">
        <v>196.14</v>
      </c>
      <c r="P286" s="5">
        <f t="shared" si="16"/>
        <v>327.56</v>
      </c>
      <c r="Q286" s="5">
        <f t="shared" si="17"/>
        <v>196.14</v>
      </c>
      <c r="R286" s="5">
        <f t="shared" si="18"/>
        <v>131.42000000000002</v>
      </c>
      <c r="S286" s="7">
        <f t="shared" si="19"/>
        <v>0.40120893882036884</v>
      </c>
    </row>
    <row r="287" spans="1:19" ht="15.6">
      <c r="A287" s="2">
        <v>1354</v>
      </c>
      <c r="B287" s="3">
        <v>46083</v>
      </c>
      <c r="C287" s="4">
        <f>YEAR(SalesDataTable[[#This Row],[Order Date]])</f>
        <v>2026</v>
      </c>
      <c r="D287" s="10" t="str">
        <f>"Q"&amp;ROUNDUP(MONTH(SalesDataTable[[#This Row],[Order Date]])/3,0)</f>
        <v>Q1</v>
      </c>
      <c r="E287" s="4" t="str">
        <f>TEXT(SalesDataTable[[#This Row],[Order Date]],"mmm")</f>
        <v>Mar</v>
      </c>
      <c r="F287" s="4" t="s">
        <v>20</v>
      </c>
      <c r="G287" s="4" t="s">
        <v>33</v>
      </c>
      <c r="H287" s="4" t="s">
        <v>28</v>
      </c>
      <c r="I287" s="4" t="s">
        <v>3</v>
      </c>
      <c r="J287" s="4" t="s">
        <v>14</v>
      </c>
      <c r="K287" s="4" t="s">
        <v>44</v>
      </c>
      <c r="L287" s="8">
        <v>3</v>
      </c>
      <c r="M287" s="5">
        <v>131.91999999999999</v>
      </c>
      <c r="N287" s="6">
        <v>0.05</v>
      </c>
      <c r="O287" s="5">
        <v>67.47</v>
      </c>
      <c r="P287" s="5">
        <f t="shared" si="16"/>
        <v>375.97199999999998</v>
      </c>
      <c r="Q287" s="5">
        <f t="shared" si="17"/>
        <v>202.41</v>
      </c>
      <c r="R287" s="5">
        <f t="shared" si="18"/>
        <v>173.56199999999998</v>
      </c>
      <c r="S287" s="7">
        <f t="shared" si="19"/>
        <v>0.46163544093709102</v>
      </c>
    </row>
    <row r="288" spans="1:19" ht="15.6">
      <c r="A288" s="2">
        <v>2042</v>
      </c>
      <c r="B288" s="3">
        <v>46083</v>
      </c>
      <c r="C288" s="4">
        <f>YEAR(SalesDataTable[[#This Row],[Order Date]])</f>
        <v>2026</v>
      </c>
      <c r="D288" s="10" t="str">
        <f>"Q"&amp;ROUNDUP(MONTH(SalesDataTable[[#This Row],[Order Date]])/3,0)</f>
        <v>Q1</v>
      </c>
      <c r="E288" s="4" t="str">
        <f>TEXT(SalesDataTable[[#This Row],[Order Date]],"mmm")</f>
        <v>Mar</v>
      </c>
      <c r="F288" s="4" t="s">
        <v>11</v>
      </c>
      <c r="G288" s="4" t="s">
        <v>52</v>
      </c>
      <c r="H288" s="4" t="s">
        <v>2</v>
      </c>
      <c r="I288" s="4" t="s">
        <v>16</v>
      </c>
      <c r="J288" s="4" t="s">
        <v>9</v>
      </c>
      <c r="K288" s="4" t="s">
        <v>17</v>
      </c>
      <c r="L288" s="8">
        <v>3</v>
      </c>
      <c r="M288" s="5">
        <v>146.99</v>
      </c>
      <c r="N288" s="6">
        <v>0</v>
      </c>
      <c r="O288" s="5">
        <v>80.069999999999993</v>
      </c>
      <c r="P288" s="5">
        <f t="shared" si="16"/>
        <v>440.97</v>
      </c>
      <c r="Q288" s="5">
        <f t="shared" si="17"/>
        <v>240.20999999999998</v>
      </c>
      <c r="R288" s="5">
        <f t="shared" si="18"/>
        <v>200.76000000000005</v>
      </c>
      <c r="S288" s="7">
        <f t="shared" si="19"/>
        <v>0.45526906592285199</v>
      </c>
    </row>
    <row r="289" spans="1:19" ht="15.6">
      <c r="A289" s="2">
        <v>3895</v>
      </c>
      <c r="B289" s="3">
        <v>46083</v>
      </c>
      <c r="C289" s="4">
        <f>YEAR(SalesDataTable[[#This Row],[Order Date]])</f>
        <v>2026</v>
      </c>
      <c r="D289" s="10" t="str">
        <f>"Q"&amp;ROUNDUP(MONTH(SalesDataTable[[#This Row],[Order Date]])/3,0)</f>
        <v>Q1</v>
      </c>
      <c r="E289" s="4" t="str">
        <f>TEXT(SalesDataTable[[#This Row],[Order Date]],"mmm")</f>
        <v>Mar</v>
      </c>
      <c r="F289" s="4" t="s">
        <v>20</v>
      </c>
      <c r="G289" s="4" t="s">
        <v>31</v>
      </c>
      <c r="H289" s="4" t="s">
        <v>2</v>
      </c>
      <c r="I289" s="4" t="s">
        <v>16</v>
      </c>
      <c r="J289" s="4" t="s">
        <v>14</v>
      </c>
      <c r="K289" s="4" t="s">
        <v>48</v>
      </c>
      <c r="L289" s="8">
        <v>2</v>
      </c>
      <c r="M289" s="5">
        <v>164.74</v>
      </c>
      <c r="N289" s="6">
        <v>0.05</v>
      </c>
      <c r="O289" s="5">
        <v>89.9</v>
      </c>
      <c r="P289" s="5">
        <f t="shared" si="16"/>
        <v>313.00600000000003</v>
      </c>
      <c r="Q289" s="5">
        <f t="shared" si="17"/>
        <v>179.8</v>
      </c>
      <c r="R289" s="5">
        <f t="shared" si="18"/>
        <v>133.20600000000002</v>
      </c>
      <c r="S289" s="7">
        <f t="shared" si="19"/>
        <v>0.42557011686676932</v>
      </c>
    </row>
    <row r="290" spans="1:19" ht="15.6">
      <c r="A290" s="2">
        <v>5074</v>
      </c>
      <c r="B290" s="3">
        <v>46083</v>
      </c>
      <c r="C290" s="4">
        <f>YEAR(SalesDataTable[[#This Row],[Order Date]])</f>
        <v>2026</v>
      </c>
      <c r="D290" s="10" t="str">
        <f>"Q"&amp;ROUNDUP(MONTH(SalesDataTable[[#This Row],[Order Date]])/3,0)</f>
        <v>Q1</v>
      </c>
      <c r="E290" s="4" t="str">
        <f>TEXT(SalesDataTable[[#This Row],[Order Date]],"mmm")</f>
        <v>Mar</v>
      </c>
      <c r="F290" s="4" t="s">
        <v>20</v>
      </c>
      <c r="G290" s="4" t="s">
        <v>31</v>
      </c>
      <c r="H290" s="4" t="s">
        <v>2</v>
      </c>
      <c r="I290" s="4" t="s">
        <v>3</v>
      </c>
      <c r="J290" s="4" t="s">
        <v>9</v>
      </c>
      <c r="K290" s="4" t="s">
        <v>10</v>
      </c>
      <c r="L290" s="8">
        <v>2</v>
      </c>
      <c r="M290" s="5">
        <v>89.81</v>
      </c>
      <c r="N290" s="6">
        <v>0</v>
      </c>
      <c r="O290" s="5">
        <v>46.44</v>
      </c>
      <c r="P290" s="5">
        <f t="shared" si="16"/>
        <v>179.62</v>
      </c>
      <c r="Q290" s="5">
        <f t="shared" si="17"/>
        <v>92.88</v>
      </c>
      <c r="R290" s="5">
        <f t="shared" si="18"/>
        <v>86.740000000000009</v>
      </c>
      <c r="S290" s="7">
        <f t="shared" si="19"/>
        <v>0.482908362097762</v>
      </c>
    </row>
    <row r="291" spans="1:19" ht="15.6">
      <c r="A291" s="2">
        <v>179</v>
      </c>
      <c r="B291" s="3">
        <v>46084</v>
      </c>
      <c r="C291" s="4">
        <f>YEAR(SalesDataTable[[#This Row],[Order Date]])</f>
        <v>2026</v>
      </c>
      <c r="D291" s="10" t="str">
        <f>"Q"&amp;ROUNDUP(MONTH(SalesDataTable[[#This Row],[Order Date]])/3,0)</f>
        <v>Q1</v>
      </c>
      <c r="E291" s="4" t="str">
        <f>TEXT(SalesDataTable[[#This Row],[Order Date]],"mmm")</f>
        <v>Mar</v>
      </c>
      <c r="F291" s="4" t="s">
        <v>11</v>
      </c>
      <c r="G291" s="4" t="s">
        <v>52</v>
      </c>
      <c r="H291" s="4" t="s">
        <v>19</v>
      </c>
      <c r="I291" s="4" t="s">
        <v>3</v>
      </c>
      <c r="J291" s="4" t="s">
        <v>34</v>
      </c>
      <c r="K291" s="4" t="s">
        <v>42</v>
      </c>
      <c r="L291" s="8">
        <v>1</v>
      </c>
      <c r="M291" s="5">
        <v>35.369999999999997</v>
      </c>
      <c r="N291" s="6">
        <v>0</v>
      </c>
      <c r="O291" s="5">
        <v>13.88</v>
      </c>
      <c r="P291" s="5">
        <f t="shared" si="16"/>
        <v>35.369999999999997</v>
      </c>
      <c r="Q291" s="5">
        <f t="shared" si="17"/>
        <v>13.88</v>
      </c>
      <c r="R291" s="5">
        <f t="shared" si="18"/>
        <v>21.489999999999995</v>
      </c>
      <c r="S291" s="7">
        <f t="shared" si="19"/>
        <v>0.60757704269154644</v>
      </c>
    </row>
    <row r="292" spans="1:19" ht="15.6">
      <c r="A292" s="2">
        <v>459</v>
      </c>
      <c r="B292" s="3">
        <v>46084</v>
      </c>
      <c r="C292" s="4">
        <f>YEAR(SalesDataTable[[#This Row],[Order Date]])</f>
        <v>2026</v>
      </c>
      <c r="D292" s="10" t="str">
        <f>"Q"&amp;ROUNDUP(MONTH(SalesDataTable[[#This Row],[Order Date]])/3,0)</f>
        <v>Q1</v>
      </c>
      <c r="E292" s="4" t="str">
        <f>TEXT(SalesDataTable[[#This Row],[Order Date]],"mmm")</f>
        <v>Mar</v>
      </c>
      <c r="F292" s="4" t="s">
        <v>6</v>
      </c>
      <c r="G292" s="4" t="s">
        <v>43</v>
      </c>
      <c r="H292" s="4" t="s">
        <v>28</v>
      </c>
      <c r="I292" s="4" t="s">
        <v>13</v>
      </c>
      <c r="J292" s="4" t="s">
        <v>4</v>
      </c>
      <c r="K292" s="4" t="s">
        <v>22</v>
      </c>
      <c r="L292" s="8">
        <v>4</v>
      </c>
      <c r="M292" s="5">
        <v>50.64</v>
      </c>
      <c r="N292" s="6">
        <v>0</v>
      </c>
      <c r="O292" s="5">
        <v>23.09</v>
      </c>
      <c r="P292" s="5">
        <f t="shared" si="16"/>
        <v>202.56</v>
      </c>
      <c r="Q292" s="5">
        <f t="shared" si="17"/>
        <v>92.36</v>
      </c>
      <c r="R292" s="5">
        <f t="shared" si="18"/>
        <v>110.2</v>
      </c>
      <c r="S292" s="7">
        <f t="shared" si="19"/>
        <v>0.54403633491311221</v>
      </c>
    </row>
    <row r="293" spans="1:19" ht="15.6">
      <c r="A293" s="2">
        <v>525</v>
      </c>
      <c r="B293" s="3">
        <v>46084</v>
      </c>
      <c r="C293" s="4">
        <f>YEAR(SalesDataTable[[#This Row],[Order Date]])</f>
        <v>2026</v>
      </c>
      <c r="D293" s="10" t="str">
        <f>"Q"&amp;ROUNDUP(MONTH(SalesDataTable[[#This Row],[Order Date]])/3,0)</f>
        <v>Q1</v>
      </c>
      <c r="E293" s="4" t="str">
        <f>TEXT(SalesDataTable[[#This Row],[Order Date]],"mmm")</f>
        <v>Mar</v>
      </c>
      <c r="F293" s="4" t="s">
        <v>20</v>
      </c>
      <c r="G293" s="4" t="s">
        <v>31</v>
      </c>
      <c r="H293" s="4" t="s">
        <v>19</v>
      </c>
      <c r="I293" s="4" t="s">
        <v>3</v>
      </c>
      <c r="J293" s="4" t="s">
        <v>9</v>
      </c>
      <c r="K293" s="4" t="s">
        <v>17</v>
      </c>
      <c r="L293" s="8">
        <v>1</v>
      </c>
      <c r="M293" s="5">
        <v>146.37</v>
      </c>
      <c r="N293" s="6">
        <v>0</v>
      </c>
      <c r="O293" s="5">
        <v>78.3</v>
      </c>
      <c r="P293" s="5">
        <f t="shared" si="16"/>
        <v>146.37</v>
      </c>
      <c r="Q293" s="5">
        <f t="shared" si="17"/>
        <v>78.3</v>
      </c>
      <c r="R293" s="5">
        <f t="shared" si="18"/>
        <v>68.070000000000007</v>
      </c>
      <c r="S293" s="7">
        <f t="shared" si="19"/>
        <v>0.46505431440869033</v>
      </c>
    </row>
    <row r="294" spans="1:19" ht="15.6">
      <c r="A294" s="2">
        <v>3374</v>
      </c>
      <c r="B294" s="3">
        <v>46084</v>
      </c>
      <c r="C294" s="4">
        <f>YEAR(SalesDataTable[[#This Row],[Order Date]])</f>
        <v>2026</v>
      </c>
      <c r="D294" s="10" t="str">
        <f>"Q"&amp;ROUNDUP(MONTH(SalesDataTable[[#This Row],[Order Date]])/3,0)</f>
        <v>Q1</v>
      </c>
      <c r="E294" s="4" t="str">
        <f>TEXT(SalesDataTable[[#This Row],[Order Date]],"mmm")</f>
        <v>Mar</v>
      </c>
      <c r="F294" s="4" t="s">
        <v>11</v>
      </c>
      <c r="G294" s="4" t="s">
        <v>12</v>
      </c>
      <c r="H294" s="4" t="s">
        <v>2</v>
      </c>
      <c r="I294" s="4" t="s">
        <v>3</v>
      </c>
      <c r="J294" s="4" t="s">
        <v>9</v>
      </c>
      <c r="K294" s="4" t="s">
        <v>17</v>
      </c>
      <c r="L294" s="8">
        <v>3</v>
      </c>
      <c r="M294" s="5">
        <v>143.74</v>
      </c>
      <c r="N294" s="6">
        <v>0</v>
      </c>
      <c r="O294" s="5">
        <v>81.58</v>
      </c>
      <c r="P294" s="5">
        <f t="shared" si="16"/>
        <v>431.22</v>
      </c>
      <c r="Q294" s="5">
        <f t="shared" si="17"/>
        <v>244.74</v>
      </c>
      <c r="R294" s="5">
        <f t="shared" si="18"/>
        <v>186.48000000000002</v>
      </c>
      <c r="S294" s="7">
        <f t="shared" si="19"/>
        <v>0.43244747460692917</v>
      </c>
    </row>
    <row r="295" spans="1:19" ht="15.6">
      <c r="A295" s="2">
        <v>3850</v>
      </c>
      <c r="B295" s="3">
        <v>46084</v>
      </c>
      <c r="C295" s="4">
        <f>YEAR(SalesDataTable[[#This Row],[Order Date]])</f>
        <v>2026</v>
      </c>
      <c r="D295" s="10" t="str">
        <f>"Q"&amp;ROUNDUP(MONTH(SalesDataTable[[#This Row],[Order Date]])/3,0)</f>
        <v>Q1</v>
      </c>
      <c r="E295" s="4" t="str">
        <f>TEXT(SalesDataTable[[#This Row],[Order Date]],"mmm")</f>
        <v>Mar</v>
      </c>
      <c r="F295" s="4" t="s">
        <v>20</v>
      </c>
      <c r="G295" s="4" t="s">
        <v>31</v>
      </c>
      <c r="H295" s="4" t="s">
        <v>28</v>
      </c>
      <c r="I295" s="4" t="s">
        <v>13</v>
      </c>
      <c r="J295" s="4" t="s">
        <v>23</v>
      </c>
      <c r="K295" s="4" t="s">
        <v>40</v>
      </c>
      <c r="L295" s="8">
        <v>2</v>
      </c>
      <c r="M295" s="5">
        <v>81.94</v>
      </c>
      <c r="N295" s="6">
        <v>0.1</v>
      </c>
      <c r="O295" s="5">
        <v>39.9</v>
      </c>
      <c r="P295" s="5">
        <f t="shared" si="16"/>
        <v>147.49199999999999</v>
      </c>
      <c r="Q295" s="5">
        <f t="shared" si="17"/>
        <v>79.8</v>
      </c>
      <c r="R295" s="5">
        <f t="shared" si="18"/>
        <v>67.691999999999993</v>
      </c>
      <c r="S295" s="7">
        <f t="shared" si="19"/>
        <v>0.45895370596371327</v>
      </c>
    </row>
    <row r="296" spans="1:19" ht="15.6">
      <c r="A296" s="2">
        <v>4004</v>
      </c>
      <c r="B296" s="3">
        <v>46084</v>
      </c>
      <c r="C296" s="4">
        <f>YEAR(SalesDataTable[[#This Row],[Order Date]])</f>
        <v>2026</v>
      </c>
      <c r="D296" s="10" t="str">
        <f>"Q"&amp;ROUNDUP(MONTH(SalesDataTable[[#This Row],[Order Date]])/3,0)</f>
        <v>Q1</v>
      </c>
      <c r="E296" s="4" t="str">
        <f>TEXT(SalesDataTable[[#This Row],[Order Date]],"mmm")</f>
        <v>Mar</v>
      </c>
      <c r="F296" s="4" t="s">
        <v>11</v>
      </c>
      <c r="G296" s="4" t="s">
        <v>25</v>
      </c>
      <c r="H296" s="4" t="s">
        <v>2</v>
      </c>
      <c r="I296" s="4" t="s">
        <v>13</v>
      </c>
      <c r="J296" s="4" t="s">
        <v>14</v>
      </c>
      <c r="K296" s="4" t="s">
        <v>32</v>
      </c>
      <c r="L296" s="8">
        <v>1</v>
      </c>
      <c r="M296" s="5">
        <v>46.46</v>
      </c>
      <c r="N296" s="6">
        <v>0.1</v>
      </c>
      <c r="O296" s="5">
        <v>17.989999999999998</v>
      </c>
      <c r="P296" s="5">
        <f t="shared" si="16"/>
        <v>41.814</v>
      </c>
      <c r="Q296" s="5">
        <f t="shared" si="17"/>
        <v>17.989999999999998</v>
      </c>
      <c r="R296" s="5">
        <f t="shared" si="18"/>
        <v>23.824000000000002</v>
      </c>
      <c r="S296" s="7">
        <f t="shared" si="19"/>
        <v>0.56976132395848289</v>
      </c>
    </row>
    <row r="297" spans="1:19" ht="15.6">
      <c r="A297" s="2">
        <v>788</v>
      </c>
      <c r="B297" s="3">
        <v>46085</v>
      </c>
      <c r="C297" s="4">
        <f>YEAR(SalesDataTable[[#This Row],[Order Date]])</f>
        <v>2026</v>
      </c>
      <c r="D297" s="10" t="str">
        <f>"Q"&amp;ROUNDUP(MONTH(SalesDataTable[[#This Row],[Order Date]])/3,0)</f>
        <v>Q1</v>
      </c>
      <c r="E297" s="4" t="str">
        <f>TEXT(SalesDataTable[[#This Row],[Order Date]],"mmm")</f>
        <v>Mar</v>
      </c>
      <c r="F297" s="4" t="s">
        <v>6</v>
      </c>
      <c r="G297" s="4" t="s">
        <v>41</v>
      </c>
      <c r="H297" s="4" t="s">
        <v>2</v>
      </c>
      <c r="I297" s="4" t="s">
        <v>13</v>
      </c>
      <c r="J297" s="4" t="s">
        <v>4</v>
      </c>
      <c r="K297" s="4" t="s">
        <v>26</v>
      </c>
      <c r="L297" s="8">
        <v>3</v>
      </c>
      <c r="M297" s="5">
        <v>39.49</v>
      </c>
      <c r="N297" s="6">
        <v>0</v>
      </c>
      <c r="O297" s="5">
        <v>16.420000000000002</v>
      </c>
      <c r="P297" s="5">
        <f t="shared" si="16"/>
        <v>118.47</v>
      </c>
      <c r="Q297" s="5">
        <f t="shared" si="17"/>
        <v>49.260000000000005</v>
      </c>
      <c r="R297" s="5">
        <f t="shared" si="18"/>
        <v>69.209999999999994</v>
      </c>
      <c r="S297" s="7">
        <f t="shared" si="19"/>
        <v>0.58419853127374011</v>
      </c>
    </row>
    <row r="298" spans="1:19" ht="15.6">
      <c r="A298" s="2">
        <v>1717</v>
      </c>
      <c r="B298" s="3">
        <v>46085</v>
      </c>
      <c r="C298" s="4">
        <f>YEAR(SalesDataTable[[#This Row],[Order Date]])</f>
        <v>2026</v>
      </c>
      <c r="D298" s="10" t="str">
        <f>"Q"&amp;ROUNDUP(MONTH(SalesDataTable[[#This Row],[Order Date]])/3,0)</f>
        <v>Q1</v>
      </c>
      <c r="E298" s="4" t="str">
        <f>TEXT(SalesDataTable[[#This Row],[Order Date]],"mmm")</f>
        <v>Mar</v>
      </c>
      <c r="F298" s="4" t="s">
        <v>20</v>
      </c>
      <c r="G298" s="4" t="s">
        <v>47</v>
      </c>
      <c r="H298" s="4" t="s">
        <v>2</v>
      </c>
      <c r="I298" s="4" t="s">
        <v>3</v>
      </c>
      <c r="J298" s="4" t="s">
        <v>34</v>
      </c>
      <c r="K298" s="4" t="s">
        <v>35</v>
      </c>
      <c r="L298" s="8">
        <v>1</v>
      </c>
      <c r="M298" s="5">
        <v>40.909999999999997</v>
      </c>
      <c r="N298" s="6">
        <v>0</v>
      </c>
      <c r="O298" s="5">
        <v>14.89</v>
      </c>
      <c r="P298" s="5">
        <f t="shared" si="16"/>
        <v>40.909999999999997</v>
      </c>
      <c r="Q298" s="5">
        <f t="shared" si="17"/>
        <v>14.89</v>
      </c>
      <c r="R298" s="5">
        <f t="shared" si="18"/>
        <v>26.019999999999996</v>
      </c>
      <c r="S298" s="7">
        <f t="shared" si="19"/>
        <v>0.63603031043754577</v>
      </c>
    </row>
    <row r="299" spans="1:19" ht="15.6">
      <c r="A299" s="2">
        <v>1819</v>
      </c>
      <c r="B299" s="3">
        <v>46085</v>
      </c>
      <c r="C299" s="4">
        <f>YEAR(SalesDataTable[[#This Row],[Order Date]])</f>
        <v>2026</v>
      </c>
      <c r="D299" s="10" t="str">
        <f>"Q"&amp;ROUNDUP(MONTH(SalesDataTable[[#This Row],[Order Date]])/3,0)</f>
        <v>Q1</v>
      </c>
      <c r="E299" s="4" t="str">
        <f>TEXT(SalesDataTable[[#This Row],[Order Date]],"mmm")</f>
        <v>Mar</v>
      </c>
      <c r="F299" s="4" t="s">
        <v>20</v>
      </c>
      <c r="G299" s="4" t="s">
        <v>33</v>
      </c>
      <c r="H299" s="4" t="s">
        <v>28</v>
      </c>
      <c r="I299" s="4" t="s">
        <v>13</v>
      </c>
      <c r="J299" s="4" t="s">
        <v>4</v>
      </c>
      <c r="K299" s="4" t="s">
        <v>22</v>
      </c>
      <c r="L299" s="8">
        <v>1</v>
      </c>
      <c r="M299" s="5">
        <v>49.94</v>
      </c>
      <c r="N299" s="6">
        <v>0.1</v>
      </c>
      <c r="O299" s="5">
        <v>21.84</v>
      </c>
      <c r="P299" s="5">
        <f t="shared" si="16"/>
        <v>44.945999999999998</v>
      </c>
      <c r="Q299" s="5">
        <f t="shared" si="17"/>
        <v>21.84</v>
      </c>
      <c r="R299" s="5">
        <f t="shared" si="18"/>
        <v>23.105999999999998</v>
      </c>
      <c r="S299" s="7">
        <f t="shared" si="19"/>
        <v>0.51408356694700308</v>
      </c>
    </row>
    <row r="300" spans="1:19" ht="15.6">
      <c r="A300" s="2">
        <v>1992</v>
      </c>
      <c r="B300" s="3">
        <v>46085</v>
      </c>
      <c r="C300" s="4">
        <f>YEAR(SalesDataTable[[#This Row],[Order Date]])</f>
        <v>2026</v>
      </c>
      <c r="D300" s="10" t="str">
        <f>"Q"&amp;ROUNDUP(MONTH(SalesDataTable[[#This Row],[Order Date]])/3,0)</f>
        <v>Q1</v>
      </c>
      <c r="E300" s="4" t="str">
        <f>TEXT(SalesDataTable[[#This Row],[Order Date]],"mmm")</f>
        <v>Mar</v>
      </c>
      <c r="F300" s="4" t="s">
        <v>11</v>
      </c>
      <c r="G300" s="4" t="s">
        <v>25</v>
      </c>
      <c r="H300" s="4" t="s">
        <v>2</v>
      </c>
      <c r="I300" s="4" t="s">
        <v>16</v>
      </c>
      <c r="J300" s="4" t="s">
        <v>14</v>
      </c>
      <c r="K300" s="4" t="s">
        <v>15</v>
      </c>
      <c r="L300" s="8">
        <v>1</v>
      </c>
      <c r="M300" s="5">
        <v>35.520000000000003</v>
      </c>
      <c r="N300" s="6">
        <v>0</v>
      </c>
      <c r="O300" s="5">
        <v>13.21</v>
      </c>
      <c r="P300" s="5">
        <f t="shared" si="16"/>
        <v>35.520000000000003</v>
      </c>
      <c r="Q300" s="5">
        <f t="shared" si="17"/>
        <v>13.21</v>
      </c>
      <c r="R300" s="5">
        <f t="shared" si="18"/>
        <v>22.310000000000002</v>
      </c>
      <c r="S300" s="7">
        <f t="shared" si="19"/>
        <v>0.62809684684684686</v>
      </c>
    </row>
    <row r="301" spans="1:19" ht="15.6">
      <c r="A301" s="2">
        <v>2499</v>
      </c>
      <c r="B301" s="3">
        <v>46085</v>
      </c>
      <c r="C301" s="4">
        <f>YEAR(SalesDataTable[[#This Row],[Order Date]])</f>
        <v>2026</v>
      </c>
      <c r="D301" s="10" t="str">
        <f>"Q"&amp;ROUNDUP(MONTH(SalesDataTable[[#This Row],[Order Date]])/3,0)</f>
        <v>Q1</v>
      </c>
      <c r="E301" s="4" t="str">
        <f>TEXT(SalesDataTable[[#This Row],[Order Date]],"mmm")</f>
        <v>Mar</v>
      </c>
      <c r="F301" s="4" t="s">
        <v>20</v>
      </c>
      <c r="G301" s="4" t="s">
        <v>31</v>
      </c>
      <c r="H301" s="4" t="s">
        <v>19</v>
      </c>
      <c r="I301" s="4" t="s">
        <v>13</v>
      </c>
      <c r="J301" s="4" t="s">
        <v>23</v>
      </c>
      <c r="K301" s="4" t="s">
        <v>24</v>
      </c>
      <c r="L301" s="8">
        <v>2</v>
      </c>
      <c r="M301" s="5">
        <v>341.1</v>
      </c>
      <c r="N301" s="6">
        <v>0</v>
      </c>
      <c r="O301" s="5">
        <v>200.19</v>
      </c>
      <c r="P301" s="5">
        <f t="shared" si="16"/>
        <v>682.2</v>
      </c>
      <c r="Q301" s="5">
        <f t="shared" si="17"/>
        <v>400.38</v>
      </c>
      <c r="R301" s="5">
        <f t="shared" si="18"/>
        <v>281.82000000000005</v>
      </c>
      <c r="S301" s="7">
        <f t="shared" si="19"/>
        <v>0.41310466138962187</v>
      </c>
    </row>
    <row r="302" spans="1:19" ht="15.6">
      <c r="A302" s="2">
        <v>2698</v>
      </c>
      <c r="B302" s="3">
        <v>46085</v>
      </c>
      <c r="C302" s="4">
        <f>YEAR(SalesDataTable[[#This Row],[Order Date]])</f>
        <v>2026</v>
      </c>
      <c r="D302" s="10" t="str">
        <f>"Q"&amp;ROUNDUP(MONTH(SalesDataTable[[#This Row],[Order Date]])/3,0)</f>
        <v>Q1</v>
      </c>
      <c r="E302" s="4" t="str">
        <f>TEXT(SalesDataTable[[#This Row],[Order Date]],"mmm")</f>
        <v>Mar</v>
      </c>
      <c r="F302" s="4" t="s">
        <v>11</v>
      </c>
      <c r="G302" s="4" t="s">
        <v>52</v>
      </c>
      <c r="H302" s="4" t="s">
        <v>28</v>
      </c>
      <c r="I302" s="4" t="s">
        <v>13</v>
      </c>
      <c r="J302" s="4" t="s">
        <v>34</v>
      </c>
      <c r="K302" s="4" t="s">
        <v>42</v>
      </c>
      <c r="L302" s="8">
        <v>4</v>
      </c>
      <c r="M302" s="5">
        <v>36.08</v>
      </c>
      <c r="N302" s="6">
        <v>0</v>
      </c>
      <c r="O302" s="5">
        <v>13.89</v>
      </c>
      <c r="P302" s="5">
        <f t="shared" si="16"/>
        <v>144.32</v>
      </c>
      <c r="Q302" s="5">
        <f t="shared" si="17"/>
        <v>55.56</v>
      </c>
      <c r="R302" s="5">
        <f t="shared" si="18"/>
        <v>88.759999999999991</v>
      </c>
      <c r="S302" s="7">
        <f t="shared" si="19"/>
        <v>0.61502217294900219</v>
      </c>
    </row>
    <row r="303" spans="1:19" ht="15.6">
      <c r="A303" s="2">
        <v>4416</v>
      </c>
      <c r="B303" s="3">
        <v>46085</v>
      </c>
      <c r="C303" s="4">
        <f>YEAR(SalesDataTable[[#This Row],[Order Date]])</f>
        <v>2026</v>
      </c>
      <c r="D303" s="10" t="str">
        <f>"Q"&amp;ROUNDUP(MONTH(SalesDataTable[[#This Row],[Order Date]])/3,0)</f>
        <v>Q1</v>
      </c>
      <c r="E303" s="4" t="str">
        <f>TEXT(SalesDataTable[[#This Row],[Order Date]],"mmm")</f>
        <v>Mar</v>
      </c>
      <c r="F303" s="4" t="s">
        <v>20</v>
      </c>
      <c r="G303" s="4" t="s">
        <v>21</v>
      </c>
      <c r="H303" s="4" t="s">
        <v>2</v>
      </c>
      <c r="I303" s="4" t="s">
        <v>16</v>
      </c>
      <c r="J303" s="4" t="s">
        <v>9</v>
      </c>
      <c r="K303" s="4" t="s">
        <v>37</v>
      </c>
      <c r="L303" s="8">
        <v>2</v>
      </c>
      <c r="M303" s="5">
        <v>151.69999999999999</v>
      </c>
      <c r="N303" s="6">
        <v>0</v>
      </c>
      <c r="O303" s="5">
        <v>80.44</v>
      </c>
      <c r="P303" s="5">
        <f t="shared" si="16"/>
        <v>303.39999999999998</v>
      </c>
      <c r="Q303" s="5">
        <f t="shared" si="17"/>
        <v>160.88</v>
      </c>
      <c r="R303" s="5">
        <f t="shared" si="18"/>
        <v>142.51999999999998</v>
      </c>
      <c r="S303" s="7">
        <f t="shared" si="19"/>
        <v>0.46974291364535264</v>
      </c>
    </row>
    <row r="304" spans="1:19" ht="15.6">
      <c r="A304" s="2">
        <v>4434</v>
      </c>
      <c r="B304" s="3">
        <v>46085</v>
      </c>
      <c r="C304" s="4">
        <f>YEAR(SalesDataTable[[#This Row],[Order Date]])</f>
        <v>2026</v>
      </c>
      <c r="D304" s="10" t="str">
        <f>"Q"&amp;ROUNDUP(MONTH(SalesDataTable[[#This Row],[Order Date]])/3,0)</f>
        <v>Q1</v>
      </c>
      <c r="E304" s="4" t="str">
        <f>TEXT(SalesDataTable[[#This Row],[Order Date]],"mmm")</f>
        <v>Mar</v>
      </c>
      <c r="F304" s="4" t="s">
        <v>6</v>
      </c>
      <c r="G304" s="4" t="s">
        <v>27</v>
      </c>
      <c r="H304" s="4" t="s">
        <v>28</v>
      </c>
      <c r="I304" s="4" t="s">
        <v>13</v>
      </c>
      <c r="J304" s="4" t="s">
        <v>9</v>
      </c>
      <c r="K304" s="4" t="s">
        <v>37</v>
      </c>
      <c r="L304" s="8">
        <v>2</v>
      </c>
      <c r="M304" s="5">
        <v>151.55000000000001</v>
      </c>
      <c r="N304" s="6">
        <v>0.1</v>
      </c>
      <c r="O304" s="5">
        <v>80.680000000000007</v>
      </c>
      <c r="P304" s="5">
        <f t="shared" si="16"/>
        <v>272.79000000000002</v>
      </c>
      <c r="Q304" s="5">
        <f t="shared" si="17"/>
        <v>161.36000000000001</v>
      </c>
      <c r="R304" s="5">
        <f t="shared" si="18"/>
        <v>111.43</v>
      </c>
      <c r="S304" s="7">
        <f t="shared" si="19"/>
        <v>0.40848271564206901</v>
      </c>
    </row>
    <row r="305" spans="1:19" ht="15.6">
      <c r="A305" s="2">
        <v>4992</v>
      </c>
      <c r="B305" s="3">
        <v>46085</v>
      </c>
      <c r="C305" s="4">
        <f>YEAR(SalesDataTable[[#This Row],[Order Date]])</f>
        <v>2026</v>
      </c>
      <c r="D305" s="10" t="str">
        <f>"Q"&amp;ROUNDUP(MONTH(SalesDataTable[[#This Row],[Order Date]])/3,0)</f>
        <v>Q1</v>
      </c>
      <c r="E305" s="4" t="str">
        <f>TEXT(SalesDataTable[[#This Row],[Order Date]],"mmm")</f>
        <v>Mar</v>
      </c>
      <c r="F305" s="4" t="s">
        <v>11</v>
      </c>
      <c r="G305" s="4" t="s">
        <v>12</v>
      </c>
      <c r="H305" s="4" t="s">
        <v>8</v>
      </c>
      <c r="I305" s="4" t="s">
        <v>16</v>
      </c>
      <c r="J305" s="4" t="s">
        <v>4</v>
      </c>
      <c r="K305" s="4" t="s">
        <v>5</v>
      </c>
      <c r="L305" s="8">
        <v>5</v>
      </c>
      <c r="M305" s="5">
        <v>82.44</v>
      </c>
      <c r="N305" s="6">
        <v>0.1</v>
      </c>
      <c r="O305" s="5">
        <v>41.57</v>
      </c>
      <c r="P305" s="5">
        <f t="shared" si="16"/>
        <v>370.98</v>
      </c>
      <c r="Q305" s="5">
        <f t="shared" si="17"/>
        <v>207.85</v>
      </c>
      <c r="R305" s="5">
        <f t="shared" si="18"/>
        <v>163.13000000000002</v>
      </c>
      <c r="S305" s="7">
        <f t="shared" si="19"/>
        <v>0.43972720901396306</v>
      </c>
    </row>
    <row r="306" spans="1:19" ht="15.6">
      <c r="A306" s="2">
        <v>388</v>
      </c>
      <c r="B306" s="3">
        <v>46086</v>
      </c>
      <c r="C306" s="4">
        <f>YEAR(SalesDataTable[[#This Row],[Order Date]])</f>
        <v>2026</v>
      </c>
      <c r="D306" s="10" t="str">
        <f>"Q"&amp;ROUNDUP(MONTH(SalesDataTable[[#This Row],[Order Date]])/3,0)</f>
        <v>Q1</v>
      </c>
      <c r="E306" s="4" t="str">
        <f>TEXT(SalesDataTable[[#This Row],[Order Date]],"mmm")</f>
        <v>Mar</v>
      </c>
      <c r="F306" s="4" t="s">
        <v>20</v>
      </c>
      <c r="G306" s="4" t="s">
        <v>33</v>
      </c>
      <c r="H306" s="4" t="s">
        <v>2</v>
      </c>
      <c r="I306" s="4" t="s">
        <v>3</v>
      </c>
      <c r="J306" s="4" t="s">
        <v>34</v>
      </c>
      <c r="K306" s="4" t="s">
        <v>42</v>
      </c>
      <c r="L306" s="8">
        <v>1</v>
      </c>
      <c r="M306" s="5">
        <v>35.61</v>
      </c>
      <c r="N306" s="6">
        <v>0.05</v>
      </c>
      <c r="O306" s="5">
        <v>13.8</v>
      </c>
      <c r="P306" s="5">
        <f t="shared" si="16"/>
        <v>33.829499999999996</v>
      </c>
      <c r="Q306" s="5">
        <f t="shared" si="17"/>
        <v>13.8</v>
      </c>
      <c r="R306" s="5">
        <f t="shared" si="18"/>
        <v>20.029499999999995</v>
      </c>
      <c r="S306" s="7">
        <f t="shared" si="19"/>
        <v>0.59207200815855976</v>
      </c>
    </row>
    <row r="307" spans="1:19" ht="15.6">
      <c r="A307" s="2">
        <v>977</v>
      </c>
      <c r="B307" s="3">
        <v>46086</v>
      </c>
      <c r="C307" s="4">
        <f>YEAR(SalesDataTable[[#This Row],[Order Date]])</f>
        <v>2026</v>
      </c>
      <c r="D307" s="10" t="str">
        <f>"Q"&amp;ROUNDUP(MONTH(SalesDataTable[[#This Row],[Order Date]])/3,0)</f>
        <v>Q1</v>
      </c>
      <c r="E307" s="4" t="str">
        <f>TEXT(SalesDataTable[[#This Row],[Order Date]],"mmm")</f>
        <v>Mar</v>
      </c>
      <c r="F307" s="4" t="s">
        <v>0</v>
      </c>
      <c r="G307" s="4" t="s">
        <v>1</v>
      </c>
      <c r="H307" s="4" t="s">
        <v>28</v>
      </c>
      <c r="I307" s="4" t="s">
        <v>13</v>
      </c>
      <c r="J307" s="4" t="s">
        <v>9</v>
      </c>
      <c r="K307" s="4" t="s">
        <v>37</v>
      </c>
      <c r="L307" s="8">
        <v>5</v>
      </c>
      <c r="M307" s="5">
        <v>156.13</v>
      </c>
      <c r="N307" s="6">
        <v>0</v>
      </c>
      <c r="O307" s="5">
        <v>77.03</v>
      </c>
      <c r="P307" s="5">
        <f t="shared" si="16"/>
        <v>780.65</v>
      </c>
      <c r="Q307" s="5">
        <f t="shared" si="17"/>
        <v>385.15</v>
      </c>
      <c r="R307" s="5">
        <f t="shared" si="18"/>
        <v>395.5</v>
      </c>
      <c r="S307" s="7">
        <f t="shared" si="19"/>
        <v>0.50662909114199706</v>
      </c>
    </row>
    <row r="308" spans="1:19" ht="15.6">
      <c r="A308" s="2">
        <v>996</v>
      </c>
      <c r="B308" s="3">
        <v>46086</v>
      </c>
      <c r="C308" s="4">
        <f>YEAR(SalesDataTable[[#This Row],[Order Date]])</f>
        <v>2026</v>
      </c>
      <c r="D308" s="10" t="str">
        <f>"Q"&amp;ROUNDUP(MONTH(SalesDataTable[[#This Row],[Order Date]])/3,0)</f>
        <v>Q1</v>
      </c>
      <c r="E308" s="4" t="str">
        <f>TEXT(SalesDataTable[[#This Row],[Order Date]],"mmm")</f>
        <v>Mar</v>
      </c>
      <c r="F308" s="4" t="s">
        <v>0</v>
      </c>
      <c r="G308" s="4" t="s">
        <v>50</v>
      </c>
      <c r="H308" s="4" t="s">
        <v>2</v>
      </c>
      <c r="I308" s="4" t="s">
        <v>3</v>
      </c>
      <c r="J308" s="4" t="s">
        <v>23</v>
      </c>
      <c r="K308" s="4" t="s">
        <v>51</v>
      </c>
      <c r="L308" s="8">
        <v>1</v>
      </c>
      <c r="M308" s="5">
        <v>124.31</v>
      </c>
      <c r="N308" s="6">
        <v>0</v>
      </c>
      <c r="O308" s="5">
        <v>61.16</v>
      </c>
      <c r="P308" s="5">
        <f t="shared" si="16"/>
        <v>124.31</v>
      </c>
      <c r="Q308" s="5">
        <f t="shared" si="17"/>
        <v>61.16</v>
      </c>
      <c r="R308" s="5">
        <f t="shared" si="18"/>
        <v>63.150000000000006</v>
      </c>
      <c r="S308" s="7">
        <f t="shared" si="19"/>
        <v>0.50800418309066053</v>
      </c>
    </row>
    <row r="309" spans="1:19" ht="15.6">
      <c r="A309" s="2">
        <v>1923</v>
      </c>
      <c r="B309" s="3">
        <v>46086</v>
      </c>
      <c r="C309" s="4">
        <f>YEAR(SalesDataTable[[#This Row],[Order Date]])</f>
        <v>2026</v>
      </c>
      <c r="D309" s="10" t="str">
        <f>"Q"&amp;ROUNDUP(MONTH(SalesDataTable[[#This Row],[Order Date]])/3,0)</f>
        <v>Q1</v>
      </c>
      <c r="E309" s="4" t="str">
        <f>TEXT(SalesDataTable[[#This Row],[Order Date]],"mmm")</f>
        <v>Mar</v>
      </c>
      <c r="F309" s="4" t="s">
        <v>6</v>
      </c>
      <c r="G309" s="4" t="s">
        <v>49</v>
      </c>
      <c r="H309" s="4" t="s">
        <v>19</v>
      </c>
      <c r="I309" s="4" t="s">
        <v>16</v>
      </c>
      <c r="J309" s="4" t="s">
        <v>23</v>
      </c>
      <c r="K309" s="4" t="s">
        <v>40</v>
      </c>
      <c r="L309" s="8">
        <v>3</v>
      </c>
      <c r="M309" s="5">
        <v>82.9</v>
      </c>
      <c r="N309" s="6">
        <v>0.1</v>
      </c>
      <c r="O309" s="5">
        <v>38.31</v>
      </c>
      <c r="P309" s="5">
        <f t="shared" si="16"/>
        <v>223.83</v>
      </c>
      <c r="Q309" s="5">
        <f t="shared" si="17"/>
        <v>114.93</v>
      </c>
      <c r="R309" s="5">
        <f t="shared" si="18"/>
        <v>108.9</v>
      </c>
      <c r="S309" s="7">
        <f t="shared" si="19"/>
        <v>0.48652995577000402</v>
      </c>
    </row>
    <row r="310" spans="1:19" ht="15.6">
      <c r="A310" s="2">
        <v>4904</v>
      </c>
      <c r="B310" s="3">
        <v>46086</v>
      </c>
      <c r="C310" s="4">
        <f>YEAR(SalesDataTable[[#This Row],[Order Date]])</f>
        <v>2026</v>
      </c>
      <c r="D310" s="10" t="str">
        <f>"Q"&amp;ROUNDUP(MONTH(SalesDataTable[[#This Row],[Order Date]])/3,0)</f>
        <v>Q1</v>
      </c>
      <c r="E310" s="4" t="str">
        <f>TEXT(SalesDataTable[[#This Row],[Order Date]],"mmm")</f>
        <v>Mar</v>
      </c>
      <c r="F310" s="4" t="s">
        <v>6</v>
      </c>
      <c r="G310" s="4" t="s">
        <v>41</v>
      </c>
      <c r="H310" s="4" t="s">
        <v>19</v>
      </c>
      <c r="I310" s="4" t="s">
        <v>16</v>
      </c>
      <c r="J310" s="4" t="s">
        <v>4</v>
      </c>
      <c r="K310" s="4" t="s">
        <v>26</v>
      </c>
      <c r="L310" s="8">
        <v>1</v>
      </c>
      <c r="M310" s="5">
        <v>41.1</v>
      </c>
      <c r="N310" s="6">
        <v>0</v>
      </c>
      <c r="O310" s="5">
        <v>16.34</v>
      </c>
      <c r="P310" s="5">
        <f t="shared" si="16"/>
        <v>41.1</v>
      </c>
      <c r="Q310" s="5">
        <f t="shared" si="17"/>
        <v>16.34</v>
      </c>
      <c r="R310" s="5">
        <f t="shared" si="18"/>
        <v>24.76</v>
      </c>
      <c r="S310" s="7">
        <f t="shared" si="19"/>
        <v>0.60243309002433088</v>
      </c>
    </row>
    <row r="311" spans="1:19" ht="15.6">
      <c r="A311" s="2">
        <v>1036</v>
      </c>
      <c r="B311" s="3">
        <v>46087</v>
      </c>
      <c r="C311" s="4">
        <f>YEAR(SalesDataTable[[#This Row],[Order Date]])</f>
        <v>2026</v>
      </c>
      <c r="D311" s="10" t="str">
        <f>"Q"&amp;ROUNDUP(MONTH(SalesDataTable[[#This Row],[Order Date]])/3,0)</f>
        <v>Q1</v>
      </c>
      <c r="E311" s="4" t="str">
        <f>TEXT(SalesDataTable[[#This Row],[Order Date]],"mmm")</f>
        <v>Mar</v>
      </c>
      <c r="F311" s="4" t="s">
        <v>0</v>
      </c>
      <c r="G311" s="4" t="s">
        <v>1</v>
      </c>
      <c r="H311" s="4" t="s">
        <v>2</v>
      </c>
      <c r="I311" s="4" t="s">
        <v>16</v>
      </c>
      <c r="J311" s="4" t="s">
        <v>4</v>
      </c>
      <c r="K311" s="4" t="s">
        <v>26</v>
      </c>
      <c r="L311" s="8">
        <v>1</v>
      </c>
      <c r="M311" s="5">
        <v>40.380000000000003</v>
      </c>
      <c r="N311" s="6">
        <v>0</v>
      </c>
      <c r="O311" s="5">
        <v>16.41</v>
      </c>
      <c r="P311" s="5">
        <f t="shared" si="16"/>
        <v>40.380000000000003</v>
      </c>
      <c r="Q311" s="5">
        <f t="shared" si="17"/>
        <v>16.41</v>
      </c>
      <c r="R311" s="5">
        <f t="shared" si="18"/>
        <v>23.970000000000002</v>
      </c>
      <c r="S311" s="7">
        <f t="shared" si="19"/>
        <v>0.59361069836552749</v>
      </c>
    </row>
    <row r="312" spans="1:19" ht="15.6">
      <c r="A312" s="2">
        <v>1470</v>
      </c>
      <c r="B312" s="3">
        <v>46087</v>
      </c>
      <c r="C312" s="4">
        <f>YEAR(SalesDataTable[[#This Row],[Order Date]])</f>
        <v>2026</v>
      </c>
      <c r="D312" s="10" t="str">
        <f>"Q"&amp;ROUNDUP(MONTH(SalesDataTable[[#This Row],[Order Date]])/3,0)</f>
        <v>Q1</v>
      </c>
      <c r="E312" s="4" t="str">
        <f>TEXT(SalesDataTable[[#This Row],[Order Date]],"mmm")</f>
        <v>Mar</v>
      </c>
      <c r="F312" s="4" t="s">
        <v>11</v>
      </c>
      <c r="G312" s="4" t="s">
        <v>12</v>
      </c>
      <c r="H312" s="4" t="s">
        <v>2</v>
      </c>
      <c r="I312" s="4" t="s">
        <v>3</v>
      </c>
      <c r="J312" s="4" t="s">
        <v>4</v>
      </c>
      <c r="K312" s="4" t="s">
        <v>5</v>
      </c>
      <c r="L312" s="8">
        <v>1</v>
      </c>
      <c r="M312" s="5">
        <v>80.349999999999994</v>
      </c>
      <c r="N312" s="6">
        <v>0.1</v>
      </c>
      <c r="O312" s="5">
        <v>42.43</v>
      </c>
      <c r="P312" s="5">
        <f t="shared" si="16"/>
        <v>72.314999999999998</v>
      </c>
      <c r="Q312" s="5">
        <f t="shared" si="17"/>
        <v>42.43</v>
      </c>
      <c r="R312" s="5">
        <f t="shared" si="18"/>
        <v>29.884999999999998</v>
      </c>
      <c r="S312" s="7">
        <f t="shared" si="19"/>
        <v>0.41326142570697638</v>
      </c>
    </row>
    <row r="313" spans="1:19" ht="15.6">
      <c r="A313" s="2">
        <v>2907</v>
      </c>
      <c r="B313" s="3">
        <v>46087</v>
      </c>
      <c r="C313" s="4">
        <f>YEAR(SalesDataTable[[#This Row],[Order Date]])</f>
        <v>2026</v>
      </c>
      <c r="D313" s="10" t="str">
        <f>"Q"&amp;ROUNDUP(MONTH(SalesDataTable[[#This Row],[Order Date]])/3,0)</f>
        <v>Q1</v>
      </c>
      <c r="E313" s="4" t="str">
        <f>TEXT(SalesDataTable[[#This Row],[Order Date]],"mmm")</f>
        <v>Mar</v>
      </c>
      <c r="F313" s="4" t="s">
        <v>20</v>
      </c>
      <c r="G313" s="4" t="s">
        <v>47</v>
      </c>
      <c r="H313" s="4" t="s">
        <v>2</v>
      </c>
      <c r="I313" s="4" t="s">
        <v>3</v>
      </c>
      <c r="J313" s="4" t="s">
        <v>4</v>
      </c>
      <c r="K313" s="4" t="s">
        <v>26</v>
      </c>
      <c r="L313" s="8">
        <v>1</v>
      </c>
      <c r="M313" s="5">
        <v>40.44</v>
      </c>
      <c r="N313" s="6">
        <v>0.05</v>
      </c>
      <c r="O313" s="5">
        <v>16.829999999999998</v>
      </c>
      <c r="P313" s="5">
        <f t="shared" si="16"/>
        <v>38.417999999999999</v>
      </c>
      <c r="Q313" s="5">
        <f t="shared" si="17"/>
        <v>16.829999999999998</v>
      </c>
      <c r="R313" s="5">
        <f t="shared" si="18"/>
        <v>21.588000000000001</v>
      </c>
      <c r="S313" s="7">
        <f t="shared" si="19"/>
        <v>0.56192409807902555</v>
      </c>
    </row>
    <row r="314" spans="1:19" ht="15.6">
      <c r="A314" s="2">
        <v>2997</v>
      </c>
      <c r="B314" s="3">
        <v>46087</v>
      </c>
      <c r="C314" s="4">
        <f>YEAR(SalesDataTable[[#This Row],[Order Date]])</f>
        <v>2026</v>
      </c>
      <c r="D314" s="10" t="str">
        <f>"Q"&amp;ROUNDUP(MONTH(SalesDataTable[[#This Row],[Order Date]])/3,0)</f>
        <v>Q1</v>
      </c>
      <c r="E314" s="4" t="str">
        <f>TEXT(SalesDataTable[[#This Row],[Order Date]],"mmm")</f>
        <v>Mar</v>
      </c>
      <c r="F314" s="4" t="s">
        <v>11</v>
      </c>
      <c r="G314" s="4" t="s">
        <v>52</v>
      </c>
      <c r="H314" s="4" t="s">
        <v>2</v>
      </c>
      <c r="I314" s="4" t="s">
        <v>3</v>
      </c>
      <c r="J314" s="4" t="s">
        <v>14</v>
      </c>
      <c r="K314" s="4" t="s">
        <v>15</v>
      </c>
      <c r="L314" s="8">
        <v>3</v>
      </c>
      <c r="M314" s="5">
        <v>35.89</v>
      </c>
      <c r="N314" s="6">
        <v>0</v>
      </c>
      <c r="O314" s="5">
        <v>13.25</v>
      </c>
      <c r="P314" s="5">
        <f t="shared" si="16"/>
        <v>107.67</v>
      </c>
      <c r="Q314" s="5">
        <f t="shared" si="17"/>
        <v>39.75</v>
      </c>
      <c r="R314" s="5">
        <f t="shared" si="18"/>
        <v>67.92</v>
      </c>
      <c r="S314" s="7">
        <f t="shared" si="19"/>
        <v>0.63081638339370294</v>
      </c>
    </row>
    <row r="315" spans="1:19" ht="15.6">
      <c r="A315" s="2">
        <v>3056</v>
      </c>
      <c r="B315" s="3">
        <v>46087</v>
      </c>
      <c r="C315" s="4">
        <f>YEAR(SalesDataTable[[#This Row],[Order Date]])</f>
        <v>2026</v>
      </c>
      <c r="D315" s="10" t="str">
        <f>"Q"&amp;ROUNDUP(MONTH(SalesDataTable[[#This Row],[Order Date]])/3,0)</f>
        <v>Q1</v>
      </c>
      <c r="E315" s="4" t="str">
        <f>TEXT(SalesDataTable[[#This Row],[Order Date]],"mmm")</f>
        <v>Mar</v>
      </c>
      <c r="F315" s="4" t="s">
        <v>6</v>
      </c>
      <c r="G315" s="4" t="s">
        <v>43</v>
      </c>
      <c r="H315" s="4" t="s">
        <v>28</v>
      </c>
      <c r="I315" s="4" t="s">
        <v>3</v>
      </c>
      <c r="J315" s="4" t="s">
        <v>14</v>
      </c>
      <c r="K315" s="4" t="s">
        <v>48</v>
      </c>
      <c r="L315" s="8">
        <v>3</v>
      </c>
      <c r="M315" s="5">
        <v>163.44999999999999</v>
      </c>
      <c r="N315" s="6">
        <v>0</v>
      </c>
      <c r="O315" s="5">
        <v>86.88</v>
      </c>
      <c r="P315" s="5">
        <f t="shared" si="16"/>
        <v>490.34999999999997</v>
      </c>
      <c r="Q315" s="5">
        <f t="shared" si="17"/>
        <v>260.64</v>
      </c>
      <c r="R315" s="5">
        <f t="shared" si="18"/>
        <v>229.70999999999998</v>
      </c>
      <c r="S315" s="7">
        <f t="shared" si="19"/>
        <v>0.46846130315081064</v>
      </c>
    </row>
    <row r="316" spans="1:19" ht="15.6">
      <c r="A316" s="2">
        <v>471</v>
      </c>
      <c r="B316" s="3">
        <v>46088</v>
      </c>
      <c r="C316" s="4">
        <f>YEAR(SalesDataTable[[#This Row],[Order Date]])</f>
        <v>2026</v>
      </c>
      <c r="D316" s="10" t="str">
        <f>"Q"&amp;ROUNDUP(MONTH(SalesDataTable[[#This Row],[Order Date]])/3,0)</f>
        <v>Q1</v>
      </c>
      <c r="E316" s="4" t="str">
        <f>TEXT(SalesDataTable[[#This Row],[Order Date]],"mmm")</f>
        <v>Mar</v>
      </c>
      <c r="F316" s="4" t="s">
        <v>6</v>
      </c>
      <c r="G316" s="4" t="s">
        <v>7</v>
      </c>
      <c r="H316" s="4" t="s">
        <v>19</v>
      </c>
      <c r="I316" s="4" t="s">
        <v>3</v>
      </c>
      <c r="J316" s="4" t="s">
        <v>34</v>
      </c>
      <c r="K316" s="4" t="s">
        <v>35</v>
      </c>
      <c r="L316" s="8">
        <v>2</v>
      </c>
      <c r="M316" s="5">
        <v>40.020000000000003</v>
      </c>
      <c r="N316" s="6">
        <v>0</v>
      </c>
      <c r="O316" s="5">
        <v>14.38</v>
      </c>
      <c r="P316" s="5">
        <f t="shared" si="16"/>
        <v>80.040000000000006</v>
      </c>
      <c r="Q316" s="5">
        <f t="shared" si="17"/>
        <v>28.76</v>
      </c>
      <c r="R316" s="5">
        <f t="shared" si="18"/>
        <v>51.28</v>
      </c>
      <c r="S316" s="7">
        <f t="shared" si="19"/>
        <v>0.64067966016991496</v>
      </c>
    </row>
    <row r="317" spans="1:19" ht="15.6">
      <c r="A317" s="2">
        <v>842</v>
      </c>
      <c r="B317" s="3">
        <v>46088</v>
      </c>
      <c r="C317" s="4">
        <f>YEAR(SalesDataTable[[#This Row],[Order Date]])</f>
        <v>2026</v>
      </c>
      <c r="D317" s="10" t="str">
        <f>"Q"&amp;ROUNDUP(MONTH(SalesDataTable[[#This Row],[Order Date]])/3,0)</f>
        <v>Q1</v>
      </c>
      <c r="E317" s="4" t="str">
        <f>TEXT(SalesDataTable[[#This Row],[Order Date]],"mmm")</f>
        <v>Mar</v>
      </c>
      <c r="F317" s="4" t="s">
        <v>0</v>
      </c>
      <c r="G317" s="4" t="s">
        <v>50</v>
      </c>
      <c r="H317" s="4" t="s">
        <v>2</v>
      </c>
      <c r="I317" s="4" t="s">
        <v>13</v>
      </c>
      <c r="J317" s="4" t="s">
        <v>34</v>
      </c>
      <c r="K317" s="4" t="s">
        <v>35</v>
      </c>
      <c r="L317" s="8">
        <v>1</v>
      </c>
      <c r="M317" s="5">
        <v>40.01</v>
      </c>
      <c r="N317" s="6">
        <v>0.05</v>
      </c>
      <c r="O317" s="5">
        <v>14.35</v>
      </c>
      <c r="P317" s="5">
        <f t="shared" si="16"/>
        <v>38.009499999999996</v>
      </c>
      <c r="Q317" s="5">
        <f t="shared" si="17"/>
        <v>14.35</v>
      </c>
      <c r="R317" s="5">
        <f t="shared" si="18"/>
        <v>23.659499999999994</v>
      </c>
      <c r="S317" s="7">
        <f t="shared" si="19"/>
        <v>0.62246280535129372</v>
      </c>
    </row>
    <row r="318" spans="1:19" ht="15.6">
      <c r="A318" s="2">
        <v>3386</v>
      </c>
      <c r="B318" s="3">
        <v>46088</v>
      </c>
      <c r="C318" s="4">
        <f>YEAR(SalesDataTable[[#This Row],[Order Date]])</f>
        <v>2026</v>
      </c>
      <c r="D318" s="10" t="str">
        <f>"Q"&amp;ROUNDUP(MONTH(SalesDataTable[[#This Row],[Order Date]])/3,0)</f>
        <v>Q1</v>
      </c>
      <c r="E318" s="4" t="str">
        <f>TEXT(SalesDataTable[[#This Row],[Order Date]],"mmm")</f>
        <v>Mar</v>
      </c>
      <c r="F318" s="4" t="s">
        <v>6</v>
      </c>
      <c r="G318" s="4" t="s">
        <v>43</v>
      </c>
      <c r="H318" s="4" t="s">
        <v>2</v>
      </c>
      <c r="I318" s="4" t="s">
        <v>3</v>
      </c>
      <c r="J318" s="4" t="s">
        <v>9</v>
      </c>
      <c r="K318" s="4" t="s">
        <v>37</v>
      </c>
      <c r="L318" s="8">
        <v>3</v>
      </c>
      <c r="M318" s="5">
        <v>155.16</v>
      </c>
      <c r="N318" s="6">
        <v>0</v>
      </c>
      <c r="O318" s="5">
        <v>76.849999999999994</v>
      </c>
      <c r="P318" s="5">
        <f t="shared" si="16"/>
        <v>465.48</v>
      </c>
      <c r="Q318" s="5">
        <f t="shared" si="17"/>
        <v>230.54999999999998</v>
      </c>
      <c r="R318" s="5">
        <f t="shared" si="18"/>
        <v>234.93000000000004</v>
      </c>
      <c r="S318" s="7">
        <f t="shared" si="19"/>
        <v>0.50470482083011092</v>
      </c>
    </row>
    <row r="319" spans="1:19" ht="15.6">
      <c r="A319" s="2">
        <v>4505</v>
      </c>
      <c r="B319" s="3">
        <v>46088</v>
      </c>
      <c r="C319" s="4">
        <f>YEAR(SalesDataTable[[#This Row],[Order Date]])</f>
        <v>2026</v>
      </c>
      <c r="D319" s="10" t="str">
        <f>"Q"&amp;ROUNDUP(MONTH(SalesDataTable[[#This Row],[Order Date]])/3,0)</f>
        <v>Q1</v>
      </c>
      <c r="E319" s="4" t="str">
        <f>TEXT(SalesDataTable[[#This Row],[Order Date]],"mmm")</f>
        <v>Mar</v>
      </c>
      <c r="F319" s="4" t="s">
        <v>6</v>
      </c>
      <c r="G319" s="4" t="s">
        <v>49</v>
      </c>
      <c r="H319" s="4" t="s">
        <v>28</v>
      </c>
      <c r="I319" s="4" t="s">
        <v>13</v>
      </c>
      <c r="J319" s="4" t="s">
        <v>34</v>
      </c>
      <c r="K319" s="4" t="s">
        <v>35</v>
      </c>
      <c r="L319" s="8">
        <v>1</v>
      </c>
      <c r="M319" s="5">
        <v>39.96</v>
      </c>
      <c r="N319" s="6">
        <v>0</v>
      </c>
      <c r="O319" s="5">
        <v>14.5</v>
      </c>
      <c r="P319" s="5">
        <f t="shared" si="16"/>
        <v>39.96</v>
      </c>
      <c r="Q319" s="5">
        <f t="shared" si="17"/>
        <v>14.5</v>
      </c>
      <c r="R319" s="5">
        <f t="shared" si="18"/>
        <v>25.46</v>
      </c>
      <c r="S319" s="7">
        <f t="shared" si="19"/>
        <v>0.63713713713713716</v>
      </c>
    </row>
    <row r="320" spans="1:19" ht="15.6">
      <c r="A320" s="2">
        <v>1286</v>
      </c>
      <c r="B320" s="3">
        <v>46089</v>
      </c>
      <c r="C320" s="4">
        <f>YEAR(SalesDataTable[[#This Row],[Order Date]])</f>
        <v>2026</v>
      </c>
      <c r="D320" s="10" t="str">
        <f>"Q"&amp;ROUNDUP(MONTH(SalesDataTable[[#This Row],[Order Date]])/3,0)</f>
        <v>Q1</v>
      </c>
      <c r="E320" s="4" t="str">
        <f>TEXT(SalesDataTable[[#This Row],[Order Date]],"mmm")</f>
        <v>Mar</v>
      </c>
      <c r="F320" s="4" t="s">
        <v>6</v>
      </c>
      <c r="G320" s="4" t="s">
        <v>7</v>
      </c>
      <c r="H320" s="4" t="s">
        <v>2</v>
      </c>
      <c r="I320" s="4" t="s">
        <v>13</v>
      </c>
      <c r="J320" s="4" t="s">
        <v>9</v>
      </c>
      <c r="K320" s="4" t="s">
        <v>17</v>
      </c>
      <c r="L320" s="8">
        <v>1</v>
      </c>
      <c r="M320" s="5">
        <v>146.6</v>
      </c>
      <c r="N320" s="6">
        <v>0</v>
      </c>
      <c r="O320" s="5">
        <v>78.92</v>
      </c>
      <c r="P320" s="5">
        <f t="shared" si="16"/>
        <v>146.6</v>
      </c>
      <c r="Q320" s="5">
        <f t="shared" si="17"/>
        <v>78.92</v>
      </c>
      <c r="R320" s="5">
        <f t="shared" si="18"/>
        <v>67.679999999999993</v>
      </c>
      <c r="S320" s="7">
        <f t="shared" si="19"/>
        <v>0.46166439290586625</v>
      </c>
    </row>
    <row r="321" spans="1:19" ht="15.6">
      <c r="A321" s="2">
        <v>2653</v>
      </c>
      <c r="B321" s="3">
        <v>46089</v>
      </c>
      <c r="C321" s="4">
        <f>YEAR(SalesDataTable[[#This Row],[Order Date]])</f>
        <v>2026</v>
      </c>
      <c r="D321" s="10" t="str">
        <f>"Q"&amp;ROUNDUP(MONTH(SalesDataTable[[#This Row],[Order Date]])/3,0)</f>
        <v>Q1</v>
      </c>
      <c r="E321" s="4" t="str">
        <f>TEXT(SalesDataTable[[#This Row],[Order Date]],"mmm")</f>
        <v>Mar</v>
      </c>
      <c r="F321" s="4" t="s">
        <v>6</v>
      </c>
      <c r="G321" s="4" t="s">
        <v>49</v>
      </c>
      <c r="H321" s="4" t="s">
        <v>19</v>
      </c>
      <c r="I321" s="4" t="s">
        <v>3</v>
      </c>
      <c r="J321" s="4" t="s">
        <v>9</v>
      </c>
      <c r="K321" s="4" t="s">
        <v>10</v>
      </c>
      <c r="L321" s="8">
        <v>1</v>
      </c>
      <c r="M321" s="5">
        <v>94.38</v>
      </c>
      <c r="N321" s="6">
        <v>0</v>
      </c>
      <c r="O321" s="5">
        <v>44.78</v>
      </c>
      <c r="P321" s="5">
        <f t="shared" si="16"/>
        <v>94.38</v>
      </c>
      <c r="Q321" s="5">
        <f t="shared" si="17"/>
        <v>44.78</v>
      </c>
      <c r="R321" s="5">
        <f t="shared" si="18"/>
        <v>49.599999999999994</v>
      </c>
      <c r="S321" s="7">
        <f t="shared" si="19"/>
        <v>0.52553507098961638</v>
      </c>
    </row>
    <row r="322" spans="1:19" ht="15.6">
      <c r="A322" s="2">
        <v>4465</v>
      </c>
      <c r="B322" s="3">
        <v>46089</v>
      </c>
      <c r="C322" s="4">
        <f>YEAR(SalesDataTable[[#This Row],[Order Date]])</f>
        <v>2026</v>
      </c>
      <c r="D322" s="10" t="str">
        <f>"Q"&amp;ROUNDUP(MONTH(SalesDataTable[[#This Row],[Order Date]])/3,0)</f>
        <v>Q1</v>
      </c>
      <c r="E322" s="4" t="str">
        <f>TEXT(SalesDataTable[[#This Row],[Order Date]],"mmm")</f>
        <v>Mar</v>
      </c>
      <c r="F322" s="4" t="s">
        <v>6</v>
      </c>
      <c r="G322" s="4" t="s">
        <v>43</v>
      </c>
      <c r="H322" s="4" t="s">
        <v>19</v>
      </c>
      <c r="I322" s="4" t="s">
        <v>3</v>
      </c>
      <c r="J322" s="4" t="s">
        <v>34</v>
      </c>
      <c r="K322" s="4" t="s">
        <v>38</v>
      </c>
      <c r="L322" s="8">
        <v>1</v>
      </c>
      <c r="M322" s="5">
        <v>121.77</v>
      </c>
      <c r="N322" s="6">
        <v>0</v>
      </c>
      <c r="O322" s="5">
        <v>67.52</v>
      </c>
      <c r="P322" s="5">
        <f t="shared" ref="P322:P385" si="20">L322*M322*(1-N322)</f>
        <v>121.77</v>
      </c>
      <c r="Q322" s="5">
        <f t="shared" ref="Q322:Q385" si="21">L322*O322</f>
        <v>67.52</v>
      </c>
      <c r="R322" s="5">
        <f t="shared" ref="R322:R385" si="22">P322-Q322</f>
        <v>54.25</v>
      </c>
      <c r="S322" s="7">
        <f t="shared" ref="S322:S385" si="23">IFERROR(R322/P322,0)</f>
        <v>0.44551203087788455</v>
      </c>
    </row>
    <row r="323" spans="1:19" ht="15.6">
      <c r="A323" s="2">
        <v>4576</v>
      </c>
      <c r="B323" s="3">
        <v>46089</v>
      </c>
      <c r="C323" s="4">
        <f>YEAR(SalesDataTable[[#This Row],[Order Date]])</f>
        <v>2026</v>
      </c>
      <c r="D323" s="10" t="str">
        <f>"Q"&amp;ROUNDUP(MONTH(SalesDataTable[[#This Row],[Order Date]])/3,0)</f>
        <v>Q1</v>
      </c>
      <c r="E323" s="4" t="str">
        <f>TEXT(SalesDataTable[[#This Row],[Order Date]],"mmm")</f>
        <v>Mar</v>
      </c>
      <c r="F323" s="4" t="s">
        <v>20</v>
      </c>
      <c r="G323" s="4" t="s">
        <v>33</v>
      </c>
      <c r="H323" s="4" t="s">
        <v>28</v>
      </c>
      <c r="I323" s="4" t="s">
        <v>3</v>
      </c>
      <c r="J323" s="4" t="s">
        <v>23</v>
      </c>
      <c r="K323" s="4" t="s">
        <v>51</v>
      </c>
      <c r="L323" s="8">
        <v>5</v>
      </c>
      <c r="M323" s="5">
        <v>123.29</v>
      </c>
      <c r="N323" s="6">
        <v>0</v>
      </c>
      <c r="O323" s="5">
        <v>61.34</v>
      </c>
      <c r="P323" s="5">
        <f t="shared" si="20"/>
        <v>616.45000000000005</v>
      </c>
      <c r="Q323" s="5">
        <f t="shared" si="21"/>
        <v>306.70000000000005</v>
      </c>
      <c r="R323" s="5">
        <f t="shared" si="22"/>
        <v>309.75</v>
      </c>
      <c r="S323" s="7">
        <f t="shared" si="23"/>
        <v>0.50247384216075919</v>
      </c>
    </row>
    <row r="324" spans="1:19" ht="15.6">
      <c r="A324" s="2">
        <v>718</v>
      </c>
      <c r="B324" s="3">
        <v>46090</v>
      </c>
      <c r="C324" s="4">
        <f>YEAR(SalesDataTable[[#This Row],[Order Date]])</f>
        <v>2026</v>
      </c>
      <c r="D324" s="10" t="str">
        <f>"Q"&amp;ROUNDUP(MONTH(SalesDataTable[[#This Row],[Order Date]])/3,0)</f>
        <v>Q1</v>
      </c>
      <c r="E324" s="4" t="str">
        <f>TEXT(SalesDataTable[[#This Row],[Order Date]],"mmm")</f>
        <v>Mar</v>
      </c>
      <c r="F324" s="4" t="s">
        <v>6</v>
      </c>
      <c r="G324" s="4" t="s">
        <v>43</v>
      </c>
      <c r="H324" s="4" t="s">
        <v>2</v>
      </c>
      <c r="I324" s="4" t="s">
        <v>13</v>
      </c>
      <c r="J324" s="4" t="s">
        <v>34</v>
      </c>
      <c r="K324" s="4" t="s">
        <v>35</v>
      </c>
      <c r="L324" s="8">
        <v>1</v>
      </c>
      <c r="M324" s="5">
        <v>41.15</v>
      </c>
      <c r="N324" s="6">
        <v>0.05</v>
      </c>
      <c r="O324" s="5">
        <v>14.4</v>
      </c>
      <c r="P324" s="5">
        <f t="shared" si="20"/>
        <v>39.092499999999994</v>
      </c>
      <c r="Q324" s="5">
        <f t="shared" si="21"/>
        <v>14.4</v>
      </c>
      <c r="R324" s="5">
        <f t="shared" si="22"/>
        <v>24.692499999999995</v>
      </c>
      <c r="S324" s="7">
        <f t="shared" si="23"/>
        <v>0.63164289825414077</v>
      </c>
    </row>
    <row r="325" spans="1:19" ht="15.6">
      <c r="A325" s="2">
        <v>1527</v>
      </c>
      <c r="B325" s="3">
        <v>46090</v>
      </c>
      <c r="C325" s="4">
        <f>YEAR(SalesDataTable[[#This Row],[Order Date]])</f>
        <v>2026</v>
      </c>
      <c r="D325" s="10" t="str">
        <f>"Q"&amp;ROUNDUP(MONTH(SalesDataTable[[#This Row],[Order Date]])/3,0)</f>
        <v>Q1</v>
      </c>
      <c r="E325" s="4" t="str">
        <f>TEXT(SalesDataTable[[#This Row],[Order Date]],"mmm")</f>
        <v>Mar</v>
      </c>
      <c r="F325" s="4" t="s">
        <v>20</v>
      </c>
      <c r="G325" s="4" t="s">
        <v>21</v>
      </c>
      <c r="H325" s="4" t="s">
        <v>28</v>
      </c>
      <c r="I325" s="4" t="s">
        <v>13</v>
      </c>
      <c r="J325" s="4" t="s">
        <v>14</v>
      </c>
      <c r="K325" s="4" t="s">
        <v>15</v>
      </c>
      <c r="L325" s="8">
        <v>4</v>
      </c>
      <c r="M325" s="5">
        <v>35.42</v>
      </c>
      <c r="N325" s="6">
        <v>0</v>
      </c>
      <c r="O325" s="5">
        <v>13.31</v>
      </c>
      <c r="P325" s="5">
        <f t="shared" si="20"/>
        <v>141.68</v>
      </c>
      <c r="Q325" s="5">
        <f t="shared" si="21"/>
        <v>53.24</v>
      </c>
      <c r="R325" s="5">
        <f t="shared" si="22"/>
        <v>88.44</v>
      </c>
      <c r="S325" s="7">
        <f t="shared" si="23"/>
        <v>0.62422360248447195</v>
      </c>
    </row>
    <row r="326" spans="1:19" ht="15.6">
      <c r="A326" s="2">
        <v>1797</v>
      </c>
      <c r="B326" s="3">
        <v>46090</v>
      </c>
      <c r="C326" s="4">
        <f>YEAR(SalesDataTable[[#This Row],[Order Date]])</f>
        <v>2026</v>
      </c>
      <c r="D326" s="10" t="str">
        <f>"Q"&amp;ROUNDUP(MONTH(SalesDataTable[[#This Row],[Order Date]])/3,0)</f>
        <v>Q1</v>
      </c>
      <c r="E326" s="4" t="str">
        <f>TEXT(SalesDataTable[[#This Row],[Order Date]],"mmm")</f>
        <v>Mar</v>
      </c>
      <c r="F326" s="4" t="s">
        <v>6</v>
      </c>
      <c r="G326" s="4" t="s">
        <v>43</v>
      </c>
      <c r="H326" s="4" t="s">
        <v>2</v>
      </c>
      <c r="I326" s="4" t="s">
        <v>16</v>
      </c>
      <c r="J326" s="4" t="s">
        <v>4</v>
      </c>
      <c r="K326" s="4" t="s">
        <v>30</v>
      </c>
      <c r="L326" s="8">
        <v>1</v>
      </c>
      <c r="M326" s="5">
        <v>103.74</v>
      </c>
      <c r="N326" s="6">
        <v>0.1</v>
      </c>
      <c r="O326" s="5">
        <v>51.32</v>
      </c>
      <c r="P326" s="5">
        <f t="shared" si="20"/>
        <v>93.366</v>
      </c>
      <c r="Q326" s="5">
        <f t="shared" si="21"/>
        <v>51.32</v>
      </c>
      <c r="R326" s="5">
        <f t="shared" si="22"/>
        <v>42.045999999999999</v>
      </c>
      <c r="S326" s="7">
        <f t="shared" si="23"/>
        <v>0.45033523980892404</v>
      </c>
    </row>
    <row r="327" spans="1:19" ht="15.6">
      <c r="A327" s="2">
        <v>2917</v>
      </c>
      <c r="B327" s="3">
        <v>46090</v>
      </c>
      <c r="C327" s="4">
        <f>YEAR(SalesDataTable[[#This Row],[Order Date]])</f>
        <v>2026</v>
      </c>
      <c r="D327" s="10" t="str">
        <f>"Q"&amp;ROUNDUP(MONTH(SalesDataTable[[#This Row],[Order Date]])/3,0)</f>
        <v>Q1</v>
      </c>
      <c r="E327" s="4" t="str">
        <f>TEXT(SalesDataTable[[#This Row],[Order Date]],"mmm")</f>
        <v>Mar</v>
      </c>
      <c r="F327" s="4" t="s">
        <v>11</v>
      </c>
      <c r="G327" s="4" t="s">
        <v>52</v>
      </c>
      <c r="H327" s="4" t="s">
        <v>28</v>
      </c>
      <c r="I327" s="4" t="s">
        <v>16</v>
      </c>
      <c r="J327" s="4" t="s">
        <v>14</v>
      </c>
      <c r="K327" s="4" t="s">
        <v>48</v>
      </c>
      <c r="L327" s="8">
        <v>2</v>
      </c>
      <c r="M327" s="5">
        <v>165.49</v>
      </c>
      <c r="N327" s="6">
        <v>0.05</v>
      </c>
      <c r="O327" s="5">
        <v>89.82</v>
      </c>
      <c r="P327" s="5">
        <f t="shared" si="20"/>
        <v>314.43099999999998</v>
      </c>
      <c r="Q327" s="5">
        <f t="shared" si="21"/>
        <v>179.64</v>
      </c>
      <c r="R327" s="5">
        <f t="shared" si="22"/>
        <v>134.791</v>
      </c>
      <c r="S327" s="7">
        <f t="shared" si="23"/>
        <v>0.4286822864157796</v>
      </c>
    </row>
    <row r="328" spans="1:19" ht="15.6">
      <c r="A328" s="2">
        <v>4095</v>
      </c>
      <c r="B328" s="3">
        <v>46090</v>
      </c>
      <c r="C328" s="4">
        <f>YEAR(SalesDataTable[[#This Row],[Order Date]])</f>
        <v>2026</v>
      </c>
      <c r="D328" s="10" t="str">
        <f>"Q"&amp;ROUNDUP(MONTH(SalesDataTable[[#This Row],[Order Date]])/3,0)</f>
        <v>Q1</v>
      </c>
      <c r="E328" s="4" t="str">
        <f>TEXT(SalesDataTable[[#This Row],[Order Date]],"mmm")</f>
        <v>Mar</v>
      </c>
      <c r="F328" s="4" t="s">
        <v>6</v>
      </c>
      <c r="G328" s="4" t="s">
        <v>27</v>
      </c>
      <c r="H328" s="4" t="s">
        <v>28</v>
      </c>
      <c r="I328" s="4" t="s">
        <v>13</v>
      </c>
      <c r="J328" s="4" t="s">
        <v>9</v>
      </c>
      <c r="K328" s="4" t="s">
        <v>46</v>
      </c>
      <c r="L328" s="8">
        <v>1</v>
      </c>
      <c r="M328" s="5">
        <v>72.87</v>
      </c>
      <c r="N328" s="6">
        <v>0.05</v>
      </c>
      <c r="O328" s="5">
        <v>32</v>
      </c>
      <c r="P328" s="5">
        <f t="shared" si="20"/>
        <v>69.226500000000001</v>
      </c>
      <c r="Q328" s="5">
        <f t="shared" si="21"/>
        <v>32</v>
      </c>
      <c r="R328" s="5">
        <f t="shared" si="22"/>
        <v>37.226500000000001</v>
      </c>
      <c r="S328" s="7">
        <f t="shared" si="23"/>
        <v>0.53774927231623726</v>
      </c>
    </row>
    <row r="329" spans="1:19" ht="15.6">
      <c r="A329" s="2">
        <v>5050</v>
      </c>
      <c r="B329" s="3">
        <v>46090</v>
      </c>
      <c r="C329" s="4">
        <f>YEAR(SalesDataTable[[#This Row],[Order Date]])</f>
        <v>2026</v>
      </c>
      <c r="D329" s="10" t="str">
        <f>"Q"&amp;ROUNDUP(MONTH(SalesDataTable[[#This Row],[Order Date]])/3,0)</f>
        <v>Q1</v>
      </c>
      <c r="E329" s="4" t="str">
        <f>TEXT(SalesDataTable[[#This Row],[Order Date]],"mmm")</f>
        <v>Mar</v>
      </c>
      <c r="F329" s="4" t="s">
        <v>20</v>
      </c>
      <c r="G329" s="4" t="s">
        <v>47</v>
      </c>
      <c r="H329" s="4" t="s">
        <v>19</v>
      </c>
      <c r="I329" s="4" t="s">
        <v>3</v>
      </c>
      <c r="J329" s="4" t="s">
        <v>14</v>
      </c>
      <c r="K329" s="4" t="s">
        <v>48</v>
      </c>
      <c r="L329" s="8">
        <v>1</v>
      </c>
      <c r="M329" s="5">
        <v>161.04</v>
      </c>
      <c r="N329" s="6">
        <v>0</v>
      </c>
      <c r="O329" s="5">
        <v>85.83</v>
      </c>
      <c r="P329" s="5">
        <f t="shared" si="20"/>
        <v>161.04</v>
      </c>
      <c r="Q329" s="5">
        <f t="shared" si="21"/>
        <v>85.83</v>
      </c>
      <c r="R329" s="5">
        <f t="shared" si="22"/>
        <v>75.209999999999994</v>
      </c>
      <c r="S329" s="7">
        <f t="shared" si="23"/>
        <v>0.46702682563338299</v>
      </c>
    </row>
    <row r="330" spans="1:19" ht="15.6">
      <c r="A330" s="2">
        <v>709</v>
      </c>
      <c r="B330" s="3">
        <v>46091</v>
      </c>
      <c r="C330" s="4">
        <f>YEAR(SalesDataTable[[#This Row],[Order Date]])</f>
        <v>2026</v>
      </c>
      <c r="D330" s="10" t="str">
        <f>"Q"&amp;ROUNDUP(MONTH(SalesDataTable[[#This Row],[Order Date]])/3,0)</f>
        <v>Q1</v>
      </c>
      <c r="E330" s="4" t="str">
        <f>TEXT(SalesDataTable[[#This Row],[Order Date]],"mmm")</f>
        <v>Mar</v>
      </c>
      <c r="F330" s="4" t="s">
        <v>0</v>
      </c>
      <c r="G330" s="4" t="s">
        <v>1</v>
      </c>
      <c r="H330" s="4" t="s">
        <v>2</v>
      </c>
      <c r="I330" s="4" t="s">
        <v>13</v>
      </c>
      <c r="J330" s="4" t="s">
        <v>14</v>
      </c>
      <c r="K330" s="4" t="s">
        <v>44</v>
      </c>
      <c r="L330" s="8">
        <v>3</v>
      </c>
      <c r="M330" s="5">
        <v>130.6</v>
      </c>
      <c r="N330" s="6">
        <v>0.05</v>
      </c>
      <c r="O330" s="5">
        <v>65.62</v>
      </c>
      <c r="P330" s="5">
        <f t="shared" si="20"/>
        <v>372.20999999999992</v>
      </c>
      <c r="Q330" s="5">
        <f t="shared" si="21"/>
        <v>196.86</v>
      </c>
      <c r="R330" s="5">
        <f t="shared" si="22"/>
        <v>175.34999999999991</v>
      </c>
      <c r="S330" s="7">
        <f t="shared" si="23"/>
        <v>0.47110502135891014</v>
      </c>
    </row>
    <row r="331" spans="1:19" ht="15.6">
      <c r="A331" s="2">
        <v>1073</v>
      </c>
      <c r="B331" s="3">
        <v>46091</v>
      </c>
      <c r="C331" s="4">
        <f>YEAR(SalesDataTable[[#This Row],[Order Date]])</f>
        <v>2026</v>
      </c>
      <c r="D331" s="10" t="str">
        <f>"Q"&amp;ROUNDUP(MONTH(SalesDataTable[[#This Row],[Order Date]])/3,0)</f>
        <v>Q1</v>
      </c>
      <c r="E331" s="4" t="str">
        <f>TEXT(SalesDataTable[[#This Row],[Order Date]],"mmm")</f>
        <v>Mar</v>
      </c>
      <c r="F331" s="4" t="s">
        <v>11</v>
      </c>
      <c r="G331" s="4" t="s">
        <v>39</v>
      </c>
      <c r="H331" s="4" t="s">
        <v>28</v>
      </c>
      <c r="I331" s="4" t="s">
        <v>3</v>
      </c>
      <c r="J331" s="4" t="s">
        <v>4</v>
      </c>
      <c r="K331" s="4" t="s">
        <v>5</v>
      </c>
      <c r="L331" s="8">
        <v>2</v>
      </c>
      <c r="M331" s="5">
        <v>81.290000000000006</v>
      </c>
      <c r="N331" s="6">
        <v>0</v>
      </c>
      <c r="O331" s="5">
        <v>43.9</v>
      </c>
      <c r="P331" s="5">
        <f t="shared" si="20"/>
        <v>162.58000000000001</v>
      </c>
      <c r="Q331" s="5">
        <f t="shared" si="21"/>
        <v>87.8</v>
      </c>
      <c r="R331" s="5">
        <f t="shared" si="22"/>
        <v>74.780000000000015</v>
      </c>
      <c r="S331" s="7">
        <f t="shared" si="23"/>
        <v>0.45995817443720022</v>
      </c>
    </row>
    <row r="332" spans="1:19" ht="15.6">
      <c r="A332" s="2">
        <v>2623</v>
      </c>
      <c r="B332" s="3">
        <v>46091</v>
      </c>
      <c r="C332" s="4">
        <f>YEAR(SalesDataTable[[#This Row],[Order Date]])</f>
        <v>2026</v>
      </c>
      <c r="D332" s="10" t="str">
        <f>"Q"&amp;ROUNDUP(MONTH(SalesDataTable[[#This Row],[Order Date]])/3,0)</f>
        <v>Q1</v>
      </c>
      <c r="E332" s="4" t="str">
        <f>TEXT(SalesDataTable[[#This Row],[Order Date]],"mmm")</f>
        <v>Mar</v>
      </c>
      <c r="F332" s="4" t="s">
        <v>6</v>
      </c>
      <c r="G332" s="4" t="s">
        <v>43</v>
      </c>
      <c r="H332" s="4" t="s">
        <v>28</v>
      </c>
      <c r="I332" s="4" t="s">
        <v>13</v>
      </c>
      <c r="J332" s="4" t="s">
        <v>4</v>
      </c>
      <c r="K332" s="4" t="s">
        <v>30</v>
      </c>
      <c r="L332" s="8">
        <v>2</v>
      </c>
      <c r="M332" s="5">
        <v>103.33</v>
      </c>
      <c r="N332" s="6">
        <v>0.05</v>
      </c>
      <c r="O332" s="5">
        <v>51.58</v>
      </c>
      <c r="P332" s="5">
        <f t="shared" si="20"/>
        <v>196.327</v>
      </c>
      <c r="Q332" s="5">
        <f t="shared" si="21"/>
        <v>103.16</v>
      </c>
      <c r="R332" s="5">
        <f t="shared" si="22"/>
        <v>93.167000000000002</v>
      </c>
      <c r="S332" s="7">
        <f t="shared" si="23"/>
        <v>0.47455011282197557</v>
      </c>
    </row>
    <row r="333" spans="1:19" ht="15.6">
      <c r="A333" s="2">
        <v>2625</v>
      </c>
      <c r="B333" s="3">
        <v>46091</v>
      </c>
      <c r="C333" s="4">
        <f>YEAR(SalesDataTable[[#This Row],[Order Date]])</f>
        <v>2026</v>
      </c>
      <c r="D333" s="10" t="str">
        <f>"Q"&amp;ROUNDUP(MONTH(SalesDataTable[[#This Row],[Order Date]])/3,0)</f>
        <v>Q1</v>
      </c>
      <c r="E333" s="4" t="str">
        <f>TEXT(SalesDataTable[[#This Row],[Order Date]],"mmm")</f>
        <v>Mar</v>
      </c>
      <c r="F333" s="4" t="s">
        <v>20</v>
      </c>
      <c r="G333" s="4" t="s">
        <v>31</v>
      </c>
      <c r="H333" s="4" t="s">
        <v>19</v>
      </c>
      <c r="I333" s="4" t="s">
        <v>16</v>
      </c>
      <c r="J333" s="4" t="s">
        <v>34</v>
      </c>
      <c r="K333" s="4" t="s">
        <v>45</v>
      </c>
      <c r="L333" s="8">
        <v>2</v>
      </c>
      <c r="M333" s="5">
        <v>51.14</v>
      </c>
      <c r="N333" s="6">
        <v>0</v>
      </c>
      <c r="O333" s="5">
        <v>21.58</v>
      </c>
      <c r="P333" s="5">
        <f t="shared" si="20"/>
        <v>102.28</v>
      </c>
      <c r="Q333" s="5">
        <f t="shared" si="21"/>
        <v>43.16</v>
      </c>
      <c r="R333" s="5">
        <f t="shared" si="22"/>
        <v>59.120000000000005</v>
      </c>
      <c r="S333" s="7">
        <f t="shared" si="23"/>
        <v>0.57802111849824012</v>
      </c>
    </row>
    <row r="334" spans="1:19" ht="15.6">
      <c r="A334" s="2">
        <v>3304</v>
      </c>
      <c r="B334" s="3">
        <v>46091</v>
      </c>
      <c r="C334" s="4">
        <f>YEAR(SalesDataTable[[#This Row],[Order Date]])</f>
        <v>2026</v>
      </c>
      <c r="D334" s="10" t="str">
        <f>"Q"&amp;ROUNDUP(MONTH(SalesDataTable[[#This Row],[Order Date]])/3,0)</f>
        <v>Q1</v>
      </c>
      <c r="E334" s="4" t="str">
        <f>TEXT(SalesDataTable[[#This Row],[Order Date]],"mmm")</f>
        <v>Mar</v>
      </c>
      <c r="F334" s="4" t="s">
        <v>6</v>
      </c>
      <c r="G334" s="4" t="s">
        <v>43</v>
      </c>
      <c r="H334" s="4" t="s">
        <v>28</v>
      </c>
      <c r="I334" s="4" t="s">
        <v>3</v>
      </c>
      <c r="J334" s="4" t="s">
        <v>4</v>
      </c>
      <c r="K334" s="4" t="s">
        <v>22</v>
      </c>
      <c r="L334" s="8">
        <v>2</v>
      </c>
      <c r="M334" s="5">
        <v>49.7</v>
      </c>
      <c r="N334" s="6">
        <v>0</v>
      </c>
      <c r="O334" s="5">
        <v>23.14</v>
      </c>
      <c r="P334" s="5">
        <f t="shared" si="20"/>
        <v>99.4</v>
      </c>
      <c r="Q334" s="5">
        <f t="shared" si="21"/>
        <v>46.28</v>
      </c>
      <c r="R334" s="5">
        <f t="shared" si="22"/>
        <v>53.120000000000005</v>
      </c>
      <c r="S334" s="7">
        <f t="shared" si="23"/>
        <v>0.53440643863179071</v>
      </c>
    </row>
    <row r="335" spans="1:19" ht="15.6">
      <c r="A335" s="2">
        <v>4876</v>
      </c>
      <c r="B335" s="3">
        <v>46091</v>
      </c>
      <c r="C335" s="4">
        <f>YEAR(SalesDataTable[[#This Row],[Order Date]])</f>
        <v>2026</v>
      </c>
      <c r="D335" s="10" t="str">
        <f>"Q"&amp;ROUNDUP(MONTH(SalesDataTable[[#This Row],[Order Date]])/3,0)</f>
        <v>Q1</v>
      </c>
      <c r="E335" s="4" t="str">
        <f>TEXT(SalesDataTable[[#This Row],[Order Date]],"mmm")</f>
        <v>Mar</v>
      </c>
      <c r="F335" s="4" t="s">
        <v>20</v>
      </c>
      <c r="G335" s="4" t="s">
        <v>21</v>
      </c>
      <c r="H335" s="4" t="s">
        <v>2</v>
      </c>
      <c r="I335" s="4" t="s">
        <v>3</v>
      </c>
      <c r="J335" s="4" t="s">
        <v>4</v>
      </c>
      <c r="K335" s="4" t="s">
        <v>26</v>
      </c>
      <c r="L335" s="8">
        <v>1</v>
      </c>
      <c r="M335" s="5">
        <v>39.659999999999997</v>
      </c>
      <c r="N335" s="6">
        <v>0.05</v>
      </c>
      <c r="O335" s="5">
        <v>16.93</v>
      </c>
      <c r="P335" s="5">
        <f t="shared" si="20"/>
        <v>37.676999999999992</v>
      </c>
      <c r="Q335" s="5">
        <f t="shared" si="21"/>
        <v>16.93</v>
      </c>
      <c r="R335" s="5">
        <f t="shared" si="22"/>
        <v>20.746999999999993</v>
      </c>
      <c r="S335" s="7">
        <f t="shared" si="23"/>
        <v>0.5506542452955383</v>
      </c>
    </row>
    <row r="336" spans="1:19" ht="15.6">
      <c r="A336" s="2">
        <v>83</v>
      </c>
      <c r="B336" s="3">
        <v>46092</v>
      </c>
      <c r="C336" s="4">
        <f>YEAR(SalesDataTable[[#This Row],[Order Date]])</f>
        <v>2026</v>
      </c>
      <c r="D336" s="10" t="str">
        <f>"Q"&amp;ROUNDUP(MONTH(SalesDataTable[[#This Row],[Order Date]])/3,0)</f>
        <v>Q1</v>
      </c>
      <c r="E336" s="4" t="str">
        <f>TEXT(SalesDataTable[[#This Row],[Order Date]],"mmm")</f>
        <v>Mar</v>
      </c>
      <c r="F336" s="4" t="s">
        <v>6</v>
      </c>
      <c r="G336" s="4" t="s">
        <v>43</v>
      </c>
      <c r="H336" s="4" t="s">
        <v>8</v>
      </c>
      <c r="I336" s="4" t="s">
        <v>16</v>
      </c>
      <c r="J336" s="4" t="s">
        <v>34</v>
      </c>
      <c r="K336" s="4" t="s">
        <v>45</v>
      </c>
      <c r="L336" s="8">
        <v>4</v>
      </c>
      <c r="M336" s="5">
        <v>50.65</v>
      </c>
      <c r="N336" s="6">
        <v>0.15</v>
      </c>
      <c r="O336" s="5">
        <v>22</v>
      </c>
      <c r="P336" s="5">
        <f t="shared" si="20"/>
        <v>172.20999999999998</v>
      </c>
      <c r="Q336" s="5">
        <f t="shared" si="21"/>
        <v>88</v>
      </c>
      <c r="R336" s="5">
        <f t="shared" si="22"/>
        <v>84.20999999999998</v>
      </c>
      <c r="S336" s="7">
        <f t="shared" si="23"/>
        <v>0.48899599326403803</v>
      </c>
    </row>
    <row r="337" spans="1:19" ht="15.6">
      <c r="A337" s="2">
        <v>863</v>
      </c>
      <c r="B337" s="3">
        <v>46092</v>
      </c>
      <c r="C337" s="4">
        <f>YEAR(SalesDataTable[[#This Row],[Order Date]])</f>
        <v>2026</v>
      </c>
      <c r="D337" s="10" t="str">
        <f>"Q"&amp;ROUNDUP(MONTH(SalesDataTable[[#This Row],[Order Date]])/3,0)</f>
        <v>Q1</v>
      </c>
      <c r="E337" s="4" t="str">
        <f>TEXT(SalesDataTable[[#This Row],[Order Date]],"mmm")</f>
        <v>Mar</v>
      </c>
      <c r="F337" s="4" t="s">
        <v>11</v>
      </c>
      <c r="G337" s="4" t="s">
        <v>12</v>
      </c>
      <c r="H337" s="4" t="s">
        <v>28</v>
      </c>
      <c r="I337" s="4" t="s">
        <v>3</v>
      </c>
      <c r="J337" s="4" t="s">
        <v>34</v>
      </c>
      <c r="K337" s="4" t="s">
        <v>45</v>
      </c>
      <c r="L337" s="8">
        <v>2</v>
      </c>
      <c r="M337" s="5">
        <v>50.72</v>
      </c>
      <c r="N337" s="6">
        <v>0</v>
      </c>
      <c r="O337" s="5">
        <v>21.88</v>
      </c>
      <c r="P337" s="5">
        <f t="shared" si="20"/>
        <v>101.44</v>
      </c>
      <c r="Q337" s="5">
        <f t="shared" si="21"/>
        <v>43.76</v>
      </c>
      <c r="R337" s="5">
        <f t="shared" si="22"/>
        <v>57.68</v>
      </c>
      <c r="S337" s="7">
        <f t="shared" si="23"/>
        <v>0.56861198738170349</v>
      </c>
    </row>
    <row r="338" spans="1:19" ht="15.6">
      <c r="A338" s="2">
        <v>2323</v>
      </c>
      <c r="B338" s="3">
        <v>46092</v>
      </c>
      <c r="C338" s="4">
        <f>YEAR(SalesDataTable[[#This Row],[Order Date]])</f>
        <v>2026</v>
      </c>
      <c r="D338" s="10" t="str">
        <f>"Q"&amp;ROUNDUP(MONTH(SalesDataTable[[#This Row],[Order Date]])/3,0)</f>
        <v>Q1</v>
      </c>
      <c r="E338" s="4" t="str">
        <f>TEXT(SalesDataTable[[#This Row],[Order Date]],"mmm")</f>
        <v>Mar</v>
      </c>
      <c r="F338" s="4" t="s">
        <v>6</v>
      </c>
      <c r="G338" s="4" t="s">
        <v>43</v>
      </c>
      <c r="H338" s="4" t="s">
        <v>19</v>
      </c>
      <c r="I338" s="4" t="s">
        <v>13</v>
      </c>
      <c r="J338" s="4" t="s">
        <v>14</v>
      </c>
      <c r="K338" s="4" t="s">
        <v>15</v>
      </c>
      <c r="L338" s="8">
        <v>2</v>
      </c>
      <c r="M338" s="5">
        <v>36.08</v>
      </c>
      <c r="N338" s="6">
        <v>0.05</v>
      </c>
      <c r="O338" s="5">
        <v>13.19</v>
      </c>
      <c r="P338" s="5">
        <f t="shared" si="20"/>
        <v>68.551999999999992</v>
      </c>
      <c r="Q338" s="5">
        <f t="shared" si="21"/>
        <v>26.38</v>
      </c>
      <c r="R338" s="5">
        <f t="shared" si="22"/>
        <v>42.171999999999997</v>
      </c>
      <c r="S338" s="7">
        <f t="shared" si="23"/>
        <v>0.61518263507993931</v>
      </c>
    </row>
    <row r="339" spans="1:19" ht="15.6">
      <c r="A339" s="2">
        <v>3064</v>
      </c>
      <c r="B339" s="3">
        <v>46092</v>
      </c>
      <c r="C339" s="4">
        <f>YEAR(SalesDataTable[[#This Row],[Order Date]])</f>
        <v>2026</v>
      </c>
      <c r="D339" s="10" t="str">
        <f>"Q"&amp;ROUNDUP(MONTH(SalesDataTable[[#This Row],[Order Date]])/3,0)</f>
        <v>Q1</v>
      </c>
      <c r="E339" s="4" t="str">
        <f>TEXT(SalesDataTable[[#This Row],[Order Date]],"mmm")</f>
        <v>Mar</v>
      </c>
      <c r="F339" s="4" t="s">
        <v>20</v>
      </c>
      <c r="G339" s="4" t="s">
        <v>33</v>
      </c>
      <c r="H339" s="4" t="s">
        <v>2</v>
      </c>
      <c r="I339" s="4" t="s">
        <v>3</v>
      </c>
      <c r="J339" s="4" t="s">
        <v>23</v>
      </c>
      <c r="K339" s="4" t="s">
        <v>51</v>
      </c>
      <c r="L339" s="8">
        <v>6</v>
      </c>
      <c r="M339" s="5">
        <v>124.04</v>
      </c>
      <c r="N339" s="6">
        <v>0.05</v>
      </c>
      <c r="O339" s="5">
        <v>61.17</v>
      </c>
      <c r="P339" s="5">
        <f t="shared" si="20"/>
        <v>707.02800000000002</v>
      </c>
      <c r="Q339" s="5">
        <f t="shared" si="21"/>
        <v>367.02</v>
      </c>
      <c r="R339" s="5">
        <f t="shared" si="22"/>
        <v>340.00800000000004</v>
      </c>
      <c r="S339" s="7">
        <f t="shared" si="23"/>
        <v>0.48089750335205966</v>
      </c>
    </row>
    <row r="340" spans="1:19" ht="15.6">
      <c r="A340" s="2">
        <v>4995</v>
      </c>
      <c r="B340" s="3">
        <v>46092</v>
      </c>
      <c r="C340" s="4">
        <f>YEAR(SalesDataTable[[#This Row],[Order Date]])</f>
        <v>2026</v>
      </c>
      <c r="D340" s="10" t="str">
        <f>"Q"&amp;ROUNDUP(MONTH(SalesDataTable[[#This Row],[Order Date]])/3,0)</f>
        <v>Q1</v>
      </c>
      <c r="E340" s="4" t="str">
        <f>TEXT(SalesDataTable[[#This Row],[Order Date]],"mmm")</f>
        <v>Mar</v>
      </c>
      <c r="F340" s="4" t="s">
        <v>6</v>
      </c>
      <c r="G340" s="4" t="s">
        <v>43</v>
      </c>
      <c r="H340" s="4" t="s">
        <v>28</v>
      </c>
      <c r="I340" s="4" t="s">
        <v>13</v>
      </c>
      <c r="J340" s="4" t="s">
        <v>9</v>
      </c>
      <c r="K340" s="4" t="s">
        <v>10</v>
      </c>
      <c r="L340" s="8">
        <v>3</v>
      </c>
      <c r="M340" s="5">
        <v>90.31</v>
      </c>
      <c r="N340" s="6">
        <v>0</v>
      </c>
      <c r="O340" s="5">
        <v>44.58</v>
      </c>
      <c r="P340" s="5">
        <f t="shared" si="20"/>
        <v>270.93</v>
      </c>
      <c r="Q340" s="5">
        <f t="shared" si="21"/>
        <v>133.74</v>
      </c>
      <c r="R340" s="5">
        <f t="shared" si="22"/>
        <v>137.19</v>
      </c>
      <c r="S340" s="7">
        <f t="shared" si="23"/>
        <v>0.50636695825489975</v>
      </c>
    </row>
    <row r="341" spans="1:19" ht="15.6">
      <c r="A341" s="2">
        <v>46</v>
      </c>
      <c r="B341" s="3">
        <v>46093</v>
      </c>
      <c r="C341" s="4">
        <f>YEAR(SalesDataTable[[#This Row],[Order Date]])</f>
        <v>2026</v>
      </c>
      <c r="D341" s="10" t="str">
        <f>"Q"&amp;ROUNDUP(MONTH(SalesDataTable[[#This Row],[Order Date]])/3,0)</f>
        <v>Q1</v>
      </c>
      <c r="E341" s="4" t="str">
        <f>TEXT(SalesDataTable[[#This Row],[Order Date]],"mmm")</f>
        <v>Mar</v>
      </c>
      <c r="F341" s="4" t="s">
        <v>20</v>
      </c>
      <c r="G341" s="4" t="s">
        <v>31</v>
      </c>
      <c r="H341" s="4" t="s">
        <v>2</v>
      </c>
      <c r="I341" s="4" t="s">
        <v>3</v>
      </c>
      <c r="J341" s="4" t="s">
        <v>9</v>
      </c>
      <c r="K341" s="4" t="s">
        <v>46</v>
      </c>
      <c r="L341" s="8">
        <v>4</v>
      </c>
      <c r="M341" s="5">
        <v>72.63</v>
      </c>
      <c r="N341" s="6">
        <v>0.1</v>
      </c>
      <c r="O341" s="5">
        <v>31.45</v>
      </c>
      <c r="P341" s="5">
        <f t="shared" si="20"/>
        <v>261.46800000000002</v>
      </c>
      <c r="Q341" s="5">
        <f t="shared" si="21"/>
        <v>125.8</v>
      </c>
      <c r="R341" s="5">
        <f t="shared" si="22"/>
        <v>135.66800000000001</v>
      </c>
      <c r="S341" s="7">
        <f t="shared" si="23"/>
        <v>0.51887037801948999</v>
      </c>
    </row>
    <row r="342" spans="1:19" ht="15.6">
      <c r="A342" s="2">
        <v>443</v>
      </c>
      <c r="B342" s="3">
        <v>46093</v>
      </c>
      <c r="C342" s="4">
        <f>YEAR(SalesDataTable[[#This Row],[Order Date]])</f>
        <v>2026</v>
      </c>
      <c r="D342" s="10" t="str">
        <f>"Q"&amp;ROUNDUP(MONTH(SalesDataTable[[#This Row],[Order Date]])/3,0)</f>
        <v>Q1</v>
      </c>
      <c r="E342" s="4" t="str">
        <f>TEXT(SalesDataTable[[#This Row],[Order Date]],"mmm")</f>
        <v>Mar</v>
      </c>
      <c r="F342" s="4" t="s">
        <v>6</v>
      </c>
      <c r="G342" s="4" t="s">
        <v>49</v>
      </c>
      <c r="H342" s="4" t="s">
        <v>2</v>
      </c>
      <c r="I342" s="4" t="s">
        <v>3</v>
      </c>
      <c r="J342" s="4" t="s">
        <v>34</v>
      </c>
      <c r="K342" s="4" t="s">
        <v>35</v>
      </c>
      <c r="L342" s="8">
        <v>3</v>
      </c>
      <c r="M342" s="5">
        <v>39.9</v>
      </c>
      <c r="N342" s="6">
        <v>0</v>
      </c>
      <c r="O342" s="5">
        <v>14.49</v>
      </c>
      <c r="P342" s="5">
        <f t="shared" si="20"/>
        <v>119.69999999999999</v>
      </c>
      <c r="Q342" s="5">
        <f t="shared" si="21"/>
        <v>43.47</v>
      </c>
      <c r="R342" s="5">
        <f t="shared" si="22"/>
        <v>76.22999999999999</v>
      </c>
      <c r="S342" s="7">
        <f t="shared" si="23"/>
        <v>0.63684210526315788</v>
      </c>
    </row>
    <row r="343" spans="1:19" ht="15.6">
      <c r="A343" s="2">
        <v>759</v>
      </c>
      <c r="B343" s="3">
        <v>46093</v>
      </c>
      <c r="C343" s="4">
        <f>YEAR(SalesDataTable[[#This Row],[Order Date]])</f>
        <v>2026</v>
      </c>
      <c r="D343" s="10" t="str">
        <f>"Q"&amp;ROUNDUP(MONTH(SalesDataTable[[#This Row],[Order Date]])/3,0)</f>
        <v>Q1</v>
      </c>
      <c r="E343" s="4" t="str">
        <f>TEXT(SalesDataTable[[#This Row],[Order Date]],"mmm")</f>
        <v>Mar</v>
      </c>
      <c r="F343" s="4" t="s">
        <v>6</v>
      </c>
      <c r="G343" s="4" t="s">
        <v>43</v>
      </c>
      <c r="H343" s="4" t="s">
        <v>2</v>
      </c>
      <c r="I343" s="4" t="s">
        <v>13</v>
      </c>
      <c r="J343" s="4" t="s">
        <v>34</v>
      </c>
      <c r="K343" s="4" t="s">
        <v>45</v>
      </c>
      <c r="L343" s="8">
        <v>1</v>
      </c>
      <c r="M343" s="5">
        <v>49.79</v>
      </c>
      <c r="N343" s="6">
        <v>0.1</v>
      </c>
      <c r="O343" s="5">
        <v>22.29</v>
      </c>
      <c r="P343" s="5">
        <f t="shared" si="20"/>
        <v>44.811</v>
      </c>
      <c r="Q343" s="5">
        <f t="shared" si="21"/>
        <v>22.29</v>
      </c>
      <c r="R343" s="5">
        <f t="shared" si="22"/>
        <v>22.521000000000001</v>
      </c>
      <c r="S343" s="7">
        <f t="shared" si="23"/>
        <v>0.5025774921336279</v>
      </c>
    </row>
    <row r="344" spans="1:19" ht="15.6">
      <c r="A344" s="2">
        <v>1097</v>
      </c>
      <c r="B344" s="3">
        <v>46093</v>
      </c>
      <c r="C344" s="4">
        <f>YEAR(SalesDataTable[[#This Row],[Order Date]])</f>
        <v>2026</v>
      </c>
      <c r="D344" s="10" t="str">
        <f>"Q"&amp;ROUNDUP(MONTH(SalesDataTable[[#This Row],[Order Date]])/3,0)</f>
        <v>Q1</v>
      </c>
      <c r="E344" s="4" t="str">
        <f>TEXT(SalesDataTable[[#This Row],[Order Date]],"mmm")</f>
        <v>Mar</v>
      </c>
      <c r="F344" s="4" t="s">
        <v>11</v>
      </c>
      <c r="G344" s="4" t="s">
        <v>12</v>
      </c>
      <c r="H344" s="4" t="s">
        <v>28</v>
      </c>
      <c r="I344" s="4" t="s">
        <v>13</v>
      </c>
      <c r="J344" s="4" t="s">
        <v>4</v>
      </c>
      <c r="K344" s="4" t="s">
        <v>26</v>
      </c>
      <c r="L344" s="8">
        <v>1</v>
      </c>
      <c r="M344" s="5">
        <v>41.24</v>
      </c>
      <c r="N344" s="6">
        <v>0.05</v>
      </c>
      <c r="O344" s="5">
        <v>16.64</v>
      </c>
      <c r="P344" s="5">
        <f t="shared" si="20"/>
        <v>39.177999999999997</v>
      </c>
      <c r="Q344" s="5">
        <f t="shared" si="21"/>
        <v>16.64</v>
      </c>
      <c r="R344" s="5">
        <f t="shared" si="22"/>
        <v>22.537999999999997</v>
      </c>
      <c r="S344" s="7">
        <f t="shared" si="23"/>
        <v>0.57527183623462141</v>
      </c>
    </row>
    <row r="345" spans="1:19" ht="15.6">
      <c r="A345" s="2">
        <v>2152</v>
      </c>
      <c r="B345" s="3">
        <v>46093</v>
      </c>
      <c r="C345" s="4">
        <f>YEAR(SalesDataTable[[#This Row],[Order Date]])</f>
        <v>2026</v>
      </c>
      <c r="D345" s="10" t="str">
        <f>"Q"&amp;ROUNDUP(MONTH(SalesDataTable[[#This Row],[Order Date]])/3,0)</f>
        <v>Q1</v>
      </c>
      <c r="E345" s="4" t="str">
        <f>TEXT(SalesDataTable[[#This Row],[Order Date]],"mmm")</f>
        <v>Mar</v>
      </c>
      <c r="F345" s="4" t="s">
        <v>0</v>
      </c>
      <c r="G345" s="4" t="s">
        <v>36</v>
      </c>
      <c r="H345" s="4" t="s">
        <v>2</v>
      </c>
      <c r="I345" s="4" t="s">
        <v>13</v>
      </c>
      <c r="J345" s="4" t="s">
        <v>9</v>
      </c>
      <c r="K345" s="4" t="s">
        <v>17</v>
      </c>
      <c r="L345" s="8">
        <v>1</v>
      </c>
      <c r="M345" s="5">
        <v>142.88999999999999</v>
      </c>
      <c r="N345" s="6">
        <v>0</v>
      </c>
      <c r="O345" s="5">
        <v>81.099999999999994</v>
      </c>
      <c r="P345" s="5">
        <f t="shared" si="20"/>
        <v>142.88999999999999</v>
      </c>
      <c r="Q345" s="5">
        <f t="shared" si="21"/>
        <v>81.099999999999994</v>
      </c>
      <c r="R345" s="5">
        <f t="shared" si="22"/>
        <v>61.789999999999992</v>
      </c>
      <c r="S345" s="7">
        <f t="shared" si="23"/>
        <v>0.43243054097557559</v>
      </c>
    </row>
    <row r="346" spans="1:19" ht="15.6">
      <c r="A346" s="2">
        <v>2512</v>
      </c>
      <c r="B346" s="3">
        <v>46093</v>
      </c>
      <c r="C346" s="4">
        <f>YEAR(SalesDataTable[[#This Row],[Order Date]])</f>
        <v>2026</v>
      </c>
      <c r="D346" s="10" t="str">
        <f>"Q"&amp;ROUNDUP(MONTH(SalesDataTable[[#This Row],[Order Date]])/3,0)</f>
        <v>Q1</v>
      </c>
      <c r="E346" s="4" t="str">
        <f>TEXT(SalesDataTable[[#This Row],[Order Date]],"mmm")</f>
        <v>Mar</v>
      </c>
      <c r="F346" s="4" t="s">
        <v>6</v>
      </c>
      <c r="G346" s="4" t="s">
        <v>7</v>
      </c>
      <c r="H346" s="4" t="s">
        <v>2</v>
      </c>
      <c r="I346" s="4" t="s">
        <v>13</v>
      </c>
      <c r="J346" s="4" t="s">
        <v>23</v>
      </c>
      <c r="K346" s="4" t="s">
        <v>29</v>
      </c>
      <c r="L346" s="8">
        <v>2</v>
      </c>
      <c r="M346" s="5">
        <v>192.76</v>
      </c>
      <c r="N346" s="6">
        <v>0</v>
      </c>
      <c r="O346" s="5">
        <v>103.08</v>
      </c>
      <c r="P346" s="5">
        <f t="shared" si="20"/>
        <v>385.52</v>
      </c>
      <c r="Q346" s="5">
        <f t="shared" si="21"/>
        <v>206.16</v>
      </c>
      <c r="R346" s="5">
        <f t="shared" si="22"/>
        <v>179.35999999999999</v>
      </c>
      <c r="S346" s="7">
        <f t="shared" si="23"/>
        <v>0.46524175140070551</v>
      </c>
    </row>
    <row r="347" spans="1:19" ht="15.6">
      <c r="A347" s="2">
        <v>2578</v>
      </c>
      <c r="B347" s="3">
        <v>46093</v>
      </c>
      <c r="C347" s="4">
        <f>YEAR(SalesDataTable[[#This Row],[Order Date]])</f>
        <v>2026</v>
      </c>
      <c r="D347" s="10" t="str">
        <f>"Q"&amp;ROUNDUP(MONTH(SalesDataTable[[#This Row],[Order Date]])/3,0)</f>
        <v>Q1</v>
      </c>
      <c r="E347" s="4" t="str">
        <f>TEXT(SalesDataTable[[#This Row],[Order Date]],"mmm")</f>
        <v>Mar</v>
      </c>
      <c r="F347" s="4" t="s">
        <v>11</v>
      </c>
      <c r="G347" s="4" t="s">
        <v>25</v>
      </c>
      <c r="H347" s="4" t="s">
        <v>2</v>
      </c>
      <c r="I347" s="4" t="s">
        <v>13</v>
      </c>
      <c r="J347" s="4" t="s">
        <v>14</v>
      </c>
      <c r="K347" s="4" t="s">
        <v>48</v>
      </c>
      <c r="L347" s="8">
        <v>1</v>
      </c>
      <c r="M347" s="5">
        <v>165.72</v>
      </c>
      <c r="N347" s="6">
        <v>0</v>
      </c>
      <c r="O347" s="5">
        <v>89.31</v>
      </c>
      <c r="P347" s="5">
        <f t="shared" si="20"/>
        <v>165.72</v>
      </c>
      <c r="Q347" s="5">
        <f t="shared" si="21"/>
        <v>89.31</v>
      </c>
      <c r="R347" s="5">
        <f t="shared" si="22"/>
        <v>76.41</v>
      </c>
      <c r="S347" s="7">
        <f t="shared" si="23"/>
        <v>0.46107892831281677</v>
      </c>
    </row>
    <row r="348" spans="1:19" ht="15.6">
      <c r="A348" s="2">
        <v>3302</v>
      </c>
      <c r="B348" s="3">
        <v>46093</v>
      </c>
      <c r="C348" s="4">
        <f>YEAR(SalesDataTable[[#This Row],[Order Date]])</f>
        <v>2026</v>
      </c>
      <c r="D348" s="10" t="str">
        <f>"Q"&amp;ROUNDUP(MONTH(SalesDataTable[[#This Row],[Order Date]])/3,0)</f>
        <v>Q1</v>
      </c>
      <c r="E348" s="4" t="str">
        <f>TEXT(SalesDataTable[[#This Row],[Order Date]],"mmm")</f>
        <v>Mar</v>
      </c>
      <c r="F348" s="4" t="s">
        <v>20</v>
      </c>
      <c r="G348" s="4" t="s">
        <v>31</v>
      </c>
      <c r="H348" s="4" t="s">
        <v>19</v>
      </c>
      <c r="I348" s="4" t="s">
        <v>16</v>
      </c>
      <c r="J348" s="4" t="s">
        <v>14</v>
      </c>
      <c r="K348" s="4" t="s">
        <v>48</v>
      </c>
      <c r="L348" s="8">
        <v>2</v>
      </c>
      <c r="M348" s="5">
        <v>164.33</v>
      </c>
      <c r="N348" s="6">
        <v>0</v>
      </c>
      <c r="O348" s="5">
        <v>86.07</v>
      </c>
      <c r="P348" s="5">
        <f t="shared" si="20"/>
        <v>328.66</v>
      </c>
      <c r="Q348" s="5">
        <f t="shared" si="21"/>
        <v>172.14</v>
      </c>
      <c r="R348" s="5">
        <f t="shared" si="22"/>
        <v>156.52000000000004</v>
      </c>
      <c r="S348" s="7">
        <f t="shared" si="23"/>
        <v>0.47623684050386428</v>
      </c>
    </row>
    <row r="349" spans="1:19" ht="15.6">
      <c r="A349" s="2">
        <v>3752</v>
      </c>
      <c r="B349" s="3">
        <v>46093</v>
      </c>
      <c r="C349" s="4">
        <f>YEAR(SalesDataTable[[#This Row],[Order Date]])</f>
        <v>2026</v>
      </c>
      <c r="D349" s="10" t="str">
        <f>"Q"&amp;ROUNDUP(MONTH(SalesDataTable[[#This Row],[Order Date]])/3,0)</f>
        <v>Q1</v>
      </c>
      <c r="E349" s="4" t="str">
        <f>TEXT(SalesDataTable[[#This Row],[Order Date]],"mmm")</f>
        <v>Mar</v>
      </c>
      <c r="F349" s="4" t="s">
        <v>20</v>
      </c>
      <c r="G349" s="4" t="s">
        <v>33</v>
      </c>
      <c r="H349" s="4" t="s">
        <v>8</v>
      </c>
      <c r="I349" s="4" t="s">
        <v>16</v>
      </c>
      <c r="J349" s="4" t="s">
        <v>14</v>
      </c>
      <c r="K349" s="4" t="s">
        <v>32</v>
      </c>
      <c r="L349" s="8">
        <v>3</v>
      </c>
      <c r="M349" s="5">
        <v>45.8</v>
      </c>
      <c r="N349" s="6">
        <v>0.15</v>
      </c>
      <c r="O349" s="5">
        <v>18.47</v>
      </c>
      <c r="P349" s="5">
        <f t="shared" si="20"/>
        <v>116.78999999999998</v>
      </c>
      <c r="Q349" s="5">
        <f t="shared" si="21"/>
        <v>55.41</v>
      </c>
      <c r="R349" s="5">
        <f t="shared" si="22"/>
        <v>61.379999999999981</v>
      </c>
      <c r="S349" s="7">
        <f t="shared" si="23"/>
        <v>0.52555869509375797</v>
      </c>
    </row>
    <row r="350" spans="1:19" ht="15.6">
      <c r="A350" s="2">
        <v>4839</v>
      </c>
      <c r="B350" s="3">
        <v>46093</v>
      </c>
      <c r="C350" s="4">
        <f>YEAR(SalesDataTable[[#This Row],[Order Date]])</f>
        <v>2026</v>
      </c>
      <c r="D350" s="10" t="str">
        <f>"Q"&amp;ROUNDUP(MONTH(SalesDataTable[[#This Row],[Order Date]])/3,0)</f>
        <v>Q1</v>
      </c>
      <c r="E350" s="4" t="str">
        <f>TEXT(SalesDataTable[[#This Row],[Order Date]],"mmm")</f>
        <v>Mar</v>
      </c>
      <c r="F350" s="4" t="s">
        <v>6</v>
      </c>
      <c r="G350" s="4" t="s">
        <v>7</v>
      </c>
      <c r="H350" s="4" t="s">
        <v>2</v>
      </c>
      <c r="I350" s="4" t="s">
        <v>13</v>
      </c>
      <c r="J350" s="4" t="s">
        <v>4</v>
      </c>
      <c r="K350" s="4" t="s">
        <v>30</v>
      </c>
      <c r="L350" s="8">
        <v>2</v>
      </c>
      <c r="M350" s="5">
        <v>103.08</v>
      </c>
      <c r="N350" s="6">
        <v>0.05</v>
      </c>
      <c r="O350" s="5">
        <v>49.27</v>
      </c>
      <c r="P350" s="5">
        <f t="shared" si="20"/>
        <v>195.85199999999998</v>
      </c>
      <c r="Q350" s="5">
        <f t="shared" si="21"/>
        <v>98.54</v>
      </c>
      <c r="R350" s="5">
        <f t="shared" si="22"/>
        <v>97.311999999999969</v>
      </c>
      <c r="S350" s="7">
        <f t="shared" si="23"/>
        <v>0.49686497967853266</v>
      </c>
    </row>
    <row r="351" spans="1:19" ht="15.6">
      <c r="A351" s="2">
        <v>264</v>
      </c>
      <c r="B351" s="3">
        <v>46094</v>
      </c>
      <c r="C351" s="4">
        <f>YEAR(SalesDataTable[[#This Row],[Order Date]])</f>
        <v>2026</v>
      </c>
      <c r="D351" s="10" t="str">
        <f>"Q"&amp;ROUNDUP(MONTH(SalesDataTable[[#This Row],[Order Date]])/3,0)</f>
        <v>Q1</v>
      </c>
      <c r="E351" s="4" t="str">
        <f>TEXT(SalesDataTable[[#This Row],[Order Date]],"mmm")</f>
        <v>Mar</v>
      </c>
      <c r="F351" s="4" t="s">
        <v>0</v>
      </c>
      <c r="G351" s="4" t="s">
        <v>1</v>
      </c>
      <c r="H351" s="4" t="s">
        <v>2</v>
      </c>
      <c r="I351" s="4" t="s">
        <v>16</v>
      </c>
      <c r="J351" s="4" t="s">
        <v>14</v>
      </c>
      <c r="K351" s="4" t="s">
        <v>32</v>
      </c>
      <c r="L351" s="8">
        <v>4</v>
      </c>
      <c r="M351" s="5">
        <v>47.33</v>
      </c>
      <c r="N351" s="6">
        <v>0</v>
      </c>
      <c r="O351" s="5">
        <v>18.739999999999998</v>
      </c>
      <c r="P351" s="5">
        <f t="shared" si="20"/>
        <v>189.32</v>
      </c>
      <c r="Q351" s="5">
        <f t="shared" si="21"/>
        <v>74.959999999999994</v>
      </c>
      <c r="R351" s="5">
        <f t="shared" si="22"/>
        <v>114.36</v>
      </c>
      <c r="S351" s="7">
        <f t="shared" si="23"/>
        <v>0.60405662370589475</v>
      </c>
    </row>
    <row r="352" spans="1:19" ht="15.6">
      <c r="A352" s="2">
        <v>2498</v>
      </c>
      <c r="B352" s="3">
        <v>46094</v>
      </c>
      <c r="C352" s="4">
        <f>YEAR(SalesDataTable[[#This Row],[Order Date]])</f>
        <v>2026</v>
      </c>
      <c r="D352" s="10" t="str">
        <f>"Q"&amp;ROUNDUP(MONTH(SalesDataTable[[#This Row],[Order Date]])/3,0)</f>
        <v>Q1</v>
      </c>
      <c r="E352" s="4" t="str">
        <f>TEXT(SalesDataTable[[#This Row],[Order Date]],"mmm")</f>
        <v>Mar</v>
      </c>
      <c r="F352" s="4" t="s">
        <v>11</v>
      </c>
      <c r="G352" s="4" t="s">
        <v>18</v>
      </c>
      <c r="H352" s="4" t="s">
        <v>19</v>
      </c>
      <c r="I352" s="4" t="s">
        <v>13</v>
      </c>
      <c r="J352" s="4" t="s">
        <v>4</v>
      </c>
      <c r="K352" s="4" t="s">
        <v>22</v>
      </c>
      <c r="L352" s="8">
        <v>1</v>
      </c>
      <c r="M352" s="5">
        <v>50.04</v>
      </c>
      <c r="N352" s="6">
        <v>0</v>
      </c>
      <c r="O352" s="5">
        <v>22.64</v>
      </c>
      <c r="P352" s="5">
        <f t="shared" si="20"/>
        <v>50.04</v>
      </c>
      <c r="Q352" s="5">
        <f t="shared" si="21"/>
        <v>22.64</v>
      </c>
      <c r="R352" s="5">
        <f t="shared" si="22"/>
        <v>27.4</v>
      </c>
      <c r="S352" s="7">
        <f t="shared" si="23"/>
        <v>0.54756195043964828</v>
      </c>
    </row>
    <row r="353" spans="1:19" ht="15.6">
      <c r="A353" s="2">
        <v>3929</v>
      </c>
      <c r="B353" s="3">
        <v>46094</v>
      </c>
      <c r="C353" s="4">
        <f>YEAR(SalesDataTable[[#This Row],[Order Date]])</f>
        <v>2026</v>
      </c>
      <c r="D353" s="10" t="str">
        <f>"Q"&amp;ROUNDUP(MONTH(SalesDataTable[[#This Row],[Order Date]])/3,0)</f>
        <v>Q1</v>
      </c>
      <c r="E353" s="4" t="str">
        <f>TEXT(SalesDataTable[[#This Row],[Order Date]],"mmm")</f>
        <v>Mar</v>
      </c>
      <c r="F353" s="4" t="s">
        <v>20</v>
      </c>
      <c r="G353" s="4" t="s">
        <v>47</v>
      </c>
      <c r="H353" s="4" t="s">
        <v>2</v>
      </c>
      <c r="I353" s="4" t="s">
        <v>13</v>
      </c>
      <c r="J353" s="4" t="s">
        <v>34</v>
      </c>
      <c r="K353" s="4" t="s">
        <v>38</v>
      </c>
      <c r="L353" s="8">
        <v>1</v>
      </c>
      <c r="M353" s="5">
        <v>125.69</v>
      </c>
      <c r="N353" s="6">
        <v>0</v>
      </c>
      <c r="O353" s="5">
        <v>67.150000000000006</v>
      </c>
      <c r="P353" s="5">
        <f t="shared" si="20"/>
        <v>125.69</v>
      </c>
      <c r="Q353" s="5">
        <f t="shared" si="21"/>
        <v>67.150000000000006</v>
      </c>
      <c r="R353" s="5">
        <f t="shared" si="22"/>
        <v>58.539999999999992</v>
      </c>
      <c r="S353" s="7">
        <f t="shared" si="23"/>
        <v>0.465749065160315</v>
      </c>
    </row>
    <row r="354" spans="1:19" ht="15.6">
      <c r="A354" s="2">
        <v>4195</v>
      </c>
      <c r="B354" s="3">
        <v>46094</v>
      </c>
      <c r="C354" s="4">
        <f>YEAR(SalesDataTable[[#This Row],[Order Date]])</f>
        <v>2026</v>
      </c>
      <c r="D354" s="10" t="str">
        <f>"Q"&amp;ROUNDUP(MONTH(SalesDataTable[[#This Row],[Order Date]])/3,0)</f>
        <v>Q1</v>
      </c>
      <c r="E354" s="4" t="str">
        <f>TEXT(SalesDataTable[[#This Row],[Order Date]],"mmm")</f>
        <v>Mar</v>
      </c>
      <c r="F354" s="4" t="s">
        <v>20</v>
      </c>
      <c r="G354" s="4" t="s">
        <v>47</v>
      </c>
      <c r="H354" s="4" t="s">
        <v>28</v>
      </c>
      <c r="I354" s="4" t="s">
        <v>13</v>
      </c>
      <c r="J354" s="4" t="s">
        <v>9</v>
      </c>
      <c r="K354" s="4" t="s">
        <v>17</v>
      </c>
      <c r="L354" s="8">
        <v>2</v>
      </c>
      <c r="M354" s="5">
        <v>142.72999999999999</v>
      </c>
      <c r="N354" s="6">
        <v>0.1</v>
      </c>
      <c r="O354" s="5">
        <v>77.28</v>
      </c>
      <c r="P354" s="5">
        <f t="shared" si="20"/>
        <v>256.91399999999999</v>
      </c>
      <c r="Q354" s="5">
        <f t="shared" si="21"/>
        <v>154.56</v>
      </c>
      <c r="R354" s="5">
        <f t="shared" si="22"/>
        <v>102.35399999999998</v>
      </c>
      <c r="S354" s="7">
        <f t="shared" si="23"/>
        <v>0.39839790747098247</v>
      </c>
    </row>
    <row r="355" spans="1:19" ht="15.6">
      <c r="A355" s="2">
        <v>4684</v>
      </c>
      <c r="B355" s="3">
        <v>46094</v>
      </c>
      <c r="C355" s="4">
        <f>YEAR(SalesDataTable[[#This Row],[Order Date]])</f>
        <v>2026</v>
      </c>
      <c r="D355" s="10" t="str">
        <f>"Q"&amp;ROUNDUP(MONTH(SalesDataTable[[#This Row],[Order Date]])/3,0)</f>
        <v>Q1</v>
      </c>
      <c r="E355" s="4" t="str">
        <f>TEXT(SalesDataTable[[#This Row],[Order Date]],"mmm")</f>
        <v>Mar</v>
      </c>
      <c r="F355" s="4" t="s">
        <v>6</v>
      </c>
      <c r="G355" s="4" t="s">
        <v>43</v>
      </c>
      <c r="H355" s="4" t="s">
        <v>2</v>
      </c>
      <c r="I355" s="4" t="s">
        <v>3</v>
      </c>
      <c r="J355" s="4" t="s">
        <v>34</v>
      </c>
      <c r="K355" s="4" t="s">
        <v>38</v>
      </c>
      <c r="L355" s="8">
        <v>4</v>
      </c>
      <c r="M355" s="5">
        <v>124.36</v>
      </c>
      <c r="N355" s="6">
        <v>0</v>
      </c>
      <c r="O355" s="5">
        <v>68.790000000000006</v>
      </c>
      <c r="P355" s="5">
        <f t="shared" si="20"/>
        <v>497.44</v>
      </c>
      <c r="Q355" s="5">
        <f t="shared" si="21"/>
        <v>275.16000000000003</v>
      </c>
      <c r="R355" s="5">
        <f t="shared" si="22"/>
        <v>222.27999999999997</v>
      </c>
      <c r="S355" s="7">
        <f t="shared" si="23"/>
        <v>0.44684786104856861</v>
      </c>
    </row>
    <row r="356" spans="1:19" ht="15.6">
      <c r="A356" s="2">
        <v>313</v>
      </c>
      <c r="B356" s="3">
        <v>46095</v>
      </c>
      <c r="C356" s="4">
        <f>YEAR(SalesDataTable[[#This Row],[Order Date]])</f>
        <v>2026</v>
      </c>
      <c r="D356" s="10" t="str">
        <f>"Q"&amp;ROUNDUP(MONTH(SalesDataTable[[#This Row],[Order Date]])/3,0)</f>
        <v>Q1</v>
      </c>
      <c r="E356" s="4" t="str">
        <f>TEXT(SalesDataTable[[#This Row],[Order Date]],"mmm")</f>
        <v>Mar</v>
      </c>
      <c r="F356" s="4" t="s">
        <v>20</v>
      </c>
      <c r="G356" s="4" t="s">
        <v>33</v>
      </c>
      <c r="H356" s="4" t="s">
        <v>2</v>
      </c>
      <c r="I356" s="4" t="s">
        <v>13</v>
      </c>
      <c r="J356" s="4" t="s">
        <v>4</v>
      </c>
      <c r="K356" s="4" t="s">
        <v>26</v>
      </c>
      <c r="L356" s="8">
        <v>4</v>
      </c>
      <c r="M356" s="5">
        <v>40.42</v>
      </c>
      <c r="N356" s="6">
        <v>0.1</v>
      </c>
      <c r="O356" s="5">
        <v>16.25</v>
      </c>
      <c r="P356" s="5">
        <f t="shared" si="20"/>
        <v>145.512</v>
      </c>
      <c r="Q356" s="5">
        <f t="shared" si="21"/>
        <v>65</v>
      </c>
      <c r="R356" s="5">
        <f t="shared" si="22"/>
        <v>80.512</v>
      </c>
      <c r="S356" s="7">
        <f t="shared" si="23"/>
        <v>0.5533014459288581</v>
      </c>
    </row>
    <row r="357" spans="1:19" ht="15.6">
      <c r="A357" s="2">
        <v>1056</v>
      </c>
      <c r="B357" s="3">
        <v>46095</v>
      </c>
      <c r="C357" s="4">
        <f>YEAR(SalesDataTable[[#This Row],[Order Date]])</f>
        <v>2026</v>
      </c>
      <c r="D357" s="10" t="str">
        <f>"Q"&amp;ROUNDUP(MONTH(SalesDataTable[[#This Row],[Order Date]])/3,0)</f>
        <v>Q1</v>
      </c>
      <c r="E357" s="4" t="str">
        <f>TEXT(SalesDataTable[[#This Row],[Order Date]],"mmm")</f>
        <v>Mar</v>
      </c>
      <c r="F357" s="4" t="s">
        <v>0</v>
      </c>
      <c r="G357" s="4" t="s">
        <v>50</v>
      </c>
      <c r="H357" s="4" t="s">
        <v>2</v>
      </c>
      <c r="I357" s="4" t="s">
        <v>3</v>
      </c>
      <c r="J357" s="4" t="s">
        <v>23</v>
      </c>
      <c r="K357" s="4" t="s">
        <v>29</v>
      </c>
      <c r="L357" s="8">
        <v>1</v>
      </c>
      <c r="M357" s="5">
        <v>192.86</v>
      </c>
      <c r="N357" s="6">
        <v>0</v>
      </c>
      <c r="O357" s="5">
        <v>101.13</v>
      </c>
      <c r="P357" s="5">
        <f t="shared" si="20"/>
        <v>192.86</v>
      </c>
      <c r="Q357" s="5">
        <f t="shared" si="21"/>
        <v>101.13</v>
      </c>
      <c r="R357" s="5">
        <f t="shared" si="22"/>
        <v>91.730000000000018</v>
      </c>
      <c r="S357" s="7">
        <f t="shared" si="23"/>
        <v>0.475629990666805</v>
      </c>
    </row>
    <row r="358" spans="1:19" ht="15.6">
      <c r="A358" s="2">
        <v>2189</v>
      </c>
      <c r="B358" s="3">
        <v>46095</v>
      </c>
      <c r="C358" s="4">
        <f>YEAR(SalesDataTable[[#This Row],[Order Date]])</f>
        <v>2026</v>
      </c>
      <c r="D358" s="10" t="str">
        <f>"Q"&amp;ROUNDUP(MONTH(SalesDataTable[[#This Row],[Order Date]])/3,0)</f>
        <v>Q1</v>
      </c>
      <c r="E358" s="4" t="str">
        <f>TEXT(SalesDataTable[[#This Row],[Order Date]],"mmm")</f>
        <v>Mar</v>
      </c>
      <c r="F358" s="4" t="s">
        <v>20</v>
      </c>
      <c r="G358" s="4" t="s">
        <v>21</v>
      </c>
      <c r="H358" s="4" t="s">
        <v>28</v>
      </c>
      <c r="I358" s="4" t="s">
        <v>13</v>
      </c>
      <c r="J358" s="4" t="s">
        <v>9</v>
      </c>
      <c r="K358" s="4" t="s">
        <v>46</v>
      </c>
      <c r="L358" s="8">
        <v>2</v>
      </c>
      <c r="M358" s="5">
        <v>72.34</v>
      </c>
      <c r="N358" s="6">
        <v>0</v>
      </c>
      <c r="O358" s="5">
        <v>33.29</v>
      </c>
      <c r="P358" s="5">
        <f t="shared" si="20"/>
        <v>144.68</v>
      </c>
      <c r="Q358" s="5">
        <f t="shared" si="21"/>
        <v>66.58</v>
      </c>
      <c r="R358" s="5">
        <f t="shared" si="22"/>
        <v>78.100000000000009</v>
      </c>
      <c r="S358" s="7">
        <f t="shared" si="23"/>
        <v>0.53981199889411113</v>
      </c>
    </row>
    <row r="359" spans="1:19" ht="15.6">
      <c r="A359" s="2">
        <v>2617</v>
      </c>
      <c r="B359" s="3">
        <v>46095</v>
      </c>
      <c r="C359" s="4">
        <f>YEAR(SalesDataTable[[#This Row],[Order Date]])</f>
        <v>2026</v>
      </c>
      <c r="D359" s="10" t="str">
        <f>"Q"&amp;ROUNDUP(MONTH(SalesDataTable[[#This Row],[Order Date]])/3,0)</f>
        <v>Q1</v>
      </c>
      <c r="E359" s="4" t="str">
        <f>TEXT(SalesDataTable[[#This Row],[Order Date]],"mmm")</f>
        <v>Mar</v>
      </c>
      <c r="F359" s="4" t="s">
        <v>20</v>
      </c>
      <c r="G359" s="4" t="s">
        <v>47</v>
      </c>
      <c r="H359" s="4" t="s">
        <v>2</v>
      </c>
      <c r="I359" s="4" t="s">
        <v>13</v>
      </c>
      <c r="J359" s="4" t="s">
        <v>14</v>
      </c>
      <c r="K359" s="4" t="s">
        <v>15</v>
      </c>
      <c r="L359" s="8">
        <v>2</v>
      </c>
      <c r="M359" s="5">
        <v>35.409999999999997</v>
      </c>
      <c r="N359" s="6">
        <v>0</v>
      </c>
      <c r="O359" s="5">
        <v>13.89</v>
      </c>
      <c r="P359" s="5">
        <f t="shared" si="20"/>
        <v>70.819999999999993</v>
      </c>
      <c r="Q359" s="5">
        <f t="shared" si="21"/>
        <v>27.78</v>
      </c>
      <c r="R359" s="5">
        <f t="shared" si="22"/>
        <v>43.039999999999992</v>
      </c>
      <c r="S359" s="7">
        <f t="shared" si="23"/>
        <v>0.60773792713922614</v>
      </c>
    </row>
    <row r="360" spans="1:19" ht="15.6">
      <c r="A360" s="2">
        <v>2901</v>
      </c>
      <c r="B360" s="3">
        <v>46095</v>
      </c>
      <c r="C360" s="4">
        <f>YEAR(SalesDataTable[[#This Row],[Order Date]])</f>
        <v>2026</v>
      </c>
      <c r="D360" s="10" t="str">
        <f>"Q"&amp;ROUNDUP(MONTH(SalesDataTable[[#This Row],[Order Date]])/3,0)</f>
        <v>Q1</v>
      </c>
      <c r="E360" s="4" t="str">
        <f>TEXT(SalesDataTable[[#This Row],[Order Date]],"mmm")</f>
        <v>Mar</v>
      </c>
      <c r="F360" s="4" t="s">
        <v>20</v>
      </c>
      <c r="G360" s="4" t="s">
        <v>33</v>
      </c>
      <c r="H360" s="4" t="s">
        <v>8</v>
      </c>
      <c r="I360" s="4" t="s">
        <v>16</v>
      </c>
      <c r="J360" s="4" t="s">
        <v>4</v>
      </c>
      <c r="K360" s="4" t="s">
        <v>30</v>
      </c>
      <c r="L360" s="8">
        <v>12</v>
      </c>
      <c r="M360" s="5">
        <v>102.25</v>
      </c>
      <c r="N360" s="6">
        <v>0.1</v>
      </c>
      <c r="O360" s="5">
        <v>51.07</v>
      </c>
      <c r="P360" s="5">
        <f t="shared" si="20"/>
        <v>1104.3</v>
      </c>
      <c r="Q360" s="5">
        <f t="shared" si="21"/>
        <v>612.84</v>
      </c>
      <c r="R360" s="5">
        <f t="shared" si="22"/>
        <v>491.45999999999992</v>
      </c>
      <c r="S360" s="7">
        <f t="shared" si="23"/>
        <v>0.44504210812279266</v>
      </c>
    </row>
    <row r="361" spans="1:19" ht="15.6">
      <c r="A361" s="2">
        <v>2952</v>
      </c>
      <c r="B361" s="3">
        <v>46095</v>
      </c>
      <c r="C361" s="4">
        <f>YEAR(SalesDataTable[[#This Row],[Order Date]])</f>
        <v>2026</v>
      </c>
      <c r="D361" s="10" t="str">
        <f>"Q"&amp;ROUNDUP(MONTH(SalesDataTable[[#This Row],[Order Date]])/3,0)</f>
        <v>Q1</v>
      </c>
      <c r="E361" s="4" t="str">
        <f>TEXT(SalesDataTable[[#This Row],[Order Date]],"mmm")</f>
        <v>Mar</v>
      </c>
      <c r="F361" s="4" t="s">
        <v>6</v>
      </c>
      <c r="G361" s="4" t="s">
        <v>7</v>
      </c>
      <c r="H361" s="4" t="s">
        <v>2</v>
      </c>
      <c r="I361" s="4" t="s">
        <v>13</v>
      </c>
      <c r="J361" s="4" t="s">
        <v>4</v>
      </c>
      <c r="K361" s="4" t="s">
        <v>22</v>
      </c>
      <c r="L361" s="8">
        <v>1</v>
      </c>
      <c r="M361" s="5">
        <v>51.86</v>
      </c>
      <c r="N361" s="6">
        <v>0.1</v>
      </c>
      <c r="O361" s="5">
        <v>22.34</v>
      </c>
      <c r="P361" s="5">
        <f t="shared" si="20"/>
        <v>46.673999999999999</v>
      </c>
      <c r="Q361" s="5">
        <f t="shared" si="21"/>
        <v>22.34</v>
      </c>
      <c r="R361" s="5">
        <f t="shared" si="22"/>
        <v>24.334</v>
      </c>
      <c r="S361" s="7">
        <f t="shared" si="23"/>
        <v>0.52136092899687192</v>
      </c>
    </row>
    <row r="362" spans="1:19" ht="15.6">
      <c r="A362" s="2">
        <v>3421</v>
      </c>
      <c r="B362" s="3">
        <v>46095</v>
      </c>
      <c r="C362" s="4">
        <f>YEAR(SalesDataTable[[#This Row],[Order Date]])</f>
        <v>2026</v>
      </c>
      <c r="D362" s="10" t="str">
        <f>"Q"&amp;ROUNDUP(MONTH(SalesDataTable[[#This Row],[Order Date]])/3,0)</f>
        <v>Q1</v>
      </c>
      <c r="E362" s="4" t="str">
        <f>TEXT(SalesDataTable[[#This Row],[Order Date]],"mmm")</f>
        <v>Mar</v>
      </c>
      <c r="F362" s="4" t="s">
        <v>20</v>
      </c>
      <c r="G362" s="4" t="s">
        <v>33</v>
      </c>
      <c r="H362" s="4" t="s">
        <v>2</v>
      </c>
      <c r="I362" s="4" t="s">
        <v>3</v>
      </c>
      <c r="J362" s="4" t="s">
        <v>14</v>
      </c>
      <c r="K362" s="4" t="s">
        <v>15</v>
      </c>
      <c r="L362" s="8">
        <v>1</v>
      </c>
      <c r="M362" s="5">
        <v>36.520000000000003</v>
      </c>
      <c r="N362" s="6">
        <v>0.05</v>
      </c>
      <c r="O362" s="5">
        <v>13.23</v>
      </c>
      <c r="P362" s="5">
        <f t="shared" si="20"/>
        <v>34.694000000000003</v>
      </c>
      <c r="Q362" s="5">
        <f t="shared" si="21"/>
        <v>13.23</v>
      </c>
      <c r="R362" s="5">
        <f t="shared" si="22"/>
        <v>21.464000000000002</v>
      </c>
      <c r="S362" s="7">
        <f t="shared" si="23"/>
        <v>0.61866605176687617</v>
      </c>
    </row>
    <row r="363" spans="1:19" ht="15.6">
      <c r="A363" s="2">
        <v>3536</v>
      </c>
      <c r="B363" s="3">
        <v>46095</v>
      </c>
      <c r="C363" s="4">
        <f>YEAR(SalesDataTable[[#This Row],[Order Date]])</f>
        <v>2026</v>
      </c>
      <c r="D363" s="10" t="str">
        <f>"Q"&amp;ROUNDUP(MONTH(SalesDataTable[[#This Row],[Order Date]])/3,0)</f>
        <v>Q1</v>
      </c>
      <c r="E363" s="4" t="str">
        <f>TEXT(SalesDataTable[[#This Row],[Order Date]],"mmm")</f>
        <v>Mar</v>
      </c>
      <c r="F363" s="4" t="s">
        <v>11</v>
      </c>
      <c r="G363" s="4" t="s">
        <v>39</v>
      </c>
      <c r="H363" s="4" t="s">
        <v>2</v>
      </c>
      <c r="I363" s="4" t="s">
        <v>13</v>
      </c>
      <c r="J363" s="4" t="s">
        <v>9</v>
      </c>
      <c r="K363" s="4" t="s">
        <v>37</v>
      </c>
      <c r="L363" s="8">
        <v>2</v>
      </c>
      <c r="M363" s="5">
        <v>153.66</v>
      </c>
      <c r="N363" s="6">
        <v>0.1</v>
      </c>
      <c r="O363" s="5">
        <v>78.430000000000007</v>
      </c>
      <c r="P363" s="5">
        <f t="shared" si="20"/>
        <v>276.58800000000002</v>
      </c>
      <c r="Q363" s="5">
        <f t="shared" si="21"/>
        <v>156.86000000000001</v>
      </c>
      <c r="R363" s="5">
        <f t="shared" si="22"/>
        <v>119.72800000000001</v>
      </c>
      <c r="S363" s="7">
        <f t="shared" si="23"/>
        <v>0.43287488972768162</v>
      </c>
    </row>
    <row r="364" spans="1:19" ht="15.6">
      <c r="A364" s="2">
        <v>3878</v>
      </c>
      <c r="B364" s="3">
        <v>46095</v>
      </c>
      <c r="C364" s="4">
        <f>YEAR(SalesDataTable[[#This Row],[Order Date]])</f>
        <v>2026</v>
      </c>
      <c r="D364" s="10" t="str">
        <f>"Q"&amp;ROUNDUP(MONTH(SalesDataTable[[#This Row],[Order Date]])/3,0)</f>
        <v>Q1</v>
      </c>
      <c r="E364" s="4" t="str">
        <f>TEXT(SalesDataTable[[#This Row],[Order Date]],"mmm")</f>
        <v>Mar</v>
      </c>
      <c r="F364" s="4" t="s">
        <v>6</v>
      </c>
      <c r="G364" s="4" t="s">
        <v>49</v>
      </c>
      <c r="H364" s="4" t="s">
        <v>28</v>
      </c>
      <c r="I364" s="4" t="s">
        <v>3</v>
      </c>
      <c r="J364" s="4" t="s">
        <v>34</v>
      </c>
      <c r="K364" s="4" t="s">
        <v>35</v>
      </c>
      <c r="L364" s="8">
        <v>1</v>
      </c>
      <c r="M364" s="5">
        <v>41.05</v>
      </c>
      <c r="N364" s="6">
        <v>0.1</v>
      </c>
      <c r="O364" s="5">
        <v>14.94</v>
      </c>
      <c r="P364" s="5">
        <f t="shared" si="20"/>
        <v>36.945</v>
      </c>
      <c r="Q364" s="5">
        <f t="shared" si="21"/>
        <v>14.94</v>
      </c>
      <c r="R364" s="5">
        <f t="shared" si="22"/>
        <v>22.005000000000003</v>
      </c>
      <c r="S364" s="7">
        <f t="shared" si="23"/>
        <v>0.59561510353227776</v>
      </c>
    </row>
    <row r="365" spans="1:19" ht="15.6">
      <c r="A365" s="2">
        <v>2027</v>
      </c>
      <c r="B365" s="3">
        <v>46096</v>
      </c>
      <c r="C365" s="4">
        <f>YEAR(SalesDataTable[[#This Row],[Order Date]])</f>
        <v>2026</v>
      </c>
      <c r="D365" s="10" t="str">
        <f>"Q"&amp;ROUNDUP(MONTH(SalesDataTable[[#This Row],[Order Date]])/3,0)</f>
        <v>Q1</v>
      </c>
      <c r="E365" s="4" t="str">
        <f>TEXT(SalesDataTable[[#This Row],[Order Date]],"mmm")</f>
        <v>Mar</v>
      </c>
      <c r="F365" s="4" t="s">
        <v>11</v>
      </c>
      <c r="G365" s="4" t="s">
        <v>12</v>
      </c>
      <c r="H365" s="4" t="s">
        <v>2</v>
      </c>
      <c r="I365" s="4" t="s">
        <v>3</v>
      </c>
      <c r="J365" s="4" t="s">
        <v>14</v>
      </c>
      <c r="K365" s="4" t="s">
        <v>44</v>
      </c>
      <c r="L365" s="8">
        <v>4</v>
      </c>
      <c r="M365" s="5">
        <v>136.21</v>
      </c>
      <c r="N365" s="6">
        <v>0.05</v>
      </c>
      <c r="O365" s="5">
        <v>68.55</v>
      </c>
      <c r="P365" s="5">
        <f t="shared" si="20"/>
        <v>517.59799999999996</v>
      </c>
      <c r="Q365" s="5">
        <f t="shared" si="21"/>
        <v>274.2</v>
      </c>
      <c r="R365" s="5">
        <f t="shared" si="22"/>
        <v>243.39799999999997</v>
      </c>
      <c r="S365" s="7">
        <f t="shared" si="23"/>
        <v>0.4702452482428448</v>
      </c>
    </row>
    <row r="366" spans="1:19" ht="15.6">
      <c r="A366" s="2">
        <v>3280</v>
      </c>
      <c r="B366" s="3">
        <v>46096</v>
      </c>
      <c r="C366" s="4">
        <f>YEAR(SalesDataTable[[#This Row],[Order Date]])</f>
        <v>2026</v>
      </c>
      <c r="D366" s="10" t="str">
        <f>"Q"&amp;ROUNDUP(MONTH(SalesDataTable[[#This Row],[Order Date]])/3,0)</f>
        <v>Q1</v>
      </c>
      <c r="E366" s="4" t="str">
        <f>TEXT(SalesDataTable[[#This Row],[Order Date]],"mmm")</f>
        <v>Mar</v>
      </c>
      <c r="F366" s="4" t="s">
        <v>20</v>
      </c>
      <c r="G366" s="4" t="s">
        <v>21</v>
      </c>
      <c r="H366" s="4" t="s">
        <v>2</v>
      </c>
      <c r="I366" s="4" t="s">
        <v>3</v>
      </c>
      <c r="J366" s="4" t="s">
        <v>14</v>
      </c>
      <c r="K366" s="4" t="s">
        <v>32</v>
      </c>
      <c r="L366" s="8">
        <v>3</v>
      </c>
      <c r="M366" s="5">
        <v>46.68</v>
      </c>
      <c r="N366" s="6">
        <v>0</v>
      </c>
      <c r="O366" s="5">
        <v>18.760000000000002</v>
      </c>
      <c r="P366" s="5">
        <f t="shared" si="20"/>
        <v>140.04</v>
      </c>
      <c r="Q366" s="5">
        <f t="shared" si="21"/>
        <v>56.28</v>
      </c>
      <c r="R366" s="5">
        <f t="shared" si="22"/>
        <v>83.759999999999991</v>
      </c>
      <c r="S366" s="7">
        <f t="shared" si="23"/>
        <v>0.59811482433590402</v>
      </c>
    </row>
    <row r="367" spans="1:19" ht="15.6">
      <c r="A367" s="2">
        <v>5149</v>
      </c>
      <c r="B367" s="3">
        <v>46096</v>
      </c>
      <c r="C367" s="4">
        <f>YEAR(SalesDataTable[[#This Row],[Order Date]])</f>
        <v>2026</v>
      </c>
      <c r="D367" s="10" t="str">
        <f>"Q"&amp;ROUNDUP(MONTH(SalesDataTable[[#This Row],[Order Date]])/3,0)</f>
        <v>Q1</v>
      </c>
      <c r="E367" s="4" t="str">
        <f>TEXT(SalesDataTable[[#This Row],[Order Date]],"mmm")</f>
        <v>Mar</v>
      </c>
      <c r="F367" s="4" t="s">
        <v>6</v>
      </c>
      <c r="G367" s="4" t="s">
        <v>43</v>
      </c>
      <c r="H367" s="4" t="s">
        <v>19</v>
      </c>
      <c r="I367" s="4" t="s">
        <v>13</v>
      </c>
      <c r="J367" s="4" t="s">
        <v>14</v>
      </c>
      <c r="K367" s="4" t="s">
        <v>15</v>
      </c>
      <c r="L367" s="8">
        <v>1</v>
      </c>
      <c r="M367" s="5">
        <v>35.340000000000003</v>
      </c>
      <c r="N367" s="6">
        <v>0.05</v>
      </c>
      <c r="O367" s="5">
        <v>13.37</v>
      </c>
      <c r="P367" s="5">
        <f t="shared" si="20"/>
        <v>33.573</v>
      </c>
      <c r="Q367" s="5">
        <f t="shared" si="21"/>
        <v>13.37</v>
      </c>
      <c r="R367" s="5">
        <f t="shared" si="22"/>
        <v>20.203000000000003</v>
      </c>
      <c r="S367" s="7">
        <f t="shared" si="23"/>
        <v>0.60176332171685587</v>
      </c>
    </row>
    <row r="368" spans="1:19" ht="15.6">
      <c r="A368" s="2">
        <v>412</v>
      </c>
      <c r="B368" s="3">
        <v>46097</v>
      </c>
      <c r="C368" s="4">
        <f>YEAR(SalesDataTable[[#This Row],[Order Date]])</f>
        <v>2026</v>
      </c>
      <c r="D368" s="10" t="str">
        <f>"Q"&amp;ROUNDUP(MONTH(SalesDataTable[[#This Row],[Order Date]])/3,0)</f>
        <v>Q1</v>
      </c>
      <c r="E368" s="4" t="str">
        <f>TEXT(SalesDataTable[[#This Row],[Order Date]],"mmm")</f>
        <v>Mar</v>
      </c>
      <c r="F368" s="4" t="s">
        <v>20</v>
      </c>
      <c r="G368" s="4" t="s">
        <v>31</v>
      </c>
      <c r="H368" s="4" t="s">
        <v>19</v>
      </c>
      <c r="I368" s="4" t="s">
        <v>3</v>
      </c>
      <c r="J368" s="4" t="s">
        <v>34</v>
      </c>
      <c r="K368" s="4" t="s">
        <v>35</v>
      </c>
      <c r="L368" s="8">
        <v>2</v>
      </c>
      <c r="M368" s="5">
        <v>40.19</v>
      </c>
      <c r="N368" s="6">
        <v>0</v>
      </c>
      <c r="O368" s="5">
        <v>14.92</v>
      </c>
      <c r="P368" s="5">
        <f t="shared" si="20"/>
        <v>80.38</v>
      </c>
      <c r="Q368" s="5">
        <f t="shared" si="21"/>
        <v>29.84</v>
      </c>
      <c r="R368" s="5">
        <f t="shared" si="22"/>
        <v>50.539999999999992</v>
      </c>
      <c r="S368" s="7">
        <f t="shared" si="23"/>
        <v>0.62876337397362525</v>
      </c>
    </row>
    <row r="369" spans="1:19" ht="15.6">
      <c r="A369" s="2">
        <v>1161</v>
      </c>
      <c r="B369" s="3">
        <v>46097</v>
      </c>
      <c r="C369" s="4">
        <f>YEAR(SalesDataTable[[#This Row],[Order Date]])</f>
        <v>2026</v>
      </c>
      <c r="D369" s="10" t="str">
        <f>"Q"&amp;ROUNDUP(MONTH(SalesDataTable[[#This Row],[Order Date]])/3,0)</f>
        <v>Q1</v>
      </c>
      <c r="E369" s="4" t="str">
        <f>TEXT(SalesDataTable[[#This Row],[Order Date]],"mmm")</f>
        <v>Mar</v>
      </c>
      <c r="F369" s="4" t="s">
        <v>6</v>
      </c>
      <c r="G369" s="4" t="s">
        <v>43</v>
      </c>
      <c r="H369" s="4" t="s">
        <v>2</v>
      </c>
      <c r="I369" s="4" t="s">
        <v>13</v>
      </c>
      <c r="J369" s="4" t="s">
        <v>4</v>
      </c>
      <c r="K369" s="4" t="s">
        <v>30</v>
      </c>
      <c r="L369" s="8">
        <v>2</v>
      </c>
      <c r="M369" s="5">
        <v>101.73</v>
      </c>
      <c r="N369" s="6">
        <v>0.05</v>
      </c>
      <c r="O369" s="5">
        <v>51.56</v>
      </c>
      <c r="P369" s="5">
        <f t="shared" si="20"/>
        <v>193.28700000000001</v>
      </c>
      <c r="Q369" s="5">
        <f t="shared" si="21"/>
        <v>103.12</v>
      </c>
      <c r="R369" s="5">
        <f t="shared" si="22"/>
        <v>90.167000000000002</v>
      </c>
      <c r="S369" s="7">
        <f t="shared" si="23"/>
        <v>0.46649283190281809</v>
      </c>
    </row>
    <row r="370" spans="1:19" ht="15.6">
      <c r="A370" s="2">
        <v>1320</v>
      </c>
      <c r="B370" s="3">
        <v>46097</v>
      </c>
      <c r="C370" s="4">
        <f>YEAR(SalesDataTable[[#This Row],[Order Date]])</f>
        <v>2026</v>
      </c>
      <c r="D370" s="10" t="str">
        <f>"Q"&amp;ROUNDUP(MONTH(SalesDataTable[[#This Row],[Order Date]])/3,0)</f>
        <v>Q1</v>
      </c>
      <c r="E370" s="4" t="str">
        <f>TEXT(SalesDataTable[[#This Row],[Order Date]],"mmm")</f>
        <v>Mar</v>
      </c>
      <c r="F370" s="4" t="s">
        <v>11</v>
      </c>
      <c r="G370" s="4" t="s">
        <v>18</v>
      </c>
      <c r="H370" s="4" t="s">
        <v>19</v>
      </c>
      <c r="I370" s="4" t="s">
        <v>16</v>
      </c>
      <c r="J370" s="4" t="s">
        <v>23</v>
      </c>
      <c r="K370" s="4" t="s">
        <v>29</v>
      </c>
      <c r="L370" s="8">
        <v>1</v>
      </c>
      <c r="M370" s="5">
        <v>200.05</v>
      </c>
      <c r="N370" s="6">
        <v>0</v>
      </c>
      <c r="O370" s="5">
        <v>102.69</v>
      </c>
      <c r="P370" s="5">
        <f t="shared" si="20"/>
        <v>200.05</v>
      </c>
      <c r="Q370" s="5">
        <f t="shared" si="21"/>
        <v>102.69</v>
      </c>
      <c r="R370" s="5">
        <f t="shared" si="22"/>
        <v>97.360000000000014</v>
      </c>
      <c r="S370" s="7">
        <f t="shared" si="23"/>
        <v>0.48667833041739567</v>
      </c>
    </row>
    <row r="371" spans="1:19" ht="15.6">
      <c r="A371" s="2">
        <v>2528</v>
      </c>
      <c r="B371" s="3">
        <v>46097</v>
      </c>
      <c r="C371" s="4">
        <f>YEAR(SalesDataTable[[#This Row],[Order Date]])</f>
        <v>2026</v>
      </c>
      <c r="D371" s="10" t="str">
        <f>"Q"&amp;ROUNDUP(MONTH(SalesDataTable[[#This Row],[Order Date]])/3,0)</f>
        <v>Q1</v>
      </c>
      <c r="E371" s="4" t="str">
        <f>TEXT(SalesDataTable[[#This Row],[Order Date]],"mmm")</f>
        <v>Mar</v>
      </c>
      <c r="F371" s="4" t="s">
        <v>20</v>
      </c>
      <c r="G371" s="4" t="s">
        <v>31</v>
      </c>
      <c r="H371" s="4" t="s">
        <v>2</v>
      </c>
      <c r="I371" s="4" t="s">
        <v>13</v>
      </c>
      <c r="J371" s="4" t="s">
        <v>9</v>
      </c>
      <c r="K371" s="4" t="s">
        <v>10</v>
      </c>
      <c r="L371" s="8">
        <v>1</v>
      </c>
      <c r="M371" s="5">
        <v>90.06</v>
      </c>
      <c r="N371" s="6">
        <v>0</v>
      </c>
      <c r="O371" s="5">
        <v>44.49</v>
      </c>
      <c r="P371" s="5">
        <f t="shared" si="20"/>
        <v>90.06</v>
      </c>
      <c r="Q371" s="5">
        <f t="shared" si="21"/>
        <v>44.49</v>
      </c>
      <c r="R371" s="5">
        <f t="shared" si="22"/>
        <v>45.57</v>
      </c>
      <c r="S371" s="7">
        <f t="shared" si="23"/>
        <v>0.50599600266489009</v>
      </c>
    </row>
    <row r="372" spans="1:19" ht="15.6">
      <c r="A372" s="2">
        <v>2956</v>
      </c>
      <c r="B372" s="3">
        <v>46097</v>
      </c>
      <c r="C372" s="4">
        <f>YEAR(SalesDataTable[[#This Row],[Order Date]])</f>
        <v>2026</v>
      </c>
      <c r="D372" s="10" t="str">
        <f>"Q"&amp;ROUNDUP(MONTH(SalesDataTable[[#This Row],[Order Date]])/3,0)</f>
        <v>Q1</v>
      </c>
      <c r="E372" s="4" t="str">
        <f>TEXT(SalesDataTable[[#This Row],[Order Date]],"mmm")</f>
        <v>Mar</v>
      </c>
      <c r="F372" s="4" t="s">
        <v>6</v>
      </c>
      <c r="G372" s="4" t="s">
        <v>41</v>
      </c>
      <c r="H372" s="4" t="s">
        <v>2</v>
      </c>
      <c r="I372" s="4" t="s">
        <v>13</v>
      </c>
      <c r="J372" s="4" t="s">
        <v>14</v>
      </c>
      <c r="K372" s="4" t="s">
        <v>15</v>
      </c>
      <c r="L372" s="8">
        <v>1</v>
      </c>
      <c r="M372" s="5">
        <v>37.119999999999997</v>
      </c>
      <c r="N372" s="6">
        <v>0.1</v>
      </c>
      <c r="O372" s="5">
        <v>13.39</v>
      </c>
      <c r="P372" s="5">
        <f t="shared" si="20"/>
        <v>33.408000000000001</v>
      </c>
      <c r="Q372" s="5">
        <f t="shared" si="21"/>
        <v>13.39</v>
      </c>
      <c r="R372" s="5">
        <f t="shared" si="22"/>
        <v>20.018000000000001</v>
      </c>
      <c r="S372" s="7">
        <f t="shared" si="23"/>
        <v>0.59919779693486586</v>
      </c>
    </row>
    <row r="373" spans="1:19" ht="15.6">
      <c r="A373" s="2">
        <v>2973</v>
      </c>
      <c r="B373" s="3">
        <v>46097</v>
      </c>
      <c r="C373" s="4">
        <f>YEAR(SalesDataTable[[#This Row],[Order Date]])</f>
        <v>2026</v>
      </c>
      <c r="D373" s="10" t="str">
        <f>"Q"&amp;ROUNDUP(MONTH(SalesDataTable[[#This Row],[Order Date]])/3,0)</f>
        <v>Q1</v>
      </c>
      <c r="E373" s="4" t="str">
        <f>TEXT(SalesDataTable[[#This Row],[Order Date]],"mmm")</f>
        <v>Mar</v>
      </c>
      <c r="F373" s="4" t="s">
        <v>0</v>
      </c>
      <c r="G373" s="4" t="s">
        <v>1</v>
      </c>
      <c r="H373" s="4" t="s">
        <v>19</v>
      </c>
      <c r="I373" s="4" t="s">
        <v>3</v>
      </c>
      <c r="J373" s="4" t="s">
        <v>9</v>
      </c>
      <c r="K373" s="4" t="s">
        <v>37</v>
      </c>
      <c r="L373" s="8">
        <v>2</v>
      </c>
      <c r="M373" s="5">
        <v>156.09</v>
      </c>
      <c r="N373" s="6">
        <v>0.1</v>
      </c>
      <c r="O373" s="5">
        <v>79.72</v>
      </c>
      <c r="P373" s="5">
        <f t="shared" si="20"/>
        <v>280.96199999999999</v>
      </c>
      <c r="Q373" s="5">
        <f t="shared" si="21"/>
        <v>159.44</v>
      </c>
      <c r="R373" s="5">
        <f t="shared" si="22"/>
        <v>121.52199999999999</v>
      </c>
      <c r="S373" s="7">
        <f t="shared" si="23"/>
        <v>0.43252112385304775</v>
      </c>
    </row>
    <row r="374" spans="1:19" ht="15.6">
      <c r="A374" s="2">
        <v>3358</v>
      </c>
      <c r="B374" s="3">
        <v>46097</v>
      </c>
      <c r="C374" s="4">
        <f>YEAR(SalesDataTable[[#This Row],[Order Date]])</f>
        <v>2026</v>
      </c>
      <c r="D374" s="10" t="str">
        <f>"Q"&amp;ROUNDUP(MONTH(SalesDataTable[[#This Row],[Order Date]])/3,0)</f>
        <v>Q1</v>
      </c>
      <c r="E374" s="4" t="str">
        <f>TEXT(SalesDataTable[[#This Row],[Order Date]],"mmm")</f>
        <v>Mar</v>
      </c>
      <c r="F374" s="4" t="s">
        <v>0</v>
      </c>
      <c r="G374" s="4" t="s">
        <v>1</v>
      </c>
      <c r="H374" s="4" t="s">
        <v>8</v>
      </c>
      <c r="I374" s="4" t="s">
        <v>16</v>
      </c>
      <c r="J374" s="4" t="s">
        <v>34</v>
      </c>
      <c r="K374" s="4" t="s">
        <v>42</v>
      </c>
      <c r="L374" s="8">
        <v>12</v>
      </c>
      <c r="M374" s="5">
        <v>36.44</v>
      </c>
      <c r="N374" s="6">
        <v>0.05</v>
      </c>
      <c r="O374" s="5">
        <v>13.65</v>
      </c>
      <c r="P374" s="5">
        <f t="shared" si="20"/>
        <v>415.41599999999994</v>
      </c>
      <c r="Q374" s="5">
        <f t="shared" si="21"/>
        <v>163.80000000000001</v>
      </c>
      <c r="R374" s="5">
        <f t="shared" si="22"/>
        <v>251.61599999999993</v>
      </c>
      <c r="S374" s="7">
        <f t="shared" si="23"/>
        <v>0.60569645848980291</v>
      </c>
    </row>
    <row r="375" spans="1:19" ht="15.6">
      <c r="A375" s="2">
        <v>164</v>
      </c>
      <c r="B375" s="3">
        <v>46098</v>
      </c>
      <c r="C375" s="4">
        <f>YEAR(SalesDataTable[[#This Row],[Order Date]])</f>
        <v>2026</v>
      </c>
      <c r="D375" s="10" t="str">
        <f>"Q"&amp;ROUNDUP(MONTH(SalesDataTable[[#This Row],[Order Date]])/3,0)</f>
        <v>Q1</v>
      </c>
      <c r="E375" s="4" t="str">
        <f>TEXT(SalesDataTable[[#This Row],[Order Date]],"mmm")</f>
        <v>Mar</v>
      </c>
      <c r="F375" s="4" t="s">
        <v>0</v>
      </c>
      <c r="G375" s="4" t="s">
        <v>50</v>
      </c>
      <c r="H375" s="4" t="s">
        <v>28</v>
      </c>
      <c r="I375" s="4" t="s">
        <v>16</v>
      </c>
      <c r="J375" s="4" t="s">
        <v>23</v>
      </c>
      <c r="K375" s="4" t="s">
        <v>51</v>
      </c>
      <c r="L375" s="8">
        <v>5</v>
      </c>
      <c r="M375" s="5">
        <v>123.95</v>
      </c>
      <c r="N375" s="6">
        <v>0.05</v>
      </c>
      <c r="O375" s="5">
        <v>59.23</v>
      </c>
      <c r="P375" s="5">
        <f t="shared" si="20"/>
        <v>588.76249999999993</v>
      </c>
      <c r="Q375" s="5">
        <f t="shared" si="21"/>
        <v>296.14999999999998</v>
      </c>
      <c r="R375" s="5">
        <f t="shared" si="22"/>
        <v>292.61249999999995</v>
      </c>
      <c r="S375" s="7">
        <f t="shared" si="23"/>
        <v>0.49699581749856692</v>
      </c>
    </row>
    <row r="376" spans="1:19" ht="15.6">
      <c r="A376" s="2">
        <v>995</v>
      </c>
      <c r="B376" s="3">
        <v>46098</v>
      </c>
      <c r="C376" s="4">
        <f>YEAR(SalesDataTable[[#This Row],[Order Date]])</f>
        <v>2026</v>
      </c>
      <c r="D376" s="10" t="str">
        <f>"Q"&amp;ROUNDUP(MONTH(SalesDataTable[[#This Row],[Order Date]])/3,0)</f>
        <v>Q1</v>
      </c>
      <c r="E376" s="4" t="str">
        <f>TEXT(SalesDataTable[[#This Row],[Order Date]],"mmm")</f>
        <v>Mar</v>
      </c>
      <c r="F376" s="4" t="s">
        <v>11</v>
      </c>
      <c r="G376" s="4" t="s">
        <v>52</v>
      </c>
      <c r="H376" s="4" t="s">
        <v>28</v>
      </c>
      <c r="I376" s="4" t="s">
        <v>16</v>
      </c>
      <c r="J376" s="4" t="s">
        <v>23</v>
      </c>
      <c r="K376" s="4" t="s">
        <v>29</v>
      </c>
      <c r="L376" s="8">
        <v>1</v>
      </c>
      <c r="M376" s="5">
        <v>192.84</v>
      </c>
      <c r="N376" s="6">
        <v>0.15</v>
      </c>
      <c r="O376" s="5">
        <v>101.42</v>
      </c>
      <c r="P376" s="5">
        <f t="shared" si="20"/>
        <v>163.91399999999999</v>
      </c>
      <c r="Q376" s="5">
        <f t="shared" si="21"/>
        <v>101.42</v>
      </c>
      <c r="R376" s="5">
        <f t="shared" si="22"/>
        <v>62.493999999999986</v>
      </c>
      <c r="S376" s="7">
        <f t="shared" si="23"/>
        <v>0.38126090510877647</v>
      </c>
    </row>
    <row r="377" spans="1:19" ht="15.6">
      <c r="A377" s="2">
        <v>4912</v>
      </c>
      <c r="B377" s="3">
        <v>46098</v>
      </c>
      <c r="C377" s="4">
        <f>YEAR(SalesDataTable[[#This Row],[Order Date]])</f>
        <v>2026</v>
      </c>
      <c r="D377" s="10" t="str">
        <f>"Q"&amp;ROUNDUP(MONTH(SalesDataTable[[#This Row],[Order Date]])/3,0)</f>
        <v>Q1</v>
      </c>
      <c r="E377" s="4" t="str">
        <f>TEXT(SalesDataTable[[#This Row],[Order Date]],"mmm")</f>
        <v>Mar</v>
      </c>
      <c r="F377" s="4" t="s">
        <v>6</v>
      </c>
      <c r="G377" s="4" t="s">
        <v>41</v>
      </c>
      <c r="H377" s="4" t="s">
        <v>2</v>
      </c>
      <c r="I377" s="4" t="s">
        <v>13</v>
      </c>
      <c r="J377" s="4" t="s">
        <v>9</v>
      </c>
      <c r="K377" s="4" t="s">
        <v>37</v>
      </c>
      <c r="L377" s="8">
        <v>1</v>
      </c>
      <c r="M377" s="5">
        <v>152.57</v>
      </c>
      <c r="N377" s="6">
        <v>0.1</v>
      </c>
      <c r="O377" s="5">
        <v>80.319999999999993</v>
      </c>
      <c r="P377" s="5">
        <f t="shared" si="20"/>
        <v>137.31299999999999</v>
      </c>
      <c r="Q377" s="5">
        <f t="shared" si="21"/>
        <v>80.319999999999993</v>
      </c>
      <c r="R377" s="5">
        <f t="shared" si="22"/>
        <v>56.992999999999995</v>
      </c>
      <c r="S377" s="7">
        <f t="shared" si="23"/>
        <v>0.41505902572953762</v>
      </c>
    </row>
    <row r="378" spans="1:19" ht="15.6">
      <c r="A378" s="2">
        <v>29</v>
      </c>
      <c r="B378" s="3">
        <v>46099</v>
      </c>
      <c r="C378" s="4">
        <f>YEAR(SalesDataTable[[#This Row],[Order Date]])</f>
        <v>2026</v>
      </c>
      <c r="D378" s="10" t="str">
        <f>"Q"&amp;ROUNDUP(MONTH(SalesDataTable[[#This Row],[Order Date]])/3,0)</f>
        <v>Q1</v>
      </c>
      <c r="E378" s="4" t="str">
        <f>TEXT(SalesDataTable[[#This Row],[Order Date]],"mmm")</f>
        <v>Mar</v>
      </c>
      <c r="F378" s="4" t="s">
        <v>20</v>
      </c>
      <c r="G378" s="4" t="s">
        <v>21</v>
      </c>
      <c r="H378" s="4" t="s">
        <v>2</v>
      </c>
      <c r="I378" s="4" t="s">
        <v>16</v>
      </c>
      <c r="J378" s="4" t="s">
        <v>14</v>
      </c>
      <c r="K378" s="4" t="s">
        <v>44</v>
      </c>
      <c r="L378" s="8">
        <v>2</v>
      </c>
      <c r="M378" s="5">
        <v>130.4</v>
      </c>
      <c r="N378" s="6">
        <v>0</v>
      </c>
      <c r="O378" s="5">
        <v>67.599999999999994</v>
      </c>
      <c r="P378" s="5">
        <f t="shared" si="20"/>
        <v>260.8</v>
      </c>
      <c r="Q378" s="5">
        <f t="shared" si="21"/>
        <v>135.19999999999999</v>
      </c>
      <c r="R378" s="5">
        <f t="shared" si="22"/>
        <v>125.60000000000002</v>
      </c>
      <c r="S378" s="7">
        <f t="shared" si="23"/>
        <v>0.48159509202453993</v>
      </c>
    </row>
    <row r="379" spans="1:19" ht="15.6">
      <c r="A379" s="2">
        <v>891</v>
      </c>
      <c r="B379" s="3">
        <v>46099</v>
      </c>
      <c r="C379" s="4">
        <f>YEAR(SalesDataTable[[#This Row],[Order Date]])</f>
        <v>2026</v>
      </c>
      <c r="D379" s="10" t="str">
        <f>"Q"&amp;ROUNDUP(MONTH(SalesDataTable[[#This Row],[Order Date]])/3,0)</f>
        <v>Q1</v>
      </c>
      <c r="E379" s="4" t="str">
        <f>TEXT(SalesDataTable[[#This Row],[Order Date]],"mmm")</f>
        <v>Mar</v>
      </c>
      <c r="F379" s="4" t="s">
        <v>11</v>
      </c>
      <c r="G379" s="4" t="s">
        <v>18</v>
      </c>
      <c r="H379" s="4" t="s">
        <v>2</v>
      </c>
      <c r="I379" s="4" t="s">
        <v>13</v>
      </c>
      <c r="J379" s="4" t="s">
        <v>9</v>
      </c>
      <c r="K379" s="4" t="s">
        <v>10</v>
      </c>
      <c r="L379" s="8">
        <v>2</v>
      </c>
      <c r="M379" s="5">
        <v>94.25</v>
      </c>
      <c r="N379" s="6">
        <v>0.1</v>
      </c>
      <c r="O379" s="5">
        <v>44.99</v>
      </c>
      <c r="P379" s="5">
        <f t="shared" si="20"/>
        <v>169.65</v>
      </c>
      <c r="Q379" s="5">
        <f t="shared" si="21"/>
        <v>89.98</v>
      </c>
      <c r="R379" s="5">
        <f t="shared" si="22"/>
        <v>79.67</v>
      </c>
      <c r="S379" s="7">
        <f t="shared" si="23"/>
        <v>0.46961391099322131</v>
      </c>
    </row>
    <row r="380" spans="1:19" ht="15.6">
      <c r="A380" s="2">
        <v>1143</v>
      </c>
      <c r="B380" s="3">
        <v>46099</v>
      </c>
      <c r="C380" s="4">
        <f>YEAR(SalesDataTable[[#This Row],[Order Date]])</f>
        <v>2026</v>
      </c>
      <c r="D380" s="10" t="str">
        <f>"Q"&amp;ROUNDUP(MONTH(SalesDataTable[[#This Row],[Order Date]])/3,0)</f>
        <v>Q1</v>
      </c>
      <c r="E380" s="4" t="str">
        <f>TEXT(SalesDataTable[[#This Row],[Order Date]],"mmm")</f>
        <v>Mar</v>
      </c>
      <c r="F380" s="4" t="s">
        <v>6</v>
      </c>
      <c r="G380" s="4" t="s">
        <v>43</v>
      </c>
      <c r="H380" s="4" t="s">
        <v>2</v>
      </c>
      <c r="I380" s="4" t="s">
        <v>16</v>
      </c>
      <c r="J380" s="4" t="s">
        <v>23</v>
      </c>
      <c r="K380" s="4" t="s">
        <v>51</v>
      </c>
      <c r="L380" s="8">
        <v>5</v>
      </c>
      <c r="M380" s="5">
        <v>125.91</v>
      </c>
      <c r="N380" s="6">
        <v>0</v>
      </c>
      <c r="O380" s="5">
        <v>59.36</v>
      </c>
      <c r="P380" s="5">
        <f t="shared" si="20"/>
        <v>629.54999999999995</v>
      </c>
      <c r="Q380" s="5">
        <f t="shared" si="21"/>
        <v>296.8</v>
      </c>
      <c r="R380" s="5">
        <f t="shared" si="22"/>
        <v>332.74999999999994</v>
      </c>
      <c r="S380" s="7">
        <f t="shared" si="23"/>
        <v>0.52855214041775866</v>
      </c>
    </row>
    <row r="381" spans="1:19" ht="15.6">
      <c r="A381" s="2">
        <v>2478</v>
      </c>
      <c r="B381" s="3">
        <v>46099</v>
      </c>
      <c r="C381" s="4">
        <f>YEAR(SalesDataTable[[#This Row],[Order Date]])</f>
        <v>2026</v>
      </c>
      <c r="D381" s="10" t="str">
        <f>"Q"&amp;ROUNDUP(MONTH(SalesDataTable[[#This Row],[Order Date]])/3,0)</f>
        <v>Q1</v>
      </c>
      <c r="E381" s="4" t="str">
        <f>TEXT(SalesDataTable[[#This Row],[Order Date]],"mmm")</f>
        <v>Mar</v>
      </c>
      <c r="F381" s="4" t="s">
        <v>20</v>
      </c>
      <c r="G381" s="4" t="s">
        <v>31</v>
      </c>
      <c r="H381" s="4" t="s">
        <v>19</v>
      </c>
      <c r="I381" s="4" t="s">
        <v>3</v>
      </c>
      <c r="J381" s="4" t="s">
        <v>34</v>
      </c>
      <c r="K381" s="4" t="s">
        <v>35</v>
      </c>
      <c r="L381" s="8">
        <v>2</v>
      </c>
      <c r="M381" s="5">
        <v>39.619999999999997</v>
      </c>
      <c r="N381" s="6">
        <v>0</v>
      </c>
      <c r="O381" s="5">
        <v>14.78</v>
      </c>
      <c r="P381" s="5">
        <f t="shared" si="20"/>
        <v>79.239999999999995</v>
      </c>
      <c r="Q381" s="5">
        <f t="shared" si="21"/>
        <v>29.56</v>
      </c>
      <c r="R381" s="5">
        <f t="shared" si="22"/>
        <v>49.679999999999993</v>
      </c>
      <c r="S381" s="7">
        <f t="shared" si="23"/>
        <v>0.62695608278647141</v>
      </c>
    </row>
    <row r="382" spans="1:19" ht="15.6">
      <c r="A382" s="2">
        <v>3961</v>
      </c>
      <c r="B382" s="3">
        <v>46099</v>
      </c>
      <c r="C382" s="4">
        <f>YEAR(SalesDataTable[[#This Row],[Order Date]])</f>
        <v>2026</v>
      </c>
      <c r="D382" s="10" t="str">
        <f>"Q"&amp;ROUNDUP(MONTH(SalesDataTable[[#This Row],[Order Date]])/3,0)</f>
        <v>Q1</v>
      </c>
      <c r="E382" s="4" t="str">
        <f>TEXT(SalesDataTable[[#This Row],[Order Date]],"mmm")</f>
        <v>Mar</v>
      </c>
      <c r="F382" s="4" t="s">
        <v>0</v>
      </c>
      <c r="G382" s="4" t="s">
        <v>36</v>
      </c>
      <c r="H382" s="4" t="s">
        <v>2</v>
      </c>
      <c r="I382" s="4" t="s">
        <v>16</v>
      </c>
      <c r="J382" s="4" t="s">
        <v>34</v>
      </c>
      <c r="K382" s="4" t="s">
        <v>42</v>
      </c>
      <c r="L382" s="8">
        <v>3</v>
      </c>
      <c r="M382" s="5">
        <v>36.32</v>
      </c>
      <c r="N382" s="6">
        <v>0</v>
      </c>
      <c r="O382" s="5">
        <v>14.18</v>
      </c>
      <c r="P382" s="5">
        <f t="shared" si="20"/>
        <v>108.96000000000001</v>
      </c>
      <c r="Q382" s="5">
        <f t="shared" si="21"/>
        <v>42.54</v>
      </c>
      <c r="R382" s="5">
        <f t="shared" si="22"/>
        <v>66.420000000000016</v>
      </c>
      <c r="S382" s="7">
        <f t="shared" si="23"/>
        <v>0.60958149779735693</v>
      </c>
    </row>
    <row r="383" spans="1:19" ht="15.6">
      <c r="A383" s="2">
        <v>4724</v>
      </c>
      <c r="B383" s="3">
        <v>46099</v>
      </c>
      <c r="C383" s="4">
        <f>YEAR(SalesDataTable[[#This Row],[Order Date]])</f>
        <v>2026</v>
      </c>
      <c r="D383" s="10" t="str">
        <f>"Q"&amp;ROUNDUP(MONTH(SalesDataTable[[#This Row],[Order Date]])/3,0)</f>
        <v>Q1</v>
      </c>
      <c r="E383" s="4" t="str">
        <f>TEXT(SalesDataTable[[#This Row],[Order Date]],"mmm")</f>
        <v>Mar</v>
      </c>
      <c r="F383" s="4" t="s">
        <v>0</v>
      </c>
      <c r="G383" s="4" t="s">
        <v>50</v>
      </c>
      <c r="H383" s="4" t="s">
        <v>19</v>
      </c>
      <c r="I383" s="4" t="s">
        <v>13</v>
      </c>
      <c r="J383" s="4" t="s">
        <v>34</v>
      </c>
      <c r="K383" s="4" t="s">
        <v>45</v>
      </c>
      <c r="L383" s="8">
        <v>1</v>
      </c>
      <c r="M383" s="5">
        <v>51.16</v>
      </c>
      <c r="N383" s="6">
        <v>0</v>
      </c>
      <c r="O383" s="5">
        <v>22.39</v>
      </c>
      <c r="P383" s="5">
        <f t="shared" si="20"/>
        <v>51.16</v>
      </c>
      <c r="Q383" s="5">
        <f t="shared" si="21"/>
        <v>22.39</v>
      </c>
      <c r="R383" s="5">
        <f t="shared" si="22"/>
        <v>28.769999999999996</v>
      </c>
      <c r="S383" s="7">
        <f t="shared" si="23"/>
        <v>0.56235340109460508</v>
      </c>
    </row>
    <row r="384" spans="1:19" ht="15.6">
      <c r="A384" s="2">
        <v>2171</v>
      </c>
      <c r="B384" s="3">
        <v>46100</v>
      </c>
      <c r="C384" s="4">
        <f>YEAR(SalesDataTable[[#This Row],[Order Date]])</f>
        <v>2026</v>
      </c>
      <c r="D384" s="10" t="str">
        <f>"Q"&amp;ROUNDUP(MONTH(SalesDataTable[[#This Row],[Order Date]])/3,0)</f>
        <v>Q1</v>
      </c>
      <c r="E384" s="4" t="str">
        <f>TEXT(SalesDataTable[[#This Row],[Order Date]],"mmm")</f>
        <v>Mar</v>
      </c>
      <c r="F384" s="4" t="s">
        <v>20</v>
      </c>
      <c r="G384" s="4" t="s">
        <v>47</v>
      </c>
      <c r="H384" s="4" t="s">
        <v>8</v>
      </c>
      <c r="I384" s="4" t="s">
        <v>16</v>
      </c>
      <c r="J384" s="4" t="s">
        <v>34</v>
      </c>
      <c r="K384" s="4" t="s">
        <v>42</v>
      </c>
      <c r="L384" s="8">
        <v>5</v>
      </c>
      <c r="M384" s="5">
        <v>35.65</v>
      </c>
      <c r="N384" s="6">
        <v>0.1</v>
      </c>
      <c r="O384" s="5">
        <v>13.64</v>
      </c>
      <c r="P384" s="5">
        <f t="shared" si="20"/>
        <v>160.42500000000001</v>
      </c>
      <c r="Q384" s="5">
        <f t="shared" si="21"/>
        <v>68.2</v>
      </c>
      <c r="R384" s="5">
        <f t="shared" si="22"/>
        <v>92.225000000000009</v>
      </c>
      <c r="S384" s="7">
        <f t="shared" si="23"/>
        <v>0.5748792270531401</v>
      </c>
    </row>
    <row r="385" spans="1:19" ht="15.6">
      <c r="A385" s="2">
        <v>2311</v>
      </c>
      <c r="B385" s="3">
        <v>46100</v>
      </c>
      <c r="C385" s="4">
        <f>YEAR(SalesDataTable[[#This Row],[Order Date]])</f>
        <v>2026</v>
      </c>
      <c r="D385" s="10" t="str">
        <f>"Q"&amp;ROUNDUP(MONTH(SalesDataTable[[#This Row],[Order Date]])/3,0)</f>
        <v>Q1</v>
      </c>
      <c r="E385" s="4" t="str">
        <f>TEXT(SalesDataTable[[#This Row],[Order Date]],"mmm")</f>
        <v>Mar</v>
      </c>
      <c r="F385" s="4" t="s">
        <v>20</v>
      </c>
      <c r="G385" s="4" t="s">
        <v>33</v>
      </c>
      <c r="H385" s="4" t="s">
        <v>2</v>
      </c>
      <c r="I385" s="4" t="s">
        <v>13</v>
      </c>
      <c r="J385" s="4" t="s">
        <v>9</v>
      </c>
      <c r="K385" s="4" t="s">
        <v>17</v>
      </c>
      <c r="L385" s="8">
        <v>1</v>
      </c>
      <c r="M385" s="5">
        <v>145.19</v>
      </c>
      <c r="N385" s="6">
        <v>0</v>
      </c>
      <c r="O385" s="5">
        <v>80.67</v>
      </c>
      <c r="P385" s="5">
        <f t="shared" si="20"/>
        <v>145.19</v>
      </c>
      <c r="Q385" s="5">
        <f t="shared" si="21"/>
        <v>80.67</v>
      </c>
      <c r="R385" s="5">
        <f t="shared" si="22"/>
        <v>64.52</v>
      </c>
      <c r="S385" s="7">
        <f t="shared" si="23"/>
        <v>0.44438322198498514</v>
      </c>
    </row>
    <row r="386" spans="1:19" ht="15.6">
      <c r="A386" s="2">
        <v>3563</v>
      </c>
      <c r="B386" s="3">
        <v>46100</v>
      </c>
      <c r="C386" s="4">
        <f>YEAR(SalesDataTable[[#This Row],[Order Date]])</f>
        <v>2026</v>
      </c>
      <c r="D386" s="10" t="str">
        <f>"Q"&amp;ROUNDUP(MONTH(SalesDataTable[[#This Row],[Order Date]])/3,0)</f>
        <v>Q1</v>
      </c>
      <c r="E386" s="4" t="str">
        <f>TEXT(SalesDataTable[[#This Row],[Order Date]],"mmm")</f>
        <v>Mar</v>
      </c>
      <c r="F386" s="4" t="s">
        <v>20</v>
      </c>
      <c r="G386" s="4" t="s">
        <v>33</v>
      </c>
      <c r="H386" s="4" t="s">
        <v>2</v>
      </c>
      <c r="I386" s="4" t="s">
        <v>3</v>
      </c>
      <c r="J386" s="4" t="s">
        <v>4</v>
      </c>
      <c r="K386" s="4" t="s">
        <v>26</v>
      </c>
      <c r="L386" s="8">
        <v>2</v>
      </c>
      <c r="M386" s="5">
        <v>40.090000000000003</v>
      </c>
      <c r="N386" s="6">
        <v>0</v>
      </c>
      <c r="O386" s="5">
        <v>17.2</v>
      </c>
      <c r="P386" s="5">
        <f t="shared" ref="P386:P449" si="24">L386*M386*(1-N386)</f>
        <v>80.180000000000007</v>
      </c>
      <c r="Q386" s="5">
        <f t="shared" ref="Q386:Q449" si="25">L386*O386</f>
        <v>34.4</v>
      </c>
      <c r="R386" s="5">
        <f t="shared" ref="R386:R449" si="26">P386-Q386</f>
        <v>45.780000000000008</v>
      </c>
      <c r="S386" s="7">
        <f t="shared" ref="S386:S449" si="27">IFERROR(R386/P386,0)</f>
        <v>0.57096532801197308</v>
      </c>
    </row>
    <row r="387" spans="1:19" ht="15.6">
      <c r="A387" s="2">
        <v>3587</v>
      </c>
      <c r="B387" s="3">
        <v>46100</v>
      </c>
      <c r="C387" s="4">
        <f>YEAR(SalesDataTable[[#This Row],[Order Date]])</f>
        <v>2026</v>
      </c>
      <c r="D387" s="10" t="str">
        <f>"Q"&amp;ROUNDUP(MONTH(SalesDataTable[[#This Row],[Order Date]])/3,0)</f>
        <v>Q1</v>
      </c>
      <c r="E387" s="4" t="str">
        <f>TEXT(SalesDataTable[[#This Row],[Order Date]],"mmm")</f>
        <v>Mar</v>
      </c>
      <c r="F387" s="4" t="s">
        <v>20</v>
      </c>
      <c r="G387" s="4" t="s">
        <v>31</v>
      </c>
      <c r="H387" s="4" t="s">
        <v>2</v>
      </c>
      <c r="I387" s="4" t="s">
        <v>3</v>
      </c>
      <c r="J387" s="4" t="s">
        <v>34</v>
      </c>
      <c r="K387" s="4" t="s">
        <v>35</v>
      </c>
      <c r="L387" s="8">
        <v>1</v>
      </c>
      <c r="M387" s="5">
        <v>39.47</v>
      </c>
      <c r="N387" s="6">
        <v>0</v>
      </c>
      <c r="O387" s="5">
        <v>15.02</v>
      </c>
      <c r="P387" s="5">
        <f t="shared" si="24"/>
        <v>39.47</v>
      </c>
      <c r="Q387" s="5">
        <f t="shared" si="25"/>
        <v>15.02</v>
      </c>
      <c r="R387" s="5">
        <f t="shared" si="26"/>
        <v>24.45</v>
      </c>
      <c r="S387" s="7">
        <f t="shared" si="27"/>
        <v>0.61945781606283257</v>
      </c>
    </row>
    <row r="388" spans="1:19" ht="15.6">
      <c r="A388" s="2">
        <v>3706</v>
      </c>
      <c r="B388" s="3">
        <v>46100</v>
      </c>
      <c r="C388" s="4">
        <f>YEAR(SalesDataTable[[#This Row],[Order Date]])</f>
        <v>2026</v>
      </c>
      <c r="D388" s="10" t="str">
        <f>"Q"&amp;ROUNDUP(MONTH(SalesDataTable[[#This Row],[Order Date]])/3,0)</f>
        <v>Q1</v>
      </c>
      <c r="E388" s="4" t="str">
        <f>TEXT(SalesDataTable[[#This Row],[Order Date]],"mmm")</f>
        <v>Mar</v>
      </c>
      <c r="F388" s="4" t="s">
        <v>0</v>
      </c>
      <c r="G388" s="4" t="s">
        <v>1</v>
      </c>
      <c r="H388" s="4" t="s">
        <v>2</v>
      </c>
      <c r="I388" s="4" t="s">
        <v>3</v>
      </c>
      <c r="J388" s="4" t="s">
        <v>4</v>
      </c>
      <c r="K388" s="4" t="s">
        <v>30</v>
      </c>
      <c r="L388" s="8">
        <v>2</v>
      </c>
      <c r="M388" s="5">
        <v>103.42</v>
      </c>
      <c r="N388" s="6">
        <v>0</v>
      </c>
      <c r="O388" s="5">
        <v>49.51</v>
      </c>
      <c r="P388" s="5">
        <f t="shared" si="24"/>
        <v>206.84</v>
      </c>
      <c r="Q388" s="5">
        <f t="shared" si="25"/>
        <v>99.02</v>
      </c>
      <c r="R388" s="5">
        <f t="shared" si="26"/>
        <v>107.82000000000001</v>
      </c>
      <c r="S388" s="7">
        <f t="shared" si="27"/>
        <v>0.52127248114484626</v>
      </c>
    </row>
    <row r="389" spans="1:19" ht="15.6">
      <c r="A389" s="2">
        <v>4121</v>
      </c>
      <c r="B389" s="3">
        <v>46100</v>
      </c>
      <c r="C389" s="4">
        <f>YEAR(SalesDataTable[[#This Row],[Order Date]])</f>
        <v>2026</v>
      </c>
      <c r="D389" s="10" t="str">
        <f>"Q"&amp;ROUNDUP(MONTH(SalesDataTable[[#This Row],[Order Date]])/3,0)</f>
        <v>Q1</v>
      </c>
      <c r="E389" s="4" t="str">
        <f>TEXT(SalesDataTable[[#This Row],[Order Date]],"mmm")</f>
        <v>Mar</v>
      </c>
      <c r="F389" s="4" t="s">
        <v>0</v>
      </c>
      <c r="G389" s="4" t="s">
        <v>1</v>
      </c>
      <c r="H389" s="4" t="s">
        <v>2</v>
      </c>
      <c r="I389" s="4" t="s">
        <v>3</v>
      </c>
      <c r="J389" s="4" t="s">
        <v>14</v>
      </c>
      <c r="K389" s="4" t="s">
        <v>48</v>
      </c>
      <c r="L389" s="8">
        <v>4</v>
      </c>
      <c r="M389" s="5">
        <v>161.93</v>
      </c>
      <c r="N389" s="6">
        <v>0.15</v>
      </c>
      <c r="O389" s="5">
        <v>88</v>
      </c>
      <c r="P389" s="5">
        <f t="shared" si="24"/>
        <v>550.56200000000001</v>
      </c>
      <c r="Q389" s="5">
        <f t="shared" si="25"/>
        <v>352</v>
      </c>
      <c r="R389" s="5">
        <f t="shared" si="26"/>
        <v>198.56200000000001</v>
      </c>
      <c r="S389" s="7">
        <f t="shared" si="27"/>
        <v>0.36065329608654428</v>
      </c>
    </row>
    <row r="390" spans="1:19" ht="15.6">
      <c r="A390" s="2">
        <v>1047</v>
      </c>
      <c r="B390" s="3">
        <v>46101</v>
      </c>
      <c r="C390" s="4">
        <f>YEAR(SalesDataTable[[#This Row],[Order Date]])</f>
        <v>2026</v>
      </c>
      <c r="D390" s="10" t="str">
        <f>"Q"&amp;ROUNDUP(MONTH(SalesDataTable[[#This Row],[Order Date]])/3,0)</f>
        <v>Q1</v>
      </c>
      <c r="E390" s="4" t="str">
        <f>TEXT(SalesDataTable[[#This Row],[Order Date]],"mmm")</f>
        <v>Mar</v>
      </c>
      <c r="F390" s="4" t="s">
        <v>0</v>
      </c>
      <c r="G390" s="4" t="s">
        <v>1</v>
      </c>
      <c r="H390" s="4" t="s">
        <v>2</v>
      </c>
      <c r="I390" s="4" t="s">
        <v>3</v>
      </c>
      <c r="J390" s="4" t="s">
        <v>14</v>
      </c>
      <c r="K390" s="4" t="s">
        <v>32</v>
      </c>
      <c r="L390" s="8">
        <v>2</v>
      </c>
      <c r="M390" s="5">
        <v>46.21</v>
      </c>
      <c r="N390" s="6">
        <v>0.05</v>
      </c>
      <c r="O390" s="5">
        <v>18.37</v>
      </c>
      <c r="P390" s="5">
        <f t="shared" si="24"/>
        <v>87.798999999999992</v>
      </c>
      <c r="Q390" s="5">
        <f t="shared" si="25"/>
        <v>36.74</v>
      </c>
      <c r="R390" s="5">
        <f t="shared" si="26"/>
        <v>51.05899999999999</v>
      </c>
      <c r="S390" s="7">
        <f t="shared" si="27"/>
        <v>0.58154420893176451</v>
      </c>
    </row>
    <row r="391" spans="1:19" ht="15.6">
      <c r="A391" s="2">
        <v>1142</v>
      </c>
      <c r="B391" s="3">
        <v>46101</v>
      </c>
      <c r="C391" s="4">
        <f>YEAR(SalesDataTable[[#This Row],[Order Date]])</f>
        <v>2026</v>
      </c>
      <c r="D391" s="10" t="str">
        <f>"Q"&amp;ROUNDUP(MONTH(SalesDataTable[[#This Row],[Order Date]])/3,0)</f>
        <v>Q1</v>
      </c>
      <c r="E391" s="4" t="str">
        <f>TEXT(SalesDataTable[[#This Row],[Order Date]],"mmm")</f>
        <v>Mar</v>
      </c>
      <c r="F391" s="4" t="s">
        <v>6</v>
      </c>
      <c r="G391" s="4" t="s">
        <v>41</v>
      </c>
      <c r="H391" s="4" t="s">
        <v>2</v>
      </c>
      <c r="I391" s="4" t="s">
        <v>13</v>
      </c>
      <c r="J391" s="4" t="s">
        <v>23</v>
      </c>
      <c r="K391" s="4" t="s">
        <v>51</v>
      </c>
      <c r="L391" s="8">
        <v>3</v>
      </c>
      <c r="M391" s="5">
        <v>125.85</v>
      </c>
      <c r="N391" s="6">
        <v>0</v>
      </c>
      <c r="O391" s="5">
        <v>59.19</v>
      </c>
      <c r="P391" s="5">
        <f t="shared" si="24"/>
        <v>377.54999999999995</v>
      </c>
      <c r="Q391" s="5">
        <f t="shared" si="25"/>
        <v>177.57</v>
      </c>
      <c r="R391" s="5">
        <f t="shared" si="26"/>
        <v>199.97999999999996</v>
      </c>
      <c r="S391" s="7">
        <f t="shared" si="27"/>
        <v>0.52967818831942781</v>
      </c>
    </row>
    <row r="392" spans="1:19" ht="15.6">
      <c r="A392" s="2">
        <v>2232</v>
      </c>
      <c r="B392" s="3">
        <v>46101</v>
      </c>
      <c r="C392" s="4">
        <f>YEAR(SalesDataTable[[#This Row],[Order Date]])</f>
        <v>2026</v>
      </c>
      <c r="D392" s="10" t="str">
        <f>"Q"&amp;ROUNDUP(MONTH(SalesDataTable[[#This Row],[Order Date]])/3,0)</f>
        <v>Q1</v>
      </c>
      <c r="E392" s="4" t="str">
        <f>TEXT(SalesDataTable[[#This Row],[Order Date]],"mmm")</f>
        <v>Mar</v>
      </c>
      <c r="F392" s="4" t="s">
        <v>20</v>
      </c>
      <c r="G392" s="4" t="s">
        <v>47</v>
      </c>
      <c r="H392" s="4" t="s">
        <v>19</v>
      </c>
      <c r="I392" s="4" t="s">
        <v>13</v>
      </c>
      <c r="J392" s="4" t="s">
        <v>14</v>
      </c>
      <c r="K392" s="4" t="s">
        <v>15</v>
      </c>
      <c r="L392" s="8">
        <v>2</v>
      </c>
      <c r="M392" s="5">
        <v>36.340000000000003</v>
      </c>
      <c r="N392" s="6">
        <v>0</v>
      </c>
      <c r="O392" s="5">
        <v>13.8</v>
      </c>
      <c r="P392" s="5">
        <f t="shared" si="24"/>
        <v>72.680000000000007</v>
      </c>
      <c r="Q392" s="5">
        <f t="shared" si="25"/>
        <v>27.6</v>
      </c>
      <c r="R392" s="5">
        <f t="shared" si="26"/>
        <v>45.080000000000005</v>
      </c>
      <c r="S392" s="7">
        <f t="shared" si="27"/>
        <v>0.620253164556962</v>
      </c>
    </row>
    <row r="393" spans="1:19" ht="15.6">
      <c r="A393" s="2">
        <v>2339</v>
      </c>
      <c r="B393" s="3">
        <v>46101</v>
      </c>
      <c r="C393" s="4">
        <f>YEAR(SalesDataTable[[#This Row],[Order Date]])</f>
        <v>2026</v>
      </c>
      <c r="D393" s="10" t="str">
        <f>"Q"&amp;ROUNDUP(MONTH(SalesDataTable[[#This Row],[Order Date]])/3,0)</f>
        <v>Q1</v>
      </c>
      <c r="E393" s="4" t="str">
        <f>TEXT(SalesDataTable[[#This Row],[Order Date]],"mmm")</f>
        <v>Mar</v>
      </c>
      <c r="F393" s="4" t="s">
        <v>6</v>
      </c>
      <c r="G393" s="4" t="s">
        <v>43</v>
      </c>
      <c r="H393" s="4" t="s">
        <v>28</v>
      </c>
      <c r="I393" s="4" t="s">
        <v>13</v>
      </c>
      <c r="J393" s="4" t="s">
        <v>4</v>
      </c>
      <c r="K393" s="4" t="s">
        <v>22</v>
      </c>
      <c r="L393" s="8">
        <v>2</v>
      </c>
      <c r="M393" s="5">
        <v>51.29</v>
      </c>
      <c r="N393" s="6">
        <v>0</v>
      </c>
      <c r="O393" s="5">
        <v>23.15</v>
      </c>
      <c r="P393" s="5">
        <f t="shared" si="24"/>
        <v>102.58</v>
      </c>
      <c r="Q393" s="5">
        <f t="shared" si="25"/>
        <v>46.3</v>
      </c>
      <c r="R393" s="5">
        <f t="shared" si="26"/>
        <v>56.28</v>
      </c>
      <c r="S393" s="7">
        <f t="shared" si="27"/>
        <v>0.54864496003119523</v>
      </c>
    </row>
    <row r="394" spans="1:19" ht="15.6">
      <c r="A394" s="2">
        <v>3611</v>
      </c>
      <c r="B394" s="3">
        <v>46101</v>
      </c>
      <c r="C394" s="4">
        <f>YEAR(SalesDataTable[[#This Row],[Order Date]])</f>
        <v>2026</v>
      </c>
      <c r="D394" s="10" t="str">
        <f>"Q"&amp;ROUNDUP(MONTH(SalesDataTable[[#This Row],[Order Date]])/3,0)</f>
        <v>Q1</v>
      </c>
      <c r="E394" s="4" t="str">
        <f>TEXT(SalesDataTable[[#This Row],[Order Date]],"mmm")</f>
        <v>Mar</v>
      </c>
      <c r="F394" s="4" t="s">
        <v>6</v>
      </c>
      <c r="G394" s="4" t="s">
        <v>7</v>
      </c>
      <c r="H394" s="4" t="s">
        <v>8</v>
      </c>
      <c r="I394" s="4" t="s">
        <v>16</v>
      </c>
      <c r="J394" s="4" t="s">
        <v>4</v>
      </c>
      <c r="K394" s="4" t="s">
        <v>26</v>
      </c>
      <c r="L394" s="8">
        <v>6</v>
      </c>
      <c r="M394" s="5">
        <v>40.89</v>
      </c>
      <c r="N394" s="6">
        <v>0.1</v>
      </c>
      <c r="O394" s="5">
        <v>16.84</v>
      </c>
      <c r="P394" s="5">
        <f t="shared" si="24"/>
        <v>220.80600000000001</v>
      </c>
      <c r="Q394" s="5">
        <f t="shared" si="25"/>
        <v>101.03999999999999</v>
      </c>
      <c r="R394" s="5">
        <f t="shared" si="26"/>
        <v>119.76600000000002</v>
      </c>
      <c r="S394" s="7">
        <f t="shared" si="27"/>
        <v>0.54240373902883077</v>
      </c>
    </row>
    <row r="395" spans="1:19" ht="15.6">
      <c r="A395" s="2">
        <v>3953</v>
      </c>
      <c r="B395" s="3">
        <v>46101</v>
      </c>
      <c r="C395" s="4">
        <f>YEAR(SalesDataTable[[#This Row],[Order Date]])</f>
        <v>2026</v>
      </c>
      <c r="D395" s="10" t="str">
        <f>"Q"&amp;ROUNDUP(MONTH(SalesDataTable[[#This Row],[Order Date]])/3,0)</f>
        <v>Q1</v>
      </c>
      <c r="E395" s="4" t="str">
        <f>TEXT(SalesDataTable[[#This Row],[Order Date]],"mmm")</f>
        <v>Mar</v>
      </c>
      <c r="F395" s="4" t="s">
        <v>6</v>
      </c>
      <c r="G395" s="4" t="s">
        <v>49</v>
      </c>
      <c r="H395" s="4" t="s">
        <v>2</v>
      </c>
      <c r="I395" s="4" t="s">
        <v>13</v>
      </c>
      <c r="J395" s="4" t="s">
        <v>34</v>
      </c>
      <c r="K395" s="4" t="s">
        <v>38</v>
      </c>
      <c r="L395" s="8">
        <v>1</v>
      </c>
      <c r="M395" s="5">
        <v>120.63</v>
      </c>
      <c r="N395" s="6">
        <v>0</v>
      </c>
      <c r="O395" s="5">
        <v>70.28</v>
      </c>
      <c r="P395" s="5">
        <f t="shared" si="24"/>
        <v>120.63</v>
      </c>
      <c r="Q395" s="5">
        <f t="shared" si="25"/>
        <v>70.28</v>
      </c>
      <c r="R395" s="5">
        <f t="shared" si="26"/>
        <v>50.349999999999994</v>
      </c>
      <c r="S395" s="7">
        <f t="shared" si="27"/>
        <v>0.41739202520102792</v>
      </c>
    </row>
    <row r="396" spans="1:19" ht="15.6">
      <c r="A396" s="2">
        <v>4253</v>
      </c>
      <c r="B396" s="3">
        <v>46101</v>
      </c>
      <c r="C396" s="4">
        <f>YEAR(SalesDataTable[[#This Row],[Order Date]])</f>
        <v>2026</v>
      </c>
      <c r="D396" s="10" t="str">
        <f>"Q"&amp;ROUNDUP(MONTH(SalesDataTable[[#This Row],[Order Date]])/3,0)</f>
        <v>Q1</v>
      </c>
      <c r="E396" s="4" t="str">
        <f>TEXT(SalesDataTable[[#This Row],[Order Date]],"mmm")</f>
        <v>Mar</v>
      </c>
      <c r="F396" s="4" t="s">
        <v>20</v>
      </c>
      <c r="G396" s="4" t="s">
        <v>47</v>
      </c>
      <c r="H396" s="4" t="s">
        <v>8</v>
      </c>
      <c r="I396" s="4" t="s">
        <v>13</v>
      </c>
      <c r="J396" s="4" t="s">
        <v>4</v>
      </c>
      <c r="K396" s="4" t="s">
        <v>5</v>
      </c>
      <c r="L396" s="8">
        <v>5</v>
      </c>
      <c r="M396" s="5">
        <v>82.64</v>
      </c>
      <c r="N396" s="6">
        <v>0.1</v>
      </c>
      <c r="O396" s="5">
        <v>43.52</v>
      </c>
      <c r="P396" s="5">
        <f t="shared" si="24"/>
        <v>371.88</v>
      </c>
      <c r="Q396" s="5">
        <f t="shared" si="25"/>
        <v>217.60000000000002</v>
      </c>
      <c r="R396" s="5">
        <f t="shared" si="26"/>
        <v>154.27999999999997</v>
      </c>
      <c r="S396" s="7">
        <f t="shared" si="27"/>
        <v>0.41486501021834993</v>
      </c>
    </row>
    <row r="397" spans="1:19" ht="15.6">
      <c r="A397" s="2">
        <v>4952</v>
      </c>
      <c r="B397" s="3">
        <v>46101</v>
      </c>
      <c r="C397" s="4">
        <f>YEAR(SalesDataTable[[#This Row],[Order Date]])</f>
        <v>2026</v>
      </c>
      <c r="D397" s="10" t="str">
        <f>"Q"&amp;ROUNDUP(MONTH(SalesDataTable[[#This Row],[Order Date]])/3,0)</f>
        <v>Q1</v>
      </c>
      <c r="E397" s="4" t="str">
        <f>TEXT(SalesDataTable[[#This Row],[Order Date]],"mmm")</f>
        <v>Mar</v>
      </c>
      <c r="F397" s="4" t="s">
        <v>6</v>
      </c>
      <c r="G397" s="4" t="s">
        <v>27</v>
      </c>
      <c r="H397" s="4" t="s">
        <v>2</v>
      </c>
      <c r="I397" s="4" t="s">
        <v>16</v>
      </c>
      <c r="J397" s="4" t="s">
        <v>9</v>
      </c>
      <c r="K397" s="4" t="s">
        <v>46</v>
      </c>
      <c r="L397" s="8">
        <v>2</v>
      </c>
      <c r="M397" s="5">
        <v>72.459999999999994</v>
      </c>
      <c r="N397" s="6">
        <v>0</v>
      </c>
      <c r="O397" s="5">
        <v>33.31</v>
      </c>
      <c r="P397" s="5">
        <f t="shared" si="24"/>
        <v>144.91999999999999</v>
      </c>
      <c r="Q397" s="5">
        <f t="shared" si="25"/>
        <v>66.62</v>
      </c>
      <c r="R397" s="5">
        <f t="shared" si="26"/>
        <v>78.299999999999983</v>
      </c>
      <c r="S397" s="7">
        <f t="shared" si="27"/>
        <v>0.54029809550096597</v>
      </c>
    </row>
    <row r="398" spans="1:19" ht="15.6">
      <c r="A398" s="2">
        <v>5016</v>
      </c>
      <c r="B398" s="3">
        <v>46101</v>
      </c>
      <c r="C398" s="4">
        <f>YEAR(SalesDataTable[[#This Row],[Order Date]])</f>
        <v>2026</v>
      </c>
      <c r="D398" s="10" t="str">
        <f>"Q"&amp;ROUNDUP(MONTH(SalesDataTable[[#This Row],[Order Date]])/3,0)</f>
        <v>Q1</v>
      </c>
      <c r="E398" s="4" t="str">
        <f>TEXT(SalesDataTable[[#This Row],[Order Date]],"mmm")</f>
        <v>Mar</v>
      </c>
      <c r="F398" s="4" t="s">
        <v>6</v>
      </c>
      <c r="G398" s="4" t="s">
        <v>43</v>
      </c>
      <c r="H398" s="4" t="s">
        <v>28</v>
      </c>
      <c r="I398" s="4" t="s">
        <v>13</v>
      </c>
      <c r="J398" s="4" t="s">
        <v>34</v>
      </c>
      <c r="K398" s="4" t="s">
        <v>35</v>
      </c>
      <c r="L398" s="8">
        <v>2</v>
      </c>
      <c r="M398" s="5">
        <v>40.659999999999997</v>
      </c>
      <c r="N398" s="6">
        <v>0.1</v>
      </c>
      <c r="O398" s="5">
        <v>14.63</v>
      </c>
      <c r="P398" s="5">
        <f t="shared" si="24"/>
        <v>73.188000000000002</v>
      </c>
      <c r="Q398" s="5">
        <f t="shared" si="25"/>
        <v>29.26</v>
      </c>
      <c r="R398" s="5">
        <f t="shared" si="26"/>
        <v>43.927999999999997</v>
      </c>
      <c r="S398" s="7">
        <f t="shared" si="27"/>
        <v>0.60020768431983385</v>
      </c>
    </row>
    <row r="399" spans="1:19" ht="15.6">
      <c r="A399" s="2">
        <v>839</v>
      </c>
      <c r="B399" s="3">
        <v>46102</v>
      </c>
      <c r="C399" s="4">
        <f>YEAR(SalesDataTable[[#This Row],[Order Date]])</f>
        <v>2026</v>
      </c>
      <c r="D399" s="10" t="str">
        <f>"Q"&amp;ROUNDUP(MONTH(SalesDataTable[[#This Row],[Order Date]])/3,0)</f>
        <v>Q1</v>
      </c>
      <c r="E399" s="4" t="str">
        <f>TEXT(SalesDataTable[[#This Row],[Order Date]],"mmm")</f>
        <v>Mar</v>
      </c>
      <c r="F399" s="4" t="s">
        <v>6</v>
      </c>
      <c r="G399" s="4" t="s">
        <v>43</v>
      </c>
      <c r="H399" s="4" t="s">
        <v>28</v>
      </c>
      <c r="I399" s="4" t="s">
        <v>13</v>
      </c>
      <c r="J399" s="4" t="s">
        <v>4</v>
      </c>
      <c r="K399" s="4" t="s">
        <v>26</v>
      </c>
      <c r="L399" s="8">
        <v>1</v>
      </c>
      <c r="M399" s="5">
        <v>40.5</v>
      </c>
      <c r="N399" s="6">
        <v>0.05</v>
      </c>
      <c r="O399" s="5">
        <v>17.16</v>
      </c>
      <c r="P399" s="5">
        <f t="shared" si="24"/>
        <v>38.475000000000001</v>
      </c>
      <c r="Q399" s="5">
        <f t="shared" si="25"/>
        <v>17.16</v>
      </c>
      <c r="R399" s="5">
        <f t="shared" si="26"/>
        <v>21.315000000000001</v>
      </c>
      <c r="S399" s="7">
        <f t="shared" si="27"/>
        <v>0.55399610136452238</v>
      </c>
    </row>
    <row r="400" spans="1:19" ht="15.6">
      <c r="A400" s="2">
        <v>1382</v>
      </c>
      <c r="B400" s="3">
        <v>46102</v>
      </c>
      <c r="C400" s="4">
        <f>YEAR(SalesDataTable[[#This Row],[Order Date]])</f>
        <v>2026</v>
      </c>
      <c r="D400" s="10" t="str">
        <f>"Q"&amp;ROUNDUP(MONTH(SalesDataTable[[#This Row],[Order Date]])/3,0)</f>
        <v>Q1</v>
      </c>
      <c r="E400" s="4" t="str">
        <f>TEXT(SalesDataTable[[#This Row],[Order Date]],"mmm")</f>
        <v>Mar</v>
      </c>
      <c r="F400" s="4" t="s">
        <v>11</v>
      </c>
      <c r="G400" s="4" t="s">
        <v>12</v>
      </c>
      <c r="H400" s="4" t="s">
        <v>2</v>
      </c>
      <c r="I400" s="4" t="s">
        <v>16</v>
      </c>
      <c r="J400" s="4" t="s">
        <v>9</v>
      </c>
      <c r="K400" s="4" t="s">
        <v>46</v>
      </c>
      <c r="L400" s="8">
        <v>1</v>
      </c>
      <c r="M400" s="5">
        <v>72.16</v>
      </c>
      <c r="N400" s="6">
        <v>0</v>
      </c>
      <c r="O400" s="5">
        <v>33.11</v>
      </c>
      <c r="P400" s="5">
        <f t="shared" si="24"/>
        <v>72.16</v>
      </c>
      <c r="Q400" s="5">
        <f t="shared" si="25"/>
        <v>33.11</v>
      </c>
      <c r="R400" s="5">
        <f t="shared" si="26"/>
        <v>39.049999999999997</v>
      </c>
      <c r="S400" s="7">
        <f t="shared" si="27"/>
        <v>0.54115853658536583</v>
      </c>
    </row>
    <row r="401" spans="1:19" ht="15.6">
      <c r="A401" s="2">
        <v>1452</v>
      </c>
      <c r="B401" s="3">
        <v>46102</v>
      </c>
      <c r="C401" s="4">
        <f>YEAR(SalesDataTable[[#This Row],[Order Date]])</f>
        <v>2026</v>
      </c>
      <c r="D401" s="10" t="str">
        <f>"Q"&amp;ROUNDUP(MONTH(SalesDataTable[[#This Row],[Order Date]])/3,0)</f>
        <v>Q1</v>
      </c>
      <c r="E401" s="4" t="str">
        <f>TEXT(SalesDataTable[[#This Row],[Order Date]],"mmm")</f>
        <v>Mar</v>
      </c>
      <c r="F401" s="4" t="s">
        <v>11</v>
      </c>
      <c r="G401" s="4" t="s">
        <v>25</v>
      </c>
      <c r="H401" s="4" t="s">
        <v>28</v>
      </c>
      <c r="I401" s="4" t="s">
        <v>16</v>
      </c>
      <c r="J401" s="4" t="s">
        <v>14</v>
      </c>
      <c r="K401" s="4" t="s">
        <v>48</v>
      </c>
      <c r="L401" s="8">
        <v>1</v>
      </c>
      <c r="M401" s="5">
        <v>161.93</v>
      </c>
      <c r="N401" s="6">
        <v>0.15</v>
      </c>
      <c r="O401" s="5">
        <v>87.5</v>
      </c>
      <c r="P401" s="5">
        <f t="shared" si="24"/>
        <v>137.6405</v>
      </c>
      <c r="Q401" s="5">
        <f t="shared" si="25"/>
        <v>87.5</v>
      </c>
      <c r="R401" s="5">
        <f t="shared" si="26"/>
        <v>50.140500000000003</v>
      </c>
      <c r="S401" s="7">
        <f t="shared" si="27"/>
        <v>0.36428594781332529</v>
      </c>
    </row>
    <row r="402" spans="1:19" ht="15.6">
      <c r="A402" s="2">
        <v>1845</v>
      </c>
      <c r="B402" s="3">
        <v>46102</v>
      </c>
      <c r="C402" s="4">
        <f>YEAR(SalesDataTable[[#This Row],[Order Date]])</f>
        <v>2026</v>
      </c>
      <c r="D402" s="10" t="str">
        <f>"Q"&amp;ROUNDUP(MONTH(SalesDataTable[[#This Row],[Order Date]])/3,0)</f>
        <v>Q1</v>
      </c>
      <c r="E402" s="4" t="str">
        <f>TEXT(SalesDataTable[[#This Row],[Order Date]],"mmm")</f>
        <v>Mar</v>
      </c>
      <c r="F402" s="4" t="s">
        <v>0</v>
      </c>
      <c r="G402" s="4" t="s">
        <v>36</v>
      </c>
      <c r="H402" s="4" t="s">
        <v>2</v>
      </c>
      <c r="I402" s="4" t="s">
        <v>3</v>
      </c>
      <c r="J402" s="4" t="s">
        <v>23</v>
      </c>
      <c r="K402" s="4" t="s">
        <v>24</v>
      </c>
      <c r="L402" s="8">
        <v>3</v>
      </c>
      <c r="M402" s="5">
        <v>348.54</v>
      </c>
      <c r="N402" s="6">
        <v>0.1</v>
      </c>
      <c r="O402" s="5">
        <v>200.3</v>
      </c>
      <c r="P402" s="5">
        <f t="shared" si="24"/>
        <v>941.05800000000011</v>
      </c>
      <c r="Q402" s="5">
        <f t="shared" si="25"/>
        <v>600.90000000000009</v>
      </c>
      <c r="R402" s="5">
        <f t="shared" si="26"/>
        <v>340.15800000000002</v>
      </c>
      <c r="S402" s="7">
        <f t="shared" si="27"/>
        <v>0.36146337420222768</v>
      </c>
    </row>
    <row r="403" spans="1:19" ht="15.6">
      <c r="A403" s="2">
        <v>3560</v>
      </c>
      <c r="B403" s="3">
        <v>46102</v>
      </c>
      <c r="C403" s="4">
        <f>YEAR(SalesDataTable[[#This Row],[Order Date]])</f>
        <v>2026</v>
      </c>
      <c r="D403" s="10" t="str">
        <f>"Q"&amp;ROUNDUP(MONTH(SalesDataTable[[#This Row],[Order Date]])/3,0)</f>
        <v>Q1</v>
      </c>
      <c r="E403" s="4" t="str">
        <f>TEXT(SalesDataTable[[#This Row],[Order Date]],"mmm")</f>
        <v>Mar</v>
      </c>
      <c r="F403" s="4" t="s">
        <v>11</v>
      </c>
      <c r="G403" s="4" t="s">
        <v>52</v>
      </c>
      <c r="H403" s="4" t="s">
        <v>2</v>
      </c>
      <c r="I403" s="4" t="s">
        <v>3</v>
      </c>
      <c r="J403" s="4" t="s">
        <v>34</v>
      </c>
      <c r="K403" s="4" t="s">
        <v>45</v>
      </c>
      <c r="L403" s="8">
        <v>3</v>
      </c>
      <c r="M403" s="5">
        <v>50.46</v>
      </c>
      <c r="N403" s="6">
        <v>0.1</v>
      </c>
      <c r="O403" s="5">
        <v>21.9</v>
      </c>
      <c r="P403" s="5">
        <f t="shared" si="24"/>
        <v>136.24199999999999</v>
      </c>
      <c r="Q403" s="5">
        <f t="shared" si="25"/>
        <v>65.699999999999989</v>
      </c>
      <c r="R403" s="5">
        <f t="shared" si="26"/>
        <v>70.542000000000002</v>
      </c>
      <c r="S403" s="7">
        <f t="shared" si="27"/>
        <v>0.51776985070683057</v>
      </c>
    </row>
    <row r="404" spans="1:19" ht="15.6">
      <c r="A404" s="2">
        <v>4059</v>
      </c>
      <c r="B404" s="3">
        <v>46102</v>
      </c>
      <c r="C404" s="4">
        <f>YEAR(SalesDataTable[[#This Row],[Order Date]])</f>
        <v>2026</v>
      </c>
      <c r="D404" s="10" t="str">
        <f>"Q"&amp;ROUNDUP(MONTH(SalesDataTable[[#This Row],[Order Date]])/3,0)</f>
        <v>Q1</v>
      </c>
      <c r="E404" s="4" t="str">
        <f>TEXT(SalesDataTable[[#This Row],[Order Date]],"mmm")</f>
        <v>Mar</v>
      </c>
      <c r="F404" s="4" t="s">
        <v>20</v>
      </c>
      <c r="G404" s="4" t="s">
        <v>47</v>
      </c>
      <c r="H404" s="4" t="s">
        <v>28</v>
      </c>
      <c r="I404" s="4" t="s">
        <v>13</v>
      </c>
      <c r="J404" s="4" t="s">
        <v>23</v>
      </c>
      <c r="K404" s="4" t="s">
        <v>40</v>
      </c>
      <c r="L404" s="8">
        <v>1</v>
      </c>
      <c r="M404" s="5">
        <v>83.62</v>
      </c>
      <c r="N404" s="6">
        <v>0</v>
      </c>
      <c r="O404" s="5">
        <v>39.15</v>
      </c>
      <c r="P404" s="5">
        <f t="shared" si="24"/>
        <v>83.62</v>
      </c>
      <c r="Q404" s="5">
        <f t="shared" si="25"/>
        <v>39.15</v>
      </c>
      <c r="R404" s="5">
        <f t="shared" si="26"/>
        <v>44.470000000000006</v>
      </c>
      <c r="S404" s="7">
        <f t="shared" si="27"/>
        <v>0.53181057163358048</v>
      </c>
    </row>
    <row r="405" spans="1:19" ht="15.6">
      <c r="A405" s="2">
        <v>4731</v>
      </c>
      <c r="B405" s="3">
        <v>46102</v>
      </c>
      <c r="C405" s="4">
        <f>YEAR(SalesDataTable[[#This Row],[Order Date]])</f>
        <v>2026</v>
      </c>
      <c r="D405" s="10" t="str">
        <f>"Q"&amp;ROUNDUP(MONTH(SalesDataTable[[#This Row],[Order Date]])/3,0)</f>
        <v>Q1</v>
      </c>
      <c r="E405" s="4" t="str">
        <f>TEXT(SalesDataTable[[#This Row],[Order Date]],"mmm")</f>
        <v>Mar</v>
      </c>
      <c r="F405" s="4" t="s">
        <v>6</v>
      </c>
      <c r="G405" s="4" t="s">
        <v>43</v>
      </c>
      <c r="H405" s="4" t="s">
        <v>8</v>
      </c>
      <c r="I405" s="4" t="s">
        <v>16</v>
      </c>
      <c r="J405" s="4" t="s">
        <v>4</v>
      </c>
      <c r="K405" s="4" t="s">
        <v>22</v>
      </c>
      <c r="L405" s="8">
        <v>6</v>
      </c>
      <c r="M405" s="5">
        <v>51.07</v>
      </c>
      <c r="N405" s="6">
        <v>0.1</v>
      </c>
      <c r="O405" s="5">
        <v>22.68</v>
      </c>
      <c r="P405" s="5">
        <f t="shared" si="24"/>
        <v>275.77800000000002</v>
      </c>
      <c r="Q405" s="5">
        <f t="shared" si="25"/>
        <v>136.07999999999998</v>
      </c>
      <c r="R405" s="5">
        <f t="shared" si="26"/>
        <v>139.69800000000004</v>
      </c>
      <c r="S405" s="7">
        <f t="shared" si="27"/>
        <v>0.50655962404542798</v>
      </c>
    </row>
    <row r="406" spans="1:19" ht="15.6">
      <c r="A406" s="2">
        <v>693</v>
      </c>
      <c r="B406" s="3">
        <v>46103</v>
      </c>
      <c r="C406" s="4">
        <f>YEAR(SalesDataTable[[#This Row],[Order Date]])</f>
        <v>2026</v>
      </c>
      <c r="D406" s="10" t="str">
        <f>"Q"&amp;ROUNDUP(MONTH(SalesDataTable[[#This Row],[Order Date]])/3,0)</f>
        <v>Q1</v>
      </c>
      <c r="E406" s="4" t="str">
        <f>TEXT(SalesDataTable[[#This Row],[Order Date]],"mmm")</f>
        <v>Mar</v>
      </c>
      <c r="F406" s="4" t="s">
        <v>6</v>
      </c>
      <c r="G406" s="4" t="s">
        <v>41</v>
      </c>
      <c r="H406" s="4" t="s">
        <v>2</v>
      </c>
      <c r="I406" s="4" t="s">
        <v>13</v>
      </c>
      <c r="J406" s="4" t="s">
        <v>14</v>
      </c>
      <c r="K406" s="4" t="s">
        <v>32</v>
      </c>
      <c r="L406" s="8">
        <v>3</v>
      </c>
      <c r="M406" s="5">
        <v>47.02</v>
      </c>
      <c r="N406" s="6">
        <v>0.1</v>
      </c>
      <c r="O406" s="5">
        <v>17.989999999999998</v>
      </c>
      <c r="P406" s="5">
        <f t="shared" si="24"/>
        <v>126.95400000000001</v>
      </c>
      <c r="Q406" s="5">
        <f t="shared" si="25"/>
        <v>53.97</v>
      </c>
      <c r="R406" s="5">
        <f t="shared" si="26"/>
        <v>72.984000000000009</v>
      </c>
      <c r="S406" s="7">
        <f t="shared" si="27"/>
        <v>0.57488539155914742</v>
      </c>
    </row>
    <row r="407" spans="1:19" ht="15.6">
      <c r="A407" s="2">
        <v>1672</v>
      </c>
      <c r="B407" s="3">
        <v>46103</v>
      </c>
      <c r="C407" s="4">
        <f>YEAR(SalesDataTable[[#This Row],[Order Date]])</f>
        <v>2026</v>
      </c>
      <c r="D407" s="10" t="str">
        <f>"Q"&amp;ROUNDUP(MONTH(SalesDataTable[[#This Row],[Order Date]])/3,0)</f>
        <v>Q1</v>
      </c>
      <c r="E407" s="4" t="str">
        <f>TEXT(SalesDataTable[[#This Row],[Order Date]],"mmm")</f>
        <v>Mar</v>
      </c>
      <c r="F407" s="4" t="s">
        <v>11</v>
      </c>
      <c r="G407" s="4" t="s">
        <v>25</v>
      </c>
      <c r="H407" s="4" t="s">
        <v>28</v>
      </c>
      <c r="I407" s="4" t="s">
        <v>3</v>
      </c>
      <c r="J407" s="4" t="s">
        <v>14</v>
      </c>
      <c r="K407" s="4" t="s">
        <v>32</v>
      </c>
      <c r="L407" s="8">
        <v>1</v>
      </c>
      <c r="M407" s="5">
        <v>47.1</v>
      </c>
      <c r="N407" s="6">
        <v>0.05</v>
      </c>
      <c r="O407" s="5">
        <v>18.48</v>
      </c>
      <c r="P407" s="5">
        <f t="shared" si="24"/>
        <v>44.744999999999997</v>
      </c>
      <c r="Q407" s="5">
        <f t="shared" si="25"/>
        <v>18.48</v>
      </c>
      <c r="R407" s="5">
        <f t="shared" si="26"/>
        <v>26.264999999999997</v>
      </c>
      <c r="S407" s="7">
        <f t="shared" si="27"/>
        <v>0.58699296010727453</v>
      </c>
    </row>
    <row r="408" spans="1:19" ht="15.6">
      <c r="A408" s="2">
        <v>2347</v>
      </c>
      <c r="B408" s="3">
        <v>46103</v>
      </c>
      <c r="C408" s="4">
        <f>YEAR(SalesDataTable[[#This Row],[Order Date]])</f>
        <v>2026</v>
      </c>
      <c r="D408" s="10" t="str">
        <f>"Q"&amp;ROUNDUP(MONTH(SalesDataTable[[#This Row],[Order Date]])/3,0)</f>
        <v>Q1</v>
      </c>
      <c r="E408" s="4" t="str">
        <f>TEXT(SalesDataTable[[#This Row],[Order Date]],"mmm")</f>
        <v>Mar</v>
      </c>
      <c r="F408" s="4" t="s">
        <v>20</v>
      </c>
      <c r="G408" s="4" t="s">
        <v>47</v>
      </c>
      <c r="H408" s="4" t="s">
        <v>2</v>
      </c>
      <c r="I408" s="4" t="s">
        <v>3</v>
      </c>
      <c r="J408" s="4" t="s">
        <v>14</v>
      </c>
      <c r="K408" s="4" t="s">
        <v>44</v>
      </c>
      <c r="L408" s="8">
        <v>2</v>
      </c>
      <c r="M408" s="5">
        <v>131.38999999999999</v>
      </c>
      <c r="N408" s="6">
        <v>0</v>
      </c>
      <c r="O408" s="5">
        <v>66.91</v>
      </c>
      <c r="P408" s="5">
        <f t="shared" si="24"/>
        <v>262.77999999999997</v>
      </c>
      <c r="Q408" s="5">
        <f t="shared" si="25"/>
        <v>133.82</v>
      </c>
      <c r="R408" s="5">
        <f t="shared" si="26"/>
        <v>128.95999999999998</v>
      </c>
      <c r="S408" s="7">
        <f t="shared" si="27"/>
        <v>0.49075272090722277</v>
      </c>
    </row>
    <row r="409" spans="1:19" ht="15.6">
      <c r="A409" s="2">
        <v>2582</v>
      </c>
      <c r="B409" s="3">
        <v>46103</v>
      </c>
      <c r="C409" s="4">
        <f>YEAR(SalesDataTable[[#This Row],[Order Date]])</f>
        <v>2026</v>
      </c>
      <c r="D409" s="10" t="str">
        <f>"Q"&amp;ROUNDUP(MONTH(SalesDataTable[[#This Row],[Order Date]])/3,0)</f>
        <v>Q1</v>
      </c>
      <c r="E409" s="4" t="str">
        <f>TEXT(SalesDataTable[[#This Row],[Order Date]],"mmm")</f>
        <v>Mar</v>
      </c>
      <c r="F409" s="4" t="s">
        <v>6</v>
      </c>
      <c r="G409" s="4" t="s">
        <v>7</v>
      </c>
      <c r="H409" s="4" t="s">
        <v>28</v>
      </c>
      <c r="I409" s="4" t="s">
        <v>13</v>
      </c>
      <c r="J409" s="4" t="s">
        <v>34</v>
      </c>
      <c r="K409" s="4" t="s">
        <v>38</v>
      </c>
      <c r="L409" s="8">
        <v>1</v>
      </c>
      <c r="M409" s="5">
        <v>120.16</v>
      </c>
      <c r="N409" s="6">
        <v>0.15</v>
      </c>
      <c r="O409" s="5">
        <v>68.33</v>
      </c>
      <c r="P409" s="5">
        <f t="shared" si="24"/>
        <v>102.136</v>
      </c>
      <c r="Q409" s="5">
        <f t="shared" si="25"/>
        <v>68.33</v>
      </c>
      <c r="R409" s="5">
        <f t="shared" si="26"/>
        <v>33.805999999999997</v>
      </c>
      <c r="S409" s="7">
        <f t="shared" si="27"/>
        <v>0.33099005247904756</v>
      </c>
    </row>
    <row r="410" spans="1:19" ht="15.6">
      <c r="A410" s="2">
        <v>2762</v>
      </c>
      <c r="B410" s="3">
        <v>46103</v>
      </c>
      <c r="C410" s="4">
        <f>YEAR(SalesDataTable[[#This Row],[Order Date]])</f>
        <v>2026</v>
      </c>
      <c r="D410" s="10" t="str">
        <f>"Q"&amp;ROUNDUP(MONTH(SalesDataTable[[#This Row],[Order Date]])/3,0)</f>
        <v>Q1</v>
      </c>
      <c r="E410" s="4" t="str">
        <f>TEXT(SalesDataTable[[#This Row],[Order Date]],"mmm")</f>
        <v>Mar</v>
      </c>
      <c r="F410" s="4" t="s">
        <v>20</v>
      </c>
      <c r="G410" s="4" t="s">
        <v>33</v>
      </c>
      <c r="H410" s="4" t="s">
        <v>19</v>
      </c>
      <c r="I410" s="4" t="s">
        <v>3</v>
      </c>
      <c r="J410" s="4" t="s">
        <v>23</v>
      </c>
      <c r="K410" s="4" t="s">
        <v>29</v>
      </c>
      <c r="L410" s="8">
        <v>1</v>
      </c>
      <c r="M410" s="5">
        <v>196.48</v>
      </c>
      <c r="N410" s="6">
        <v>0</v>
      </c>
      <c r="O410" s="5">
        <v>101.29</v>
      </c>
      <c r="P410" s="5">
        <f t="shared" si="24"/>
        <v>196.48</v>
      </c>
      <c r="Q410" s="5">
        <f t="shared" si="25"/>
        <v>101.29</v>
      </c>
      <c r="R410" s="5">
        <f t="shared" si="26"/>
        <v>95.189999999999984</v>
      </c>
      <c r="S410" s="7">
        <f t="shared" si="27"/>
        <v>0.48447679153094458</v>
      </c>
    </row>
    <row r="411" spans="1:19" ht="15.6">
      <c r="A411" s="2">
        <v>4090</v>
      </c>
      <c r="B411" s="3">
        <v>46103</v>
      </c>
      <c r="C411" s="4">
        <f>YEAR(SalesDataTable[[#This Row],[Order Date]])</f>
        <v>2026</v>
      </c>
      <c r="D411" s="10" t="str">
        <f>"Q"&amp;ROUNDUP(MONTH(SalesDataTable[[#This Row],[Order Date]])/3,0)</f>
        <v>Q1</v>
      </c>
      <c r="E411" s="4" t="str">
        <f>TEXT(SalesDataTable[[#This Row],[Order Date]],"mmm")</f>
        <v>Mar</v>
      </c>
      <c r="F411" s="4" t="s">
        <v>6</v>
      </c>
      <c r="G411" s="4" t="s">
        <v>41</v>
      </c>
      <c r="H411" s="4" t="s">
        <v>28</v>
      </c>
      <c r="I411" s="4" t="s">
        <v>16</v>
      </c>
      <c r="J411" s="4" t="s">
        <v>14</v>
      </c>
      <c r="K411" s="4" t="s">
        <v>15</v>
      </c>
      <c r="L411" s="8">
        <v>1</v>
      </c>
      <c r="M411" s="5">
        <v>36.520000000000003</v>
      </c>
      <c r="N411" s="6">
        <v>0</v>
      </c>
      <c r="O411" s="5">
        <v>13.96</v>
      </c>
      <c r="P411" s="5">
        <f t="shared" si="24"/>
        <v>36.520000000000003</v>
      </c>
      <c r="Q411" s="5">
        <f t="shared" si="25"/>
        <v>13.96</v>
      </c>
      <c r="R411" s="5">
        <f t="shared" si="26"/>
        <v>22.560000000000002</v>
      </c>
      <c r="S411" s="7">
        <f t="shared" si="27"/>
        <v>0.61774370208105145</v>
      </c>
    </row>
    <row r="412" spans="1:19" ht="15.6">
      <c r="A412" s="2">
        <v>4491</v>
      </c>
      <c r="B412" s="3">
        <v>46103</v>
      </c>
      <c r="C412" s="4">
        <f>YEAR(SalesDataTable[[#This Row],[Order Date]])</f>
        <v>2026</v>
      </c>
      <c r="D412" s="10" t="str">
        <f>"Q"&amp;ROUNDUP(MONTH(SalesDataTable[[#This Row],[Order Date]])/3,0)</f>
        <v>Q1</v>
      </c>
      <c r="E412" s="4" t="str">
        <f>TEXT(SalesDataTable[[#This Row],[Order Date]],"mmm")</f>
        <v>Mar</v>
      </c>
      <c r="F412" s="4" t="s">
        <v>6</v>
      </c>
      <c r="G412" s="4" t="s">
        <v>43</v>
      </c>
      <c r="H412" s="4" t="s">
        <v>19</v>
      </c>
      <c r="I412" s="4" t="s">
        <v>16</v>
      </c>
      <c r="J412" s="4" t="s">
        <v>34</v>
      </c>
      <c r="K412" s="4" t="s">
        <v>45</v>
      </c>
      <c r="L412" s="8">
        <v>4</v>
      </c>
      <c r="M412" s="5">
        <v>49.71</v>
      </c>
      <c r="N412" s="6">
        <v>0.1</v>
      </c>
      <c r="O412" s="5">
        <v>22.46</v>
      </c>
      <c r="P412" s="5">
        <f t="shared" si="24"/>
        <v>178.95600000000002</v>
      </c>
      <c r="Q412" s="5">
        <f t="shared" si="25"/>
        <v>89.84</v>
      </c>
      <c r="R412" s="5">
        <f t="shared" si="26"/>
        <v>89.116000000000014</v>
      </c>
      <c r="S412" s="7">
        <f t="shared" si="27"/>
        <v>0.49797715639598561</v>
      </c>
    </row>
    <row r="413" spans="1:19" ht="15.6">
      <c r="A413" s="2">
        <v>4678</v>
      </c>
      <c r="B413" s="3">
        <v>46103</v>
      </c>
      <c r="C413" s="4">
        <f>YEAR(SalesDataTable[[#This Row],[Order Date]])</f>
        <v>2026</v>
      </c>
      <c r="D413" s="10" t="str">
        <f>"Q"&amp;ROUNDUP(MONTH(SalesDataTable[[#This Row],[Order Date]])/3,0)</f>
        <v>Q1</v>
      </c>
      <c r="E413" s="4" t="str">
        <f>TEXT(SalesDataTable[[#This Row],[Order Date]],"mmm")</f>
        <v>Mar</v>
      </c>
      <c r="F413" s="4" t="s">
        <v>0</v>
      </c>
      <c r="G413" s="4" t="s">
        <v>1</v>
      </c>
      <c r="H413" s="4" t="s">
        <v>2</v>
      </c>
      <c r="I413" s="4" t="s">
        <v>3</v>
      </c>
      <c r="J413" s="4" t="s">
        <v>23</v>
      </c>
      <c r="K413" s="4" t="s">
        <v>40</v>
      </c>
      <c r="L413" s="8">
        <v>1</v>
      </c>
      <c r="M413" s="5">
        <v>81.209999999999994</v>
      </c>
      <c r="N413" s="6">
        <v>0.05</v>
      </c>
      <c r="O413" s="5">
        <v>40.44</v>
      </c>
      <c r="P413" s="5">
        <f t="shared" si="24"/>
        <v>77.149499999999989</v>
      </c>
      <c r="Q413" s="5">
        <f t="shared" si="25"/>
        <v>40.44</v>
      </c>
      <c r="R413" s="5">
        <f t="shared" si="26"/>
        <v>36.709499999999991</v>
      </c>
      <c r="S413" s="7">
        <f t="shared" si="27"/>
        <v>0.47582291524896464</v>
      </c>
    </row>
    <row r="414" spans="1:19" ht="15.6">
      <c r="A414" s="2">
        <v>1189</v>
      </c>
      <c r="B414" s="3">
        <v>46104</v>
      </c>
      <c r="C414" s="4">
        <f>YEAR(SalesDataTable[[#This Row],[Order Date]])</f>
        <v>2026</v>
      </c>
      <c r="D414" s="10" t="str">
        <f>"Q"&amp;ROUNDUP(MONTH(SalesDataTable[[#This Row],[Order Date]])/3,0)</f>
        <v>Q1</v>
      </c>
      <c r="E414" s="4" t="str">
        <f>TEXT(SalesDataTable[[#This Row],[Order Date]],"mmm")</f>
        <v>Mar</v>
      </c>
      <c r="F414" s="4" t="s">
        <v>20</v>
      </c>
      <c r="G414" s="4" t="s">
        <v>47</v>
      </c>
      <c r="H414" s="4" t="s">
        <v>2</v>
      </c>
      <c r="I414" s="4" t="s">
        <v>13</v>
      </c>
      <c r="J414" s="4" t="s">
        <v>4</v>
      </c>
      <c r="K414" s="4" t="s">
        <v>30</v>
      </c>
      <c r="L414" s="8">
        <v>2</v>
      </c>
      <c r="M414" s="5">
        <v>103.22</v>
      </c>
      <c r="N414" s="6">
        <v>0</v>
      </c>
      <c r="O414" s="5">
        <v>51.33</v>
      </c>
      <c r="P414" s="5">
        <f t="shared" si="24"/>
        <v>206.44</v>
      </c>
      <c r="Q414" s="5">
        <f t="shared" si="25"/>
        <v>102.66</v>
      </c>
      <c r="R414" s="5">
        <f t="shared" si="26"/>
        <v>103.78</v>
      </c>
      <c r="S414" s="7">
        <f t="shared" si="27"/>
        <v>0.50271265258670805</v>
      </c>
    </row>
    <row r="415" spans="1:19" ht="15.6">
      <c r="A415" s="2">
        <v>1590</v>
      </c>
      <c r="B415" s="3">
        <v>46104</v>
      </c>
      <c r="C415" s="4">
        <f>YEAR(SalesDataTable[[#This Row],[Order Date]])</f>
        <v>2026</v>
      </c>
      <c r="D415" s="10" t="str">
        <f>"Q"&amp;ROUNDUP(MONTH(SalesDataTable[[#This Row],[Order Date]])/3,0)</f>
        <v>Q1</v>
      </c>
      <c r="E415" s="4" t="str">
        <f>TEXT(SalesDataTable[[#This Row],[Order Date]],"mmm")</f>
        <v>Mar</v>
      </c>
      <c r="F415" s="4" t="s">
        <v>0</v>
      </c>
      <c r="G415" s="4" t="s">
        <v>50</v>
      </c>
      <c r="H415" s="4" t="s">
        <v>28</v>
      </c>
      <c r="I415" s="4" t="s">
        <v>13</v>
      </c>
      <c r="J415" s="4" t="s">
        <v>9</v>
      </c>
      <c r="K415" s="4" t="s">
        <v>37</v>
      </c>
      <c r="L415" s="8">
        <v>1</v>
      </c>
      <c r="M415" s="5">
        <v>153.47</v>
      </c>
      <c r="N415" s="6">
        <v>0</v>
      </c>
      <c r="O415" s="5">
        <v>78.19</v>
      </c>
      <c r="P415" s="5">
        <f t="shared" si="24"/>
        <v>153.47</v>
      </c>
      <c r="Q415" s="5">
        <f t="shared" si="25"/>
        <v>78.19</v>
      </c>
      <c r="R415" s="5">
        <f t="shared" si="26"/>
        <v>75.28</v>
      </c>
      <c r="S415" s="7">
        <f t="shared" si="27"/>
        <v>0.49051931973675639</v>
      </c>
    </row>
    <row r="416" spans="1:19" ht="15.6">
      <c r="A416" s="2">
        <v>2309</v>
      </c>
      <c r="B416" s="3">
        <v>46104</v>
      </c>
      <c r="C416" s="4">
        <f>YEAR(SalesDataTable[[#This Row],[Order Date]])</f>
        <v>2026</v>
      </c>
      <c r="D416" s="10" t="str">
        <f>"Q"&amp;ROUNDUP(MONTH(SalesDataTable[[#This Row],[Order Date]])/3,0)</f>
        <v>Q1</v>
      </c>
      <c r="E416" s="4" t="str">
        <f>TEXT(SalesDataTable[[#This Row],[Order Date]],"mmm")</f>
        <v>Mar</v>
      </c>
      <c r="F416" s="4" t="s">
        <v>20</v>
      </c>
      <c r="G416" s="4" t="s">
        <v>31</v>
      </c>
      <c r="H416" s="4" t="s">
        <v>2</v>
      </c>
      <c r="I416" s="4" t="s">
        <v>3</v>
      </c>
      <c r="J416" s="4" t="s">
        <v>23</v>
      </c>
      <c r="K416" s="4" t="s">
        <v>29</v>
      </c>
      <c r="L416" s="8">
        <v>6</v>
      </c>
      <c r="M416" s="5">
        <v>199.75</v>
      </c>
      <c r="N416" s="6">
        <v>0</v>
      </c>
      <c r="O416" s="5">
        <v>105.84</v>
      </c>
      <c r="P416" s="5">
        <f t="shared" si="24"/>
        <v>1198.5</v>
      </c>
      <c r="Q416" s="5">
        <f t="shared" si="25"/>
        <v>635.04</v>
      </c>
      <c r="R416" s="5">
        <f t="shared" si="26"/>
        <v>563.46</v>
      </c>
      <c r="S416" s="7">
        <f t="shared" si="27"/>
        <v>0.47013767209011265</v>
      </c>
    </row>
    <row r="417" spans="1:19" ht="15.6">
      <c r="A417" s="2">
        <v>3628</v>
      </c>
      <c r="B417" s="3">
        <v>46104</v>
      </c>
      <c r="C417" s="4">
        <f>YEAR(SalesDataTable[[#This Row],[Order Date]])</f>
        <v>2026</v>
      </c>
      <c r="D417" s="10" t="str">
        <f>"Q"&amp;ROUNDUP(MONTH(SalesDataTable[[#This Row],[Order Date]])/3,0)</f>
        <v>Q1</v>
      </c>
      <c r="E417" s="4" t="str">
        <f>TEXT(SalesDataTable[[#This Row],[Order Date]],"mmm")</f>
        <v>Mar</v>
      </c>
      <c r="F417" s="4" t="s">
        <v>6</v>
      </c>
      <c r="G417" s="4" t="s">
        <v>43</v>
      </c>
      <c r="H417" s="4" t="s">
        <v>28</v>
      </c>
      <c r="I417" s="4" t="s">
        <v>13</v>
      </c>
      <c r="J417" s="4" t="s">
        <v>14</v>
      </c>
      <c r="K417" s="4" t="s">
        <v>32</v>
      </c>
      <c r="L417" s="8">
        <v>1</v>
      </c>
      <c r="M417" s="5">
        <v>45.84</v>
      </c>
      <c r="N417" s="6">
        <v>0</v>
      </c>
      <c r="O417" s="5">
        <v>18.079999999999998</v>
      </c>
      <c r="P417" s="5">
        <f t="shared" si="24"/>
        <v>45.84</v>
      </c>
      <c r="Q417" s="5">
        <f t="shared" si="25"/>
        <v>18.079999999999998</v>
      </c>
      <c r="R417" s="5">
        <f t="shared" si="26"/>
        <v>27.760000000000005</v>
      </c>
      <c r="S417" s="7">
        <f t="shared" si="27"/>
        <v>0.605584642233857</v>
      </c>
    </row>
    <row r="418" spans="1:19" ht="15.6">
      <c r="A418" s="2">
        <v>3718</v>
      </c>
      <c r="B418" s="3">
        <v>46104</v>
      </c>
      <c r="C418" s="4">
        <f>YEAR(SalesDataTable[[#This Row],[Order Date]])</f>
        <v>2026</v>
      </c>
      <c r="D418" s="10" t="str">
        <f>"Q"&amp;ROUNDUP(MONTH(SalesDataTable[[#This Row],[Order Date]])/3,0)</f>
        <v>Q1</v>
      </c>
      <c r="E418" s="4" t="str">
        <f>TEXT(SalesDataTable[[#This Row],[Order Date]],"mmm")</f>
        <v>Mar</v>
      </c>
      <c r="F418" s="4" t="s">
        <v>6</v>
      </c>
      <c r="G418" s="4" t="s">
        <v>43</v>
      </c>
      <c r="H418" s="4" t="s">
        <v>28</v>
      </c>
      <c r="I418" s="4" t="s">
        <v>13</v>
      </c>
      <c r="J418" s="4" t="s">
        <v>23</v>
      </c>
      <c r="K418" s="4" t="s">
        <v>51</v>
      </c>
      <c r="L418" s="8">
        <v>2</v>
      </c>
      <c r="M418" s="5">
        <v>122.07</v>
      </c>
      <c r="N418" s="6">
        <v>0.05</v>
      </c>
      <c r="O418" s="5">
        <v>59.16</v>
      </c>
      <c r="P418" s="5">
        <f t="shared" si="24"/>
        <v>231.93299999999996</v>
      </c>
      <c r="Q418" s="5">
        <f t="shared" si="25"/>
        <v>118.32</v>
      </c>
      <c r="R418" s="5">
        <f t="shared" si="26"/>
        <v>113.61299999999997</v>
      </c>
      <c r="S418" s="7">
        <f t="shared" si="27"/>
        <v>0.48985267297021118</v>
      </c>
    </row>
    <row r="419" spans="1:19" ht="15.6">
      <c r="A419" s="2">
        <v>4198</v>
      </c>
      <c r="B419" s="3">
        <v>46104</v>
      </c>
      <c r="C419" s="4">
        <f>YEAR(SalesDataTable[[#This Row],[Order Date]])</f>
        <v>2026</v>
      </c>
      <c r="D419" s="10" t="str">
        <f>"Q"&amp;ROUNDUP(MONTH(SalesDataTable[[#This Row],[Order Date]])/3,0)</f>
        <v>Q1</v>
      </c>
      <c r="E419" s="4" t="str">
        <f>TEXT(SalesDataTable[[#This Row],[Order Date]],"mmm")</f>
        <v>Mar</v>
      </c>
      <c r="F419" s="4" t="s">
        <v>6</v>
      </c>
      <c r="G419" s="4" t="s">
        <v>49</v>
      </c>
      <c r="H419" s="4" t="s">
        <v>28</v>
      </c>
      <c r="I419" s="4" t="s">
        <v>13</v>
      </c>
      <c r="J419" s="4" t="s">
        <v>34</v>
      </c>
      <c r="K419" s="4" t="s">
        <v>38</v>
      </c>
      <c r="L419" s="8">
        <v>3</v>
      </c>
      <c r="M419" s="5">
        <v>122.4</v>
      </c>
      <c r="N419" s="6">
        <v>0.15</v>
      </c>
      <c r="O419" s="5">
        <v>71.150000000000006</v>
      </c>
      <c r="P419" s="5">
        <f t="shared" si="24"/>
        <v>312.12</v>
      </c>
      <c r="Q419" s="5">
        <f t="shared" si="25"/>
        <v>213.45000000000002</v>
      </c>
      <c r="R419" s="5">
        <f t="shared" si="26"/>
        <v>98.669999999999987</v>
      </c>
      <c r="S419" s="7">
        <f t="shared" si="27"/>
        <v>0.31612841214917337</v>
      </c>
    </row>
    <row r="420" spans="1:19" ht="15.6">
      <c r="A420" s="2">
        <v>4784</v>
      </c>
      <c r="B420" s="3">
        <v>46104</v>
      </c>
      <c r="C420" s="4">
        <f>YEAR(SalesDataTable[[#This Row],[Order Date]])</f>
        <v>2026</v>
      </c>
      <c r="D420" s="10" t="str">
        <f>"Q"&amp;ROUNDUP(MONTH(SalesDataTable[[#This Row],[Order Date]])/3,0)</f>
        <v>Q1</v>
      </c>
      <c r="E420" s="4" t="str">
        <f>TEXT(SalesDataTable[[#This Row],[Order Date]],"mmm")</f>
        <v>Mar</v>
      </c>
      <c r="F420" s="4" t="s">
        <v>0</v>
      </c>
      <c r="G420" s="4" t="s">
        <v>50</v>
      </c>
      <c r="H420" s="4" t="s">
        <v>2</v>
      </c>
      <c r="I420" s="4" t="s">
        <v>13</v>
      </c>
      <c r="J420" s="4" t="s">
        <v>4</v>
      </c>
      <c r="K420" s="4" t="s">
        <v>30</v>
      </c>
      <c r="L420" s="8">
        <v>1</v>
      </c>
      <c r="M420" s="5">
        <v>101.43</v>
      </c>
      <c r="N420" s="6">
        <v>0</v>
      </c>
      <c r="O420" s="5">
        <v>51.78</v>
      </c>
      <c r="P420" s="5">
        <f t="shared" si="24"/>
        <v>101.43</v>
      </c>
      <c r="Q420" s="5">
        <f t="shared" si="25"/>
        <v>51.78</v>
      </c>
      <c r="R420" s="5">
        <f t="shared" si="26"/>
        <v>49.650000000000006</v>
      </c>
      <c r="S420" s="7">
        <f t="shared" si="27"/>
        <v>0.4895001478852411</v>
      </c>
    </row>
    <row r="421" spans="1:19" ht="15.6">
      <c r="A421" s="2">
        <v>86</v>
      </c>
      <c r="B421" s="3">
        <v>46105</v>
      </c>
      <c r="C421" s="4">
        <f>YEAR(SalesDataTable[[#This Row],[Order Date]])</f>
        <v>2026</v>
      </c>
      <c r="D421" s="10" t="str">
        <f>"Q"&amp;ROUNDUP(MONTH(SalesDataTable[[#This Row],[Order Date]])/3,0)</f>
        <v>Q1</v>
      </c>
      <c r="E421" s="4" t="str">
        <f>TEXT(SalesDataTable[[#This Row],[Order Date]],"mmm")</f>
        <v>Mar</v>
      </c>
      <c r="F421" s="4" t="s">
        <v>6</v>
      </c>
      <c r="G421" s="4" t="s">
        <v>43</v>
      </c>
      <c r="H421" s="4" t="s">
        <v>8</v>
      </c>
      <c r="I421" s="4" t="s">
        <v>16</v>
      </c>
      <c r="J421" s="4" t="s">
        <v>4</v>
      </c>
      <c r="K421" s="4" t="s">
        <v>30</v>
      </c>
      <c r="L421" s="8">
        <v>8</v>
      </c>
      <c r="M421" s="5">
        <v>104.7</v>
      </c>
      <c r="N421" s="6">
        <v>0.05</v>
      </c>
      <c r="O421" s="5">
        <v>49.91</v>
      </c>
      <c r="P421" s="5">
        <f t="shared" si="24"/>
        <v>795.72</v>
      </c>
      <c r="Q421" s="5">
        <f t="shared" si="25"/>
        <v>399.28</v>
      </c>
      <c r="R421" s="5">
        <f t="shared" si="26"/>
        <v>396.44000000000005</v>
      </c>
      <c r="S421" s="7">
        <f t="shared" si="27"/>
        <v>0.49821545267179412</v>
      </c>
    </row>
    <row r="422" spans="1:19" ht="15.6">
      <c r="A422" s="2">
        <v>1813</v>
      </c>
      <c r="B422" s="3">
        <v>46105</v>
      </c>
      <c r="C422" s="4">
        <f>YEAR(SalesDataTable[[#This Row],[Order Date]])</f>
        <v>2026</v>
      </c>
      <c r="D422" s="10" t="str">
        <f>"Q"&amp;ROUNDUP(MONTH(SalesDataTable[[#This Row],[Order Date]])/3,0)</f>
        <v>Q1</v>
      </c>
      <c r="E422" s="4" t="str">
        <f>TEXT(SalesDataTable[[#This Row],[Order Date]],"mmm")</f>
        <v>Mar</v>
      </c>
      <c r="F422" s="4" t="s">
        <v>0</v>
      </c>
      <c r="G422" s="4" t="s">
        <v>1</v>
      </c>
      <c r="H422" s="4" t="s">
        <v>19</v>
      </c>
      <c r="I422" s="4" t="s">
        <v>3</v>
      </c>
      <c r="J422" s="4" t="s">
        <v>9</v>
      </c>
      <c r="K422" s="4" t="s">
        <v>17</v>
      </c>
      <c r="L422" s="8">
        <v>4</v>
      </c>
      <c r="M422" s="5">
        <v>146.34</v>
      </c>
      <c r="N422" s="6">
        <v>0</v>
      </c>
      <c r="O422" s="5">
        <v>79.37</v>
      </c>
      <c r="P422" s="5">
        <f t="shared" si="24"/>
        <v>585.36</v>
      </c>
      <c r="Q422" s="5">
        <f t="shared" si="25"/>
        <v>317.48</v>
      </c>
      <c r="R422" s="5">
        <f t="shared" si="26"/>
        <v>267.88</v>
      </c>
      <c r="S422" s="7">
        <f t="shared" si="27"/>
        <v>0.45763290966242992</v>
      </c>
    </row>
    <row r="423" spans="1:19" ht="15.6">
      <c r="A423" s="2">
        <v>2212</v>
      </c>
      <c r="B423" s="3">
        <v>46105</v>
      </c>
      <c r="C423" s="4">
        <f>YEAR(SalesDataTable[[#This Row],[Order Date]])</f>
        <v>2026</v>
      </c>
      <c r="D423" s="10" t="str">
        <f>"Q"&amp;ROUNDUP(MONTH(SalesDataTable[[#This Row],[Order Date]])/3,0)</f>
        <v>Q1</v>
      </c>
      <c r="E423" s="4" t="str">
        <f>TEXT(SalesDataTable[[#This Row],[Order Date]],"mmm")</f>
        <v>Mar</v>
      </c>
      <c r="F423" s="4" t="s">
        <v>6</v>
      </c>
      <c r="G423" s="4" t="s">
        <v>27</v>
      </c>
      <c r="H423" s="4" t="s">
        <v>2</v>
      </c>
      <c r="I423" s="4" t="s">
        <v>3</v>
      </c>
      <c r="J423" s="4" t="s">
        <v>34</v>
      </c>
      <c r="K423" s="4" t="s">
        <v>38</v>
      </c>
      <c r="L423" s="8">
        <v>2</v>
      </c>
      <c r="M423" s="5">
        <v>122.92</v>
      </c>
      <c r="N423" s="6">
        <v>0.05</v>
      </c>
      <c r="O423" s="5">
        <v>70.31</v>
      </c>
      <c r="P423" s="5">
        <f t="shared" si="24"/>
        <v>233.548</v>
      </c>
      <c r="Q423" s="5">
        <f t="shared" si="25"/>
        <v>140.62</v>
      </c>
      <c r="R423" s="5">
        <f t="shared" si="26"/>
        <v>92.927999999999997</v>
      </c>
      <c r="S423" s="7">
        <f t="shared" si="27"/>
        <v>0.39789679209413054</v>
      </c>
    </row>
    <row r="424" spans="1:19" ht="15.6">
      <c r="A424" s="2">
        <v>4466</v>
      </c>
      <c r="B424" s="3">
        <v>46105</v>
      </c>
      <c r="C424" s="4">
        <f>YEAR(SalesDataTable[[#This Row],[Order Date]])</f>
        <v>2026</v>
      </c>
      <c r="D424" s="10" t="str">
        <f>"Q"&amp;ROUNDUP(MONTH(SalesDataTable[[#This Row],[Order Date]])/3,0)</f>
        <v>Q1</v>
      </c>
      <c r="E424" s="4" t="str">
        <f>TEXT(SalesDataTable[[#This Row],[Order Date]],"mmm")</f>
        <v>Mar</v>
      </c>
      <c r="F424" s="4" t="s">
        <v>11</v>
      </c>
      <c r="G424" s="4" t="s">
        <v>12</v>
      </c>
      <c r="H424" s="4" t="s">
        <v>2</v>
      </c>
      <c r="I424" s="4" t="s">
        <v>13</v>
      </c>
      <c r="J424" s="4" t="s">
        <v>9</v>
      </c>
      <c r="K424" s="4" t="s">
        <v>10</v>
      </c>
      <c r="L424" s="8">
        <v>1</v>
      </c>
      <c r="M424" s="5">
        <v>91.35</v>
      </c>
      <c r="N424" s="6">
        <v>0.05</v>
      </c>
      <c r="O424" s="5">
        <v>45.24</v>
      </c>
      <c r="P424" s="5">
        <f t="shared" si="24"/>
        <v>86.782499999999985</v>
      </c>
      <c r="Q424" s="5">
        <f t="shared" si="25"/>
        <v>45.24</v>
      </c>
      <c r="R424" s="5">
        <f t="shared" si="26"/>
        <v>41.542499999999983</v>
      </c>
      <c r="S424" s="7">
        <f t="shared" si="27"/>
        <v>0.47869674185463645</v>
      </c>
    </row>
    <row r="425" spans="1:19" ht="15.6">
      <c r="A425" s="2">
        <v>4483</v>
      </c>
      <c r="B425" s="3">
        <v>46105</v>
      </c>
      <c r="C425" s="4">
        <f>YEAR(SalesDataTable[[#This Row],[Order Date]])</f>
        <v>2026</v>
      </c>
      <c r="D425" s="10" t="str">
        <f>"Q"&amp;ROUNDUP(MONTH(SalesDataTable[[#This Row],[Order Date]])/3,0)</f>
        <v>Q1</v>
      </c>
      <c r="E425" s="4" t="str">
        <f>TEXT(SalesDataTable[[#This Row],[Order Date]],"mmm")</f>
        <v>Mar</v>
      </c>
      <c r="F425" s="4" t="s">
        <v>6</v>
      </c>
      <c r="G425" s="4" t="s">
        <v>43</v>
      </c>
      <c r="H425" s="4" t="s">
        <v>2</v>
      </c>
      <c r="I425" s="4" t="s">
        <v>13</v>
      </c>
      <c r="J425" s="4" t="s">
        <v>4</v>
      </c>
      <c r="K425" s="4" t="s">
        <v>22</v>
      </c>
      <c r="L425" s="8">
        <v>3</v>
      </c>
      <c r="M425" s="5">
        <v>51.01</v>
      </c>
      <c r="N425" s="6">
        <v>0.15</v>
      </c>
      <c r="O425" s="5">
        <v>22.84</v>
      </c>
      <c r="P425" s="5">
        <f t="shared" si="24"/>
        <v>130.07550000000001</v>
      </c>
      <c r="Q425" s="5">
        <f t="shared" si="25"/>
        <v>68.52</v>
      </c>
      <c r="R425" s="5">
        <f t="shared" si="26"/>
        <v>61.555500000000009</v>
      </c>
      <c r="S425" s="7">
        <f t="shared" si="27"/>
        <v>0.47322900930613382</v>
      </c>
    </row>
    <row r="426" spans="1:19" ht="15.6">
      <c r="A426" s="2">
        <v>273</v>
      </c>
      <c r="B426" s="3">
        <v>46106</v>
      </c>
      <c r="C426" s="4">
        <f>YEAR(SalesDataTable[[#This Row],[Order Date]])</f>
        <v>2026</v>
      </c>
      <c r="D426" s="10" t="str">
        <f>"Q"&amp;ROUNDUP(MONTH(SalesDataTable[[#This Row],[Order Date]])/3,0)</f>
        <v>Q1</v>
      </c>
      <c r="E426" s="4" t="str">
        <f>TEXT(SalesDataTable[[#This Row],[Order Date]],"mmm")</f>
        <v>Mar</v>
      </c>
      <c r="F426" s="4" t="s">
        <v>20</v>
      </c>
      <c r="G426" s="4" t="s">
        <v>33</v>
      </c>
      <c r="H426" s="4" t="s">
        <v>2</v>
      </c>
      <c r="I426" s="4" t="s">
        <v>13</v>
      </c>
      <c r="J426" s="4" t="s">
        <v>34</v>
      </c>
      <c r="K426" s="4" t="s">
        <v>38</v>
      </c>
      <c r="L426" s="8">
        <v>2</v>
      </c>
      <c r="M426" s="5">
        <v>125.04</v>
      </c>
      <c r="N426" s="6">
        <v>0.05</v>
      </c>
      <c r="O426" s="5">
        <v>67.680000000000007</v>
      </c>
      <c r="P426" s="5">
        <f t="shared" si="24"/>
        <v>237.57599999999999</v>
      </c>
      <c r="Q426" s="5">
        <f t="shared" si="25"/>
        <v>135.36000000000001</v>
      </c>
      <c r="R426" s="5">
        <f t="shared" si="26"/>
        <v>102.21599999999998</v>
      </c>
      <c r="S426" s="7">
        <f t="shared" si="27"/>
        <v>0.43024547934134755</v>
      </c>
    </row>
    <row r="427" spans="1:19" ht="15.6">
      <c r="A427" s="2">
        <v>578</v>
      </c>
      <c r="B427" s="3">
        <v>46106</v>
      </c>
      <c r="C427" s="4">
        <f>YEAR(SalesDataTable[[#This Row],[Order Date]])</f>
        <v>2026</v>
      </c>
      <c r="D427" s="10" t="str">
        <f>"Q"&amp;ROUNDUP(MONTH(SalesDataTable[[#This Row],[Order Date]])/3,0)</f>
        <v>Q1</v>
      </c>
      <c r="E427" s="4" t="str">
        <f>TEXT(SalesDataTable[[#This Row],[Order Date]],"mmm")</f>
        <v>Mar</v>
      </c>
      <c r="F427" s="4" t="s">
        <v>11</v>
      </c>
      <c r="G427" s="4" t="s">
        <v>25</v>
      </c>
      <c r="H427" s="4" t="s">
        <v>28</v>
      </c>
      <c r="I427" s="4" t="s">
        <v>3</v>
      </c>
      <c r="J427" s="4" t="s">
        <v>4</v>
      </c>
      <c r="K427" s="4" t="s">
        <v>22</v>
      </c>
      <c r="L427" s="8">
        <v>2</v>
      </c>
      <c r="M427" s="5">
        <v>50.22</v>
      </c>
      <c r="N427" s="6">
        <v>0.05</v>
      </c>
      <c r="O427" s="5">
        <v>23.16</v>
      </c>
      <c r="P427" s="5">
        <f t="shared" si="24"/>
        <v>95.417999999999992</v>
      </c>
      <c r="Q427" s="5">
        <f t="shared" si="25"/>
        <v>46.32</v>
      </c>
      <c r="R427" s="5">
        <f t="shared" si="26"/>
        <v>49.097999999999992</v>
      </c>
      <c r="S427" s="7">
        <f t="shared" si="27"/>
        <v>0.51455700182355524</v>
      </c>
    </row>
    <row r="428" spans="1:19" ht="15.6">
      <c r="A428" s="2">
        <v>1290</v>
      </c>
      <c r="B428" s="3">
        <v>46106</v>
      </c>
      <c r="C428" s="4">
        <f>YEAR(SalesDataTable[[#This Row],[Order Date]])</f>
        <v>2026</v>
      </c>
      <c r="D428" s="10" t="str">
        <f>"Q"&amp;ROUNDUP(MONTH(SalesDataTable[[#This Row],[Order Date]])/3,0)</f>
        <v>Q1</v>
      </c>
      <c r="E428" s="4" t="str">
        <f>TEXT(SalesDataTable[[#This Row],[Order Date]],"mmm")</f>
        <v>Mar</v>
      </c>
      <c r="F428" s="4" t="s">
        <v>6</v>
      </c>
      <c r="G428" s="4" t="s">
        <v>7</v>
      </c>
      <c r="H428" s="4" t="s">
        <v>2</v>
      </c>
      <c r="I428" s="4" t="s">
        <v>16</v>
      </c>
      <c r="J428" s="4" t="s">
        <v>34</v>
      </c>
      <c r="K428" s="4" t="s">
        <v>42</v>
      </c>
      <c r="L428" s="8">
        <v>5</v>
      </c>
      <c r="M428" s="5">
        <v>36.369999999999997</v>
      </c>
      <c r="N428" s="6">
        <v>0.05</v>
      </c>
      <c r="O428" s="5">
        <v>13.81</v>
      </c>
      <c r="P428" s="5">
        <f t="shared" si="24"/>
        <v>172.75749999999999</v>
      </c>
      <c r="Q428" s="5">
        <f t="shared" si="25"/>
        <v>69.05</v>
      </c>
      <c r="R428" s="5">
        <f t="shared" si="26"/>
        <v>103.7075</v>
      </c>
      <c r="S428" s="7">
        <f t="shared" si="27"/>
        <v>0.60030678841729013</v>
      </c>
    </row>
    <row r="429" spans="1:19" ht="15.6">
      <c r="A429" s="2">
        <v>1501</v>
      </c>
      <c r="B429" s="3">
        <v>46106</v>
      </c>
      <c r="C429" s="4">
        <f>YEAR(SalesDataTable[[#This Row],[Order Date]])</f>
        <v>2026</v>
      </c>
      <c r="D429" s="10" t="str">
        <f>"Q"&amp;ROUNDUP(MONTH(SalesDataTable[[#This Row],[Order Date]])/3,0)</f>
        <v>Q1</v>
      </c>
      <c r="E429" s="4" t="str">
        <f>TEXT(SalesDataTable[[#This Row],[Order Date]],"mmm")</f>
        <v>Mar</v>
      </c>
      <c r="F429" s="4" t="s">
        <v>20</v>
      </c>
      <c r="G429" s="4" t="s">
        <v>31</v>
      </c>
      <c r="H429" s="4" t="s">
        <v>8</v>
      </c>
      <c r="I429" s="4" t="s">
        <v>13</v>
      </c>
      <c r="J429" s="4" t="s">
        <v>14</v>
      </c>
      <c r="K429" s="4" t="s">
        <v>15</v>
      </c>
      <c r="L429" s="8">
        <v>3</v>
      </c>
      <c r="M429" s="5">
        <v>36.43</v>
      </c>
      <c r="N429" s="6">
        <v>0.1</v>
      </c>
      <c r="O429" s="5">
        <v>13.23</v>
      </c>
      <c r="P429" s="5">
        <f t="shared" si="24"/>
        <v>98.36099999999999</v>
      </c>
      <c r="Q429" s="5">
        <f t="shared" si="25"/>
        <v>39.69</v>
      </c>
      <c r="R429" s="5">
        <f t="shared" si="26"/>
        <v>58.670999999999992</v>
      </c>
      <c r="S429" s="7">
        <f t="shared" si="27"/>
        <v>0.59648641229755694</v>
      </c>
    </row>
    <row r="430" spans="1:19" ht="15.6">
      <c r="A430" s="2">
        <v>1540</v>
      </c>
      <c r="B430" s="3">
        <v>46106</v>
      </c>
      <c r="C430" s="4">
        <f>YEAR(SalesDataTable[[#This Row],[Order Date]])</f>
        <v>2026</v>
      </c>
      <c r="D430" s="10" t="str">
        <f>"Q"&amp;ROUNDUP(MONTH(SalesDataTable[[#This Row],[Order Date]])/3,0)</f>
        <v>Q1</v>
      </c>
      <c r="E430" s="4" t="str">
        <f>TEXT(SalesDataTable[[#This Row],[Order Date]],"mmm")</f>
        <v>Mar</v>
      </c>
      <c r="F430" s="4" t="s">
        <v>6</v>
      </c>
      <c r="G430" s="4" t="s">
        <v>43</v>
      </c>
      <c r="H430" s="4" t="s">
        <v>8</v>
      </c>
      <c r="I430" s="4" t="s">
        <v>16</v>
      </c>
      <c r="J430" s="4" t="s">
        <v>4</v>
      </c>
      <c r="K430" s="4" t="s">
        <v>22</v>
      </c>
      <c r="L430" s="8">
        <v>10</v>
      </c>
      <c r="M430" s="5">
        <v>49.7</v>
      </c>
      <c r="N430" s="6">
        <v>0.1</v>
      </c>
      <c r="O430" s="5">
        <v>21.96</v>
      </c>
      <c r="P430" s="5">
        <f t="shared" si="24"/>
        <v>447.3</v>
      </c>
      <c r="Q430" s="5">
        <f t="shared" si="25"/>
        <v>219.60000000000002</v>
      </c>
      <c r="R430" s="5">
        <f t="shared" si="26"/>
        <v>227.7</v>
      </c>
      <c r="S430" s="7">
        <f t="shared" si="27"/>
        <v>0.50905432595573441</v>
      </c>
    </row>
    <row r="431" spans="1:19" ht="15.6">
      <c r="A431" s="2">
        <v>2541</v>
      </c>
      <c r="B431" s="3">
        <v>46106</v>
      </c>
      <c r="C431" s="4">
        <f>YEAR(SalesDataTable[[#This Row],[Order Date]])</f>
        <v>2026</v>
      </c>
      <c r="D431" s="10" t="str">
        <f>"Q"&amp;ROUNDUP(MONTH(SalesDataTable[[#This Row],[Order Date]])/3,0)</f>
        <v>Q1</v>
      </c>
      <c r="E431" s="4" t="str">
        <f>TEXT(SalesDataTable[[#This Row],[Order Date]],"mmm")</f>
        <v>Mar</v>
      </c>
      <c r="F431" s="4" t="s">
        <v>6</v>
      </c>
      <c r="G431" s="4" t="s">
        <v>43</v>
      </c>
      <c r="H431" s="4" t="s">
        <v>2</v>
      </c>
      <c r="I431" s="4" t="s">
        <v>3</v>
      </c>
      <c r="J431" s="4" t="s">
        <v>14</v>
      </c>
      <c r="K431" s="4" t="s">
        <v>32</v>
      </c>
      <c r="L431" s="8">
        <v>2</v>
      </c>
      <c r="M431" s="5">
        <v>46.61</v>
      </c>
      <c r="N431" s="6">
        <v>0</v>
      </c>
      <c r="O431" s="5">
        <v>17.97</v>
      </c>
      <c r="P431" s="5">
        <f t="shared" si="24"/>
        <v>93.22</v>
      </c>
      <c r="Q431" s="5">
        <f t="shared" si="25"/>
        <v>35.94</v>
      </c>
      <c r="R431" s="5">
        <f t="shared" si="26"/>
        <v>57.28</v>
      </c>
      <c r="S431" s="7">
        <f t="shared" si="27"/>
        <v>0.61446041621969538</v>
      </c>
    </row>
    <row r="432" spans="1:19" ht="15.6">
      <c r="A432" s="2">
        <v>4264</v>
      </c>
      <c r="B432" s="3">
        <v>46106</v>
      </c>
      <c r="C432" s="4">
        <f>YEAR(SalesDataTable[[#This Row],[Order Date]])</f>
        <v>2026</v>
      </c>
      <c r="D432" s="10" t="str">
        <f>"Q"&amp;ROUNDUP(MONTH(SalesDataTable[[#This Row],[Order Date]])/3,0)</f>
        <v>Q1</v>
      </c>
      <c r="E432" s="4" t="str">
        <f>TEXT(SalesDataTable[[#This Row],[Order Date]],"mmm")</f>
        <v>Mar</v>
      </c>
      <c r="F432" s="4" t="s">
        <v>11</v>
      </c>
      <c r="G432" s="4" t="s">
        <v>25</v>
      </c>
      <c r="H432" s="4" t="s">
        <v>2</v>
      </c>
      <c r="I432" s="4" t="s">
        <v>13</v>
      </c>
      <c r="J432" s="4" t="s">
        <v>14</v>
      </c>
      <c r="K432" s="4" t="s">
        <v>32</v>
      </c>
      <c r="L432" s="8">
        <v>1</v>
      </c>
      <c r="M432" s="5">
        <v>47.61</v>
      </c>
      <c r="N432" s="6">
        <v>0</v>
      </c>
      <c r="O432" s="5">
        <v>18.89</v>
      </c>
      <c r="P432" s="5">
        <f t="shared" si="24"/>
        <v>47.61</v>
      </c>
      <c r="Q432" s="5">
        <f t="shared" si="25"/>
        <v>18.89</v>
      </c>
      <c r="R432" s="5">
        <f t="shared" si="26"/>
        <v>28.72</v>
      </c>
      <c r="S432" s="7">
        <f t="shared" si="27"/>
        <v>0.60323461457676952</v>
      </c>
    </row>
    <row r="433" spans="1:19" ht="15.6">
      <c r="A433" s="2">
        <v>4311</v>
      </c>
      <c r="B433" s="3">
        <v>46106</v>
      </c>
      <c r="C433" s="4">
        <f>YEAR(SalesDataTable[[#This Row],[Order Date]])</f>
        <v>2026</v>
      </c>
      <c r="D433" s="10" t="str">
        <f>"Q"&amp;ROUNDUP(MONTH(SalesDataTable[[#This Row],[Order Date]])/3,0)</f>
        <v>Q1</v>
      </c>
      <c r="E433" s="4" t="str">
        <f>TEXT(SalesDataTable[[#This Row],[Order Date]],"mmm")</f>
        <v>Mar</v>
      </c>
      <c r="F433" s="4" t="s">
        <v>11</v>
      </c>
      <c r="G433" s="4" t="s">
        <v>12</v>
      </c>
      <c r="H433" s="4" t="s">
        <v>2</v>
      </c>
      <c r="I433" s="4" t="s">
        <v>13</v>
      </c>
      <c r="J433" s="4" t="s">
        <v>4</v>
      </c>
      <c r="K433" s="4" t="s">
        <v>26</v>
      </c>
      <c r="L433" s="8">
        <v>2</v>
      </c>
      <c r="M433" s="5">
        <v>40.880000000000003</v>
      </c>
      <c r="N433" s="6">
        <v>0.05</v>
      </c>
      <c r="O433" s="5">
        <v>16.39</v>
      </c>
      <c r="P433" s="5">
        <f t="shared" si="24"/>
        <v>77.671999999999997</v>
      </c>
      <c r="Q433" s="5">
        <f t="shared" si="25"/>
        <v>32.78</v>
      </c>
      <c r="R433" s="5">
        <f t="shared" si="26"/>
        <v>44.891999999999996</v>
      </c>
      <c r="S433" s="7">
        <f t="shared" si="27"/>
        <v>0.57796889483983926</v>
      </c>
    </row>
    <row r="434" spans="1:19" ht="15.6">
      <c r="A434" s="2">
        <v>4796</v>
      </c>
      <c r="B434" s="3">
        <v>46106</v>
      </c>
      <c r="C434" s="4">
        <f>YEAR(SalesDataTable[[#This Row],[Order Date]])</f>
        <v>2026</v>
      </c>
      <c r="D434" s="10" t="str">
        <f>"Q"&amp;ROUNDUP(MONTH(SalesDataTable[[#This Row],[Order Date]])/3,0)</f>
        <v>Q1</v>
      </c>
      <c r="E434" s="4" t="str">
        <f>TEXT(SalesDataTable[[#This Row],[Order Date]],"mmm")</f>
        <v>Mar</v>
      </c>
      <c r="F434" s="4" t="s">
        <v>6</v>
      </c>
      <c r="G434" s="4" t="s">
        <v>43</v>
      </c>
      <c r="H434" s="4" t="s">
        <v>2</v>
      </c>
      <c r="I434" s="4" t="s">
        <v>13</v>
      </c>
      <c r="J434" s="4" t="s">
        <v>34</v>
      </c>
      <c r="K434" s="4" t="s">
        <v>35</v>
      </c>
      <c r="L434" s="8">
        <v>2</v>
      </c>
      <c r="M434" s="5">
        <v>39.409999999999997</v>
      </c>
      <c r="N434" s="6">
        <v>0.15</v>
      </c>
      <c r="O434" s="5">
        <v>14.91</v>
      </c>
      <c r="P434" s="5">
        <f t="shared" si="24"/>
        <v>66.996999999999986</v>
      </c>
      <c r="Q434" s="5">
        <f t="shared" si="25"/>
        <v>29.82</v>
      </c>
      <c r="R434" s="5">
        <f t="shared" si="26"/>
        <v>37.176999999999985</v>
      </c>
      <c r="S434" s="7">
        <f t="shared" si="27"/>
        <v>0.55490544352732207</v>
      </c>
    </row>
    <row r="435" spans="1:19" ht="15.6">
      <c r="A435" s="2">
        <v>89</v>
      </c>
      <c r="B435" s="3">
        <v>46107</v>
      </c>
      <c r="C435" s="4">
        <f>YEAR(SalesDataTable[[#This Row],[Order Date]])</f>
        <v>2026</v>
      </c>
      <c r="D435" s="10" t="str">
        <f>"Q"&amp;ROUNDUP(MONTH(SalesDataTable[[#This Row],[Order Date]])/3,0)</f>
        <v>Q1</v>
      </c>
      <c r="E435" s="4" t="str">
        <f>TEXT(SalesDataTable[[#This Row],[Order Date]],"mmm")</f>
        <v>Mar</v>
      </c>
      <c r="F435" s="4" t="s">
        <v>11</v>
      </c>
      <c r="G435" s="4" t="s">
        <v>39</v>
      </c>
      <c r="H435" s="4" t="s">
        <v>2</v>
      </c>
      <c r="I435" s="4" t="s">
        <v>3</v>
      </c>
      <c r="J435" s="4" t="s">
        <v>4</v>
      </c>
      <c r="K435" s="4" t="s">
        <v>26</v>
      </c>
      <c r="L435" s="8">
        <v>1</v>
      </c>
      <c r="M435" s="5">
        <v>40.82</v>
      </c>
      <c r="N435" s="6">
        <v>0.05</v>
      </c>
      <c r="O435" s="5">
        <v>16.940000000000001</v>
      </c>
      <c r="P435" s="5">
        <f t="shared" si="24"/>
        <v>38.778999999999996</v>
      </c>
      <c r="Q435" s="5">
        <f t="shared" si="25"/>
        <v>16.940000000000001</v>
      </c>
      <c r="R435" s="5">
        <f t="shared" si="26"/>
        <v>21.838999999999995</v>
      </c>
      <c r="S435" s="7">
        <f t="shared" si="27"/>
        <v>0.56316563088269411</v>
      </c>
    </row>
    <row r="436" spans="1:19" ht="15.6">
      <c r="A436" s="2">
        <v>487</v>
      </c>
      <c r="B436" s="3">
        <v>46107</v>
      </c>
      <c r="C436" s="4">
        <f>YEAR(SalesDataTable[[#This Row],[Order Date]])</f>
        <v>2026</v>
      </c>
      <c r="D436" s="10" t="str">
        <f>"Q"&amp;ROUNDUP(MONTH(SalesDataTable[[#This Row],[Order Date]])/3,0)</f>
        <v>Q1</v>
      </c>
      <c r="E436" s="4" t="str">
        <f>TEXT(SalesDataTable[[#This Row],[Order Date]],"mmm")</f>
        <v>Mar</v>
      </c>
      <c r="F436" s="4" t="s">
        <v>20</v>
      </c>
      <c r="G436" s="4" t="s">
        <v>33</v>
      </c>
      <c r="H436" s="4" t="s">
        <v>19</v>
      </c>
      <c r="I436" s="4" t="s">
        <v>16</v>
      </c>
      <c r="J436" s="4" t="s">
        <v>14</v>
      </c>
      <c r="K436" s="4" t="s">
        <v>15</v>
      </c>
      <c r="L436" s="8">
        <v>3</v>
      </c>
      <c r="M436" s="5">
        <v>36.979999999999997</v>
      </c>
      <c r="N436" s="6">
        <v>0.1</v>
      </c>
      <c r="O436" s="5">
        <v>13.65</v>
      </c>
      <c r="P436" s="5">
        <f t="shared" si="24"/>
        <v>99.846000000000004</v>
      </c>
      <c r="Q436" s="5">
        <f t="shared" si="25"/>
        <v>40.950000000000003</v>
      </c>
      <c r="R436" s="5">
        <f t="shared" si="26"/>
        <v>58.896000000000001</v>
      </c>
      <c r="S436" s="7">
        <f t="shared" si="27"/>
        <v>0.58986839733189111</v>
      </c>
    </row>
    <row r="437" spans="1:19" ht="15.6">
      <c r="A437" s="2">
        <v>1476</v>
      </c>
      <c r="B437" s="3">
        <v>46107</v>
      </c>
      <c r="C437" s="4">
        <f>YEAR(SalesDataTable[[#This Row],[Order Date]])</f>
        <v>2026</v>
      </c>
      <c r="D437" s="10" t="str">
        <f>"Q"&amp;ROUNDUP(MONTH(SalesDataTable[[#This Row],[Order Date]])/3,0)</f>
        <v>Q1</v>
      </c>
      <c r="E437" s="4" t="str">
        <f>TEXT(SalesDataTable[[#This Row],[Order Date]],"mmm")</f>
        <v>Mar</v>
      </c>
      <c r="F437" s="4" t="s">
        <v>6</v>
      </c>
      <c r="G437" s="4" t="s">
        <v>43</v>
      </c>
      <c r="H437" s="4" t="s">
        <v>28</v>
      </c>
      <c r="I437" s="4" t="s">
        <v>13</v>
      </c>
      <c r="J437" s="4" t="s">
        <v>14</v>
      </c>
      <c r="K437" s="4" t="s">
        <v>15</v>
      </c>
      <c r="L437" s="8">
        <v>1</v>
      </c>
      <c r="M437" s="5">
        <v>35.700000000000003</v>
      </c>
      <c r="N437" s="6">
        <v>0.05</v>
      </c>
      <c r="O437" s="5">
        <v>13.91</v>
      </c>
      <c r="P437" s="5">
        <f t="shared" si="24"/>
        <v>33.914999999999999</v>
      </c>
      <c r="Q437" s="5">
        <f t="shared" si="25"/>
        <v>13.91</v>
      </c>
      <c r="R437" s="5">
        <f t="shared" si="26"/>
        <v>20.004999999999999</v>
      </c>
      <c r="S437" s="7">
        <f t="shared" si="27"/>
        <v>0.58985699542975079</v>
      </c>
    </row>
    <row r="438" spans="1:19" ht="15.6">
      <c r="A438" s="2">
        <v>2145</v>
      </c>
      <c r="B438" s="3">
        <v>46107</v>
      </c>
      <c r="C438" s="4">
        <f>YEAR(SalesDataTable[[#This Row],[Order Date]])</f>
        <v>2026</v>
      </c>
      <c r="D438" s="10" t="str">
        <f>"Q"&amp;ROUNDUP(MONTH(SalesDataTable[[#This Row],[Order Date]])/3,0)</f>
        <v>Q1</v>
      </c>
      <c r="E438" s="4" t="str">
        <f>TEXT(SalesDataTable[[#This Row],[Order Date]],"mmm")</f>
        <v>Mar</v>
      </c>
      <c r="F438" s="4" t="s">
        <v>20</v>
      </c>
      <c r="G438" s="4" t="s">
        <v>33</v>
      </c>
      <c r="H438" s="4" t="s">
        <v>19</v>
      </c>
      <c r="I438" s="4" t="s">
        <v>3</v>
      </c>
      <c r="J438" s="4" t="s">
        <v>4</v>
      </c>
      <c r="K438" s="4" t="s">
        <v>26</v>
      </c>
      <c r="L438" s="8">
        <v>1</v>
      </c>
      <c r="M438" s="5">
        <v>39.53</v>
      </c>
      <c r="N438" s="6">
        <v>0.05</v>
      </c>
      <c r="O438" s="5">
        <v>17.170000000000002</v>
      </c>
      <c r="P438" s="5">
        <f t="shared" si="24"/>
        <v>37.5535</v>
      </c>
      <c r="Q438" s="5">
        <f t="shared" si="25"/>
        <v>17.170000000000002</v>
      </c>
      <c r="R438" s="5">
        <f t="shared" si="26"/>
        <v>20.383499999999998</v>
      </c>
      <c r="S438" s="7">
        <f t="shared" si="27"/>
        <v>0.54278562584046752</v>
      </c>
    </row>
    <row r="439" spans="1:19" ht="15.6">
      <c r="A439" s="2">
        <v>2999</v>
      </c>
      <c r="B439" s="3">
        <v>46107</v>
      </c>
      <c r="C439" s="4">
        <f>YEAR(SalesDataTable[[#This Row],[Order Date]])</f>
        <v>2026</v>
      </c>
      <c r="D439" s="10" t="str">
        <f>"Q"&amp;ROUNDUP(MONTH(SalesDataTable[[#This Row],[Order Date]])/3,0)</f>
        <v>Q1</v>
      </c>
      <c r="E439" s="4" t="str">
        <f>TEXT(SalesDataTable[[#This Row],[Order Date]],"mmm")</f>
        <v>Mar</v>
      </c>
      <c r="F439" s="4" t="s">
        <v>11</v>
      </c>
      <c r="G439" s="4" t="s">
        <v>18</v>
      </c>
      <c r="H439" s="4" t="s">
        <v>19</v>
      </c>
      <c r="I439" s="4" t="s">
        <v>3</v>
      </c>
      <c r="J439" s="4" t="s">
        <v>14</v>
      </c>
      <c r="K439" s="4" t="s">
        <v>15</v>
      </c>
      <c r="L439" s="8">
        <v>2</v>
      </c>
      <c r="M439" s="5">
        <v>35.75</v>
      </c>
      <c r="N439" s="6">
        <v>0</v>
      </c>
      <c r="O439" s="5">
        <v>13.28</v>
      </c>
      <c r="P439" s="5">
        <f t="shared" si="24"/>
        <v>71.5</v>
      </c>
      <c r="Q439" s="5">
        <f t="shared" si="25"/>
        <v>26.56</v>
      </c>
      <c r="R439" s="5">
        <f t="shared" si="26"/>
        <v>44.94</v>
      </c>
      <c r="S439" s="7">
        <f t="shared" si="27"/>
        <v>0.62853146853146846</v>
      </c>
    </row>
    <row r="440" spans="1:19" ht="15.6">
      <c r="A440" s="2">
        <v>4464</v>
      </c>
      <c r="B440" s="3">
        <v>46107</v>
      </c>
      <c r="C440" s="4">
        <f>YEAR(SalesDataTable[[#This Row],[Order Date]])</f>
        <v>2026</v>
      </c>
      <c r="D440" s="10" t="str">
        <f>"Q"&amp;ROUNDUP(MONTH(SalesDataTable[[#This Row],[Order Date]])/3,0)</f>
        <v>Q1</v>
      </c>
      <c r="E440" s="4" t="str">
        <f>TEXT(SalesDataTable[[#This Row],[Order Date]],"mmm")</f>
        <v>Mar</v>
      </c>
      <c r="F440" s="4" t="s">
        <v>11</v>
      </c>
      <c r="G440" s="4" t="s">
        <v>12</v>
      </c>
      <c r="H440" s="4" t="s">
        <v>2</v>
      </c>
      <c r="I440" s="4" t="s">
        <v>16</v>
      </c>
      <c r="J440" s="4" t="s">
        <v>34</v>
      </c>
      <c r="K440" s="4" t="s">
        <v>45</v>
      </c>
      <c r="L440" s="8">
        <v>2</v>
      </c>
      <c r="M440" s="5">
        <v>50.17</v>
      </c>
      <c r="N440" s="6">
        <v>0</v>
      </c>
      <c r="O440" s="5">
        <v>22.37</v>
      </c>
      <c r="P440" s="5">
        <f t="shared" si="24"/>
        <v>100.34</v>
      </c>
      <c r="Q440" s="5">
        <f t="shared" si="25"/>
        <v>44.74</v>
      </c>
      <c r="R440" s="5">
        <f t="shared" si="26"/>
        <v>55.6</v>
      </c>
      <c r="S440" s="7">
        <f t="shared" si="27"/>
        <v>0.55411600558102447</v>
      </c>
    </row>
    <row r="441" spans="1:19" ht="15.6">
      <c r="A441" s="2">
        <v>4978</v>
      </c>
      <c r="B441" s="3">
        <v>46107</v>
      </c>
      <c r="C441" s="4">
        <f>YEAR(SalesDataTable[[#This Row],[Order Date]])</f>
        <v>2026</v>
      </c>
      <c r="D441" s="10" t="str">
        <f>"Q"&amp;ROUNDUP(MONTH(SalesDataTable[[#This Row],[Order Date]])/3,0)</f>
        <v>Q1</v>
      </c>
      <c r="E441" s="4" t="str">
        <f>TEXT(SalesDataTable[[#This Row],[Order Date]],"mmm")</f>
        <v>Mar</v>
      </c>
      <c r="F441" s="4" t="s">
        <v>0</v>
      </c>
      <c r="G441" s="4" t="s">
        <v>36</v>
      </c>
      <c r="H441" s="4" t="s">
        <v>2</v>
      </c>
      <c r="I441" s="4" t="s">
        <v>13</v>
      </c>
      <c r="J441" s="4" t="s">
        <v>34</v>
      </c>
      <c r="K441" s="4" t="s">
        <v>35</v>
      </c>
      <c r="L441" s="8">
        <v>5</v>
      </c>
      <c r="M441" s="5">
        <v>41.32</v>
      </c>
      <c r="N441" s="6">
        <v>0</v>
      </c>
      <c r="O441" s="5">
        <v>15.09</v>
      </c>
      <c r="P441" s="5">
        <f t="shared" si="24"/>
        <v>206.6</v>
      </c>
      <c r="Q441" s="5">
        <f t="shared" si="25"/>
        <v>75.45</v>
      </c>
      <c r="R441" s="5">
        <f t="shared" si="26"/>
        <v>131.14999999999998</v>
      </c>
      <c r="S441" s="7">
        <f t="shared" si="27"/>
        <v>0.63480154888673757</v>
      </c>
    </row>
    <row r="442" spans="1:19" ht="15.6">
      <c r="A442" s="2">
        <v>130</v>
      </c>
      <c r="B442" s="3">
        <v>46108</v>
      </c>
      <c r="C442" s="4">
        <f>YEAR(SalesDataTable[[#This Row],[Order Date]])</f>
        <v>2026</v>
      </c>
      <c r="D442" s="10" t="str">
        <f>"Q"&amp;ROUNDUP(MONTH(SalesDataTable[[#This Row],[Order Date]])/3,0)</f>
        <v>Q1</v>
      </c>
      <c r="E442" s="4" t="str">
        <f>TEXT(SalesDataTable[[#This Row],[Order Date]],"mmm")</f>
        <v>Mar</v>
      </c>
      <c r="F442" s="4" t="s">
        <v>20</v>
      </c>
      <c r="G442" s="4" t="s">
        <v>31</v>
      </c>
      <c r="H442" s="4" t="s">
        <v>28</v>
      </c>
      <c r="I442" s="4" t="s">
        <v>13</v>
      </c>
      <c r="J442" s="4" t="s">
        <v>9</v>
      </c>
      <c r="K442" s="4" t="s">
        <v>37</v>
      </c>
      <c r="L442" s="8">
        <v>3</v>
      </c>
      <c r="M442" s="5">
        <v>152.4</v>
      </c>
      <c r="N442" s="6">
        <v>0.05</v>
      </c>
      <c r="O442" s="5">
        <v>79.97</v>
      </c>
      <c r="P442" s="5">
        <f t="shared" si="24"/>
        <v>434.34000000000003</v>
      </c>
      <c r="Q442" s="5">
        <f t="shared" si="25"/>
        <v>239.91</v>
      </c>
      <c r="R442" s="5">
        <f t="shared" si="26"/>
        <v>194.43000000000004</v>
      </c>
      <c r="S442" s="7">
        <f t="shared" si="27"/>
        <v>0.44764470230694853</v>
      </c>
    </row>
    <row r="443" spans="1:19" ht="15.6">
      <c r="A443" s="2">
        <v>848</v>
      </c>
      <c r="B443" s="3">
        <v>46108</v>
      </c>
      <c r="C443" s="4">
        <f>YEAR(SalesDataTable[[#This Row],[Order Date]])</f>
        <v>2026</v>
      </c>
      <c r="D443" s="10" t="str">
        <f>"Q"&amp;ROUNDUP(MONTH(SalesDataTable[[#This Row],[Order Date]])/3,0)</f>
        <v>Q1</v>
      </c>
      <c r="E443" s="4" t="str">
        <f>TEXT(SalesDataTable[[#This Row],[Order Date]],"mmm")</f>
        <v>Mar</v>
      </c>
      <c r="F443" s="4" t="s">
        <v>0</v>
      </c>
      <c r="G443" s="4" t="s">
        <v>1</v>
      </c>
      <c r="H443" s="4" t="s">
        <v>2</v>
      </c>
      <c r="I443" s="4" t="s">
        <v>13</v>
      </c>
      <c r="J443" s="4" t="s">
        <v>34</v>
      </c>
      <c r="K443" s="4" t="s">
        <v>42</v>
      </c>
      <c r="L443" s="8">
        <v>1</v>
      </c>
      <c r="M443" s="5">
        <v>36.299999999999997</v>
      </c>
      <c r="N443" s="6">
        <v>0</v>
      </c>
      <c r="O443" s="5">
        <v>14.1</v>
      </c>
      <c r="P443" s="5">
        <f t="shared" si="24"/>
        <v>36.299999999999997</v>
      </c>
      <c r="Q443" s="5">
        <f t="shared" si="25"/>
        <v>14.1</v>
      </c>
      <c r="R443" s="5">
        <f t="shared" si="26"/>
        <v>22.199999999999996</v>
      </c>
      <c r="S443" s="7">
        <f t="shared" si="27"/>
        <v>0.61157024793388426</v>
      </c>
    </row>
    <row r="444" spans="1:19" ht="15.6">
      <c r="A444" s="2">
        <v>1359</v>
      </c>
      <c r="B444" s="3">
        <v>46108</v>
      </c>
      <c r="C444" s="4">
        <f>YEAR(SalesDataTable[[#This Row],[Order Date]])</f>
        <v>2026</v>
      </c>
      <c r="D444" s="10" t="str">
        <f>"Q"&amp;ROUNDUP(MONTH(SalesDataTable[[#This Row],[Order Date]])/3,0)</f>
        <v>Q1</v>
      </c>
      <c r="E444" s="4" t="str">
        <f>TEXT(SalesDataTable[[#This Row],[Order Date]],"mmm")</f>
        <v>Mar</v>
      </c>
      <c r="F444" s="4" t="s">
        <v>11</v>
      </c>
      <c r="G444" s="4" t="s">
        <v>25</v>
      </c>
      <c r="H444" s="4" t="s">
        <v>2</v>
      </c>
      <c r="I444" s="4" t="s">
        <v>3</v>
      </c>
      <c r="J444" s="4" t="s">
        <v>14</v>
      </c>
      <c r="K444" s="4" t="s">
        <v>32</v>
      </c>
      <c r="L444" s="8">
        <v>3</v>
      </c>
      <c r="M444" s="5">
        <v>46.24</v>
      </c>
      <c r="N444" s="6">
        <v>0.1</v>
      </c>
      <c r="O444" s="5">
        <v>18.2</v>
      </c>
      <c r="P444" s="5">
        <f t="shared" si="24"/>
        <v>124.848</v>
      </c>
      <c r="Q444" s="5">
        <f t="shared" si="25"/>
        <v>54.599999999999994</v>
      </c>
      <c r="R444" s="5">
        <f t="shared" si="26"/>
        <v>70.248000000000005</v>
      </c>
      <c r="S444" s="7">
        <f t="shared" si="27"/>
        <v>0.56266820453671673</v>
      </c>
    </row>
    <row r="445" spans="1:19" ht="15.6">
      <c r="A445" s="2">
        <v>2379</v>
      </c>
      <c r="B445" s="3">
        <v>46108</v>
      </c>
      <c r="C445" s="4">
        <f>YEAR(SalesDataTable[[#This Row],[Order Date]])</f>
        <v>2026</v>
      </c>
      <c r="D445" s="10" t="str">
        <f>"Q"&amp;ROUNDUP(MONTH(SalesDataTable[[#This Row],[Order Date]])/3,0)</f>
        <v>Q1</v>
      </c>
      <c r="E445" s="4" t="str">
        <f>TEXT(SalesDataTable[[#This Row],[Order Date]],"mmm")</f>
        <v>Mar</v>
      </c>
      <c r="F445" s="4" t="s">
        <v>0</v>
      </c>
      <c r="G445" s="4" t="s">
        <v>1</v>
      </c>
      <c r="H445" s="4" t="s">
        <v>19</v>
      </c>
      <c r="I445" s="4" t="s">
        <v>3</v>
      </c>
      <c r="J445" s="4" t="s">
        <v>14</v>
      </c>
      <c r="K445" s="4" t="s">
        <v>48</v>
      </c>
      <c r="L445" s="8">
        <v>2</v>
      </c>
      <c r="M445" s="5">
        <v>165.58</v>
      </c>
      <c r="N445" s="6">
        <v>0</v>
      </c>
      <c r="O445" s="5">
        <v>86.16</v>
      </c>
      <c r="P445" s="5">
        <f t="shared" si="24"/>
        <v>331.16</v>
      </c>
      <c r="Q445" s="5">
        <f t="shared" si="25"/>
        <v>172.32</v>
      </c>
      <c r="R445" s="5">
        <f t="shared" si="26"/>
        <v>158.84000000000003</v>
      </c>
      <c r="S445" s="7">
        <f t="shared" si="27"/>
        <v>0.47964730039859893</v>
      </c>
    </row>
    <row r="446" spans="1:19" ht="15.6">
      <c r="A446" s="2">
        <v>2987</v>
      </c>
      <c r="B446" s="3">
        <v>46108</v>
      </c>
      <c r="C446" s="4">
        <f>YEAR(SalesDataTable[[#This Row],[Order Date]])</f>
        <v>2026</v>
      </c>
      <c r="D446" s="10" t="str">
        <f>"Q"&amp;ROUNDUP(MONTH(SalesDataTable[[#This Row],[Order Date]])/3,0)</f>
        <v>Q1</v>
      </c>
      <c r="E446" s="4" t="str">
        <f>TEXT(SalesDataTable[[#This Row],[Order Date]],"mmm")</f>
        <v>Mar</v>
      </c>
      <c r="F446" s="4" t="s">
        <v>0</v>
      </c>
      <c r="G446" s="4" t="s">
        <v>36</v>
      </c>
      <c r="H446" s="4" t="s">
        <v>2</v>
      </c>
      <c r="I446" s="4" t="s">
        <v>3</v>
      </c>
      <c r="J446" s="4" t="s">
        <v>23</v>
      </c>
      <c r="K446" s="4" t="s">
        <v>51</v>
      </c>
      <c r="L446" s="8">
        <v>4</v>
      </c>
      <c r="M446" s="5">
        <v>121.49</v>
      </c>
      <c r="N446" s="6">
        <v>0</v>
      </c>
      <c r="O446" s="5">
        <v>62.01</v>
      </c>
      <c r="P446" s="5">
        <f t="shared" si="24"/>
        <v>485.96</v>
      </c>
      <c r="Q446" s="5">
        <f t="shared" si="25"/>
        <v>248.04</v>
      </c>
      <c r="R446" s="5">
        <f t="shared" si="26"/>
        <v>237.92</v>
      </c>
      <c r="S446" s="7">
        <f t="shared" si="27"/>
        <v>0.4895876203802782</v>
      </c>
    </row>
    <row r="447" spans="1:19" ht="15.6">
      <c r="A447" s="2">
        <v>3121</v>
      </c>
      <c r="B447" s="3">
        <v>46108</v>
      </c>
      <c r="C447" s="4">
        <f>YEAR(SalesDataTable[[#This Row],[Order Date]])</f>
        <v>2026</v>
      </c>
      <c r="D447" s="10" t="str">
        <f>"Q"&amp;ROUNDUP(MONTH(SalesDataTable[[#This Row],[Order Date]])/3,0)</f>
        <v>Q1</v>
      </c>
      <c r="E447" s="4" t="str">
        <f>TEXT(SalesDataTable[[#This Row],[Order Date]],"mmm")</f>
        <v>Mar</v>
      </c>
      <c r="F447" s="4" t="s">
        <v>6</v>
      </c>
      <c r="G447" s="4" t="s">
        <v>43</v>
      </c>
      <c r="H447" s="4" t="s">
        <v>19</v>
      </c>
      <c r="I447" s="4" t="s">
        <v>13</v>
      </c>
      <c r="J447" s="4" t="s">
        <v>4</v>
      </c>
      <c r="K447" s="4" t="s">
        <v>5</v>
      </c>
      <c r="L447" s="8">
        <v>5</v>
      </c>
      <c r="M447" s="5">
        <v>81.84</v>
      </c>
      <c r="N447" s="6">
        <v>0.1</v>
      </c>
      <c r="O447" s="5">
        <v>42.7</v>
      </c>
      <c r="P447" s="5">
        <f t="shared" si="24"/>
        <v>368.28000000000003</v>
      </c>
      <c r="Q447" s="5">
        <f t="shared" si="25"/>
        <v>213.5</v>
      </c>
      <c r="R447" s="5">
        <f t="shared" si="26"/>
        <v>154.78000000000003</v>
      </c>
      <c r="S447" s="7">
        <f t="shared" si="27"/>
        <v>0.42027804931030743</v>
      </c>
    </row>
    <row r="448" spans="1:19" ht="15.6">
      <c r="A448" s="2">
        <v>4445</v>
      </c>
      <c r="B448" s="3">
        <v>46108</v>
      </c>
      <c r="C448" s="4">
        <f>YEAR(SalesDataTable[[#This Row],[Order Date]])</f>
        <v>2026</v>
      </c>
      <c r="D448" s="10" t="str">
        <f>"Q"&amp;ROUNDUP(MONTH(SalesDataTable[[#This Row],[Order Date]])/3,0)</f>
        <v>Q1</v>
      </c>
      <c r="E448" s="4" t="str">
        <f>TEXT(SalesDataTable[[#This Row],[Order Date]],"mmm")</f>
        <v>Mar</v>
      </c>
      <c r="F448" s="4" t="s">
        <v>6</v>
      </c>
      <c r="G448" s="4" t="s">
        <v>41</v>
      </c>
      <c r="H448" s="4" t="s">
        <v>2</v>
      </c>
      <c r="I448" s="4" t="s">
        <v>13</v>
      </c>
      <c r="J448" s="4" t="s">
        <v>9</v>
      </c>
      <c r="K448" s="4" t="s">
        <v>37</v>
      </c>
      <c r="L448" s="8">
        <v>1</v>
      </c>
      <c r="M448" s="5">
        <v>151.47999999999999</v>
      </c>
      <c r="N448" s="6">
        <v>0</v>
      </c>
      <c r="O448" s="5">
        <v>79.41</v>
      </c>
      <c r="P448" s="5">
        <f t="shared" si="24"/>
        <v>151.47999999999999</v>
      </c>
      <c r="Q448" s="5">
        <f t="shared" si="25"/>
        <v>79.41</v>
      </c>
      <c r="R448" s="5">
        <f t="shared" si="26"/>
        <v>72.069999999999993</v>
      </c>
      <c r="S448" s="7">
        <f t="shared" si="27"/>
        <v>0.47577237919197252</v>
      </c>
    </row>
    <row r="449" spans="1:19" ht="15.6">
      <c r="A449" s="2">
        <v>441</v>
      </c>
      <c r="B449" s="3">
        <v>46109</v>
      </c>
      <c r="C449" s="4">
        <f>YEAR(SalesDataTable[[#This Row],[Order Date]])</f>
        <v>2026</v>
      </c>
      <c r="D449" s="10" t="str">
        <f>"Q"&amp;ROUNDUP(MONTH(SalesDataTable[[#This Row],[Order Date]])/3,0)</f>
        <v>Q1</v>
      </c>
      <c r="E449" s="4" t="str">
        <f>TEXT(SalesDataTable[[#This Row],[Order Date]],"mmm")</f>
        <v>Mar</v>
      </c>
      <c r="F449" s="4" t="s">
        <v>0</v>
      </c>
      <c r="G449" s="4" t="s">
        <v>50</v>
      </c>
      <c r="H449" s="4" t="s">
        <v>19</v>
      </c>
      <c r="I449" s="4" t="s">
        <v>13</v>
      </c>
      <c r="J449" s="4" t="s">
        <v>34</v>
      </c>
      <c r="K449" s="4" t="s">
        <v>45</v>
      </c>
      <c r="L449" s="8">
        <v>1</v>
      </c>
      <c r="M449" s="5">
        <v>51.02</v>
      </c>
      <c r="N449" s="6">
        <v>0.05</v>
      </c>
      <c r="O449" s="5">
        <v>21.94</v>
      </c>
      <c r="P449" s="5">
        <f t="shared" si="24"/>
        <v>48.469000000000001</v>
      </c>
      <c r="Q449" s="5">
        <f t="shared" si="25"/>
        <v>21.94</v>
      </c>
      <c r="R449" s="5">
        <f t="shared" si="26"/>
        <v>26.529</v>
      </c>
      <c r="S449" s="7">
        <f t="shared" si="27"/>
        <v>0.54733953661102974</v>
      </c>
    </row>
    <row r="450" spans="1:19" ht="15.6">
      <c r="A450" s="2">
        <v>4608</v>
      </c>
      <c r="B450" s="3">
        <v>46109</v>
      </c>
      <c r="C450" s="4">
        <f>YEAR(SalesDataTable[[#This Row],[Order Date]])</f>
        <v>2026</v>
      </c>
      <c r="D450" s="10" t="str">
        <f>"Q"&amp;ROUNDUP(MONTH(SalesDataTable[[#This Row],[Order Date]])/3,0)</f>
        <v>Q1</v>
      </c>
      <c r="E450" s="4" t="str">
        <f>TEXT(SalesDataTable[[#This Row],[Order Date]],"mmm")</f>
        <v>Mar</v>
      </c>
      <c r="F450" s="4" t="s">
        <v>11</v>
      </c>
      <c r="G450" s="4" t="s">
        <v>12</v>
      </c>
      <c r="H450" s="4" t="s">
        <v>8</v>
      </c>
      <c r="I450" s="4" t="s">
        <v>16</v>
      </c>
      <c r="J450" s="4" t="s">
        <v>4</v>
      </c>
      <c r="K450" s="4" t="s">
        <v>26</v>
      </c>
      <c r="L450" s="8">
        <v>8</v>
      </c>
      <c r="M450" s="5">
        <v>40.86</v>
      </c>
      <c r="N450" s="6">
        <v>0.1</v>
      </c>
      <c r="O450" s="5">
        <v>16.34</v>
      </c>
      <c r="P450" s="5">
        <f t="shared" ref="P450:P513" si="28">L450*M450*(1-N450)</f>
        <v>294.19200000000001</v>
      </c>
      <c r="Q450" s="5">
        <f t="shared" ref="Q450:Q513" si="29">L450*O450</f>
        <v>130.72</v>
      </c>
      <c r="R450" s="5">
        <f t="shared" ref="R450:R513" si="30">P450-Q450</f>
        <v>163.47200000000001</v>
      </c>
      <c r="S450" s="7">
        <f t="shared" ref="S450:S513" si="31">IFERROR(R450/P450,0)</f>
        <v>0.55566432805786703</v>
      </c>
    </row>
    <row r="451" spans="1:19" ht="15.6">
      <c r="A451" s="2">
        <v>4914</v>
      </c>
      <c r="B451" s="3">
        <v>46109</v>
      </c>
      <c r="C451" s="4">
        <f>YEAR(SalesDataTable[[#This Row],[Order Date]])</f>
        <v>2026</v>
      </c>
      <c r="D451" s="10" t="str">
        <f>"Q"&amp;ROUNDUP(MONTH(SalesDataTable[[#This Row],[Order Date]])/3,0)</f>
        <v>Q1</v>
      </c>
      <c r="E451" s="4" t="str">
        <f>TEXT(SalesDataTable[[#This Row],[Order Date]],"mmm")</f>
        <v>Mar</v>
      </c>
      <c r="F451" s="4" t="s">
        <v>0</v>
      </c>
      <c r="G451" s="4" t="s">
        <v>36</v>
      </c>
      <c r="H451" s="4" t="s">
        <v>2</v>
      </c>
      <c r="I451" s="4" t="s">
        <v>13</v>
      </c>
      <c r="J451" s="4" t="s">
        <v>14</v>
      </c>
      <c r="K451" s="4" t="s">
        <v>48</v>
      </c>
      <c r="L451" s="8">
        <v>5</v>
      </c>
      <c r="M451" s="5">
        <v>163.33000000000001</v>
      </c>
      <c r="N451" s="6">
        <v>0</v>
      </c>
      <c r="O451" s="5">
        <v>87.05</v>
      </c>
      <c r="P451" s="5">
        <f t="shared" si="28"/>
        <v>816.65000000000009</v>
      </c>
      <c r="Q451" s="5">
        <f t="shared" si="29"/>
        <v>435.25</v>
      </c>
      <c r="R451" s="5">
        <f t="shared" si="30"/>
        <v>381.40000000000009</v>
      </c>
      <c r="S451" s="7">
        <f t="shared" si="31"/>
        <v>0.46702993938651816</v>
      </c>
    </row>
    <row r="452" spans="1:19" ht="15.6">
      <c r="A452" s="2">
        <v>860</v>
      </c>
      <c r="B452" s="3">
        <v>46110</v>
      </c>
      <c r="C452" s="4">
        <f>YEAR(SalesDataTable[[#This Row],[Order Date]])</f>
        <v>2026</v>
      </c>
      <c r="D452" s="10" t="str">
        <f>"Q"&amp;ROUNDUP(MONTH(SalesDataTable[[#This Row],[Order Date]])/3,0)</f>
        <v>Q1</v>
      </c>
      <c r="E452" s="4" t="str">
        <f>TEXT(SalesDataTable[[#This Row],[Order Date]],"mmm")</f>
        <v>Mar</v>
      </c>
      <c r="F452" s="4" t="s">
        <v>6</v>
      </c>
      <c r="G452" s="4" t="s">
        <v>49</v>
      </c>
      <c r="H452" s="4" t="s">
        <v>28</v>
      </c>
      <c r="I452" s="4" t="s">
        <v>13</v>
      </c>
      <c r="J452" s="4" t="s">
        <v>9</v>
      </c>
      <c r="K452" s="4" t="s">
        <v>10</v>
      </c>
      <c r="L452" s="8">
        <v>1</v>
      </c>
      <c r="M452" s="5">
        <v>90.27</v>
      </c>
      <c r="N452" s="6">
        <v>0</v>
      </c>
      <c r="O452" s="5">
        <v>46.38</v>
      </c>
      <c r="P452" s="5">
        <f t="shared" si="28"/>
        <v>90.27</v>
      </c>
      <c r="Q452" s="5">
        <f t="shared" si="29"/>
        <v>46.38</v>
      </c>
      <c r="R452" s="5">
        <f t="shared" si="30"/>
        <v>43.889999999999993</v>
      </c>
      <c r="S452" s="7">
        <f t="shared" si="31"/>
        <v>0.48620804253904948</v>
      </c>
    </row>
    <row r="453" spans="1:19" ht="15.6">
      <c r="A453" s="2">
        <v>920</v>
      </c>
      <c r="B453" s="3">
        <v>46110</v>
      </c>
      <c r="C453" s="4">
        <f>YEAR(SalesDataTable[[#This Row],[Order Date]])</f>
        <v>2026</v>
      </c>
      <c r="D453" s="10" t="str">
        <f>"Q"&amp;ROUNDUP(MONTH(SalesDataTable[[#This Row],[Order Date]])/3,0)</f>
        <v>Q1</v>
      </c>
      <c r="E453" s="4" t="str">
        <f>TEXT(SalesDataTable[[#This Row],[Order Date]],"mmm")</f>
        <v>Mar</v>
      </c>
      <c r="F453" s="4" t="s">
        <v>0</v>
      </c>
      <c r="G453" s="4" t="s">
        <v>36</v>
      </c>
      <c r="H453" s="4" t="s">
        <v>8</v>
      </c>
      <c r="I453" s="4" t="s">
        <v>16</v>
      </c>
      <c r="J453" s="4" t="s">
        <v>14</v>
      </c>
      <c r="K453" s="4" t="s">
        <v>44</v>
      </c>
      <c r="L453" s="8">
        <v>12</v>
      </c>
      <c r="M453" s="5">
        <v>131.31</v>
      </c>
      <c r="N453" s="6">
        <v>0.05</v>
      </c>
      <c r="O453" s="5">
        <v>68.459999999999994</v>
      </c>
      <c r="P453" s="5">
        <f t="shared" si="28"/>
        <v>1496.934</v>
      </c>
      <c r="Q453" s="5">
        <f t="shared" si="29"/>
        <v>821.52</v>
      </c>
      <c r="R453" s="5">
        <f t="shared" si="30"/>
        <v>675.41399999999999</v>
      </c>
      <c r="S453" s="7">
        <f t="shared" si="31"/>
        <v>0.45119824922140855</v>
      </c>
    </row>
    <row r="454" spans="1:19" ht="15.6">
      <c r="A454" s="2">
        <v>1700</v>
      </c>
      <c r="B454" s="3">
        <v>46110</v>
      </c>
      <c r="C454" s="4">
        <f>YEAR(SalesDataTable[[#This Row],[Order Date]])</f>
        <v>2026</v>
      </c>
      <c r="D454" s="10" t="str">
        <f>"Q"&amp;ROUNDUP(MONTH(SalesDataTable[[#This Row],[Order Date]])/3,0)</f>
        <v>Q1</v>
      </c>
      <c r="E454" s="4" t="str">
        <f>TEXT(SalesDataTable[[#This Row],[Order Date]],"mmm")</f>
        <v>Mar</v>
      </c>
      <c r="F454" s="4" t="s">
        <v>6</v>
      </c>
      <c r="G454" s="4" t="s">
        <v>43</v>
      </c>
      <c r="H454" s="4" t="s">
        <v>28</v>
      </c>
      <c r="I454" s="4" t="s">
        <v>13</v>
      </c>
      <c r="J454" s="4" t="s">
        <v>14</v>
      </c>
      <c r="K454" s="4" t="s">
        <v>48</v>
      </c>
      <c r="L454" s="8">
        <v>1</v>
      </c>
      <c r="M454" s="5">
        <v>167.27</v>
      </c>
      <c r="N454" s="6">
        <v>0.05</v>
      </c>
      <c r="O454" s="5">
        <v>88.19</v>
      </c>
      <c r="P454" s="5">
        <f t="shared" si="28"/>
        <v>158.90649999999999</v>
      </c>
      <c r="Q454" s="5">
        <f t="shared" si="29"/>
        <v>88.19</v>
      </c>
      <c r="R454" s="5">
        <f t="shared" si="30"/>
        <v>70.716499999999996</v>
      </c>
      <c r="S454" s="7">
        <f t="shared" si="31"/>
        <v>0.44501955552478972</v>
      </c>
    </row>
    <row r="455" spans="1:19" ht="15.6">
      <c r="A455" s="2">
        <v>1768</v>
      </c>
      <c r="B455" s="3">
        <v>46110</v>
      </c>
      <c r="C455" s="4">
        <f>YEAR(SalesDataTable[[#This Row],[Order Date]])</f>
        <v>2026</v>
      </c>
      <c r="D455" s="10" t="str">
        <f>"Q"&amp;ROUNDUP(MONTH(SalesDataTable[[#This Row],[Order Date]])/3,0)</f>
        <v>Q1</v>
      </c>
      <c r="E455" s="4" t="str">
        <f>TEXT(SalesDataTable[[#This Row],[Order Date]],"mmm")</f>
        <v>Mar</v>
      </c>
      <c r="F455" s="4" t="s">
        <v>6</v>
      </c>
      <c r="G455" s="4" t="s">
        <v>43</v>
      </c>
      <c r="H455" s="4" t="s">
        <v>28</v>
      </c>
      <c r="I455" s="4" t="s">
        <v>3</v>
      </c>
      <c r="J455" s="4" t="s">
        <v>9</v>
      </c>
      <c r="K455" s="4" t="s">
        <v>46</v>
      </c>
      <c r="L455" s="8">
        <v>4</v>
      </c>
      <c r="M455" s="5">
        <v>70.510000000000005</v>
      </c>
      <c r="N455" s="6">
        <v>0</v>
      </c>
      <c r="O455" s="5">
        <v>31.93</v>
      </c>
      <c r="P455" s="5">
        <f t="shared" si="28"/>
        <v>282.04000000000002</v>
      </c>
      <c r="Q455" s="5">
        <f t="shared" si="29"/>
        <v>127.72</v>
      </c>
      <c r="R455" s="5">
        <f t="shared" si="30"/>
        <v>154.32000000000002</v>
      </c>
      <c r="S455" s="7">
        <f t="shared" si="31"/>
        <v>0.54715643171181394</v>
      </c>
    </row>
    <row r="456" spans="1:19" ht="15.6">
      <c r="A456" s="2">
        <v>1876</v>
      </c>
      <c r="B456" s="3">
        <v>46110</v>
      </c>
      <c r="C456" s="4">
        <f>YEAR(SalesDataTable[[#This Row],[Order Date]])</f>
        <v>2026</v>
      </c>
      <c r="D456" s="10" t="str">
        <f>"Q"&amp;ROUNDUP(MONTH(SalesDataTable[[#This Row],[Order Date]])/3,0)</f>
        <v>Q1</v>
      </c>
      <c r="E456" s="4" t="str">
        <f>TEXT(SalesDataTable[[#This Row],[Order Date]],"mmm")</f>
        <v>Mar</v>
      </c>
      <c r="F456" s="4" t="s">
        <v>6</v>
      </c>
      <c r="G456" s="4" t="s">
        <v>27</v>
      </c>
      <c r="H456" s="4" t="s">
        <v>8</v>
      </c>
      <c r="I456" s="4" t="s">
        <v>13</v>
      </c>
      <c r="J456" s="4" t="s">
        <v>4</v>
      </c>
      <c r="K456" s="4" t="s">
        <v>30</v>
      </c>
      <c r="L456" s="8">
        <v>12</v>
      </c>
      <c r="M456" s="5">
        <v>101.06</v>
      </c>
      <c r="N456" s="6">
        <v>0.1</v>
      </c>
      <c r="O456" s="5">
        <v>50.59</v>
      </c>
      <c r="P456" s="5">
        <f t="shared" si="28"/>
        <v>1091.4480000000001</v>
      </c>
      <c r="Q456" s="5">
        <f t="shared" si="29"/>
        <v>607.08000000000004</v>
      </c>
      <c r="R456" s="5">
        <f t="shared" si="30"/>
        <v>484.36800000000005</v>
      </c>
      <c r="S456" s="7">
        <f t="shared" si="31"/>
        <v>0.4437847703234602</v>
      </c>
    </row>
    <row r="457" spans="1:19" ht="15.6">
      <c r="A457" s="2">
        <v>2453</v>
      </c>
      <c r="B457" s="3">
        <v>46110</v>
      </c>
      <c r="C457" s="4">
        <f>YEAR(SalesDataTable[[#This Row],[Order Date]])</f>
        <v>2026</v>
      </c>
      <c r="D457" s="10" t="str">
        <f>"Q"&amp;ROUNDUP(MONTH(SalesDataTable[[#This Row],[Order Date]])/3,0)</f>
        <v>Q1</v>
      </c>
      <c r="E457" s="4" t="str">
        <f>TEXT(SalesDataTable[[#This Row],[Order Date]],"mmm")</f>
        <v>Mar</v>
      </c>
      <c r="F457" s="4" t="s">
        <v>20</v>
      </c>
      <c r="G457" s="4" t="s">
        <v>33</v>
      </c>
      <c r="H457" s="4" t="s">
        <v>2</v>
      </c>
      <c r="I457" s="4" t="s">
        <v>16</v>
      </c>
      <c r="J457" s="4" t="s">
        <v>4</v>
      </c>
      <c r="K457" s="4" t="s">
        <v>5</v>
      </c>
      <c r="L457" s="8">
        <v>2</v>
      </c>
      <c r="M457" s="5">
        <v>79.849999999999994</v>
      </c>
      <c r="N457" s="6">
        <v>0.05</v>
      </c>
      <c r="O457" s="5">
        <v>43.78</v>
      </c>
      <c r="P457" s="5">
        <f t="shared" si="28"/>
        <v>151.71499999999997</v>
      </c>
      <c r="Q457" s="5">
        <f t="shared" si="29"/>
        <v>87.56</v>
      </c>
      <c r="R457" s="5">
        <f t="shared" si="30"/>
        <v>64.154999999999973</v>
      </c>
      <c r="S457" s="7">
        <f t="shared" si="31"/>
        <v>0.42286524074745402</v>
      </c>
    </row>
    <row r="458" spans="1:19" ht="15.6">
      <c r="A458" s="2">
        <v>2676</v>
      </c>
      <c r="B458" s="3">
        <v>46110</v>
      </c>
      <c r="C458" s="4">
        <f>YEAR(SalesDataTable[[#This Row],[Order Date]])</f>
        <v>2026</v>
      </c>
      <c r="D458" s="10" t="str">
        <f>"Q"&amp;ROUNDUP(MONTH(SalesDataTable[[#This Row],[Order Date]])/3,0)</f>
        <v>Q1</v>
      </c>
      <c r="E458" s="4" t="str">
        <f>TEXT(SalesDataTable[[#This Row],[Order Date]],"mmm")</f>
        <v>Mar</v>
      </c>
      <c r="F458" s="4" t="s">
        <v>11</v>
      </c>
      <c r="G458" s="4" t="s">
        <v>25</v>
      </c>
      <c r="H458" s="4" t="s">
        <v>19</v>
      </c>
      <c r="I458" s="4" t="s">
        <v>13</v>
      </c>
      <c r="J458" s="4" t="s">
        <v>23</v>
      </c>
      <c r="K458" s="4" t="s">
        <v>29</v>
      </c>
      <c r="L458" s="8">
        <v>4</v>
      </c>
      <c r="M458" s="5">
        <v>191.99</v>
      </c>
      <c r="N458" s="6">
        <v>0</v>
      </c>
      <c r="O458" s="5">
        <v>104.44</v>
      </c>
      <c r="P458" s="5">
        <f t="shared" si="28"/>
        <v>767.96</v>
      </c>
      <c r="Q458" s="5">
        <f t="shared" si="29"/>
        <v>417.76</v>
      </c>
      <c r="R458" s="5">
        <f t="shared" si="30"/>
        <v>350.20000000000005</v>
      </c>
      <c r="S458" s="7">
        <f t="shared" si="31"/>
        <v>0.45601333402781397</v>
      </c>
    </row>
    <row r="459" spans="1:19" ht="15.6">
      <c r="A459" s="2">
        <v>2800</v>
      </c>
      <c r="B459" s="3">
        <v>46110</v>
      </c>
      <c r="C459" s="4">
        <f>YEAR(SalesDataTable[[#This Row],[Order Date]])</f>
        <v>2026</v>
      </c>
      <c r="D459" s="10" t="str">
        <f>"Q"&amp;ROUNDUP(MONTH(SalesDataTable[[#This Row],[Order Date]])/3,0)</f>
        <v>Q1</v>
      </c>
      <c r="E459" s="4" t="str">
        <f>TEXT(SalesDataTable[[#This Row],[Order Date]],"mmm")</f>
        <v>Mar</v>
      </c>
      <c r="F459" s="4" t="s">
        <v>6</v>
      </c>
      <c r="G459" s="4" t="s">
        <v>41</v>
      </c>
      <c r="H459" s="4" t="s">
        <v>2</v>
      </c>
      <c r="I459" s="4" t="s">
        <v>13</v>
      </c>
      <c r="J459" s="4" t="s">
        <v>4</v>
      </c>
      <c r="K459" s="4" t="s">
        <v>22</v>
      </c>
      <c r="L459" s="8">
        <v>1</v>
      </c>
      <c r="M459" s="5">
        <v>49.81</v>
      </c>
      <c r="N459" s="6">
        <v>0.05</v>
      </c>
      <c r="O459" s="5">
        <v>23.12</v>
      </c>
      <c r="P459" s="5">
        <f t="shared" si="28"/>
        <v>47.319499999999998</v>
      </c>
      <c r="Q459" s="5">
        <f t="shared" si="29"/>
        <v>23.12</v>
      </c>
      <c r="R459" s="5">
        <f t="shared" si="30"/>
        <v>24.199499999999997</v>
      </c>
      <c r="S459" s="7">
        <f t="shared" si="31"/>
        <v>0.51140650260463438</v>
      </c>
    </row>
    <row r="460" spans="1:19" ht="15.6">
      <c r="A460" s="2">
        <v>2857</v>
      </c>
      <c r="B460" s="3">
        <v>46110</v>
      </c>
      <c r="C460" s="4">
        <f>YEAR(SalesDataTable[[#This Row],[Order Date]])</f>
        <v>2026</v>
      </c>
      <c r="D460" s="10" t="str">
        <f>"Q"&amp;ROUNDUP(MONTH(SalesDataTable[[#This Row],[Order Date]])/3,0)</f>
        <v>Q1</v>
      </c>
      <c r="E460" s="4" t="str">
        <f>TEXT(SalesDataTable[[#This Row],[Order Date]],"mmm")</f>
        <v>Mar</v>
      </c>
      <c r="F460" s="4" t="s">
        <v>0</v>
      </c>
      <c r="G460" s="4" t="s">
        <v>50</v>
      </c>
      <c r="H460" s="4" t="s">
        <v>19</v>
      </c>
      <c r="I460" s="4" t="s">
        <v>13</v>
      </c>
      <c r="J460" s="4" t="s">
        <v>34</v>
      </c>
      <c r="K460" s="4" t="s">
        <v>35</v>
      </c>
      <c r="L460" s="8">
        <v>1</v>
      </c>
      <c r="M460" s="5">
        <v>40.39</v>
      </c>
      <c r="N460" s="6">
        <v>0.1</v>
      </c>
      <c r="O460" s="5">
        <v>14.97</v>
      </c>
      <c r="P460" s="5">
        <f t="shared" si="28"/>
        <v>36.350999999999999</v>
      </c>
      <c r="Q460" s="5">
        <f t="shared" si="29"/>
        <v>14.97</v>
      </c>
      <c r="R460" s="5">
        <f t="shared" si="30"/>
        <v>21.381</v>
      </c>
      <c r="S460" s="7">
        <f t="shared" si="31"/>
        <v>0.58818189320788972</v>
      </c>
    </row>
    <row r="461" spans="1:19" ht="15.6">
      <c r="A461" s="2">
        <v>3584</v>
      </c>
      <c r="B461" s="3">
        <v>46110</v>
      </c>
      <c r="C461" s="4">
        <f>YEAR(SalesDataTable[[#This Row],[Order Date]])</f>
        <v>2026</v>
      </c>
      <c r="D461" s="10" t="str">
        <f>"Q"&amp;ROUNDUP(MONTH(SalesDataTable[[#This Row],[Order Date]])/3,0)</f>
        <v>Q1</v>
      </c>
      <c r="E461" s="4" t="str">
        <f>TEXT(SalesDataTable[[#This Row],[Order Date]],"mmm")</f>
        <v>Mar</v>
      </c>
      <c r="F461" s="4" t="s">
        <v>0</v>
      </c>
      <c r="G461" s="4" t="s">
        <v>1</v>
      </c>
      <c r="H461" s="4" t="s">
        <v>2</v>
      </c>
      <c r="I461" s="4" t="s">
        <v>3</v>
      </c>
      <c r="J461" s="4" t="s">
        <v>14</v>
      </c>
      <c r="K461" s="4" t="s">
        <v>15</v>
      </c>
      <c r="L461" s="8">
        <v>1</v>
      </c>
      <c r="M461" s="5">
        <v>35.700000000000003</v>
      </c>
      <c r="N461" s="6">
        <v>0.05</v>
      </c>
      <c r="O461" s="5">
        <v>13.85</v>
      </c>
      <c r="P461" s="5">
        <f t="shared" si="28"/>
        <v>33.914999999999999</v>
      </c>
      <c r="Q461" s="5">
        <f t="shared" si="29"/>
        <v>13.85</v>
      </c>
      <c r="R461" s="5">
        <f t="shared" si="30"/>
        <v>20.064999999999998</v>
      </c>
      <c r="S461" s="7">
        <f t="shared" si="31"/>
        <v>0.59162612413386406</v>
      </c>
    </row>
    <row r="462" spans="1:19" ht="15.6">
      <c r="A462" s="2">
        <v>3669</v>
      </c>
      <c r="B462" s="3">
        <v>46110</v>
      </c>
      <c r="C462" s="4">
        <f>YEAR(SalesDataTable[[#This Row],[Order Date]])</f>
        <v>2026</v>
      </c>
      <c r="D462" s="10" t="str">
        <f>"Q"&amp;ROUNDUP(MONTH(SalesDataTable[[#This Row],[Order Date]])/3,0)</f>
        <v>Q1</v>
      </c>
      <c r="E462" s="4" t="str">
        <f>TEXT(SalesDataTable[[#This Row],[Order Date]],"mmm")</f>
        <v>Mar</v>
      </c>
      <c r="F462" s="4" t="s">
        <v>11</v>
      </c>
      <c r="G462" s="4" t="s">
        <v>39</v>
      </c>
      <c r="H462" s="4" t="s">
        <v>28</v>
      </c>
      <c r="I462" s="4" t="s">
        <v>3</v>
      </c>
      <c r="J462" s="4" t="s">
        <v>23</v>
      </c>
      <c r="K462" s="4" t="s">
        <v>40</v>
      </c>
      <c r="L462" s="8">
        <v>1</v>
      </c>
      <c r="M462" s="5">
        <v>80.09</v>
      </c>
      <c r="N462" s="6">
        <v>0</v>
      </c>
      <c r="O462" s="5">
        <v>40.61</v>
      </c>
      <c r="P462" s="5">
        <f t="shared" si="28"/>
        <v>80.09</v>
      </c>
      <c r="Q462" s="5">
        <f t="shared" si="29"/>
        <v>40.61</v>
      </c>
      <c r="R462" s="5">
        <f t="shared" si="30"/>
        <v>39.480000000000004</v>
      </c>
      <c r="S462" s="7">
        <f t="shared" si="31"/>
        <v>0.49294543638406796</v>
      </c>
    </row>
    <row r="463" spans="1:19" ht="15.6">
      <c r="A463" s="2">
        <v>4787</v>
      </c>
      <c r="B463" s="3">
        <v>46110</v>
      </c>
      <c r="C463" s="4">
        <f>YEAR(SalesDataTable[[#This Row],[Order Date]])</f>
        <v>2026</v>
      </c>
      <c r="D463" s="10" t="str">
        <f>"Q"&amp;ROUNDUP(MONTH(SalesDataTable[[#This Row],[Order Date]])/3,0)</f>
        <v>Q1</v>
      </c>
      <c r="E463" s="4" t="str">
        <f>TEXT(SalesDataTable[[#This Row],[Order Date]],"mmm")</f>
        <v>Mar</v>
      </c>
      <c r="F463" s="4" t="s">
        <v>20</v>
      </c>
      <c r="G463" s="4" t="s">
        <v>47</v>
      </c>
      <c r="H463" s="4" t="s">
        <v>28</v>
      </c>
      <c r="I463" s="4" t="s">
        <v>13</v>
      </c>
      <c r="J463" s="4" t="s">
        <v>9</v>
      </c>
      <c r="K463" s="4" t="s">
        <v>17</v>
      </c>
      <c r="L463" s="8">
        <v>1</v>
      </c>
      <c r="M463" s="5">
        <v>142.87</v>
      </c>
      <c r="N463" s="6">
        <v>0.1</v>
      </c>
      <c r="O463" s="5">
        <v>77.33</v>
      </c>
      <c r="P463" s="5">
        <f t="shared" si="28"/>
        <v>128.583</v>
      </c>
      <c r="Q463" s="5">
        <f t="shared" si="29"/>
        <v>77.33</v>
      </c>
      <c r="R463" s="5">
        <f t="shared" si="30"/>
        <v>51.253</v>
      </c>
      <c r="S463" s="7">
        <f t="shared" si="31"/>
        <v>0.39859857057309289</v>
      </c>
    </row>
    <row r="464" spans="1:19" ht="15.6">
      <c r="A464" s="2">
        <v>769</v>
      </c>
      <c r="B464" s="3">
        <v>46111</v>
      </c>
      <c r="C464" s="4">
        <f>YEAR(SalesDataTable[[#This Row],[Order Date]])</f>
        <v>2026</v>
      </c>
      <c r="D464" s="10" t="str">
        <f>"Q"&amp;ROUNDUP(MONTH(SalesDataTable[[#This Row],[Order Date]])/3,0)</f>
        <v>Q1</v>
      </c>
      <c r="E464" s="4" t="str">
        <f>TEXT(SalesDataTable[[#This Row],[Order Date]],"mmm")</f>
        <v>Mar</v>
      </c>
      <c r="F464" s="4" t="s">
        <v>20</v>
      </c>
      <c r="G464" s="4" t="s">
        <v>33</v>
      </c>
      <c r="H464" s="4" t="s">
        <v>2</v>
      </c>
      <c r="I464" s="4" t="s">
        <v>3</v>
      </c>
      <c r="J464" s="4" t="s">
        <v>34</v>
      </c>
      <c r="K464" s="4" t="s">
        <v>35</v>
      </c>
      <c r="L464" s="8">
        <v>1</v>
      </c>
      <c r="M464" s="5">
        <v>40.53</v>
      </c>
      <c r="N464" s="6">
        <v>0</v>
      </c>
      <c r="O464" s="5">
        <v>14.32</v>
      </c>
      <c r="P464" s="5">
        <f t="shared" si="28"/>
        <v>40.53</v>
      </c>
      <c r="Q464" s="5">
        <f t="shared" si="29"/>
        <v>14.32</v>
      </c>
      <c r="R464" s="5">
        <f t="shared" si="30"/>
        <v>26.21</v>
      </c>
      <c r="S464" s="7">
        <f t="shared" si="31"/>
        <v>0.64668147051566738</v>
      </c>
    </row>
    <row r="465" spans="1:19" ht="15.6">
      <c r="A465" s="2">
        <v>1184</v>
      </c>
      <c r="B465" s="3">
        <v>46111</v>
      </c>
      <c r="C465" s="4">
        <f>YEAR(SalesDataTable[[#This Row],[Order Date]])</f>
        <v>2026</v>
      </c>
      <c r="D465" s="10" t="str">
        <f>"Q"&amp;ROUNDUP(MONTH(SalesDataTable[[#This Row],[Order Date]])/3,0)</f>
        <v>Q1</v>
      </c>
      <c r="E465" s="4" t="str">
        <f>TEXT(SalesDataTable[[#This Row],[Order Date]],"mmm")</f>
        <v>Mar</v>
      </c>
      <c r="F465" s="4" t="s">
        <v>20</v>
      </c>
      <c r="G465" s="4" t="s">
        <v>33</v>
      </c>
      <c r="H465" s="4" t="s">
        <v>2</v>
      </c>
      <c r="I465" s="4" t="s">
        <v>3</v>
      </c>
      <c r="J465" s="4" t="s">
        <v>4</v>
      </c>
      <c r="K465" s="4" t="s">
        <v>22</v>
      </c>
      <c r="L465" s="8">
        <v>1</v>
      </c>
      <c r="M465" s="5">
        <v>49.46</v>
      </c>
      <c r="N465" s="6">
        <v>0</v>
      </c>
      <c r="O465" s="5">
        <v>23.04</v>
      </c>
      <c r="P465" s="5">
        <f t="shared" si="28"/>
        <v>49.46</v>
      </c>
      <c r="Q465" s="5">
        <f t="shared" si="29"/>
        <v>23.04</v>
      </c>
      <c r="R465" s="5">
        <f t="shared" si="30"/>
        <v>26.42</v>
      </c>
      <c r="S465" s="7">
        <f t="shared" si="31"/>
        <v>0.53416902547513145</v>
      </c>
    </row>
    <row r="466" spans="1:19" ht="15.6">
      <c r="A466" s="2">
        <v>1498</v>
      </c>
      <c r="B466" s="3">
        <v>46111</v>
      </c>
      <c r="C466" s="4">
        <f>YEAR(SalesDataTable[[#This Row],[Order Date]])</f>
        <v>2026</v>
      </c>
      <c r="D466" s="10" t="str">
        <f>"Q"&amp;ROUNDUP(MONTH(SalesDataTable[[#This Row],[Order Date]])/3,0)</f>
        <v>Q1</v>
      </c>
      <c r="E466" s="4" t="str">
        <f>TEXT(SalesDataTable[[#This Row],[Order Date]],"mmm")</f>
        <v>Mar</v>
      </c>
      <c r="F466" s="4" t="s">
        <v>6</v>
      </c>
      <c r="G466" s="4" t="s">
        <v>49</v>
      </c>
      <c r="H466" s="4" t="s">
        <v>28</v>
      </c>
      <c r="I466" s="4" t="s">
        <v>16</v>
      </c>
      <c r="J466" s="4" t="s">
        <v>9</v>
      </c>
      <c r="K466" s="4" t="s">
        <v>17</v>
      </c>
      <c r="L466" s="8">
        <v>3</v>
      </c>
      <c r="M466" s="5">
        <v>142.46</v>
      </c>
      <c r="N466" s="6">
        <v>0</v>
      </c>
      <c r="O466" s="5">
        <v>79.650000000000006</v>
      </c>
      <c r="P466" s="5">
        <f t="shared" si="28"/>
        <v>427.38</v>
      </c>
      <c r="Q466" s="5">
        <f t="shared" si="29"/>
        <v>238.95000000000002</v>
      </c>
      <c r="R466" s="5">
        <f t="shared" si="30"/>
        <v>188.42999999999998</v>
      </c>
      <c r="S466" s="7">
        <f t="shared" si="31"/>
        <v>0.44089569001825069</v>
      </c>
    </row>
    <row r="467" spans="1:19" ht="15.6">
      <c r="A467" s="2">
        <v>2054</v>
      </c>
      <c r="B467" s="3">
        <v>46111</v>
      </c>
      <c r="C467" s="4">
        <f>YEAR(SalesDataTable[[#This Row],[Order Date]])</f>
        <v>2026</v>
      </c>
      <c r="D467" s="10" t="str">
        <f>"Q"&amp;ROUNDUP(MONTH(SalesDataTable[[#This Row],[Order Date]])/3,0)</f>
        <v>Q1</v>
      </c>
      <c r="E467" s="4" t="str">
        <f>TEXT(SalesDataTable[[#This Row],[Order Date]],"mmm")</f>
        <v>Mar</v>
      </c>
      <c r="F467" s="4" t="s">
        <v>20</v>
      </c>
      <c r="G467" s="4" t="s">
        <v>47</v>
      </c>
      <c r="H467" s="4" t="s">
        <v>8</v>
      </c>
      <c r="I467" s="4" t="s">
        <v>16</v>
      </c>
      <c r="J467" s="4" t="s">
        <v>9</v>
      </c>
      <c r="K467" s="4" t="s">
        <v>17</v>
      </c>
      <c r="L467" s="8">
        <v>6</v>
      </c>
      <c r="M467" s="5">
        <v>142.18</v>
      </c>
      <c r="N467" s="6">
        <v>0.05</v>
      </c>
      <c r="O467" s="5">
        <v>80.94</v>
      </c>
      <c r="P467" s="5">
        <f t="shared" si="28"/>
        <v>810.42600000000004</v>
      </c>
      <c r="Q467" s="5">
        <f t="shared" si="29"/>
        <v>485.64</v>
      </c>
      <c r="R467" s="5">
        <f t="shared" si="30"/>
        <v>324.78600000000006</v>
      </c>
      <c r="S467" s="7">
        <f t="shared" si="31"/>
        <v>0.40075960050640036</v>
      </c>
    </row>
    <row r="468" spans="1:19" ht="15.6">
      <c r="A468" s="2">
        <v>2294</v>
      </c>
      <c r="B468" s="3">
        <v>46111</v>
      </c>
      <c r="C468" s="4">
        <f>YEAR(SalesDataTable[[#This Row],[Order Date]])</f>
        <v>2026</v>
      </c>
      <c r="D468" s="10" t="str">
        <f>"Q"&amp;ROUNDUP(MONTH(SalesDataTable[[#This Row],[Order Date]])/3,0)</f>
        <v>Q1</v>
      </c>
      <c r="E468" s="4" t="str">
        <f>TEXT(SalesDataTable[[#This Row],[Order Date]],"mmm")</f>
        <v>Mar</v>
      </c>
      <c r="F468" s="4" t="s">
        <v>6</v>
      </c>
      <c r="G468" s="4" t="s">
        <v>49</v>
      </c>
      <c r="H468" s="4" t="s">
        <v>2</v>
      </c>
      <c r="I468" s="4" t="s">
        <v>13</v>
      </c>
      <c r="J468" s="4" t="s">
        <v>34</v>
      </c>
      <c r="K468" s="4" t="s">
        <v>35</v>
      </c>
      <c r="L468" s="8">
        <v>2</v>
      </c>
      <c r="M468" s="5">
        <v>41.04</v>
      </c>
      <c r="N468" s="6">
        <v>0</v>
      </c>
      <c r="O468" s="5">
        <v>15.03</v>
      </c>
      <c r="P468" s="5">
        <f t="shared" si="28"/>
        <v>82.08</v>
      </c>
      <c r="Q468" s="5">
        <f t="shared" si="29"/>
        <v>30.06</v>
      </c>
      <c r="R468" s="5">
        <f t="shared" si="30"/>
        <v>52.019999999999996</v>
      </c>
      <c r="S468" s="7">
        <f t="shared" si="31"/>
        <v>0.63377192982456132</v>
      </c>
    </row>
    <row r="469" spans="1:19" ht="15.6">
      <c r="A469" s="2">
        <v>2892</v>
      </c>
      <c r="B469" s="3">
        <v>46111</v>
      </c>
      <c r="C469" s="4">
        <f>YEAR(SalesDataTable[[#This Row],[Order Date]])</f>
        <v>2026</v>
      </c>
      <c r="D469" s="10" t="str">
        <f>"Q"&amp;ROUNDUP(MONTH(SalesDataTable[[#This Row],[Order Date]])/3,0)</f>
        <v>Q1</v>
      </c>
      <c r="E469" s="4" t="str">
        <f>TEXT(SalesDataTable[[#This Row],[Order Date]],"mmm")</f>
        <v>Mar</v>
      </c>
      <c r="F469" s="4" t="s">
        <v>6</v>
      </c>
      <c r="G469" s="4" t="s">
        <v>43</v>
      </c>
      <c r="H469" s="4" t="s">
        <v>2</v>
      </c>
      <c r="I469" s="4" t="s">
        <v>3</v>
      </c>
      <c r="J469" s="4" t="s">
        <v>9</v>
      </c>
      <c r="K469" s="4" t="s">
        <v>17</v>
      </c>
      <c r="L469" s="8">
        <v>2</v>
      </c>
      <c r="M469" s="5">
        <v>145.06</v>
      </c>
      <c r="N469" s="6">
        <v>0.15</v>
      </c>
      <c r="O469" s="5">
        <v>77.08</v>
      </c>
      <c r="P469" s="5">
        <f t="shared" si="28"/>
        <v>246.602</v>
      </c>
      <c r="Q469" s="5">
        <f t="shared" si="29"/>
        <v>154.16</v>
      </c>
      <c r="R469" s="5">
        <f t="shared" si="30"/>
        <v>92.442000000000007</v>
      </c>
      <c r="S469" s="7">
        <f t="shared" si="31"/>
        <v>0.37486313979610875</v>
      </c>
    </row>
    <row r="470" spans="1:19" ht="15.6">
      <c r="A470" s="2">
        <v>3145</v>
      </c>
      <c r="B470" s="3">
        <v>46111</v>
      </c>
      <c r="C470" s="4">
        <f>YEAR(SalesDataTable[[#This Row],[Order Date]])</f>
        <v>2026</v>
      </c>
      <c r="D470" s="10" t="str">
        <f>"Q"&amp;ROUNDUP(MONTH(SalesDataTable[[#This Row],[Order Date]])/3,0)</f>
        <v>Q1</v>
      </c>
      <c r="E470" s="4" t="str">
        <f>TEXT(SalesDataTable[[#This Row],[Order Date]],"mmm")</f>
        <v>Mar</v>
      </c>
      <c r="F470" s="4" t="s">
        <v>6</v>
      </c>
      <c r="G470" s="4" t="s">
        <v>41</v>
      </c>
      <c r="H470" s="4" t="s">
        <v>2</v>
      </c>
      <c r="I470" s="4" t="s">
        <v>3</v>
      </c>
      <c r="J470" s="4" t="s">
        <v>14</v>
      </c>
      <c r="K470" s="4" t="s">
        <v>44</v>
      </c>
      <c r="L470" s="8">
        <v>1</v>
      </c>
      <c r="M470" s="5">
        <v>130.72999999999999</v>
      </c>
      <c r="N470" s="6">
        <v>0</v>
      </c>
      <c r="O470" s="5">
        <v>66.17</v>
      </c>
      <c r="P470" s="5">
        <f t="shared" si="28"/>
        <v>130.72999999999999</v>
      </c>
      <c r="Q470" s="5">
        <f t="shared" si="29"/>
        <v>66.17</v>
      </c>
      <c r="R470" s="5">
        <f t="shared" si="30"/>
        <v>64.559999999999988</v>
      </c>
      <c r="S470" s="7">
        <f t="shared" si="31"/>
        <v>0.4938422703281572</v>
      </c>
    </row>
    <row r="471" spans="1:19" ht="15.6">
      <c r="A471" s="2">
        <v>3925</v>
      </c>
      <c r="B471" s="3">
        <v>46111</v>
      </c>
      <c r="C471" s="4">
        <f>YEAR(SalesDataTable[[#This Row],[Order Date]])</f>
        <v>2026</v>
      </c>
      <c r="D471" s="10" t="str">
        <f>"Q"&amp;ROUNDUP(MONTH(SalesDataTable[[#This Row],[Order Date]])/3,0)</f>
        <v>Q1</v>
      </c>
      <c r="E471" s="4" t="str">
        <f>TEXT(SalesDataTable[[#This Row],[Order Date]],"mmm")</f>
        <v>Mar</v>
      </c>
      <c r="F471" s="4" t="s">
        <v>20</v>
      </c>
      <c r="G471" s="4" t="s">
        <v>47</v>
      </c>
      <c r="H471" s="4" t="s">
        <v>2</v>
      </c>
      <c r="I471" s="4" t="s">
        <v>16</v>
      </c>
      <c r="J471" s="4" t="s">
        <v>34</v>
      </c>
      <c r="K471" s="4" t="s">
        <v>42</v>
      </c>
      <c r="L471" s="8">
        <v>2</v>
      </c>
      <c r="M471" s="5">
        <v>36.630000000000003</v>
      </c>
      <c r="N471" s="6">
        <v>0</v>
      </c>
      <c r="O471" s="5">
        <v>14.31</v>
      </c>
      <c r="P471" s="5">
        <f t="shared" si="28"/>
        <v>73.260000000000005</v>
      </c>
      <c r="Q471" s="5">
        <f t="shared" si="29"/>
        <v>28.62</v>
      </c>
      <c r="R471" s="5">
        <f t="shared" si="30"/>
        <v>44.64</v>
      </c>
      <c r="S471" s="7">
        <f t="shared" si="31"/>
        <v>0.60933660933660927</v>
      </c>
    </row>
    <row r="472" spans="1:19" ht="15.6">
      <c r="A472" s="2">
        <v>2722</v>
      </c>
      <c r="B472" s="3">
        <v>46112</v>
      </c>
      <c r="C472" s="4">
        <f>YEAR(SalesDataTable[[#This Row],[Order Date]])</f>
        <v>2026</v>
      </c>
      <c r="D472" s="10" t="str">
        <f>"Q"&amp;ROUNDUP(MONTH(SalesDataTable[[#This Row],[Order Date]])/3,0)</f>
        <v>Q1</v>
      </c>
      <c r="E472" s="4" t="str">
        <f>TEXT(SalesDataTable[[#This Row],[Order Date]],"mmm")</f>
        <v>Mar</v>
      </c>
      <c r="F472" s="4" t="s">
        <v>20</v>
      </c>
      <c r="G472" s="4" t="s">
        <v>47</v>
      </c>
      <c r="H472" s="4" t="s">
        <v>28</v>
      </c>
      <c r="I472" s="4" t="s">
        <v>13</v>
      </c>
      <c r="J472" s="4" t="s">
        <v>4</v>
      </c>
      <c r="K472" s="4" t="s">
        <v>22</v>
      </c>
      <c r="L472" s="8">
        <v>1</v>
      </c>
      <c r="M472" s="5">
        <v>50.99</v>
      </c>
      <c r="N472" s="6">
        <v>0.1</v>
      </c>
      <c r="O472" s="5">
        <v>21.86</v>
      </c>
      <c r="P472" s="5">
        <f t="shared" si="28"/>
        <v>45.891000000000005</v>
      </c>
      <c r="Q472" s="5">
        <f t="shared" si="29"/>
        <v>21.86</v>
      </c>
      <c r="R472" s="5">
        <f t="shared" si="30"/>
        <v>24.031000000000006</v>
      </c>
      <c r="S472" s="7">
        <f t="shared" si="31"/>
        <v>0.52365387548756848</v>
      </c>
    </row>
    <row r="473" spans="1:19" ht="15.6">
      <c r="A473" s="2">
        <v>2767</v>
      </c>
      <c r="B473" s="3">
        <v>46112</v>
      </c>
      <c r="C473" s="4">
        <f>YEAR(SalesDataTable[[#This Row],[Order Date]])</f>
        <v>2026</v>
      </c>
      <c r="D473" s="10" t="str">
        <f>"Q"&amp;ROUNDUP(MONTH(SalesDataTable[[#This Row],[Order Date]])/3,0)</f>
        <v>Q1</v>
      </c>
      <c r="E473" s="4" t="str">
        <f>TEXT(SalesDataTable[[#This Row],[Order Date]],"mmm")</f>
        <v>Mar</v>
      </c>
      <c r="F473" s="4" t="s">
        <v>6</v>
      </c>
      <c r="G473" s="4" t="s">
        <v>27</v>
      </c>
      <c r="H473" s="4" t="s">
        <v>2</v>
      </c>
      <c r="I473" s="4" t="s">
        <v>3</v>
      </c>
      <c r="J473" s="4" t="s">
        <v>14</v>
      </c>
      <c r="K473" s="4" t="s">
        <v>44</v>
      </c>
      <c r="L473" s="8">
        <v>4</v>
      </c>
      <c r="M473" s="5">
        <v>134.18</v>
      </c>
      <c r="N473" s="6">
        <v>0</v>
      </c>
      <c r="O473" s="5">
        <v>66.430000000000007</v>
      </c>
      <c r="P473" s="5">
        <f t="shared" si="28"/>
        <v>536.72</v>
      </c>
      <c r="Q473" s="5">
        <f t="shared" si="29"/>
        <v>265.72000000000003</v>
      </c>
      <c r="R473" s="5">
        <f t="shared" si="30"/>
        <v>271</v>
      </c>
      <c r="S473" s="7">
        <f t="shared" si="31"/>
        <v>0.5049187658369354</v>
      </c>
    </row>
    <row r="474" spans="1:19" ht="15.6">
      <c r="A474" s="2">
        <v>3794</v>
      </c>
      <c r="B474" s="3">
        <v>46112</v>
      </c>
      <c r="C474" s="4">
        <f>YEAR(SalesDataTable[[#This Row],[Order Date]])</f>
        <v>2026</v>
      </c>
      <c r="D474" s="10" t="str">
        <f>"Q"&amp;ROUNDUP(MONTH(SalesDataTable[[#This Row],[Order Date]])/3,0)</f>
        <v>Q1</v>
      </c>
      <c r="E474" s="4" t="str">
        <f>TEXT(SalesDataTable[[#This Row],[Order Date]],"mmm")</f>
        <v>Mar</v>
      </c>
      <c r="F474" s="4" t="s">
        <v>6</v>
      </c>
      <c r="G474" s="4" t="s">
        <v>43</v>
      </c>
      <c r="H474" s="4" t="s">
        <v>19</v>
      </c>
      <c r="I474" s="4" t="s">
        <v>16</v>
      </c>
      <c r="J474" s="4" t="s">
        <v>34</v>
      </c>
      <c r="K474" s="4" t="s">
        <v>45</v>
      </c>
      <c r="L474" s="8">
        <v>2</v>
      </c>
      <c r="M474" s="5">
        <v>50.86</v>
      </c>
      <c r="N474" s="6">
        <v>0.1</v>
      </c>
      <c r="O474" s="5">
        <v>21.76</v>
      </c>
      <c r="P474" s="5">
        <f t="shared" si="28"/>
        <v>91.548000000000002</v>
      </c>
      <c r="Q474" s="5">
        <f t="shared" si="29"/>
        <v>43.52</v>
      </c>
      <c r="R474" s="5">
        <f t="shared" si="30"/>
        <v>48.027999999999999</v>
      </c>
      <c r="S474" s="7">
        <f t="shared" si="31"/>
        <v>0.52462096386595003</v>
      </c>
    </row>
    <row r="475" spans="1:19" ht="15.6">
      <c r="A475" s="2">
        <v>3880</v>
      </c>
      <c r="B475" s="3">
        <v>46112</v>
      </c>
      <c r="C475" s="4">
        <f>YEAR(SalesDataTable[[#This Row],[Order Date]])</f>
        <v>2026</v>
      </c>
      <c r="D475" s="10" t="str">
        <f>"Q"&amp;ROUNDUP(MONTH(SalesDataTable[[#This Row],[Order Date]])/3,0)</f>
        <v>Q1</v>
      </c>
      <c r="E475" s="4" t="str">
        <f>TEXT(SalesDataTable[[#This Row],[Order Date]],"mmm")</f>
        <v>Mar</v>
      </c>
      <c r="F475" s="4" t="s">
        <v>6</v>
      </c>
      <c r="G475" s="4" t="s">
        <v>43</v>
      </c>
      <c r="H475" s="4" t="s">
        <v>8</v>
      </c>
      <c r="I475" s="4" t="s">
        <v>16</v>
      </c>
      <c r="J475" s="4" t="s">
        <v>23</v>
      </c>
      <c r="K475" s="4" t="s">
        <v>51</v>
      </c>
      <c r="L475" s="8">
        <v>12</v>
      </c>
      <c r="M475" s="5">
        <v>124.86</v>
      </c>
      <c r="N475" s="6">
        <v>0.1</v>
      </c>
      <c r="O475" s="5">
        <v>60.82</v>
      </c>
      <c r="P475" s="5">
        <f t="shared" si="28"/>
        <v>1348.4880000000001</v>
      </c>
      <c r="Q475" s="5">
        <f t="shared" si="29"/>
        <v>729.84</v>
      </c>
      <c r="R475" s="5">
        <f t="shared" si="30"/>
        <v>618.64800000000002</v>
      </c>
      <c r="S475" s="7">
        <f t="shared" si="31"/>
        <v>0.45877160197198641</v>
      </c>
    </row>
    <row r="476" spans="1:19" ht="15.6">
      <c r="A476" s="2">
        <v>422</v>
      </c>
      <c r="B476" s="3">
        <v>46113</v>
      </c>
      <c r="C476" s="4">
        <f>YEAR(SalesDataTable[[#This Row],[Order Date]])</f>
        <v>2026</v>
      </c>
      <c r="D476" s="10" t="str">
        <f>"Q"&amp;ROUNDUP(MONTH(SalesDataTable[[#This Row],[Order Date]])/3,0)</f>
        <v>Q2</v>
      </c>
      <c r="E476" s="4" t="str">
        <f>TEXT(SalesDataTable[[#This Row],[Order Date]],"mmm")</f>
        <v>Apr</v>
      </c>
      <c r="F476" s="4" t="s">
        <v>20</v>
      </c>
      <c r="G476" s="4" t="s">
        <v>21</v>
      </c>
      <c r="H476" s="4" t="s">
        <v>2</v>
      </c>
      <c r="I476" s="4" t="s">
        <v>16</v>
      </c>
      <c r="J476" s="4" t="s">
        <v>4</v>
      </c>
      <c r="K476" s="4" t="s">
        <v>5</v>
      </c>
      <c r="L476" s="8">
        <v>1</v>
      </c>
      <c r="M476" s="5">
        <v>81.760000000000005</v>
      </c>
      <c r="N476" s="6">
        <v>0.1</v>
      </c>
      <c r="O476" s="5">
        <v>42.78</v>
      </c>
      <c r="P476" s="5">
        <f t="shared" si="28"/>
        <v>73.584000000000003</v>
      </c>
      <c r="Q476" s="5">
        <f t="shared" si="29"/>
        <v>42.78</v>
      </c>
      <c r="R476" s="5">
        <f t="shared" si="30"/>
        <v>30.804000000000002</v>
      </c>
      <c r="S476" s="7">
        <f t="shared" si="31"/>
        <v>0.4186236138290933</v>
      </c>
    </row>
    <row r="477" spans="1:19" ht="15.6">
      <c r="A477" s="2">
        <v>495</v>
      </c>
      <c r="B477" s="3">
        <v>46113</v>
      </c>
      <c r="C477" s="4">
        <f>YEAR(SalesDataTable[[#This Row],[Order Date]])</f>
        <v>2026</v>
      </c>
      <c r="D477" s="10" t="str">
        <f>"Q"&amp;ROUNDUP(MONTH(SalesDataTable[[#This Row],[Order Date]])/3,0)</f>
        <v>Q2</v>
      </c>
      <c r="E477" s="4" t="str">
        <f>TEXT(SalesDataTable[[#This Row],[Order Date]],"mmm")</f>
        <v>Apr</v>
      </c>
      <c r="F477" s="4" t="s">
        <v>6</v>
      </c>
      <c r="G477" s="4" t="s">
        <v>49</v>
      </c>
      <c r="H477" s="4" t="s">
        <v>19</v>
      </c>
      <c r="I477" s="4" t="s">
        <v>16</v>
      </c>
      <c r="J477" s="4" t="s">
        <v>14</v>
      </c>
      <c r="K477" s="4" t="s">
        <v>44</v>
      </c>
      <c r="L477" s="8">
        <v>1</v>
      </c>
      <c r="M477" s="5">
        <v>134.65</v>
      </c>
      <c r="N477" s="6">
        <v>0</v>
      </c>
      <c r="O477" s="5">
        <v>68.19</v>
      </c>
      <c r="P477" s="5">
        <f t="shared" si="28"/>
        <v>134.65</v>
      </c>
      <c r="Q477" s="5">
        <f t="shared" si="29"/>
        <v>68.19</v>
      </c>
      <c r="R477" s="5">
        <f t="shared" si="30"/>
        <v>66.460000000000008</v>
      </c>
      <c r="S477" s="7">
        <f t="shared" si="31"/>
        <v>0.49357593761604163</v>
      </c>
    </row>
    <row r="478" spans="1:19" ht="15.6">
      <c r="A478" s="2">
        <v>1517</v>
      </c>
      <c r="B478" s="3">
        <v>46113</v>
      </c>
      <c r="C478" s="4">
        <f>YEAR(SalesDataTable[[#This Row],[Order Date]])</f>
        <v>2026</v>
      </c>
      <c r="D478" s="10" t="str">
        <f>"Q"&amp;ROUNDUP(MONTH(SalesDataTable[[#This Row],[Order Date]])/3,0)</f>
        <v>Q2</v>
      </c>
      <c r="E478" s="4" t="str">
        <f>TEXT(SalesDataTable[[#This Row],[Order Date]],"mmm")</f>
        <v>Apr</v>
      </c>
      <c r="F478" s="4" t="s">
        <v>11</v>
      </c>
      <c r="G478" s="4" t="s">
        <v>52</v>
      </c>
      <c r="H478" s="4" t="s">
        <v>2</v>
      </c>
      <c r="I478" s="4" t="s">
        <v>16</v>
      </c>
      <c r="J478" s="4" t="s">
        <v>4</v>
      </c>
      <c r="K478" s="4" t="s">
        <v>26</v>
      </c>
      <c r="L478" s="8">
        <v>1</v>
      </c>
      <c r="M478" s="5">
        <v>41.21</v>
      </c>
      <c r="N478" s="6">
        <v>0</v>
      </c>
      <c r="O478" s="5">
        <v>16.34</v>
      </c>
      <c r="P478" s="5">
        <f t="shared" si="28"/>
        <v>41.21</v>
      </c>
      <c r="Q478" s="5">
        <f t="shared" si="29"/>
        <v>16.34</v>
      </c>
      <c r="R478" s="5">
        <f t="shared" si="30"/>
        <v>24.87</v>
      </c>
      <c r="S478" s="7">
        <f t="shared" si="31"/>
        <v>0.60349429750060668</v>
      </c>
    </row>
    <row r="479" spans="1:19" ht="15.6">
      <c r="A479" s="2">
        <v>2391</v>
      </c>
      <c r="B479" s="3">
        <v>46113</v>
      </c>
      <c r="C479" s="4">
        <f>YEAR(SalesDataTable[[#This Row],[Order Date]])</f>
        <v>2026</v>
      </c>
      <c r="D479" s="10" t="str">
        <f>"Q"&amp;ROUNDUP(MONTH(SalesDataTable[[#This Row],[Order Date]])/3,0)</f>
        <v>Q2</v>
      </c>
      <c r="E479" s="4" t="str">
        <f>TEXT(SalesDataTable[[#This Row],[Order Date]],"mmm")</f>
        <v>Apr</v>
      </c>
      <c r="F479" s="4" t="s">
        <v>6</v>
      </c>
      <c r="G479" s="4" t="s">
        <v>43</v>
      </c>
      <c r="H479" s="4" t="s">
        <v>2</v>
      </c>
      <c r="I479" s="4" t="s">
        <v>3</v>
      </c>
      <c r="J479" s="4" t="s">
        <v>34</v>
      </c>
      <c r="K479" s="4" t="s">
        <v>35</v>
      </c>
      <c r="L479" s="8">
        <v>2</v>
      </c>
      <c r="M479" s="5">
        <v>40.590000000000003</v>
      </c>
      <c r="N479" s="6">
        <v>0</v>
      </c>
      <c r="O479" s="5">
        <v>15.01</v>
      </c>
      <c r="P479" s="5">
        <f t="shared" si="28"/>
        <v>81.180000000000007</v>
      </c>
      <c r="Q479" s="5">
        <f t="shared" si="29"/>
        <v>30.02</v>
      </c>
      <c r="R479" s="5">
        <f t="shared" si="30"/>
        <v>51.160000000000011</v>
      </c>
      <c r="S479" s="7">
        <f t="shared" si="31"/>
        <v>0.63020448386302053</v>
      </c>
    </row>
    <row r="480" spans="1:19" ht="15.6">
      <c r="A480" s="2">
        <v>3809</v>
      </c>
      <c r="B480" s="3">
        <v>46113</v>
      </c>
      <c r="C480" s="4">
        <f>YEAR(SalesDataTable[[#This Row],[Order Date]])</f>
        <v>2026</v>
      </c>
      <c r="D480" s="10" t="str">
        <f>"Q"&amp;ROUNDUP(MONTH(SalesDataTable[[#This Row],[Order Date]])/3,0)</f>
        <v>Q2</v>
      </c>
      <c r="E480" s="4" t="str">
        <f>TEXT(SalesDataTable[[#This Row],[Order Date]],"mmm")</f>
        <v>Apr</v>
      </c>
      <c r="F480" s="4" t="s">
        <v>0</v>
      </c>
      <c r="G480" s="4" t="s">
        <v>50</v>
      </c>
      <c r="H480" s="4" t="s">
        <v>2</v>
      </c>
      <c r="I480" s="4" t="s">
        <v>13</v>
      </c>
      <c r="J480" s="4" t="s">
        <v>23</v>
      </c>
      <c r="K480" s="4" t="s">
        <v>51</v>
      </c>
      <c r="L480" s="8">
        <v>3</v>
      </c>
      <c r="M480" s="5">
        <v>124.08</v>
      </c>
      <c r="N480" s="6">
        <v>0.05</v>
      </c>
      <c r="O480" s="5">
        <v>62.41</v>
      </c>
      <c r="P480" s="5">
        <f t="shared" si="28"/>
        <v>353.62799999999999</v>
      </c>
      <c r="Q480" s="5">
        <f t="shared" si="29"/>
        <v>187.23</v>
      </c>
      <c r="R480" s="5">
        <f t="shared" si="30"/>
        <v>166.398</v>
      </c>
      <c r="S480" s="7">
        <f t="shared" si="31"/>
        <v>0.47054531880959655</v>
      </c>
    </row>
    <row r="481" spans="1:19" ht="15.6">
      <c r="A481" s="2">
        <v>3958</v>
      </c>
      <c r="B481" s="3">
        <v>46113</v>
      </c>
      <c r="C481" s="4">
        <f>YEAR(SalesDataTable[[#This Row],[Order Date]])</f>
        <v>2026</v>
      </c>
      <c r="D481" s="10" t="str">
        <f>"Q"&amp;ROUNDUP(MONTH(SalesDataTable[[#This Row],[Order Date]])/3,0)</f>
        <v>Q2</v>
      </c>
      <c r="E481" s="4" t="str">
        <f>TEXT(SalesDataTable[[#This Row],[Order Date]],"mmm")</f>
        <v>Apr</v>
      </c>
      <c r="F481" s="4" t="s">
        <v>6</v>
      </c>
      <c r="G481" s="4" t="s">
        <v>7</v>
      </c>
      <c r="H481" s="4" t="s">
        <v>2</v>
      </c>
      <c r="I481" s="4" t="s">
        <v>3</v>
      </c>
      <c r="J481" s="4" t="s">
        <v>23</v>
      </c>
      <c r="K481" s="4" t="s">
        <v>51</v>
      </c>
      <c r="L481" s="8">
        <v>2</v>
      </c>
      <c r="M481" s="5">
        <v>125.35</v>
      </c>
      <c r="N481" s="6">
        <v>0.15</v>
      </c>
      <c r="O481" s="5">
        <v>60.73</v>
      </c>
      <c r="P481" s="5">
        <f t="shared" si="28"/>
        <v>213.095</v>
      </c>
      <c r="Q481" s="5">
        <f t="shared" si="29"/>
        <v>121.46</v>
      </c>
      <c r="R481" s="5">
        <f t="shared" si="30"/>
        <v>91.635000000000005</v>
      </c>
      <c r="S481" s="7">
        <f t="shared" si="31"/>
        <v>0.43001947488209485</v>
      </c>
    </row>
    <row r="482" spans="1:19" ht="15.6">
      <c r="A482" s="2">
        <v>4418</v>
      </c>
      <c r="B482" s="3">
        <v>46113</v>
      </c>
      <c r="C482" s="4">
        <f>YEAR(SalesDataTable[[#This Row],[Order Date]])</f>
        <v>2026</v>
      </c>
      <c r="D482" s="10" t="str">
        <f>"Q"&amp;ROUNDUP(MONTH(SalesDataTable[[#This Row],[Order Date]])/3,0)</f>
        <v>Q2</v>
      </c>
      <c r="E482" s="4" t="str">
        <f>TEXT(SalesDataTable[[#This Row],[Order Date]],"mmm")</f>
        <v>Apr</v>
      </c>
      <c r="F482" s="4" t="s">
        <v>6</v>
      </c>
      <c r="G482" s="4" t="s">
        <v>49</v>
      </c>
      <c r="H482" s="4" t="s">
        <v>28</v>
      </c>
      <c r="I482" s="4" t="s">
        <v>13</v>
      </c>
      <c r="J482" s="4" t="s">
        <v>34</v>
      </c>
      <c r="K482" s="4" t="s">
        <v>42</v>
      </c>
      <c r="L482" s="8">
        <v>3</v>
      </c>
      <c r="M482" s="5">
        <v>36.090000000000003</v>
      </c>
      <c r="N482" s="6">
        <v>0</v>
      </c>
      <c r="O482" s="5">
        <v>14.03</v>
      </c>
      <c r="P482" s="5">
        <f t="shared" si="28"/>
        <v>108.27000000000001</v>
      </c>
      <c r="Q482" s="5">
        <f t="shared" si="29"/>
        <v>42.089999999999996</v>
      </c>
      <c r="R482" s="5">
        <f t="shared" si="30"/>
        <v>66.180000000000007</v>
      </c>
      <c r="S482" s="7">
        <f t="shared" si="31"/>
        <v>0.61124965364366857</v>
      </c>
    </row>
    <row r="483" spans="1:19" ht="15.6">
      <c r="A483" s="2">
        <v>4693</v>
      </c>
      <c r="B483" s="3">
        <v>46113</v>
      </c>
      <c r="C483" s="4">
        <f>YEAR(SalesDataTable[[#This Row],[Order Date]])</f>
        <v>2026</v>
      </c>
      <c r="D483" s="10" t="str">
        <f>"Q"&amp;ROUNDUP(MONTH(SalesDataTable[[#This Row],[Order Date]])/3,0)</f>
        <v>Q2</v>
      </c>
      <c r="E483" s="4" t="str">
        <f>TEXT(SalesDataTable[[#This Row],[Order Date]],"mmm")</f>
        <v>Apr</v>
      </c>
      <c r="F483" s="4" t="s">
        <v>6</v>
      </c>
      <c r="G483" s="4" t="s">
        <v>43</v>
      </c>
      <c r="H483" s="4" t="s">
        <v>8</v>
      </c>
      <c r="I483" s="4" t="s">
        <v>16</v>
      </c>
      <c r="J483" s="4" t="s">
        <v>9</v>
      </c>
      <c r="K483" s="4" t="s">
        <v>10</v>
      </c>
      <c r="L483" s="8">
        <v>15</v>
      </c>
      <c r="M483" s="5">
        <v>94.33</v>
      </c>
      <c r="N483" s="6">
        <v>0.1</v>
      </c>
      <c r="O483" s="5">
        <v>44.38</v>
      </c>
      <c r="P483" s="5">
        <f t="shared" si="28"/>
        <v>1273.4550000000002</v>
      </c>
      <c r="Q483" s="5">
        <f t="shared" si="29"/>
        <v>665.7</v>
      </c>
      <c r="R483" s="5">
        <f t="shared" si="30"/>
        <v>607.75500000000011</v>
      </c>
      <c r="S483" s="7">
        <f t="shared" si="31"/>
        <v>0.47724890161018652</v>
      </c>
    </row>
    <row r="484" spans="1:19" ht="15.6">
      <c r="A484" s="2">
        <v>193</v>
      </c>
      <c r="B484" s="3">
        <v>46114</v>
      </c>
      <c r="C484" s="4">
        <f>YEAR(SalesDataTable[[#This Row],[Order Date]])</f>
        <v>2026</v>
      </c>
      <c r="D484" s="10" t="str">
        <f>"Q"&amp;ROUNDUP(MONTH(SalesDataTable[[#This Row],[Order Date]])/3,0)</f>
        <v>Q2</v>
      </c>
      <c r="E484" s="4" t="str">
        <f>TEXT(SalesDataTable[[#This Row],[Order Date]],"mmm")</f>
        <v>Apr</v>
      </c>
      <c r="F484" s="4" t="s">
        <v>20</v>
      </c>
      <c r="G484" s="4" t="s">
        <v>21</v>
      </c>
      <c r="H484" s="4" t="s">
        <v>19</v>
      </c>
      <c r="I484" s="4" t="s">
        <v>3</v>
      </c>
      <c r="J484" s="4" t="s">
        <v>14</v>
      </c>
      <c r="K484" s="4" t="s">
        <v>15</v>
      </c>
      <c r="L484" s="8">
        <v>1</v>
      </c>
      <c r="M484" s="5">
        <v>35.6</v>
      </c>
      <c r="N484" s="6">
        <v>0.1</v>
      </c>
      <c r="O484" s="5">
        <v>13.39</v>
      </c>
      <c r="P484" s="5">
        <f t="shared" si="28"/>
        <v>32.04</v>
      </c>
      <c r="Q484" s="5">
        <f t="shared" si="29"/>
        <v>13.39</v>
      </c>
      <c r="R484" s="5">
        <f t="shared" si="30"/>
        <v>18.649999999999999</v>
      </c>
      <c r="S484" s="7">
        <f t="shared" si="31"/>
        <v>0.58208489388264661</v>
      </c>
    </row>
    <row r="485" spans="1:19" ht="15.6">
      <c r="A485" s="2">
        <v>2246</v>
      </c>
      <c r="B485" s="3">
        <v>46114</v>
      </c>
      <c r="C485" s="4">
        <f>YEAR(SalesDataTable[[#This Row],[Order Date]])</f>
        <v>2026</v>
      </c>
      <c r="D485" s="10" t="str">
        <f>"Q"&amp;ROUNDUP(MONTH(SalesDataTable[[#This Row],[Order Date]])/3,0)</f>
        <v>Q2</v>
      </c>
      <c r="E485" s="4" t="str">
        <f>TEXT(SalesDataTable[[#This Row],[Order Date]],"mmm")</f>
        <v>Apr</v>
      </c>
      <c r="F485" s="4" t="s">
        <v>6</v>
      </c>
      <c r="G485" s="4" t="s">
        <v>43</v>
      </c>
      <c r="H485" s="4" t="s">
        <v>28</v>
      </c>
      <c r="I485" s="4" t="s">
        <v>3</v>
      </c>
      <c r="J485" s="4" t="s">
        <v>4</v>
      </c>
      <c r="K485" s="4" t="s">
        <v>22</v>
      </c>
      <c r="L485" s="8">
        <v>1</v>
      </c>
      <c r="M485" s="5">
        <v>50.17</v>
      </c>
      <c r="N485" s="6">
        <v>0</v>
      </c>
      <c r="O485" s="5">
        <v>21.95</v>
      </c>
      <c r="P485" s="5">
        <f t="shared" si="28"/>
        <v>50.17</v>
      </c>
      <c r="Q485" s="5">
        <f t="shared" si="29"/>
        <v>21.95</v>
      </c>
      <c r="R485" s="5">
        <f t="shared" si="30"/>
        <v>28.220000000000002</v>
      </c>
      <c r="S485" s="7">
        <f t="shared" si="31"/>
        <v>0.56248754235598963</v>
      </c>
    </row>
    <row r="486" spans="1:19" ht="15.6">
      <c r="A486" s="2">
        <v>2556</v>
      </c>
      <c r="B486" s="3">
        <v>46114</v>
      </c>
      <c r="C486" s="4">
        <f>YEAR(SalesDataTable[[#This Row],[Order Date]])</f>
        <v>2026</v>
      </c>
      <c r="D486" s="10" t="str">
        <f>"Q"&amp;ROUNDUP(MONTH(SalesDataTable[[#This Row],[Order Date]])/3,0)</f>
        <v>Q2</v>
      </c>
      <c r="E486" s="4" t="str">
        <f>TEXT(SalesDataTable[[#This Row],[Order Date]],"mmm")</f>
        <v>Apr</v>
      </c>
      <c r="F486" s="4" t="s">
        <v>20</v>
      </c>
      <c r="G486" s="4" t="s">
        <v>33</v>
      </c>
      <c r="H486" s="4" t="s">
        <v>2</v>
      </c>
      <c r="I486" s="4" t="s">
        <v>3</v>
      </c>
      <c r="J486" s="4" t="s">
        <v>9</v>
      </c>
      <c r="K486" s="4" t="s">
        <v>46</v>
      </c>
      <c r="L486" s="8">
        <v>2</v>
      </c>
      <c r="M486" s="5">
        <v>72.900000000000006</v>
      </c>
      <c r="N486" s="6">
        <v>0</v>
      </c>
      <c r="O486" s="5">
        <v>31.52</v>
      </c>
      <c r="P486" s="5">
        <f t="shared" si="28"/>
        <v>145.80000000000001</v>
      </c>
      <c r="Q486" s="5">
        <f t="shared" si="29"/>
        <v>63.04</v>
      </c>
      <c r="R486" s="5">
        <f t="shared" si="30"/>
        <v>82.760000000000019</v>
      </c>
      <c r="S486" s="7">
        <f t="shared" si="31"/>
        <v>0.5676268861454048</v>
      </c>
    </row>
    <row r="487" spans="1:19" ht="15.6">
      <c r="A487" s="2">
        <v>169</v>
      </c>
      <c r="B487" s="3">
        <v>46115</v>
      </c>
      <c r="C487" s="4">
        <f>YEAR(SalesDataTable[[#This Row],[Order Date]])</f>
        <v>2026</v>
      </c>
      <c r="D487" s="10" t="str">
        <f>"Q"&amp;ROUNDUP(MONTH(SalesDataTable[[#This Row],[Order Date]])/3,0)</f>
        <v>Q2</v>
      </c>
      <c r="E487" s="4" t="str">
        <f>TEXT(SalesDataTable[[#This Row],[Order Date]],"mmm")</f>
        <v>Apr</v>
      </c>
      <c r="F487" s="4" t="s">
        <v>11</v>
      </c>
      <c r="G487" s="4" t="s">
        <v>52</v>
      </c>
      <c r="H487" s="4" t="s">
        <v>2</v>
      </c>
      <c r="I487" s="4" t="s">
        <v>13</v>
      </c>
      <c r="J487" s="4" t="s">
        <v>9</v>
      </c>
      <c r="K487" s="4" t="s">
        <v>10</v>
      </c>
      <c r="L487" s="8">
        <v>2</v>
      </c>
      <c r="M487" s="5">
        <v>93.48</v>
      </c>
      <c r="N487" s="6">
        <v>0</v>
      </c>
      <c r="O487" s="5">
        <v>45.15</v>
      </c>
      <c r="P487" s="5">
        <f t="shared" si="28"/>
        <v>186.96</v>
      </c>
      <c r="Q487" s="5">
        <f t="shared" si="29"/>
        <v>90.3</v>
      </c>
      <c r="R487" s="5">
        <f t="shared" si="30"/>
        <v>96.660000000000011</v>
      </c>
      <c r="S487" s="7">
        <f t="shared" si="31"/>
        <v>0.51700898587933253</v>
      </c>
    </row>
    <row r="488" spans="1:19" ht="15.6">
      <c r="A488" s="2">
        <v>877</v>
      </c>
      <c r="B488" s="3">
        <v>46115</v>
      </c>
      <c r="C488" s="4">
        <f>YEAR(SalesDataTable[[#This Row],[Order Date]])</f>
        <v>2026</v>
      </c>
      <c r="D488" s="10" t="str">
        <f>"Q"&amp;ROUNDUP(MONTH(SalesDataTable[[#This Row],[Order Date]])/3,0)</f>
        <v>Q2</v>
      </c>
      <c r="E488" s="4" t="str">
        <f>TEXT(SalesDataTable[[#This Row],[Order Date]],"mmm")</f>
        <v>Apr</v>
      </c>
      <c r="F488" s="4" t="s">
        <v>6</v>
      </c>
      <c r="G488" s="4" t="s">
        <v>43</v>
      </c>
      <c r="H488" s="4" t="s">
        <v>2</v>
      </c>
      <c r="I488" s="4" t="s">
        <v>13</v>
      </c>
      <c r="J488" s="4" t="s">
        <v>23</v>
      </c>
      <c r="K488" s="4" t="s">
        <v>51</v>
      </c>
      <c r="L488" s="8">
        <v>1</v>
      </c>
      <c r="M488" s="5">
        <v>123.63</v>
      </c>
      <c r="N488" s="6">
        <v>0</v>
      </c>
      <c r="O488" s="5">
        <v>58.88</v>
      </c>
      <c r="P488" s="5">
        <f t="shared" si="28"/>
        <v>123.63</v>
      </c>
      <c r="Q488" s="5">
        <f t="shared" si="29"/>
        <v>58.88</v>
      </c>
      <c r="R488" s="5">
        <f t="shared" si="30"/>
        <v>64.75</v>
      </c>
      <c r="S488" s="7">
        <f t="shared" si="31"/>
        <v>0.52374019250990866</v>
      </c>
    </row>
    <row r="489" spans="1:19" ht="15.6">
      <c r="A489" s="2">
        <v>2023</v>
      </c>
      <c r="B489" s="3">
        <v>46115</v>
      </c>
      <c r="C489" s="4">
        <f>YEAR(SalesDataTable[[#This Row],[Order Date]])</f>
        <v>2026</v>
      </c>
      <c r="D489" s="10" t="str">
        <f>"Q"&amp;ROUNDUP(MONTH(SalesDataTable[[#This Row],[Order Date]])/3,0)</f>
        <v>Q2</v>
      </c>
      <c r="E489" s="4" t="str">
        <f>TEXT(SalesDataTable[[#This Row],[Order Date]],"mmm")</f>
        <v>Apr</v>
      </c>
      <c r="F489" s="4" t="s">
        <v>6</v>
      </c>
      <c r="G489" s="4" t="s">
        <v>43</v>
      </c>
      <c r="H489" s="4" t="s">
        <v>2</v>
      </c>
      <c r="I489" s="4" t="s">
        <v>13</v>
      </c>
      <c r="J489" s="4" t="s">
        <v>14</v>
      </c>
      <c r="K489" s="4" t="s">
        <v>48</v>
      </c>
      <c r="L489" s="8">
        <v>3</v>
      </c>
      <c r="M489" s="5">
        <v>168.37</v>
      </c>
      <c r="N489" s="6">
        <v>0</v>
      </c>
      <c r="O489" s="5">
        <v>87.15</v>
      </c>
      <c r="P489" s="5">
        <f t="shared" si="28"/>
        <v>505.11</v>
      </c>
      <c r="Q489" s="5">
        <f t="shared" si="29"/>
        <v>261.45000000000005</v>
      </c>
      <c r="R489" s="5">
        <f t="shared" si="30"/>
        <v>243.65999999999997</v>
      </c>
      <c r="S489" s="7">
        <f t="shared" si="31"/>
        <v>0.4823899744610084</v>
      </c>
    </row>
    <row r="490" spans="1:19" ht="15.6">
      <c r="A490" s="2">
        <v>2548</v>
      </c>
      <c r="B490" s="3">
        <v>46115</v>
      </c>
      <c r="C490" s="4">
        <f>YEAR(SalesDataTable[[#This Row],[Order Date]])</f>
        <v>2026</v>
      </c>
      <c r="D490" s="10" t="str">
        <f>"Q"&amp;ROUNDUP(MONTH(SalesDataTable[[#This Row],[Order Date]])/3,0)</f>
        <v>Q2</v>
      </c>
      <c r="E490" s="4" t="str">
        <f>TEXT(SalesDataTable[[#This Row],[Order Date]],"mmm")</f>
        <v>Apr</v>
      </c>
      <c r="F490" s="4" t="s">
        <v>0</v>
      </c>
      <c r="G490" s="4" t="s">
        <v>36</v>
      </c>
      <c r="H490" s="4" t="s">
        <v>28</v>
      </c>
      <c r="I490" s="4" t="s">
        <v>13</v>
      </c>
      <c r="J490" s="4" t="s">
        <v>4</v>
      </c>
      <c r="K490" s="4" t="s">
        <v>22</v>
      </c>
      <c r="L490" s="8">
        <v>4</v>
      </c>
      <c r="M490" s="5">
        <v>51.68</v>
      </c>
      <c r="N490" s="6">
        <v>0.05</v>
      </c>
      <c r="O490" s="5">
        <v>23.09</v>
      </c>
      <c r="P490" s="5">
        <f t="shared" si="28"/>
        <v>196.38399999999999</v>
      </c>
      <c r="Q490" s="5">
        <f t="shared" si="29"/>
        <v>92.36</v>
      </c>
      <c r="R490" s="5">
        <f t="shared" si="30"/>
        <v>104.02399999999999</v>
      </c>
      <c r="S490" s="7">
        <f t="shared" si="31"/>
        <v>0.52969692031937421</v>
      </c>
    </row>
    <row r="491" spans="1:19" ht="15.6">
      <c r="A491" s="2">
        <v>2602</v>
      </c>
      <c r="B491" s="3">
        <v>46115</v>
      </c>
      <c r="C491" s="4">
        <f>YEAR(SalesDataTable[[#This Row],[Order Date]])</f>
        <v>2026</v>
      </c>
      <c r="D491" s="10" t="str">
        <f>"Q"&amp;ROUNDUP(MONTH(SalesDataTable[[#This Row],[Order Date]])/3,0)</f>
        <v>Q2</v>
      </c>
      <c r="E491" s="4" t="str">
        <f>TEXT(SalesDataTable[[#This Row],[Order Date]],"mmm")</f>
        <v>Apr</v>
      </c>
      <c r="F491" s="4" t="s">
        <v>6</v>
      </c>
      <c r="G491" s="4" t="s">
        <v>43</v>
      </c>
      <c r="H491" s="4" t="s">
        <v>28</v>
      </c>
      <c r="I491" s="4" t="s">
        <v>13</v>
      </c>
      <c r="J491" s="4" t="s">
        <v>4</v>
      </c>
      <c r="K491" s="4" t="s">
        <v>26</v>
      </c>
      <c r="L491" s="8">
        <v>1</v>
      </c>
      <c r="M491" s="5">
        <v>40.159999999999997</v>
      </c>
      <c r="N491" s="6">
        <v>0</v>
      </c>
      <c r="O491" s="5">
        <v>16.77</v>
      </c>
      <c r="P491" s="5">
        <f t="shared" si="28"/>
        <v>40.159999999999997</v>
      </c>
      <c r="Q491" s="5">
        <f t="shared" si="29"/>
        <v>16.77</v>
      </c>
      <c r="R491" s="5">
        <f t="shared" si="30"/>
        <v>23.389999999999997</v>
      </c>
      <c r="S491" s="7">
        <f t="shared" si="31"/>
        <v>0.58242031872509958</v>
      </c>
    </row>
    <row r="492" spans="1:19" ht="15.6">
      <c r="A492" s="2">
        <v>3229</v>
      </c>
      <c r="B492" s="3">
        <v>46115</v>
      </c>
      <c r="C492" s="4">
        <f>YEAR(SalesDataTable[[#This Row],[Order Date]])</f>
        <v>2026</v>
      </c>
      <c r="D492" s="10" t="str">
        <f>"Q"&amp;ROUNDUP(MONTH(SalesDataTable[[#This Row],[Order Date]])/3,0)</f>
        <v>Q2</v>
      </c>
      <c r="E492" s="4" t="str">
        <f>TEXT(SalesDataTable[[#This Row],[Order Date]],"mmm")</f>
        <v>Apr</v>
      </c>
      <c r="F492" s="4" t="s">
        <v>20</v>
      </c>
      <c r="G492" s="4" t="s">
        <v>47</v>
      </c>
      <c r="H492" s="4" t="s">
        <v>19</v>
      </c>
      <c r="I492" s="4" t="s">
        <v>3</v>
      </c>
      <c r="J492" s="4" t="s">
        <v>14</v>
      </c>
      <c r="K492" s="4" t="s">
        <v>15</v>
      </c>
      <c r="L492" s="8">
        <v>3</v>
      </c>
      <c r="M492" s="5">
        <v>36.17</v>
      </c>
      <c r="N492" s="6">
        <v>0.1</v>
      </c>
      <c r="O492" s="5">
        <v>13.65</v>
      </c>
      <c r="P492" s="5">
        <f t="shared" si="28"/>
        <v>97.659000000000006</v>
      </c>
      <c r="Q492" s="5">
        <f t="shared" si="29"/>
        <v>40.950000000000003</v>
      </c>
      <c r="R492" s="5">
        <f t="shared" si="30"/>
        <v>56.709000000000003</v>
      </c>
      <c r="S492" s="7">
        <f t="shared" si="31"/>
        <v>0.58068380794396834</v>
      </c>
    </row>
    <row r="493" spans="1:19" ht="15.6">
      <c r="A493" s="2">
        <v>3261</v>
      </c>
      <c r="B493" s="3">
        <v>46115</v>
      </c>
      <c r="C493" s="4">
        <f>YEAR(SalesDataTable[[#This Row],[Order Date]])</f>
        <v>2026</v>
      </c>
      <c r="D493" s="10" t="str">
        <f>"Q"&amp;ROUNDUP(MONTH(SalesDataTable[[#This Row],[Order Date]])/3,0)</f>
        <v>Q2</v>
      </c>
      <c r="E493" s="4" t="str">
        <f>TEXT(SalesDataTable[[#This Row],[Order Date]],"mmm")</f>
        <v>Apr</v>
      </c>
      <c r="F493" s="4" t="s">
        <v>11</v>
      </c>
      <c r="G493" s="4" t="s">
        <v>39</v>
      </c>
      <c r="H493" s="4" t="s">
        <v>2</v>
      </c>
      <c r="I493" s="4" t="s">
        <v>13</v>
      </c>
      <c r="J493" s="4" t="s">
        <v>14</v>
      </c>
      <c r="K493" s="4" t="s">
        <v>44</v>
      </c>
      <c r="L493" s="8">
        <v>4</v>
      </c>
      <c r="M493" s="5">
        <v>130.55000000000001</v>
      </c>
      <c r="N493" s="6">
        <v>0</v>
      </c>
      <c r="O493" s="5">
        <v>67.66</v>
      </c>
      <c r="P493" s="5">
        <f t="shared" si="28"/>
        <v>522.20000000000005</v>
      </c>
      <c r="Q493" s="5">
        <f t="shared" si="29"/>
        <v>270.64</v>
      </c>
      <c r="R493" s="5">
        <f t="shared" si="30"/>
        <v>251.56000000000006</v>
      </c>
      <c r="S493" s="7">
        <f t="shared" si="31"/>
        <v>0.48173113749521262</v>
      </c>
    </row>
    <row r="494" spans="1:19" ht="15.6">
      <c r="A494" s="2">
        <v>3621</v>
      </c>
      <c r="B494" s="3">
        <v>46115</v>
      </c>
      <c r="C494" s="4">
        <f>YEAR(SalesDataTable[[#This Row],[Order Date]])</f>
        <v>2026</v>
      </c>
      <c r="D494" s="10" t="str">
        <f>"Q"&amp;ROUNDUP(MONTH(SalesDataTable[[#This Row],[Order Date]])/3,0)</f>
        <v>Q2</v>
      </c>
      <c r="E494" s="4" t="str">
        <f>TEXT(SalesDataTable[[#This Row],[Order Date]],"mmm")</f>
        <v>Apr</v>
      </c>
      <c r="F494" s="4" t="s">
        <v>20</v>
      </c>
      <c r="G494" s="4" t="s">
        <v>33</v>
      </c>
      <c r="H494" s="4" t="s">
        <v>2</v>
      </c>
      <c r="I494" s="4" t="s">
        <v>13</v>
      </c>
      <c r="J494" s="4" t="s">
        <v>4</v>
      </c>
      <c r="K494" s="4" t="s">
        <v>30</v>
      </c>
      <c r="L494" s="8">
        <v>2</v>
      </c>
      <c r="M494" s="5">
        <v>102.63</v>
      </c>
      <c r="N494" s="6">
        <v>0</v>
      </c>
      <c r="O494" s="5">
        <v>50.19</v>
      </c>
      <c r="P494" s="5">
        <f t="shared" si="28"/>
        <v>205.26</v>
      </c>
      <c r="Q494" s="5">
        <f t="shared" si="29"/>
        <v>100.38</v>
      </c>
      <c r="R494" s="5">
        <f t="shared" si="30"/>
        <v>104.88</v>
      </c>
      <c r="S494" s="7">
        <f t="shared" si="31"/>
        <v>0.51096170710318622</v>
      </c>
    </row>
    <row r="495" spans="1:19" ht="15.6">
      <c r="A495" s="2">
        <v>4681</v>
      </c>
      <c r="B495" s="3">
        <v>46115</v>
      </c>
      <c r="C495" s="4">
        <f>YEAR(SalesDataTable[[#This Row],[Order Date]])</f>
        <v>2026</v>
      </c>
      <c r="D495" s="10" t="str">
        <f>"Q"&amp;ROUNDUP(MONTH(SalesDataTable[[#This Row],[Order Date]])/3,0)</f>
        <v>Q2</v>
      </c>
      <c r="E495" s="4" t="str">
        <f>TEXT(SalesDataTable[[#This Row],[Order Date]],"mmm")</f>
        <v>Apr</v>
      </c>
      <c r="F495" s="4" t="s">
        <v>20</v>
      </c>
      <c r="G495" s="4" t="s">
        <v>47</v>
      </c>
      <c r="H495" s="4" t="s">
        <v>28</v>
      </c>
      <c r="I495" s="4" t="s">
        <v>3</v>
      </c>
      <c r="J495" s="4" t="s">
        <v>4</v>
      </c>
      <c r="K495" s="4" t="s">
        <v>5</v>
      </c>
      <c r="L495" s="8">
        <v>6</v>
      </c>
      <c r="M495" s="5">
        <v>81.239999999999995</v>
      </c>
      <c r="N495" s="6">
        <v>0</v>
      </c>
      <c r="O495" s="5">
        <v>43.28</v>
      </c>
      <c r="P495" s="5">
        <f t="shared" si="28"/>
        <v>487.43999999999994</v>
      </c>
      <c r="Q495" s="5">
        <f t="shared" si="29"/>
        <v>259.68</v>
      </c>
      <c r="R495" s="5">
        <f t="shared" si="30"/>
        <v>227.75999999999993</v>
      </c>
      <c r="S495" s="7">
        <f t="shared" si="31"/>
        <v>0.46725750861644505</v>
      </c>
    </row>
    <row r="496" spans="1:19" ht="15.6">
      <c r="A496" s="2">
        <v>4954</v>
      </c>
      <c r="B496" s="3">
        <v>46115</v>
      </c>
      <c r="C496" s="4">
        <f>YEAR(SalesDataTable[[#This Row],[Order Date]])</f>
        <v>2026</v>
      </c>
      <c r="D496" s="10" t="str">
        <f>"Q"&amp;ROUNDUP(MONTH(SalesDataTable[[#This Row],[Order Date]])/3,0)</f>
        <v>Q2</v>
      </c>
      <c r="E496" s="4" t="str">
        <f>TEXT(SalesDataTable[[#This Row],[Order Date]],"mmm")</f>
        <v>Apr</v>
      </c>
      <c r="F496" s="4" t="s">
        <v>20</v>
      </c>
      <c r="G496" s="4" t="s">
        <v>33</v>
      </c>
      <c r="H496" s="4" t="s">
        <v>2</v>
      </c>
      <c r="I496" s="4" t="s">
        <v>13</v>
      </c>
      <c r="J496" s="4" t="s">
        <v>9</v>
      </c>
      <c r="K496" s="4" t="s">
        <v>46</v>
      </c>
      <c r="L496" s="8">
        <v>3</v>
      </c>
      <c r="M496" s="5">
        <v>72.11</v>
      </c>
      <c r="N496" s="6">
        <v>0.05</v>
      </c>
      <c r="O496" s="5">
        <v>31.63</v>
      </c>
      <c r="P496" s="5">
        <f t="shared" si="28"/>
        <v>205.51349999999996</v>
      </c>
      <c r="Q496" s="5">
        <f t="shared" si="29"/>
        <v>94.89</v>
      </c>
      <c r="R496" s="5">
        <f t="shared" si="30"/>
        <v>110.62349999999996</v>
      </c>
      <c r="S496" s="7">
        <f t="shared" si="31"/>
        <v>0.5382785072513484</v>
      </c>
    </row>
    <row r="497" spans="1:19" ht="15.6">
      <c r="A497" s="2">
        <v>1153</v>
      </c>
      <c r="B497" s="3">
        <v>46116</v>
      </c>
      <c r="C497" s="4">
        <f>YEAR(SalesDataTable[[#This Row],[Order Date]])</f>
        <v>2026</v>
      </c>
      <c r="D497" s="10" t="str">
        <f>"Q"&amp;ROUNDUP(MONTH(SalesDataTable[[#This Row],[Order Date]])/3,0)</f>
        <v>Q2</v>
      </c>
      <c r="E497" s="4" t="str">
        <f>TEXT(SalesDataTable[[#This Row],[Order Date]],"mmm")</f>
        <v>Apr</v>
      </c>
      <c r="F497" s="4" t="s">
        <v>11</v>
      </c>
      <c r="G497" s="4" t="s">
        <v>52</v>
      </c>
      <c r="H497" s="4" t="s">
        <v>19</v>
      </c>
      <c r="I497" s="4" t="s">
        <v>13</v>
      </c>
      <c r="J497" s="4" t="s">
        <v>9</v>
      </c>
      <c r="K497" s="4" t="s">
        <v>10</v>
      </c>
      <c r="L497" s="8">
        <v>4</v>
      </c>
      <c r="M497" s="5">
        <v>90.15</v>
      </c>
      <c r="N497" s="6">
        <v>0</v>
      </c>
      <c r="O497" s="5">
        <v>44.9</v>
      </c>
      <c r="P497" s="5">
        <f t="shared" si="28"/>
        <v>360.6</v>
      </c>
      <c r="Q497" s="5">
        <f t="shared" si="29"/>
        <v>179.6</v>
      </c>
      <c r="R497" s="5">
        <f t="shared" si="30"/>
        <v>181.00000000000003</v>
      </c>
      <c r="S497" s="7">
        <f t="shared" si="31"/>
        <v>0.50194120909595119</v>
      </c>
    </row>
    <row r="498" spans="1:19" ht="15.6">
      <c r="A498" s="2">
        <v>1383</v>
      </c>
      <c r="B498" s="3">
        <v>46116</v>
      </c>
      <c r="C498" s="4">
        <f>YEAR(SalesDataTable[[#This Row],[Order Date]])</f>
        <v>2026</v>
      </c>
      <c r="D498" s="10" t="str">
        <f>"Q"&amp;ROUNDUP(MONTH(SalesDataTable[[#This Row],[Order Date]])/3,0)</f>
        <v>Q2</v>
      </c>
      <c r="E498" s="4" t="str">
        <f>TEXT(SalesDataTable[[#This Row],[Order Date]],"mmm")</f>
        <v>Apr</v>
      </c>
      <c r="F498" s="4" t="s">
        <v>20</v>
      </c>
      <c r="G498" s="4" t="s">
        <v>21</v>
      </c>
      <c r="H498" s="4" t="s">
        <v>19</v>
      </c>
      <c r="I498" s="4" t="s">
        <v>3</v>
      </c>
      <c r="J498" s="4" t="s">
        <v>4</v>
      </c>
      <c r="K498" s="4" t="s">
        <v>22</v>
      </c>
      <c r="L498" s="8">
        <v>1</v>
      </c>
      <c r="M498" s="5">
        <v>50.7</v>
      </c>
      <c r="N498" s="6">
        <v>0.05</v>
      </c>
      <c r="O498" s="5">
        <v>21.85</v>
      </c>
      <c r="P498" s="5">
        <f t="shared" si="28"/>
        <v>48.164999999999999</v>
      </c>
      <c r="Q498" s="5">
        <f t="shared" si="29"/>
        <v>21.85</v>
      </c>
      <c r="R498" s="5">
        <f t="shared" si="30"/>
        <v>26.314999999999998</v>
      </c>
      <c r="S498" s="7">
        <f t="shared" si="31"/>
        <v>0.54635108481262329</v>
      </c>
    </row>
    <row r="499" spans="1:19" ht="15.6">
      <c r="A499" s="2">
        <v>2583</v>
      </c>
      <c r="B499" s="3">
        <v>46116</v>
      </c>
      <c r="C499" s="4">
        <f>YEAR(SalesDataTable[[#This Row],[Order Date]])</f>
        <v>2026</v>
      </c>
      <c r="D499" s="10" t="str">
        <f>"Q"&amp;ROUNDUP(MONTH(SalesDataTable[[#This Row],[Order Date]])/3,0)</f>
        <v>Q2</v>
      </c>
      <c r="E499" s="4" t="str">
        <f>TEXT(SalesDataTable[[#This Row],[Order Date]],"mmm")</f>
        <v>Apr</v>
      </c>
      <c r="F499" s="4" t="s">
        <v>0</v>
      </c>
      <c r="G499" s="4" t="s">
        <v>1</v>
      </c>
      <c r="H499" s="4" t="s">
        <v>2</v>
      </c>
      <c r="I499" s="4" t="s">
        <v>3</v>
      </c>
      <c r="J499" s="4" t="s">
        <v>34</v>
      </c>
      <c r="K499" s="4" t="s">
        <v>35</v>
      </c>
      <c r="L499" s="8">
        <v>1</v>
      </c>
      <c r="M499" s="5">
        <v>41.13</v>
      </c>
      <c r="N499" s="6">
        <v>0</v>
      </c>
      <c r="O499" s="5">
        <v>15.04</v>
      </c>
      <c r="P499" s="5">
        <f t="shared" si="28"/>
        <v>41.13</v>
      </c>
      <c r="Q499" s="5">
        <f t="shared" si="29"/>
        <v>15.04</v>
      </c>
      <c r="R499" s="5">
        <f t="shared" si="30"/>
        <v>26.090000000000003</v>
      </c>
      <c r="S499" s="7">
        <f t="shared" si="31"/>
        <v>0.63433017262338931</v>
      </c>
    </row>
    <row r="500" spans="1:19" ht="15.6">
      <c r="A500" s="2">
        <v>4074</v>
      </c>
      <c r="B500" s="3">
        <v>46116</v>
      </c>
      <c r="C500" s="4">
        <f>YEAR(SalesDataTable[[#This Row],[Order Date]])</f>
        <v>2026</v>
      </c>
      <c r="D500" s="10" t="str">
        <f>"Q"&amp;ROUNDUP(MONTH(SalesDataTable[[#This Row],[Order Date]])/3,0)</f>
        <v>Q2</v>
      </c>
      <c r="E500" s="4" t="str">
        <f>TEXT(SalesDataTable[[#This Row],[Order Date]],"mmm")</f>
        <v>Apr</v>
      </c>
      <c r="F500" s="4" t="s">
        <v>6</v>
      </c>
      <c r="G500" s="4" t="s">
        <v>7</v>
      </c>
      <c r="H500" s="4" t="s">
        <v>19</v>
      </c>
      <c r="I500" s="4" t="s">
        <v>3</v>
      </c>
      <c r="J500" s="4" t="s">
        <v>23</v>
      </c>
      <c r="K500" s="4" t="s">
        <v>51</v>
      </c>
      <c r="L500" s="8">
        <v>1</v>
      </c>
      <c r="M500" s="5">
        <v>121.66</v>
      </c>
      <c r="N500" s="6">
        <v>0</v>
      </c>
      <c r="O500" s="5">
        <v>61.37</v>
      </c>
      <c r="P500" s="5">
        <f t="shared" si="28"/>
        <v>121.66</v>
      </c>
      <c r="Q500" s="5">
        <f t="shared" si="29"/>
        <v>61.37</v>
      </c>
      <c r="R500" s="5">
        <f t="shared" si="30"/>
        <v>60.29</v>
      </c>
      <c r="S500" s="7">
        <f t="shared" si="31"/>
        <v>0.49556140062469178</v>
      </c>
    </row>
    <row r="501" spans="1:19" ht="15.6">
      <c r="A501" s="2">
        <v>4301</v>
      </c>
      <c r="B501" s="3">
        <v>46116</v>
      </c>
      <c r="C501" s="4">
        <f>YEAR(SalesDataTable[[#This Row],[Order Date]])</f>
        <v>2026</v>
      </c>
      <c r="D501" s="10" t="str">
        <f>"Q"&amp;ROUNDUP(MONTH(SalesDataTable[[#This Row],[Order Date]])/3,0)</f>
        <v>Q2</v>
      </c>
      <c r="E501" s="4" t="str">
        <f>TEXT(SalesDataTable[[#This Row],[Order Date]],"mmm")</f>
        <v>Apr</v>
      </c>
      <c r="F501" s="4" t="s">
        <v>11</v>
      </c>
      <c r="G501" s="4" t="s">
        <v>52</v>
      </c>
      <c r="H501" s="4" t="s">
        <v>19</v>
      </c>
      <c r="I501" s="4" t="s">
        <v>13</v>
      </c>
      <c r="J501" s="4" t="s">
        <v>34</v>
      </c>
      <c r="K501" s="4" t="s">
        <v>38</v>
      </c>
      <c r="L501" s="8">
        <v>1</v>
      </c>
      <c r="M501" s="5">
        <v>122.77</v>
      </c>
      <c r="N501" s="6">
        <v>0.1</v>
      </c>
      <c r="O501" s="5">
        <v>70.59</v>
      </c>
      <c r="P501" s="5">
        <f t="shared" si="28"/>
        <v>110.49299999999999</v>
      </c>
      <c r="Q501" s="5">
        <f t="shared" si="29"/>
        <v>70.59</v>
      </c>
      <c r="R501" s="5">
        <f t="shared" si="30"/>
        <v>39.902999999999992</v>
      </c>
      <c r="S501" s="7">
        <f t="shared" si="31"/>
        <v>0.36113599956558329</v>
      </c>
    </row>
    <row r="502" spans="1:19" ht="15.6">
      <c r="A502" s="2">
        <v>4692</v>
      </c>
      <c r="B502" s="3">
        <v>46116</v>
      </c>
      <c r="C502" s="4">
        <f>YEAR(SalesDataTable[[#This Row],[Order Date]])</f>
        <v>2026</v>
      </c>
      <c r="D502" s="10" t="str">
        <f>"Q"&amp;ROUNDUP(MONTH(SalesDataTable[[#This Row],[Order Date]])/3,0)</f>
        <v>Q2</v>
      </c>
      <c r="E502" s="4" t="str">
        <f>TEXT(SalesDataTable[[#This Row],[Order Date]],"mmm")</f>
        <v>Apr</v>
      </c>
      <c r="F502" s="4" t="s">
        <v>20</v>
      </c>
      <c r="G502" s="4" t="s">
        <v>47</v>
      </c>
      <c r="H502" s="4" t="s">
        <v>2</v>
      </c>
      <c r="I502" s="4" t="s">
        <v>3</v>
      </c>
      <c r="J502" s="4" t="s">
        <v>4</v>
      </c>
      <c r="K502" s="4" t="s">
        <v>22</v>
      </c>
      <c r="L502" s="8">
        <v>1</v>
      </c>
      <c r="M502" s="5">
        <v>49.96</v>
      </c>
      <c r="N502" s="6">
        <v>0</v>
      </c>
      <c r="O502" s="5">
        <v>22.13</v>
      </c>
      <c r="P502" s="5">
        <f t="shared" si="28"/>
        <v>49.96</v>
      </c>
      <c r="Q502" s="5">
        <f t="shared" si="29"/>
        <v>22.13</v>
      </c>
      <c r="R502" s="5">
        <f t="shared" si="30"/>
        <v>27.830000000000002</v>
      </c>
      <c r="S502" s="7">
        <f t="shared" si="31"/>
        <v>0.55704563650920735</v>
      </c>
    </row>
    <row r="503" spans="1:19" ht="15.6">
      <c r="A503" s="2">
        <v>1951</v>
      </c>
      <c r="B503" s="3">
        <v>46117</v>
      </c>
      <c r="C503" s="4">
        <f>YEAR(SalesDataTable[[#This Row],[Order Date]])</f>
        <v>2026</v>
      </c>
      <c r="D503" s="10" t="str">
        <f>"Q"&amp;ROUNDUP(MONTH(SalesDataTable[[#This Row],[Order Date]])/3,0)</f>
        <v>Q2</v>
      </c>
      <c r="E503" s="4" t="str">
        <f>TEXT(SalesDataTable[[#This Row],[Order Date]],"mmm")</f>
        <v>Apr</v>
      </c>
      <c r="F503" s="4" t="s">
        <v>20</v>
      </c>
      <c r="G503" s="4" t="s">
        <v>33</v>
      </c>
      <c r="H503" s="4" t="s">
        <v>28</v>
      </c>
      <c r="I503" s="4" t="s">
        <v>3</v>
      </c>
      <c r="J503" s="4" t="s">
        <v>9</v>
      </c>
      <c r="K503" s="4" t="s">
        <v>37</v>
      </c>
      <c r="L503" s="8">
        <v>2</v>
      </c>
      <c r="M503" s="5">
        <v>155.13</v>
      </c>
      <c r="N503" s="6">
        <v>0.15</v>
      </c>
      <c r="O503" s="5">
        <v>80.959999999999994</v>
      </c>
      <c r="P503" s="5">
        <f t="shared" si="28"/>
        <v>263.721</v>
      </c>
      <c r="Q503" s="5">
        <f t="shared" si="29"/>
        <v>161.91999999999999</v>
      </c>
      <c r="R503" s="5">
        <f t="shared" si="30"/>
        <v>101.80100000000002</v>
      </c>
      <c r="S503" s="7">
        <f t="shared" si="31"/>
        <v>0.38601779911345707</v>
      </c>
    </row>
    <row r="504" spans="1:19" ht="15.6">
      <c r="A504" s="2">
        <v>2111</v>
      </c>
      <c r="B504" s="3">
        <v>46117</v>
      </c>
      <c r="C504" s="4">
        <f>YEAR(SalesDataTable[[#This Row],[Order Date]])</f>
        <v>2026</v>
      </c>
      <c r="D504" s="10" t="str">
        <f>"Q"&amp;ROUNDUP(MONTH(SalesDataTable[[#This Row],[Order Date]])/3,0)</f>
        <v>Q2</v>
      </c>
      <c r="E504" s="4" t="str">
        <f>TEXT(SalesDataTable[[#This Row],[Order Date]],"mmm")</f>
        <v>Apr</v>
      </c>
      <c r="F504" s="4" t="s">
        <v>20</v>
      </c>
      <c r="G504" s="4" t="s">
        <v>47</v>
      </c>
      <c r="H504" s="4" t="s">
        <v>2</v>
      </c>
      <c r="I504" s="4" t="s">
        <v>13</v>
      </c>
      <c r="J504" s="4" t="s">
        <v>9</v>
      </c>
      <c r="K504" s="4" t="s">
        <v>46</v>
      </c>
      <c r="L504" s="8">
        <v>3</v>
      </c>
      <c r="M504" s="5">
        <v>69.83</v>
      </c>
      <c r="N504" s="6">
        <v>0.05</v>
      </c>
      <c r="O504" s="5">
        <v>31.53</v>
      </c>
      <c r="P504" s="5">
        <f t="shared" si="28"/>
        <v>199.0155</v>
      </c>
      <c r="Q504" s="5">
        <f t="shared" si="29"/>
        <v>94.59</v>
      </c>
      <c r="R504" s="5">
        <f t="shared" si="30"/>
        <v>104.4255</v>
      </c>
      <c r="S504" s="7">
        <f t="shared" si="31"/>
        <v>0.52471038687941396</v>
      </c>
    </row>
    <row r="505" spans="1:19" ht="15.6">
      <c r="A505" s="2">
        <v>2933</v>
      </c>
      <c r="B505" s="3">
        <v>46117</v>
      </c>
      <c r="C505" s="4">
        <f>YEAR(SalesDataTable[[#This Row],[Order Date]])</f>
        <v>2026</v>
      </c>
      <c r="D505" s="10" t="str">
        <f>"Q"&amp;ROUNDUP(MONTH(SalesDataTable[[#This Row],[Order Date]])/3,0)</f>
        <v>Q2</v>
      </c>
      <c r="E505" s="4" t="str">
        <f>TEXT(SalesDataTable[[#This Row],[Order Date]],"mmm")</f>
        <v>Apr</v>
      </c>
      <c r="F505" s="4" t="s">
        <v>6</v>
      </c>
      <c r="G505" s="4" t="s">
        <v>27</v>
      </c>
      <c r="H505" s="4" t="s">
        <v>19</v>
      </c>
      <c r="I505" s="4" t="s">
        <v>3</v>
      </c>
      <c r="J505" s="4" t="s">
        <v>14</v>
      </c>
      <c r="K505" s="4" t="s">
        <v>15</v>
      </c>
      <c r="L505" s="8">
        <v>1</v>
      </c>
      <c r="M505" s="5">
        <v>35.4</v>
      </c>
      <c r="N505" s="6">
        <v>0</v>
      </c>
      <c r="O505" s="5">
        <v>13.37</v>
      </c>
      <c r="P505" s="5">
        <f t="shared" si="28"/>
        <v>35.4</v>
      </c>
      <c r="Q505" s="5">
        <f t="shared" si="29"/>
        <v>13.37</v>
      </c>
      <c r="R505" s="5">
        <f t="shared" si="30"/>
        <v>22.03</v>
      </c>
      <c r="S505" s="7">
        <f t="shared" si="31"/>
        <v>0.62231638418079105</v>
      </c>
    </row>
    <row r="506" spans="1:19" ht="15.6">
      <c r="A506" s="2">
        <v>3263</v>
      </c>
      <c r="B506" s="3">
        <v>46117</v>
      </c>
      <c r="C506" s="4">
        <f>YEAR(SalesDataTable[[#This Row],[Order Date]])</f>
        <v>2026</v>
      </c>
      <c r="D506" s="10" t="str">
        <f>"Q"&amp;ROUNDUP(MONTH(SalesDataTable[[#This Row],[Order Date]])/3,0)</f>
        <v>Q2</v>
      </c>
      <c r="E506" s="4" t="str">
        <f>TEXT(SalesDataTable[[#This Row],[Order Date]],"mmm")</f>
        <v>Apr</v>
      </c>
      <c r="F506" s="4" t="s">
        <v>20</v>
      </c>
      <c r="G506" s="4" t="s">
        <v>31</v>
      </c>
      <c r="H506" s="4" t="s">
        <v>2</v>
      </c>
      <c r="I506" s="4" t="s">
        <v>13</v>
      </c>
      <c r="J506" s="4" t="s">
        <v>34</v>
      </c>
      <c r="K506" s="4" t="s">
        <v>45</v>
      </c>
      <c r="L506" s="8">
        <v>1</v>
      </c>
      <c r="M506" s="5">
        <v>51.75</v>
      </c>
      <c r="N506" s="6">
        <v>0.1</v>
      </c>
      <c r="O506" s="5">
        <v>22.1</v>
      </c>
      <c r="P506" s="5">
        <f t="shared" si="28"/>
        <v>46.575000000000003</v>
      </c>
      <c r="Q506" s="5">
        <f t="shared" si="29"/>
        <v>22.1</v>
      </c>
      <c r="R506" s="5">
        <f t="shared" si="30"/>
        <v>24.475000000000001</v>
      </c>
      <c r="S506" s="7">
        <f t="shared" si="31"/>
        <v>0.52549651100375738</v>
      </c>
    </row>
    <row r="507" spans="1:19" ht="15.6">
      <c r="A507" s="2">
        <v>4764</v>
      </c>
      <c r="B507" s="3">
        <v>46117</v>
      </c>
      <c r="C507" s="4">
        <f>YEAR(SalesDataTable[[#This Row],[Order Date]])</f>
        <v>2026</v>
      </c>
      <c r="D507" s="10" t="str">
        <f>"Q"&amp;ROUNDUP(MONTH(SalesDataTable[[#This Row],[Order Date]])/3,0)</f>
        <v>Q2</v>
      </c>
      <c r="E507" s="4" t="str">
        <f>TEXT(SalesDataTable[[#This Row],[Order Date]],"mmm")</f>
        <v>Apr</v>
      </c>
      <c r="F507" s="4" t="s">
        <v>20</v>
      </c>
      <c r="G507" s="4" t="s">
        <v>47</v>
      </c>
      <c r="H507" s="4" t="s">
        <v>28</v>
      </c>
      <c r="I507" s="4" t="s">
        <v>13</v>
      </c>
      <c r="J507" s="4" t="s">
        <v>4</v>
      </c>
      <c r="K507" s="4" t="s">
        <v>26</v>
      </c>
      <c r="L507" s="8">
        <v>6</v>
      </c>
      <c r="M507" s="5">
        <v>39.6</v>
      </c>
      <c r="N507" s="6">
        <v>0.15</v>
      </c>
      <c r="O507" s="5">
        <v>17.010000000000002</v>
      </c>
      <c r="P507" s="5">
        <f t="shared" si="28"/>
        <v>201.96</v>
      </c>
      <c r="Q507" s="5">
        <f t="shared" si="29"/>
        <v>102.06</v>
      </c>
      <c r="R507" s="5">
        <f t="shared" si="30"/>
        <v>99.9</v>
      </c>
      <c r="S507" s="7">
        <f t="shared" si="31"/>
        <v>0.49465240641711233</v>
      </c>
    </row>
    <row r="508" spans="1:19" ht="15.6">
      <c r="A508" s="2">
        <v>28</v>
      </c>
      <c r="B508" s="3">
        <v>46118</v>
      </c>
      <c r="C508" s="4">
        <f>YEAR(SalesDataTable[[#This Row],[Order Date]])</f>
        <v>2026</v>
      </c>
      <c r="D508" s="10" t="str">
        <f>"Q"&amp;ROUNDUP(MONTH(SalesDataTable[[#This Row],[Order Date]])/3,0)</f>
        <v>Q2</v>
      </c>
      <c r="E508" s="4" t="str">
        <f>TEXT(SalesDataTable[[#This Row],[Order Date]],"mmm")</f>
        <v>Apr</v>
      </c>
      <c r="F508" s="4" t="s">
        <v>6</v>
      </c>
      <c r="G508" s="4" t="s">
        <v>27</v>
      </c>
      <c r="H508" s="4" t="s">
        <v>19</v>
      </c>
      <c r="I508" s="4" t="s">
        <v>13</v>
      </c>
      <c r="J508" s="4" t="s">
        <v>34</v>
      </c>
      <c r="K508" s="4" t="s">
        <v>38</v>
      </c>
      <c r="L508" s="8">
        <v>2</v>
      </c>
      <c r="M508" s="5">
        <v>125.94</v>
      </c>
      <c r="N508" s="6">
        <v>0.05</v>
      </c>
      <c r="O508" s="5">
        <v>70.94</v>
      </c>
      <c r="P508" s="5">
        <f t="shared" si="28"/>
        <v>239.28599999999997</v>
      </c>
      <c r="Q508" s="5">
        <f t="shared" si="29"/>
        <v>141.88</v>
      </c>
      <c r="R508" s="5">
        <f t="shared" si="30"/>
        <v>97.405999999999977</v>
      </c>
      <c r="S508" s="7">
        <f t="shared" si="31"/>
        <v>0.40706936469329585</v>
      </c>
    </row>
    <row r="509" spans="1:19" ht="15.6">
      <c r="A509" s="2">
        <v>581</v>
      </c>
      <c r="B509" s="3">
        <v>46118</v>
      </c>
      <c r="C509" s="4">
        <f>YEAR(SalesDataTable[[#This Row],[Order Date]])</f>
        <v>2026</v>
      </c>
      <c r="D509" s="10" t="str">
        <f>"Q"&amp;ROUNDUP(MONTH(SalesDataTable[[#This Row],[Order Date]])/3,0)</f>
        <v>Q2</v>
      </c>
      <c r="E509" s="4" t="str">
        <f>TEXT(SalesDataTable[[#This Row],[Order Date]],"mmm")</f>
        <v>Apr</v>
      </c>
      <c r="F509" s="4" t="s">
        <v>6</v>
      </c>
      <c r="G509" s="4" t="s">
        <v>7</v>
      </c>
      <c r="H509" s="4" t="s">
        <v>2</v>
      </c>
      <c r="I509" s="4" t="s">
        <v>3</v>
      </c>
      <c r="J509" s="4" t="s">
        <v>23</v>
      </c>
      <c r="K509" s="4" t="s">
        <v>51</v>
      </c>
      <c r="L509" s="8">
        <v>3</v>
      </c>
      <c r="M509" s="5">
        <v>124.67</v>
      </c>
      <c r="N509" s="6">
        <v>0</v>
      </c>
      <c r="O509" s="5">
        <v>61.46</v>
      </c>
      <c r="P509" s="5">
        <f t="shared" si="28"/>
        <v>374.01</v>
      </c>
      <c r="Q509" s="5">
        <f t="shared" si="29"/>
        <v>184.38</v>
      </c>
      <c r="R509" s="5">
        <f t="shared" si="30"/>
        <v>189.63</v>
      </c>
      <c r="S509" s="7">
        <f t="shared" si="31"/>
        <v>0.50701852891633914</v>
      </c>
    </row>
    <row r="510" spans="1:19" ht="15.6">
      <c r="A510" s="2">
        <v>643</v>
      </c>
      <c r="B510" s="3">
        <v>46118</v>
      </c>
      <c r="C510" s="4">
        <f>YEAR(SalesDataTable[[#This Row],[Order Date]])</f>
        <v>2026</v>
      </c>
      <c r="D510" s="10" t="str">
        <f>"Q"&amp;ROUNDUP(MONTH(SalesDataTable[[#This Row],[Order Date]])/3,0)</f>
        <v>Q2</v>
      </c>
      <c r="E510" s="4" t="str">
        <f>TEXT(SalesDataTable[[#This Row],[Order Date]],"mmm")</f>
        <v>Apr</v>
      </c>
      <c r="F510" s="4" t="s">
        <v>20</v>
      </c>
      <c r="G510" s="4" t="s">
        <v>33</v>
      </c>
      <c r="H510" s="4" t="s">
        <v>2</v>
      </c>
      <c r="I510" s="4" t="s">
        <v>3</v>
      </c>
      <c r="J510" s="4" t="s">
        <v>9</v>
      </c>
      <c r="K510" s="4" t="s">
        <v>46</v>
      </c>
      <c r="L510" s="8">
        <v>2</v>
      </c>
      <c r="M510" s="5">
        <v>72.260000000000005</v>
      </c>
      <c r="N510" s="6">
        <v>0</v>
      </c>
      <c r="O510" s="5">
        <v>33.21</v>
      </c>
      <c r="P510" s="5">
        <f t="shared" si="28"/>
        <v>144.52000000000001</v>
      </c>
      <c r="Q510" s="5">
        <f t="shared" si="29"/>
        <v>66.42</v>
      </c>
      <c r="R510" s="5">
        <f t="shared" si="30"/>
        <v>78.100000000000009</v>
      </c>
      <c r="S510" s="7">
        <f t="shared" si="31"/>
        <v>0.54040963188486024</v>
      </c>
    </row>
    <row r="511" spans="1:19" ht="15.6">
      <c r="A511" s="2">
        <v>1907</v>
      </c>
      <c r="B511" s="3">
        <v>46118</v>
      </c>
      <c r="C511" s="4">
        <f>YEAR(SalesDataTable[[#This Row],[Order Date]])</f>
        <v>2026</v>
      </c>
      <c r="D511" s="10" t="str">
        <f>"Q"&amp;ROUNDUP(MONTH(SalesDataTable[[#This Row],[Order Date]])/3,0)</f>
        <v>Q2</v>
      </c>
      <c r="E511" s="4" t="str">
        <f>TEXT(SalesDataTable[[#This Row],[Order Date]],"mmm")</f>
        <v>Apr</v>
      </c>
      <c r="F511" s="4" t="s">
        <v>6</v>
      </c>
      <c r="G511" s="4" t="s">
        <v>43</v>
      </c>
      <c r="H511" s="4" t="s">
        <v>8</v>
      </c>
      <c r="I511" s="4" t="s">
        <v>16</v>
      </c>
      <c r="J511" s="4" t="s">
        <v>4</v>
      </c>
      <c r="K511" s="4" t="s">
        <v>22</v>
      </c>
      <c r="L511" s="8">
        <v>10</v>
      </c>
      <c r="M511" s="5">
        <v>50.64</v>
      </c>
      <c r="N511" s="6">
        <v>0.2</v>
      </c>
      <c r="O511" s="5">
        <v>22.99</v>
      </c>
      <c r="P511" s="5">
        <f t="shared" si="28"/>
        <v>405.12</v>
      </c>
      <c r="Q511" s="5">
        <f t="shared" si="29"/>
        <v>229.89999999999998</v>
      </c>
      <c r="R511" s="5">
        <f t="shared" si="30"/>
        <v>175.22000000000003</v>
      </c>
      <c r="S511" s="7">
        <f t="shared" si="31"/>
        <v>0.43251382306477099</v>
      </c>
    </row>
    <row r="512" spans="1:19" ht="15.6">
      <c r="A512" s="2">
        <v>1950</v>
      </c>
      <c r="B512" s="3">
        <v>46118</v>
      </c>
      <c r="C512" s="4">
        <f>YEAR(SalesDataTable[[#This Row],[Order Date]])</f>
        <v>2026</v>
      </c>
      <c r="D512" s="10" t="str">
        <f>"Q"&amp;ROUNDUP(MONTH(SalesDataTable[[#This Row],[Order Date]])/3,0)</f>
        <v>Q2</v>
      </c>
      <c r="E512" s="4" t="str">
        <f>TEXT(SalesDataTable[[#This Row],[Order Date]],"mmm")</f>
        <v>Apr</v>
      </c>
      <c r="F512" s="4" t="s">
        <v>0</v>
      </c>
      <c r="G512" s="4" t="s">
        <v>36</v>
      </c>
      <c r="H512" s="4" t="s">
        <v>2</v>
      </c>
      <c r="I512" s="4" t="s">
        <v>13</v>
      </c>
      <c r="J512" s="4" t="s">
        <v>9</v>
      </c>
      <c r="K512" s="4" t="s">
        <v>46</v>
      </c>
      <c r="L512" s="8">
        <v>1</v>
      </c>
      <c r="M512" s="5">
        <v>73</v>
      </c>
      <c r="N512" s="6">
        <v>0</v>
      </c>
      <c r="O512" s="5">
        <v>32.4</v>
      </c>
      <c r="P512" s="5">
        <f t="shared" si="28"/>
        <v>73</v>
      </c>
      <c r="Q512" s="5">
        <f t="shared" si="29"/>
        <v>32.4</v>
      </c>
      <c r="R512" s="5">
        <f t="shared" si="30"/>
        <v>40.6</v>
      </c>
      <c r="S512" s="7">
        <f t="shared" si="31"/>
        <v>0.55616438356164388</v>
      </c>
    </row>
    <row r="513" spans="1:19" ht="15.6">
      <c r="A513" s="2">
        <v>2443</v>
      </c>
      <c r="B513" s="3">
        <v>46118</v>
      </c>
      <c r="C513" s="4">
        <f>YEAR(SalesDataTable[[#This Row],[Order Date]])</f>
        <v>2026</v>
      </c>
      <c r="D513" s="10" t="str">
        <f>"Q"&amp;ROUNDUP(MONTH(SalesDataTable[[#This Row],[Order Date]])/3,0)</f>
        <v>Q2</v>
      </c>
      <c r="E513" s="4" t="str">
        <f>TEXT(SalesDataTable[[#This Row],[Order Date]],"mmm")</f>
        <v>Apr</v>
      </c>
      <c r="F513" s="4" t="s">
        <v>0</v>
      </c>
      <c r="G513" s="4" t="s">
        <v>50</v>
      </c>
      <c r="H513" s="4" t="s">
        <v>2</v>
      </c>
      <c r="I513" s="4" t="s">
        <v>3</v>
      </c>
      <c r="J513" s="4" t="s">
        <v>14</v>
      </c>
      <c r="K513" s="4" t="s">
        <v>15</v>
      </c>
      <c r="L513" s="8">
        <v>1</v>
      </c>
      <c r="M513" s="5">
        <v>35.700000000000003</v>
      </c>
      <c r="N513" s="6">
        <v>0</v>
      </c>
      <c r="O513" s="5">
        <v>13.8</v>
      </c>
      <c r="P513" s="5">
        <f t="shared" si="28"/>
        <v>35.700000000000003</v>
      </c>
      <c r="Q513" s="5">
        <f t="shared" si="29"/>
        <v>13.8</v>
      </c>
      <c r="R513" s="5">
        <f t="shared" si="30"/>
        <v>21.900000000000002</v>
      </c>
      <c r="S513" s="7">
        <f t="shared" si="31"/>
        <v>0.61344537815126055</v>
      </c>
    </row>
    <row r="514" spans="1:19" ht="15.6">
      <c r="A514" s="2">
        <v>2480</v>
      </c>
      <c r="B514" s="3">
        <v>46118</v>
      </c>
      <c r="C514" s="4">
        <f>YEAR(SalesDataTable[[#This Row],[Order Date]])</f>
        <v>2026</v>
      </c>
      <c r="D514" s="10" t="str">
        <f>"Q"&amp;ROUNDUP(MONTH(SalesDataTable[[#This Row],[Order Date]])/3,0)</f>
        <v>Q2</v>
      </c>
      <c r="E514" s="4" t="str">
        <f>TEXT(SalesDataTable[[#This Row],[Order Date]],"mmm")</f>
        <v>Apr</v>
      </c>
      <c r="F514" s="4" t="s">
        <v>11</v>
      </c>
      <c r="G514" s="4" t="s">
        <v>52</v>
      </c>
      <c r="H514" s="4" t="s">
        <v>8</v>
      </c>
      <c r="I514" s="4" t="s">
        <v>13</v>
      </c>
      <c r="J514" s="4" t="s">
        <v>9</v>
      </c>
      <c r="K514" s="4" t="s">
        <v>37</v>
      </c>
      <c r="L514" s="8">
        <v>8</v>
      </c>
      <c r="M514" s="5">
        <v>152.41999999999999</v>
      </c>
      <c r="N514" s="6">
        <v>0.05</v>
      </c>
      <c r="O514" s="5">
        <v>80.11</v>
      </c>
      <c r="P514" s="5">
        <f t="shared" ref="P514:P577" si="32">L514*M514*(1-N514)</f>
        <v>1158.3919999999998</v>
      </c>
      <c r="Q514" s="5">
        <f t="shared" ref="Q514:Q577" si="33">L514*O514</f>
        <v>640.88</v>
      </c>
      <c r="R514" s="5">
        <f t="shared" ref="R514:R577" si="34">P514-Q514</f>
        <v>517.51199999999983</v>
      </c>
      <c r="S514" s="7">
        <f t="shared" ref="S514:S577" si="35">IFERROR(R514/P514,0)</f>
        <v>0.44675032286134564</v>
      </c>
    </row>
    <row r="515" spans="1:19" ht="15.6">
      <c r="A515" s="2">
        <v>2515</v>
      </c>
      <c r="B515" s="3">
        <v>46118</v>
      </c>
      <c r="C515" s="4">
        <f>YEAR(SalesDataTable[[#This Row],[Order Date]])</f>
        <v>2026</v>
      </c>
      <c r="D515" s="10" t="str">
        <f>"Q"&amp;ROUNDUP(MONTH(SalesDataTable[[#This Row],[Order Date]])/3,0)</f>
        <v>Q2</v>
      </c>
      <c r="E515" s="4" t="str">
        <f>TEXT(SalesDataTable[[#This Row],[Order Date]],"mmm")</f>
        <v>Apr</v>
      </c>
      <c r="F515" s="4" t="s">
        <v>20</v>
      </c>
      <c r="G515" s="4" t="s">
        <v>33</v>
      </c>
      <c r="H515" s="4" t="s">
        <v>2</v>
      </c>
      <c r="I515" s="4" t="s">
        <v>3</v>
      </c>
      <c r="J515" s="4" t="s">
        <v>4</v>
      </c>
      <c r="K515" s="4" t="s">
        <v>5</v>
      </c>
      <c r="L515" s="8">
        <v>1</v>
      </c>
      <c r="M515" s="5">
        <v>81.78</v>
      </c>
      <c r="N515" s="6">
        <v>0</v>
      </c>
      <c r="O515" s="5">
        <v>42.82</v>
      </c>
      <c r="P515" s="5">
        <f t="shared" si="32"/>
        <v>81.78</v>
      </c>
      <c r="Q515" s="5">
        <f t="shared" si="33"/>
        <v>42.82</v>
      </c>
      <c r="R515" s="5">
        <f t="shared" si="34"/>
        <v>38.96</v>
      </c>
      <c r="S515" s="7">
        <f t="shared" si="35"/>
        <v>0.47640009782342874</v>
      </c>
    </row>
    <row r="516" spans="1:19" ht="15.6">
      <c r="A516" s="2">
        <v>2829</v>
      </c>
      <c r="B516" s="3">
        <v>46118</v>
      </c>
      <c r="C516" s="4">
        <f>YEAR(SalesDataTable[[#This Row],[Order Date]])</f>
        <v>2026</v>
      </c>
      <c r="D516" s="10" t="str">
        <f>"Q"&amp;ROUNDUP(MONTH(SalesDataTable[[#This Row],[Order Date]])/3,0)</f>
        <v>Q2</v>
      </c>
      <c r="E516" s="4" t="str">
        <f>TEXT(SalesDataTable[[#This Row],[Order Date]],"mmm")</f>
        <v>Apr</v>
      </c>
      <c r="F516" s="4" t="s">
        <v>6</v>
      </c>
      <c r="G516" s="4" t="s">
        <v>27</v>
      </c>
      <c r="H516" s="4" t="s">
        <v>2</v>
      </c>
      <c r="I516" s="4" t="s">
        <v>16</v>
      </c>
      <c r="J516" s="4" t="s">
        <v>4</v>
      </c>
      <c r="K516" s="4" t="s">
        <v>30</v>
      </c>
      <c r="L516" s="8">
        <v>6</v>
      </c>
      <c r="M516" s="5">
        <v>102.59</v>
      </c>
      <c r="N516" s="6">
        <v>0.1</v>
      </c>
      <c r="O516" s="5">
        <v>49.6</v>
      </c>
      <c r="P516" s="5">
        <f t="shared" si="32"/>
        <v>553.98599999999999</v>
      </c>
      <c r="Q516" s="5">
        <f t="shared" si="33"/>
        <v>297.60000000000002</v>
      </c>
      <c r="R516" s="5">
        <f t="shared" si="34"/>
        <v>256.38599999999997</v>
      </c>
      <c r="S516" s="7">
        <f t="shared" si="35"/>
        <v>0.46280230908362302</v>
      </c>
    </row>
    <row r="517" spans="1:19" ht="15.6">
      <c r="A517" s="2">
        <v>4086</v>
      </c>
      <c r="B517" s="3">
        <v>46118</v>
      </c>
      <c r="C517" s="4">
        <f>YEAR(SalesDataTable[[#This Row],[Order Date]])</f>
        <v>2026</v>
      </c>
      <c r="D517" s="10" t="str">
        <f>"Q"&amp;ROUNDUP(MONTH(SalesDataTable[[#This Row],[Order Date]])/3,0)</f>
        <v>Q2</v>
      </c>
      <c r="E517" s="4" t="str">
        <f>TEXT(SalesDataTable[[#This Row],[Order Date]],"mmm")</f>
        <v>Apr</v>
      </c>
      <c r="F517" s="4" t="s">
        <v>20</v>
      </c>
      <c r="G517" s="4" t="s">
        <v>33</v>
      </c>
      <c r="H517" s="4" t="s">
        <v>19</v>
      </c>
      <c r="I517" s="4" t="s">
        <v>3</v>
      </c>
      <c r="J517" s="4" t="s">
        <v>9</v>
      </c>
      <c r="K517" s="4" t="s">
        <v>37</v>
      </c>
      <c r="L517" s="8">
        <v>2</v>
      </c>
      <c r="M517" s="5">
        <v>152.44</v>
      </c>
      <c r="N517" s="6">
        <v>0.15</v>
      </c>
      <c r="O517" s="5">
        <v>76.680000000000007</v>
      </c>
      <c r="P517" s="5">
        <f t="shared" si="32"/>
        <v>259.14799999999997</v>
      </c>
      <c r="Q517" s="5">
        <f t="shared" si="33"/>
        <v>153.36000000000001</v>
      </c>
      <c r="R517" s="5">
        <f t="shared" si="34"/>
        <v>105.78799999999995</v>
      </c>
      <c r="S517" s="7">
        <f t="shared" si="35"/>
        <v>0.4082146109559015</v>
      </c>
    </row>
    <row r="518" spans="1:19" ht="15.6">
      <c r="A518" s="2">
        <v>4512</v>
      </c>
      <c r="B518" s="3">
        <v>46118</v>
      </c>
      <c r="C518" s="4">
        <f>YEAR(SalesDataTable[[#This Row],[Order Date]])</f>
        <v>2026</v>
      </c>
      <c r="D518" s="10" t="str">
        <f>"Q"&amp;ROUNDUP(MONTH(SalesDataTable[[#This Row],[Order Date]])/3,0)</f>
        <v>Q2</v>
      </c>
      <c r="E518" s="4" t="str">
        <f>TEXT(SalesDataTable[[#This Row],[Order Date]],"mmm")</f>
        <v>Apr</v>
      </c>
      <c r="F518" s="4" t="s">
        <v>6</v>
      </c>
      <c r="G518" s="4" t="s">
        <v>7</v>
      </c>
      <c r="H518" s="4" t="s">
        <v>2</v>
      </c>
      <c r="I518" s="4" t="s">
        <v>13</v>
      </c>
      <c r="J518" s="4" t="s">
        <v>14</v>
      </c>
      <c r="K518" s="4" t="s">
        <v>44</v>
      </c>
      <c r="L518" s="8">
        <v>6</v>
      </c>
      <c r="M518" s="5">
        <v>136.29</v>
      </c>
      <c r="N518" s="6">
        <v>0</v>
      </c>
      <c r="O518" s="5">
        <v>68.209999999999994</v>
      </c>
      <c r="P518" s="5">
        <f t="shared" si="32"/>
        <v>817.74</v>
      </c>
      <c r="Q518" s="5">
        <f t="shared" si="33"/>
        <v>409.26</v>
      </c>
      <c r="R518" s="5">
        <f t="shared" si="34"/>
        <v>408.48</v>
      </c>
      <c r="S518" s="7">
        <f t="shared" si="35"/>
        <v>0.49952307579426225</v>
      </c>
    </row>
    <row r="519" spans="1:19" ht="15.6">
      <c r="A519" s="2">
        <v>4837</v>
      </c>
      <c r="B519" s="3">
        <v>46118</v>
      </c>
      <c r="C519" s="4">
        <f>YEAR(SalesDataTable[[#This Row],[Order Date]])</f>
        <v>2026</v>
      </c>
      <c r="D519" s="10" t="str">
        <f>"Q"&amp;ROUNDUP(MONTH(SalesDataTable[[#This Row],[Order Date]])/3,0)</f>
        <v>Q2</v>
      </c>
      <c r="E519" s="4" t="str">
        <f>TEXT(SalesDataTable[[#This Row],[Order Date]],"mmm")</f>
        <v>Apr</v>
      </c>
      <c r="F519" s="4" t="s">
        <v>0</v>
      </c>
      <c r="G519" s="4" t="s">
        <v>36</v>
      </c>
      <c r="H519" s="4" t="s">
        <v>8</v>
      </c>
      <c r="I519" s="4" t="s">
        <v>16</v>
      </c>
      <c r="J519" s="4" t="s">
        <v>9</v>
      </c>
      <c r="K519" s="4" t="s">
        <v>37</v>
      </c>
      <c r="L519" s="8">
        <v>4</v>
      </c>
      <c r="M519" s="5">
        <v>157.51</v>
      </c>
      <c r="N519" s="6">
        <v>0.2</v>
      </c>
      <c r="O519" s="5">
        <v>79.209999999999994</v>
      </c>
      <c r="P519" s="5">
        <f t="shared" si="32"/>
        <v>504.03199999999998</v>
      </c>
      <c r="Q519" s="5">
        <f t="shared" si="33"/>
        <v>316.83999999999997</v>
      </c>
      <c r="R519" s="5">
        <f t="shared" si="34"/>
        <v>187.19200000000001</v>
      </c>
      <c r="S519" s="7">
        <f t="shared" si="35"/>
        <v>0.37138911815122855</v>
      </c>
    </row>
    <row r="520" spans="1:19" ht="15.6">
      <c r="A520" s="2">
        <v>1580</v>
      </c>
      <c r="B520" s="3">
        <v>46119</v>
      </c>
      <c r="C520" s="4">
        <f>YEAR(SalesDataTable[[#This Row],[Order Date]])</f>
        <v>2026</v>
      </c>
      <c r="D520" s="10" t="str">
        <f>"Q"&amp;ROUNDUP(MONTH(SalesDataTable[[#This Row],[Order Date]])/3,0)</f>
        <v>Q2</v>
      </c>
      <c r="E520" s="4" t="str">
        <f>TEXT(SalesDataTable[[#This Row],[Order Date]],"mmm")</f>
        <v>Apr</v>
      </c>
      <c r="F520" s="4" t="s">
        <v>11</v>
      </c>
      <c r="G520" s="4" t="s">
        <v>18</v>
      </c>
      <c r="H520" s="4" t="s">
        <v>2</v>
      </c>
      <c r="I520" s="4" t="s">
        <v>13</v>
      </c>
      <c r="J520" s="4" t="s">
        <v>23</v>
      </c>
      <c r="K520" s="4" t="s">
        <v>51</v>
      </c>
      <c r="L520" s="8">
        <v>2</v>
      </c>
      <c r="M520" s="5">
        <v>120.5</v>
      </c>
      <c r="N520" s="6">
        <v>0</v>
      </c>
      <c r="O520" s="5">
        <v>61.42</v>
      </c>
      <c r="P520" s="5">
        <f t="shared" si="32"/>
        <v>241</v>
      </c>
      <c r="Q520" s="5">
        <f t="shared" si="33"/>
        <v>122.84</v>
      </c>
      <c r="R520" s="5">
        <f t="shared" si="34"/>
        <v>118.16</v>
      </c>
      <c r="S520" s="7">
        <f t="shared" si="35"/>
        <v>0.49029045643153524</v>
      </c>
    </row>
    <row r="521" spans="1:19" ht="15.6">
      <c r="A521" s="2">
        <v>1962</v>
      </c>
      <c r="B521" s="3">
        <v>46119</v>
      </c>
      <c r="C521" s="4">
        <f>YEAR(SalesDataTable[[#This Row],[Order Date]])</f>
        <v>2026</v>
      </c>
      <c r="D521" s="10" t="str">
        <f>"Q"&amp;ROUNDUP(MONTH(SalesDataTable[[#This Row],[Order Date]])/3,0)</f>
        <v>Q2</v>
      </c>
      <c r="E521" s="4" t="str">
        <f>TEXT(SalesDataTable[[#This Row],[Order Date]],"mmm")</f>
        <v>Apr</v>
      </c>
      <c r="F521" s="4" t="s">
        <v>0</v>
      </c>
      <c r="G521" s="4" t="s">
        <v>1</v>
      </c>
      <c r="H521" s="4" t="s">
        <v>2</v>
      </c>
      <c r="I521" s="4" t="s">
        <v>3</v>
      </c>
      <c r="J521" s="4" t="s">
        <v>9</v>
      </c>
      <c r="K521" s="4" t="s">
        <v>37</v>
      </c>
      <c r="L521" s="8">
        <v>3</v>
      </c>
      <c r="M521" s="5">
        <v>152.62</v>
      </c>
      <c r="N521" s="6">
        <v>0.05</v>
      </c>
      <c r="O521" s="5">
        <v>77.75</v>
      </c>
      <c r="P521" s="5">
        <f t="shared" si="32"/>
        <v>434.96699999999998</v>
      </c>
      <c r="Q521" s="5">
        <f t="shared" si="33"/>
        <v>233.25</v>
      </c>
      <c r="R521" s="5">
        <f t="shared" si="34"/>
        <v>201.71699999999998</v>
      </c>
      <c r="S521" s="7">
        <f t="shared" si="35"/>
        <v>0.46375242259757637</v>
      </c>
    </row>
    <row r="522" spans="1:19" ht="15.6">
      <c r="A522" s="2">
        <v>2381</v>
      </c>
      <c r="B522" s="3">
        <v>46119</v>
      </c>
      <c r="C522" s="4">
        <f>YEAR(SalesDataTable[[#This Row],[Order Date]])</f>
        <v>2026</v>
      </c>
      <c r="D522" s="10" t="str">
        <f>"Q"&amp;ROUNDUP(MONTH(SalesDataTable[[#This Row],[Order Date]])/3,0)</f>
        <v>Q2</v>
      </c>
      <c r="E522" s="4" t="str">
        <f>TEXT(SalesDataTable[[#This Row],[Order Date]],"mmm")</f>
        <v>Apr</v>
      </c>
      <c r="F522" s="4" t="s">
        <v>6</v>
      </c>
      <c r="G522" s="4" t="s">
        <v>41</v>
      </c>
      <c r="H522" s="4" t="s">
        <v>2</v>
      </c>
      <c r="I522" s="4" t="s">
        <v>3</v>
      </c>
      <c r="J522" s="4" t="s">
        <v>14</v>
      </c>
      <c r="K522" s="4" t="s">
        <v>44</v>
      </c>
      <c r="L522" s="8">
        <v>2</v>
      </c>
      <c r="M522" s="5">
        <v>134.16</v>
      </c>
      <c r="N522" s="6">
        <v>0.05</v>
      </c>
      <c r="O522" s="5">
        <v>67.08</v>
      </c>
      <c r="P522" s="5">
        <f t="shared" si="32"/>
        <v>254.90399999999997</v>
      </c>
      <c r="Q522" s="5">
        <f t="shared" si="33"/>
        <v>134.16</v>
      </c>
      <c r="R522" s="5">
        <f t="shared" si="34"/>
        <v>120.74399999999997</v>
      </c>
      <c r="S522" s="7">
        <f t="shared" si="35"/>
        <v>0.47368421052631576</v>
      </c>
    </row>
    <row r="523" spans="1:19" ht="15.6">
      <c r="A523" s="2">
        <v>2655</v>
      </c>
      <c r="B523" s="3">
        <v>46119</v>
      </c>
      <c r="C523" s="4">
        <f>YEAR(SalesDataTable[[#This Row],[Order Date]])</f>
        <v>2026</v>
      </c>
      <c r="D523" s="10" t="str">
        <f>"Q"&amp;ROUNDUP(MONTH(SalesDataTable[[#This Row],[Order Date]])/3,0)</f>
        <v>Q2</v>
      </c>
      <c r="E523" s="4" t="str">
        <f>TEXT(SalesDataTable[[#This Row],[Order Date]],"mmm")</f>
        <v>Apr</v>
      </c>
      <c r="F523" s="4" t="s">
        <v>20</v>
      </c>
      <c r="G523" s="4" t="s">
        <v>47</v>
      </c>
      <c r="H523" s="4" t="s">
        <v>19</v>
      </c>
      <c r="I523" s="4" t="s">
        <v>16</v>
      </c>
      <c r="J523" s="4" t="s">
        <v>4</v>
      </c>
      <c r="K523" s="4" t="s">
        <v>30</v>
      </c>
      <c r="L523" s="8">
        <v>1</v>
      </c>
      <c r="M523" s="5">
        <v>101.13</v>
      </c>
      <c r="N523" s="6">
        <v>0</v>
      </c>
      <c r="O523" s="5">
        <v>50.8</v>
      </c>
      <c r="P523" s="5">
        <f t="shared" si="32"/>
        <v>101.13</v>
      </c>
      <c r="Q523" s="5">
        <f t="shared" si="33"/>
        <v>50.8</v>
      </c>
      <c r="R523" s="5">
        <f t="shared" si="34"/>
        <v>50.33</v>
      </c>
      <c r="S523" s="7">
        <f t="shared" si="35"/>
        <v>0.49767625828141998</v>
      </c>
    </row>
    <row r="524" spans="1:19" ht="15.6">
      <c r="A524" s="2">
        <v>2944</v>
      </c>
      <c r="B524" s="3">
        <v>46119</v>
      </c>
      <c r="C524" s="4">
        <f>YEAR(SalesDataTable[[#This Row],[Order Date]])</f>
        <v>2026</v>
      </c>
      <c r="D524" s="10" t="str">
        <f>"Q"&amp;ROUNDUP(MONTH(SalesDataTable[[#This Row],[Order Date]])/3,0)</f>
        <v>Q2</v>
      </c>
      <c r="E524" s="4" t="str">
        <f>TEXT(SalesDataTable[[#This Row],[Order Date]],"mmm")</f>
        <v>Apr</v>
      </c>
      <c r="F524" s="4" t="s">
        <v>6</v>
      </c>
      <c r="G524" s="4" t="s">
        <v>49</v>
      </c>
      <c r="H524" s="4" t="s">
        <v>19</v>
      </c>
      <c r="I524" s="4" t="s">
        <v>13</v>
      </c>
      <c r="J524" s="4" t="s">
        <v>34</v>
      </c>
      <c r="K524" s="4" t="s">
        <v>45</v>
      </c>
      <c r="L524" s="8">
        <v>1</v>
      </c>
      <c r="M524" s="5">
        <v>51.36</v>
      </c>
      <c r="N524" s="6">
        <v>0</v>
      </c>
      <c r="O524" s="5">
        <v>22.21</v>
      </c>
      <c r="P524" s="5">
        <f t="shared" si="32"/>
        <v>51.36</v>
      </c>
      <c r="Q524" s="5">
        <f t="shared" si="33"/>
        <v>22.21</v>
      </c>
      <c r="R524" s="5">
        <f t="shared" si="34"/>
        <v>29.15</v>
      </c>
      <c r="S524" s="7">
        <f t="shared" si="35"/>
        <v>0.56756230529595009</v>
      </c>
    </row>
    <row r="525" spans="1:19" ht="15.6">
      <c r="A525" s="2">
        <v>4756</v>
      </c>
      <c r="B525" s="3">
        <v>46119</v>
      </c>
      <c r="C525" s="4">
        <f>YEAR(SalesDataTable[[#This Row],[Order Date]])</f>
        <v>2026</v>
      </c>
      <c r="D525" s="10" t="str">
        <f>"Q"&amp;ROUNDUP(MONTH(SalesDataTable[[#This Row],[Order Date]])/3,0)</f>
        <v>Q2</v>
      </c>
      <c r="E525" s="4" t="str">
        <f>TEXT(SalesDataTable[[#This Row],[Order Date]],"mmm")</f>
        <v>Apr</v>
      </c>
      <c r="F525" s="4" t="s">
        <v>11</v>
      </c>
      <c r="G525" s="4" t="s">
        <v>52</v>
      </c>
      <c r="H525" s="4" t="s">
        <v>2</v>
      </c>
      <c r="I525" s="4" t="s">
        <v>16</v>
      </c>
      <c r="J525" s="4" t="s">
        <v>9</v>
      </c>
      <c r="K525" s="4" t="s">
        <v>37</v>
      </c>
      <c r="L525" s="8">
        <v>5</v>
      </c>
      <c r="M525" s="5">
        <v>151.88</v>
      </c>
      <c r="N525" s="6">
        <v>0</v>
      </c>
      <c r="O525" s="5">
        <v>80.56</v>
      </c>
      <c r="P525" s="5">
        <f t="shared" si="32"/>
        <v>759.4</v>
      </c>
      <c r="Q525" s="5">
        <f t="shared" si="33"/>
        <v>402.8</v>
      </c>
      <c r="R525" s="5">
        <f t="shared" si="34"/>
        <v>356.59999999999997</v>
      </c>
      <c r="S525" s="7">
        <f t="shared" si="35"/>
        <v>0.46958124835396364</v>
      </c>
    </row>
    <row r="526" spans="1:19" ht="15.6">
      <c r="A526" s="2">
        <v>52</v>
      </c>
      <c r="B526" s="3">
        <v>46120</v>
      </c>
      <c r="C526" s="4">
        <f>YEAR(SalesDataTable[[#This Row],[Order Date]])</f>
        <v>2026</v>
      </c>
      <c r="D526" s="10" t="str">
        <f>"Q"&amp;ROUNDUP(MONTH(SalesDataTable[[#This Row],[Order Date]])/3,0)</f>
        <v>Q2</v>
      </c>
      <c r="E526" s="4" t="str">
        <f>TEXT(SalesDataTable[[#This Row],[Order Date]],"mmm")</f>
        <v>Apr</v>
      </c>
      <c r="F526" s="4" t="s">
        <v>6</v>
      </c>
      <c r="G526" s="4" t="s">
        <v>43</v>
      </c>
      <c r="H526" s="4" t="s">
        <v>2</v>
      </c>
      <c r="I526" s="4" t="s">
        <v>13</v>
      </c>
      <c r="J526" s="4" t="s">
        <v>14</v>
      </c>
      <c r="K526" s="4" t="s">
        <v>44</v>
      </c>
      <c r="L526" s="8">
        <v>2</v>
      </c>
      <c r="M526" s="5">
        <v>133.59</v>
      </c>
      <c r="N526" s="6">
        <v>0</v>
      </c>
      <c r="O526" s="5">
        <v>66.83</v>
      </c>
      <c r="P526" s="5">
        <f t="shared" si="32"/>
        <v>267.18</v>
      </c>
      <c r="Q526" s="5">
        <f t="shared" si="33"/>
        <v>133.66</v>
      </c>
      <c r="R526" s="5">
        <f t="shared" si="34"/>
        <v>133.52000000000001</v>
      </c>
      <c r="S526" s="7">
        <f t="shared" si="35"/>
        <v>0.49973800434164234</v>
      </c>
    </row>
    <row r="527" spans="1:19" ht="15.6">
      <c r="A527" s="2">
        <v>556</v>
      </c>
      <c r="B527" s="3">
        <v>46120</v>
      </c>
      <c r="C527" s="4">
        <f>YEAR(SalesDataTable[[#This Row],[Order Date]])</f>
        <v>2026</v>
      </c>
      <c r="D527" s="10" t="str">
        <f>"Q"&amp;ROUNDUP(MONTH(SalesDataTable[[#This Row],[Order Date]])/3,0)</f>
        <v>Q2</v>
      </c>
      <c r="E527" s="4" t="str">
        <f>TEXT(SalesDataTable[[#This Row],[Order Date]],"mmm")</f>
        <v>Apr</v>
      </c>
      <c r="F527" s="4" t="s">
        <v>20</v>
      </c>
      <c r="G527" s="4" t="s">
        <v>33</v>
      </c>
      <c r="H527" s="4" t="s">
        <v>2</v>
      </c>
      <c r="I527" s="4" t="s">
        <v>13</v>
      </c>
      <c r="J527" s="4" t="s">
        <v>23</v>
      </c>
      <c r="K527" s="4" t="s">
        <v>51</v>
      </c>
      <c r="L527" s="8">
        <v>2</v>
      </c>
      <c r="M527" s="5">
        <v>124.39</v>
      </c>
      <c r="N527" s="6">
        <v>0</v>
      </c>
      <c r="O527" s="5">
        <v>61.27</v>
      </c>
      <c r="P527" s="5">
        <f t="shared" si="32"/>
        <v>248.78</v>
      </c>
      <c r="Q527" s="5">
        <f t="shared" si="33"/>
        <v>122.54</v>
      </c>
      <c r="R527" s="5">
        <f t="shared" si="34"/>
        <v>126.24</v>
      </c>
      <c r="S527" s="7">
        <f t="shared" si="35"/>
        <v>0.50743628909076288</v>
      </c>
    </row>
    <row r="528" spans="1:19" ht="15.6">
      <c r="A528" s="2">
        <v>1233</v>
      </c>
      <c r="B528" s="3">
        <v>46120</v>
      </c>
      <c r="C528" s="4">
        <f>YEAR(SalesDataTable[[#This Row],[Order Date]])</f>
        <v>2026</v>
      </c>
      <c r="D528" s="10" t="str">
        <f>"Q"&amp;ROUNDUP(MONTH(SalesDataTable[[#This Row],[Order Date]])/3,0)</f>
        <v>Q2</v>
      </c>
      <c r="E528" s="4" t="str">
        <f>TEXT(SalesDataTable[[#This Row],[Order Date]],"mmm")</f>
        <v>Apr</v>
      </c>
      <c r="F528" s="4" t="s">
        <v>0</v>
      </c>
      <c r="G528" s="4" t="s">
        <v>50</v>
      </c>
      <c r="H528" s="4" t="s">
        <v>2</v>
      </c>
      <c r="I528" s="4" t="s">
        <v>13</v>
      </c>
      <c r="J528" s="4" t="s">
        <v>4</v>
      </c>
      <c r="K528" s="4" t="s">
        <v>22</v>
      </c>
      <c r="L528" s="8">
        <v>5</v>
      </c>
      <c r="M528" s="5">
        <v>50.22</v>
      </c>
      <c r="N528" s="6">
        <v>0.1</v>
      </c>
      <c r="O528" s="5">
        <v>22.31</v>
      </c>
      <c r="P528" s="5">
        <f t="shared" si="32"/>
        <v>225.99</v>
      </c>
      <c r="Q528" s="5">
        <f t="shared" si="33"/>
        <v>111.55</v>
      </c>
      <c r="R528" s="5">
        <f t="shared" si="34"/>
        <v>114.44000000000001</v>
      </c>
      <c r="S528" s="7">
        <f t="shared" si="35"/>
        <v>0.50639408823399268</v>
      </c>
    </row>
    <row r="529" spans="1:19" ht="15.6">
      <c r="A529" s="2">
        <v>1492</v>
      </c>
      <c r="B529" s="3">
        <v>46120</v>
      </c>
      <c r="C529" s="4">
        <f>YEAR(SalesDataTable[[#This Row],[Order Date]])</f>
        <v>2026</v>
      </c>
      <c r="D529" s="10" t="str">
        <f>"Q"&amp;ROUNDUP(MONTH(SalesDataTable[[#This Row],[Order Date]])/3,0)</f>
        <v>Q2</v>
      </c>
      <c r="E529" s="4" t="str">
        <f>TEXT(SalesDataTable[[#This Row],[Order Date]],"mmm")</f>
        <v>Apr</v>
      </c>
      <c r="F529" s="4" t="s">
        <v>6</v>
      </c>
      <c r="G529" s="4" t="s">
        <v>49</v>
      </c>
      <c r="H529" s="4" t="s">
        <v>2</v>
      </c>
      <c r="I529" s="4" t="s">
        <v>3</v>
      </c>
      <c r="J529" s="4" t="s">
        <v>4</v>
      </c>
      <c r="K529" s="4" t="s">
        <v>26</v>
      </c>
      <c r="L529" s="8">
        <v>2</v>
      </c>
      <c r="M529" s="5">
        <v>41.08</v>
      </c>
      <c r="N529" s="6">
        <v>0</v>
      </c>
      <c r="O529" s="5">
        <v>16.79</v>
      </c>
      <c r="P529" s="5">
        <f t="shared" si="32"/>
        <v>82.16</v>
      </c>
      <c r="Q529" s="5">
        <f t="shared" si="33"/>
        <v>33.58</v>
      </c>
      <c r="R529" s="5">
        <f t="shared" si="34"/>
        <v>48.58</v>
      </c>
      <c r="S529" s="7">
        <f t="shared" si="35"/>
        <v>0.59128529698149956</v>
      </c>
    </row>
    <row r="530" spans="1:19" ht="15.6">
      <c r="A530" s="2">
        <v>1619</v>
      </c>
      <c r="B530" s="3">
        <v>46120</v>
      </c>
      <c r="C530" s="4">
        <f>YEAR(SalesDataTable[[#This Row],[Order Date]])</f>
        <v>2026</v>
      </c>
      <c r="D530" s="10" t="str">
        <f>"Q"&amp;ROUNDUP(MONTH(SalesDataTable[[#This Row],[Order Date]])/3,0)</f>
        <v>Q2</v>
      </c>
      <c r="E530" s="4" t="str">
        <f>TEXT(SalesDataTable[[#This Row],[Order Date]],"mmm")</f>
        <v>Apr</v>
      </c>
      <c r="F530" s="4" t="s">
        <v>20</v>
      </c>
      <c r="G530" s="4" t="s">
        <v>33</v>
      </c>
      <c r="H530" s="4" t="s">
        <v>19</v>
      </c>
      <c r="I530" s="4" t="s">
        <v>13</v>
      </c>
      <c r="J530" s="4" t="s">
        <v>14</v>
      </c>
      <c r="K530" s="4" t="s">
        <v>32</v>
      </c>
      <c r="L530" s="8">
        <v>5</v>
      </c>
      <c r="M530" s="5">
        <v>46.11</v>
      </c>
      <c r="N530" s="6">
        <v>0</v>
      </c>
      <c r="O530" s="5">
        <v>18.88</v>
      </c>
      <c r="P530" s="5">
        <f t="shared" si="32"/>
        <v>230.55</v>
      </c>
      <c r="Q530" s="5">
        <f t="shared" si="33"/>
        <v>94.399999999999991</v>
      </c>
      <c r="R530" s="5">
        <f t="shared" si="34"/>
        <v>136.15000000000003</v>
      </c>
      <c r="S530" s="7">
        <f t="shared" si="35"/>
        <v>0.5905443504662764</v>
      </c>
    </row>
    <row r="531" spans="1:19" ht="15.6">
      <c r="A531" s="2">
        <v>1631</v>
      </c>
      <c r="B531" s="3">
        <v>46120</v>
      </c>
      <c r="C531" s="4">
        <f>YEAR(SalesDataTable[[#This Row],[Order Date]])</f>
        <v>2026</v>
      </c>
      <c r="D531" s="10" t="str">
        <f>"Q"&amp;ROUNDUP(MONTH(SalesDataTable[[#This Row],[Order Date]])/3,0)</f>
        <v>Q2</v>
      </c>
      <c r="E531" s="4" t="str">
        <f>TEXT(SalesDataTable[[#This Row],[Order Date]],"mmm")</f>
        <v>Apr</v>
      </c>
      <c r="F531" s="4" t="s">
        <v>20</v>
      </c>
      <c r="G531" s="4" t="s">
        <v>33</v>
      </c>
      <c r="H531" s="4" t="s">
        <v>2</v>
      </c>
      <c r="I531" s="4" t="s">
        <v>3</v>
      </c>
      <c r="J531" s="4" t="s">
        <v>14</v>
      </c>
      <c r="K531" s="4" t="s">
        <v>32</v>
      </c>
      <c r="L531" s="8">
        <v>1</v>
      </c>
      <c r="M531" s="5">
        <v>45.54</v>
      </c>
      <c r="N531" s="6">
        <v>0</v>
      </c>
      <c r="O531" s="5">
        <v>18.36</v>
      </c>
      <c r="P531" s="5">
        <f t="shared" si="32"/>
        <v>45.54</v>
      </c>
      <c r="Q531" s="5">
        <f t="shared" si="33"/>
        <v>18.36</v>
      </c>
      <c r="R531" s="5">
        <f t="shared" si="34"/>
        <v>27.18</v>
      </c>
      <c r="S531" s="7">
        <f t="shared" si="35"/>
        <v>0.59683794466403162</v>
      </c>
    </row>
    <row r="532" spans="1:19" ht="15.6">
      <c r="A532" s="2">
        <v>1844</v>
      </c>
      <c r="B532" s="3">
        <v>46120</v>
      </c>
      <c r="C532" s="4">
        <f>YEAR(SalesDataTable[[#This Row],[Order Date]])</f>
        <v>2026</v>
      </c>
      <c r="D532" s="10" t="str">
        <f>"Q"&amp;ROUNDUP(MONTH(SalesDataTable[[#This Row],[Order Date]])/3,0)</f>
        <v>Q2</v>
      </c>
      <c r="E532" s="4" t="str">
        <f>TEXT(SalesDataTable[[#This Row],[Order Date]],"mmm")</f>
        <v>Apr</v>
      </c>
      <c r="F532" s="4" t="s">
        <v>6</v>
      </c>
      <c r="G532" s="4" t="s">
        <v>49</v>
      </c>
      <c r="H532" s="4" t="s">
        <v>19</v>
      </c>
      <c r="I532" s="4" t="s">
        <v>13</v>
      </c>
      <c r="J532" s="4" t="s">
        <v>34</v>
      </c>
      <c r="K532" s="4" t="s">
        <v>42</v>
      </c>
      <c r="L532" s="8">
        <v>2</v>
      </c>
      <c r="M532" s="5">
        <v>37.1</v>
      </c>
      <c r="N532" s="6">
        <v>0.1</v>
      </c>
      <c r="O532" s="5">
        <v>14.17</v>
      </c>
      <c r="P532" s="5">
        <f t="shared" si="32"/>
        <v>66.78</v>
      </c>
      <c r="Q532" s="5">
        <f t="shared" si="33"/>
        <v>28.34</v>
      </c>
      <c r="R532" s="5">
        <f t="shared" si="34"/>
        <v>38.44</v>
      </c>
      <c r="S532" s="7">
        <f t="shared" si="35"/>
        <v>0.57562144354597178</v>
      </c>
    </row>
    <row r="533" spans="1:19" ht="15.6">
      <c r="A533" s="2">
        <v>4246</v>
      </c>
      <c r="B533" s="3">
        <v>46120</v>
      </c>
      <c r="C533" s="4">
        <f>YEAR(SalesDataTable[[#This Row],[Order Date]])</f>
        <v>2026</v>
      </c>
      <c r="D533" s="10" t="str">
        <f>"Q"&amp;ROUNDUP(MONTH(SalesDataTable[[#This Row],[Order Date]])/3,0)</f>
        <v>Q2</v>
      </c>
      <c r="E533" s="4" t="str">
        <f>TEXT(SalesDataTable[[#This Row],[Order Date]],"mmm")</f>
        <v>Apr</v>
      </c>
      <c r="F533" s="4" t="s">
        <v>20</v>
      </c>
      <c r="G533" s="4" t="s">
        <v>33</v>
      </c>
      <c r="H533" s="4" t="s">
        <v>8</v>
      </c>
      <c r="I533" s="4" t="s">
        <v>16</v>
      </c>
      <c r="J533" s="4" t="s">
        <v>9</v>
      </c>
      <c r="K533" s="4" t="s">
        <v>37</v>
      </c>
      <c r="L533" s="8">
        <v>5</v>
      </c>
      <c r="M533" s="5">
        <v>156.57</v>
      </c>
      <c r="N533" s="6">
        <v>0.15</v>
      </c>
      <c r="O533" s="5">
        <v>80.849999999999994</v>
      </c>
      <c r="P533" s="5">
        <f t="shared" si="32"/>
        <v>665.4224999999999</v>
      </c>
      <c r="Q533" s="5">
        <f t="shared" si="33"/>
        <v>404.25</v>
      </c>
      <c r="R533" s="5">
        <f t="shared" si="34"/>
        <v>261.1724999999999</v>
      </c>
      <c r="S533" s="7">
        <f t="shared" si="35"/>
        <v>0.39249123677062309</v>
      </c>
    </row>
    <row r="534" spans="1:19" ht="15.6">
      <c r="A534" s="2">
        <v>5139</v>
      </c>
      <c r="B534" s="3">
        <v>46120</v>
      </c>
      <c r="C534" s="4">
        <f>YEAR(SalesDataTable[[#This Row],[Order Date]])</f>
        <v>2026</v>
      </c>
      <c r="D534" s="10" t="str">
        <f>"Q"&amp;ROUNDUP(MONTH(SalesDataTable[[#This Row],[Order Date]])/3,0)</f>
        <v>Q2</v>
      </c>
      <c r="E534" s="4" t="str">
        <f>TEXT(SalesDataTable[[#This Row],[Order Date]],"mmm")</f>
        <v>Apr</v>
      </c>
      <c r="F534" s="4" t="s">
        <v>0</v>
      </c>
      <c r="G534" s="4" t="s">
        <v>50</v>
      </c>
      <c r="H534" s="4" t="s">
        <v>2</v>
      </c>
      <c r="I534" s="4" t="s">
        <v>3</v>
      </c>
      <c r="J534" s="4" t="s">
        <v>34</v>
      </c>
      <c r="K534" s="4" t="s">
        <v>45</v>
      </c>
      <c r="L534" s="8">
        <v>2</v>
      </c>
      <c r="M534" s="5">
        <v>51.4</v>
      </c>
      <c r="N534" s="6">
        <v>0</v>
      </c>
      <c r="O534" s="5">
        <v>21.99</v>
      </c>
      <c r="P534" s="5">
        <f t="shared" si="32"/>
        <v>102.8</v>
      </c>
      <c r="Q534" s="5">
        <f t="shared" si="33"/>
        <v>43.98</v>
      </c>
      <c r="R534" s="5">
        <f t="shared" si="34"/>
        <v>58.82</v>
      </c>
      <c r="S534" s="7">
        <f t="shared" si="35"/>
        <v>0.57217898832684821</v>
      </c>
    </row>
    <row r="535" spans="1:19" ht="15.6">
      <c r="A535" s="2">
        <v>186</v>
      </c>
      <c r="B535" s="3">
        <v>46121</v>
      </c>
      <c r="C535" s="4">
        <f>YEAR(SalesDataTable[[#This Row],[Order Date]])</f>
        <v>2026</v>
      </c>
      <c r="D535" s="10" t="str">
        <f>"Q"&amp;ROUNDUP(MONTH(SalesDataTable[[#This Row],[Order Date]])/3,0)</f>
        <v>Q2</v>
      </c>
      <c r="E535" s="4" t="str">
        <f>TEXT(SalesDataTable[[#This Row],[Order Date]],"mmm")</f>
        <v>Apr</v>
      </c>
      <c r="F535" s="4" t="s">
        <v>0</v>
      </c>
      <c r="G535" s="4" t="s">
        <v>1</v>
      </c>
      <c r="H535" s="4" t="s">
        <v>2</v>
      </c>
      <c r="I535" s="4" t="s">
        <v>13</v>
      </c>
      <c r="J535" s="4" t="s">
        <v>14</v>
      </c>
      <c r="K535" s="4" t="s">
        <v>32</v>
      </c>
      <c r="L535" s="8">
        <v>2</v>
      </c>
      <c r="M535" s="5">
        <v>46.42</v>
      </c>
      <c r="N535" s="6">
        <v>0.1</v>
      </c>
      <c r="O535" s="5">
        <v>18.73</v>
      </c>
      <c r="P535" s="5">
        <f t="shared" si="32"/>
        <v>83.556000000000012</v>
      </c>
      <c r="Q535" s="5">
        <f t="shared" si="33"/>
        <v>37.46</v>
      </c>
      <c r="R535" s="5">
        <f t="shared" si="34"/>
        <v>46.096000000000011</v>
      </c>
      <c r="S535" s="7">
        <f t="shared" si="35"/>
        <v>0.55167791660682663</v>
      </c>
    </row>
    <row r="536" spans="1:19" ht="15.6">
      <c r="A536" s="2">
        <v>1742</v>
      </c>
      <c r="B536" s="3">
        <v>46121</v>
      </c>
      <c r="C536" s="4">
        <f>YEAR(SalesDataTable[[#This Row],[Order Date]])</f>
        <v>2026</v>
      </c>
      <c r="D536" s="10" t="str">
        <f>"Q"&amp;ROUNDUP(MONTH(SalesDataTable[[#This Row],[Order Date]])/3,0)</f>
        <v>Q2</v>
      </c>
      <c r="E536" s="4" t="str">
        <f>TEXT(SalesDataTable[[#This Row],[Order Date]],"mmm")</f>
        <v>Apr</v>
      </c>
      <c r="F536" s="4" t="s">
        <v>20</v>
      </c>
      <c r="G536" s="4" t="s">
        <v>21</v>
      </c>
      <c r="H536" s="4" t="s">
        <v>28</v>
      </c>
      <c r="I536" s="4" t="s">
        <v>3</v>
      </c>
      <c r="J536" s="4" t="s">
        <v>23</v>
      </c>
      <c r="K536" s="4" t="s">
        <v>51</v>
      </c>
      <c r="L536" s="8">
        <v>2</v>
      </c>
      <c r="M536" s="5">
        <v>120.75</v>
      </c>
      <c r="N536" s="6">
        <v>0.05</v>
      </c>
      <c r="O536" s="5">
        <v>60.31</v>
      </c>
      <c r="P536" s="5">
        <f t="shared" si="32"/>
        <v>229.42499999999998</v>
      </c>
      <c r="Q536" s="5">
        <f t="shared" si="33"/>
        <v>120.62</v>
      </c>
      <c r="R536" s="5">
        <f t="shared" si="34"/>
        <v>108.80499999999998</v>
      </c>
      <c r="S536" s="7">
        <f t="shared" si="35"/>
        <v>0.47425084450256066</v>
      </c>
    </row>
    <row r="537" spans="1:19" ht="15.6">
      <c r="A537" s="2">
        <v>3189</v>
      </c>
      <c r="B537" s="3">
        <v>46121</v>
      </c>
      <c r="C537" s="4">
        <f>YEAR(SalesDataTable[[#This Row],[Order Date]])</f>
        <v>2026</v>
      </c>
      <c r="D537" s="10" t="str">
        <f>"Q"&amp;ROUNDUP(MONTH(SalesDataTable[[#This Row],[Order Date]])/3,0)</f>
        <v>Q2</v>
      </c>
      <c r="E537" s="4" t="str">
        <f>TEXT(SalesDataTable[[#This Row],[Order Date]],"mmm")</f>
        <v>Apr</v>
      </c>
      <c r="F537" s="4" t="s">
        <v>6</v>
      </c>
      <c r="G537" s="4" t="s">
        <v>41</v>
      </c>
      <c r="H537" s="4" t="s">
        <v>8</v>
      </c>
      <c r="I537" s="4" t="s">
        <v>16</v>
      </c>
      <c r="J537" s="4" t="s">
        <v>9</v>
      </c>
      <c r="K537" s="4" t="s">
        <v>37</v>
      </c>
      <c r="L537" s="8">
        <v>6</v>
      </c>
      <c r="M537" s="5">
        <v>157.38999999999999</v>
      </c>
      <c r="N537" s="6">
        <v>0.05</v>
      </c>
      <c r="O537" s="5">
        <v>79.239999999999995</v>
      </c>
      <c r="P537" s="5">
        <f t="shared" si="32"/>
        <v>897.12299999999993</v>
      </c>
      <c r="Q537" s="5">
        <f t="shared" si="33"/>
        <v>475.43999999999994</v>
      </c>
      <c r="R537" s="5">
        <f t="shared" si="34"/>
        <v>421.68299999999999</v>
      </c>
      <c r="S537" s="7">
        <f t="shared" si="35"/>
        <v>0.47003922539049831</v>
      </c>
    </row>
    <row r="538" spans="1:19" ht="15.6">
      <c r="A538" s="2">
        <v>3747</v>
      </c>
      <c r="B538" s="3">
        <v>46121</v>
      </c>
      <c r="C538" s="4">
        <f>YEAR(SalesDataTable[[#This Row],[Order Date]])</f>
        <v>2026</v>
      </c>
      <c r="D538" s="10" t="str">
        <f>"Q"&amp;ROUNDUP(MONTH(SalesDataTable[[#This Row],[Order Date]])/3,0)</f>
        <v>Q2</v>
      </c>
      <c r="E538" s="4" t="str">
        <f>TEXT(SalesDataTable[[#This Row],[Order Date]],"mmm")</f>
        <v>Apr</v>
      </c>
      <c r="F538" s="4" t="s">
        <v>20</v>
      </c>
      <c r="G538" s="4" t="s">
        <v>31</v>
      </c>
      <c r="H538" s="4" t="s">
        <v>19</v>
      </c>
      <c r="I538" s="4" t="s">
        <v>3</v>
      </c>
      <c r="J538" s="4" t="s">
        <v>23</v>
      </c>
      <c r="K538" s="4" t="s">
        <v>51</v>
      </c>
      <c r="L538" s="8">
        <v>2</v>
      </c>
      <c r="M538" s="5">
        <v>122.36</v>
      </c>
      <c r="N538" s="6">
        <v>0.05</v>
      </c>
      <c r="O538" s="5">
        <v>59.06</v>
      </c>
      <c r="P538" s="5">
        <f t="shared" si="32"/>
        <v>232.48399999999998</v>
      </c>
      <c r="Q538" s="5">
        <f t="shared" si="33"/>
        <v>118.12</v>
      </c>
      <c r="R538" s="5">
        <f t="shared" si="34"/>
        <v>114.36399999999998</v>
      </c>
      <c r="S538" s="7">
        <f t="shared" si="35"/>
        <v>0.49192202474148755</v>
      </c>
    </row>
    <row r="539" spans="1:19" ht="15.6">
      <c r="A539" s="2">
        <v>3782</v>
      </c>
      <c r="B539" s="3">
        <v>46121</v>
      </c>
      <c r="C539" s="4">
        <f>YEAR(SalesDataTable[[#This Row],[Order Date]])</f>
        <v>2026</v>
      </c>
      <c r="D539" s="10" t="str">
        <f>"Q"&amp;ROUNDUP(MONTH(SalesDataTable[[#This Row],[Order Date]])/3,0)</f>
        <v>Q2</v>
      </c>
      <c r="E539" s="4" t="str">
        <f>TEXT(SalesDataTable[[#This Row],[Order Date]],"mmm")</f>
        <v>Apr</v>
      </c>
      <c r="F539" s="4" t="s">
        <v>0</v>
      </c>
      <c r="G539" s="4" t="s">
        <v>1</v>
      </c>
      <c r="H539" s="4" t="s">
        <v>19</v>
      </c>
      <c r="I539" s="4" t="s">
        <v>3</v>
      </c>
      <c r="J539" s="4" t="s">
        <v>34</v>
      </c>
      <c r="K539" s="4" t="s">
        <v>35</v>
      </c>
      <c r="L539" s="8">
        <v>2</v>
      </c>
      <c r="M539" s="5">
        <v>39.68</v>
      </c>
      <c r="N539" s="6">
        <v>0.05</v>
      </c>
      <c r="O539" s="5">
        <v>14.98</v>
      </c>
      <c r="P539" s="5">
        <f t="shared" si="32"/>
        <v>75.391999999999996</v>
      </c>
      <c r="Q539" s="5">
        <f t="shared" si="33"/>
        <v>29.96</v>
      </c>
      <c r="R539" s="5">
        <f t="shared" si="34"/>
        <v>45.431999999999995</v>
      </c>
      <c r="S539" s="7">
        <f t="shared" si="35"/>
        <v>0.60261035653650252</v>
      </c>
    </row>
    <row r="540" spans="1:19" ht="15.6">
      <c r="A540" s="2">
        <v>4344</v>
      </c>
      <c r="B540" s="3">
        <v>46121</v>
      </c>
      <c r="C540" s="4">
        <f>YEAR(SalesDataTable[[#This Row],[Order Date]])</f>
        <v>2026</v>
      </c>
      <c r="D540" s="10" t="str">
        <f>"Q"&amp;ROUNDUP(MONTH(SalesDataTable[[#This Row],[Order Date]])/3,0)</f>
        <v>Q2</v>
      </c>
      <c r="E540" s="4" t="str">
        <f>TEXT(SalesDataTable[[#This Row],[Order Date]],"mmm")</f>
        <v>Apr</v>
      </c>
      <c r="F540" s="4" t="s">
        <v>11</v>
      </c>
      <c r="G540" s="4" t="s">
        <v>25</v>
      </c>
      <c r="H540" s="4" t="s">
        <v>19</v>
      </c>
      <c r="I540" s="4" t="s">
        <v>16</v>
      </c>
      <c r="J540" s="4" t="s">
        <v>23</v>
      </c>
      <c r="K540" s="4" t="s">
        <v>51</v>
      </c>
      <c r="L540" s="8">
        <v>3</v>
      </c>
      <c r="M540" s="5">
        <v>121.56</v>
      </c>
      <c r="N540" s="6">
        <v>0.15</v>
      </c>
      <c r="O540" s="5">
        <v>61.31</v>
      </c>
      <c r="P540" s="5">
        <f t="shared" si="32"/>
        <v>309.97800000000001</v>
      </c>
      <c r="Q540" s="5">
        <f t="shared" si="33"/>
        <v>183.93</v>
      </c>
      <c r="R540" s="5">
        <f t="shared" si="34"/>
        <v>126.048</v>
      </c>
      <c r="S540" s="7">
        <f t="shared" si="35"/>
        <v>0.40663530960261696</v>
      </c>
    </row>
    <row r="541" spans="1:19" ht="15.6">
      <c r="A541" s="2">
        <v>4901</v>
      </c>
      <c r="B541" s="3">
        <v>46121</v>
      </c>
      <c r="C541" s="4">
        <f>YEAR(SalesDataTable[[#This Row],[Order Date]])</f>
        <v>2026</v>
      </c>
      <c r="D541" s="10" t="str">
        <f>"Q"&amp;ROUNDUP(MONTH(SalesDataTable[[#This Row],[Order Date]])/3,0)</f>
        <v>Q2</v>
      </c>
      <c r="E541" s="4" t="str">
        <f>TEXT(SalesDataTable[[#This Row],[Order Date]],"mmm")</f>
        <v>Apr</v>
      </c>
      <c r="F541" s="4" t="s">
        <v>0</v>
      </c>
      <c r="G541" s="4" t="s">
        <v>1</v>
      </c>
      <c r="H541" s="4" t="s">
        <v>28</v>
      </c>
      <c r="I541" s="4" t="s">
        <v>13</v>
      </c>
      <c r="J541" s="4" t="s">
        <v>4</v>
      </c>
      <c r="K541" s="4" t="s">
        <v>5</v>
      </c>
      <c r="L541" s="8">
        <v>1</v>
      </c>
      <c r="M541" s="5">
        <v>80.19</v>
      </c>
      <c r="N541" s="6">
        <v>0.1</v>
      </c>
      <c r="O541" s="5">
        <v>42.15</v>
      </c>
      <c r="P541" s="5">
        <f t="shared" si="32"/>
        <v>72.171000000000006</v>
      </c>
      <c r="Q541" s="5">
        <f t="shared" si="33"/>
        <v>42.15</v>
      </c>
      <c r="R541" s="5">
        <f t="shared" si="34"/>
        <v>30.021000000000008</v>
      </c>
      <c r="S541" s="7">
        <f t="shared" si="35"/>
        <v>0.4159704036247247</v>
      </c>
    </row>
    <row r="542" spans="1:19" ht="15.6">
      <c r="A542" s="2">
        <v>4969</v>
      </c>
      <c r="B542" s="3">
        <v>46121</v>
      </c>
      <c r="C542" s="4">
        <f>YEAR(SalesDataTable[[#This Row],[Order Date]])</f>
        <v>2026</v>
      </c>
      <c r="D542" s="10" t="str">
        <f>"Q"&amp;ROUNDUP(MONTH(SalesDataTable[[#This Row],[Order Date]])/3,0)</f>
        <v>Q2</v>
      </c>
      <c r="E542" s="4" t="str">
        <f>TEXT(SalesDataTable[[#This Row],[Order Date]],"mmm")</f>
        <v>Apr</v>
      </c>
      <c r="F542" s="4" t="s">
        <v>20</v>
      </c>
      <c r="G542" s="4" t="s">
        <v>31</v>
      </c>
      <c r="H542" s="4" t="s">
        <v>28</v>
      </c>
      <c r="I542" s="4" t="s">
        <v>16</v>
      </c>
      <c r="J542" s="4" t="s">
        <v>4</v>
      </c>
      <c r="K542" s="4" t="s">
        <v>5</v>
      </c>
      <c r="L542" s="8">
        <v>2</v>
      </c>
      <c r="M542" s="5">
        <v>81.14</v>
      </c>
      <c r="N542" s="6">
        <v>0</v>
      </c>
      <c r="O542" s="5">
        <v>43.43</v>
      </c>
      <c r="P542" s="5">
        <f t="shared" si="32"/>
        <v>162.28</v>
      </c>
      <c r="Q542" s="5">
        <f t="shared" si="33"/>
        <v>86.86</v>
      </c>
      <c r="R542" s="5">
        <f t="shared" si="34"/>
        <v>75.42</v>
      </c>
      <c r="S542" s="7">
        <f t="shared" si="35"/>
        <v>0.46475228000985952</v>
      </c>
    </row>
    <row r="543" spans="1:19" ht="15.6">
      <c r="A543" s="2">
        <v>673</v>
      </c>
      <c r="B543" s="3">
        <v>46122</v>
      </c>
      <c r="C543" s="4">
        <f>YEAR(SalesDataTable[[#This Row],[Order Date]])</f>
        <v>2026</v>
      </c>
      <c r="D543" s="10" t="str">
        <f>"Q"&amp;ROUNDUP(MONTH(SalesDataTable[[#This Row],[Order Date]])/3,0)</f>
        <v>Q2</v>
      </c>
      <c r="E543" s="4" t="str">
        <f>TEXT(SalesDataTable[[#This Row],[Order Date]],"mmm")</f>
        <v>Apr</v>
      </c>
      <c r="F543" s="4" t="s">
        <v>20</v>
      </c>
      <c r="G543" s="4" t="s">
        <v>33</v>
      </c>
      <c r="H543" s="4" t="s">
        <v>19</v>
      </c>
      <c r="I543" s="4" t="s">
        <v>13</v>
      </c>
      <c r="J543" s="4" t="s">
        <v>23</v>
      </c>
      <c r="K543" s="4" t="s">
        <v>29</v>
      </c>
      <c r="L543" s="8">
        <v>2</v>
      </c>
      <c r="M543" s="5">
        <v>191.11</v>
      </c>
      <c r="N543" s="6">
        <v>0</v>
      </c>
      <c r="O543" s="5">
        <v>103.58</v>
      </c>
      <c r="P543" s="5">
        <f t="shared" si="32"/>
        <v>382.22</v>
      </c>
      <c r="Q543" s="5">
        <f t="shared" si="33"/>
        <v>207.16</v>
      </c>
      <c r="R543" s="5">
        <f t="shared" si="34"/>
        <v>175.06000000000003</v>
      </c>
      <c r="S543" s="7">
        <f t="shared" si="35"/>
        <v>0.45800847679346979</v>
      </c>
    </row>
    <row r="544" spans="1:19" ht="15.6">
      <c r="A544" s="2">
        <v>888</v>
      </c>
      <c r="B544" s="3">
        <v>46122</v>
      </c>
      <c r="C544" s="4">
        <f>YEAR(SalesDataTable[[#This Row],[Order Date]])</f>
        <v>2026</v>
      </c>
      <c r="D544" s="10" t="str">
        <f>"Q"&amp;ROUNDUP(MONTH(SalesDataTable[[#This Row],[Order Date]])/3,0)</f>
        <v>Q2</v>
      </c>
      <c r="E544" s="4" t="str">
        <f>TEXT(SalesDataTable[[#This Row],[Order Date]],"mmm")</f>
        <v>Apr</v>
      </c>
      <c r="F544" s="4" t="s">
        <v>20</v>
      </c>
      <c r="G544" s="4" t="s">
        <v>31</v>
      </c>
      <c r="H544" s="4" t="s">
        <v>19</v>
      </c>
      <c r="I544" s="4" t="s">
        <v>13</v>
      </c>
      <c r="J544" s="4" t="s">
        <v>4</v>
      </c>
      <c r="K544" s="4" t="s">
        <v>26</v>
      </c>
      <c r="L544" s="8">
        <v>2</v>
      </c>
      <c r="M544" s="5">
        <v>40.58</v>
      </c>
      <c r="N544" s="6">
        <v>0.05</v>
      </c>
      <c r="O544" s="5">
        <v>17.149999999999999</v>
      </c>
      <c r="P544" s="5">
        <f t="shared" si="32"/>
        <v>77.10199999999999</v>
      </c>
      <c r="Q544" s="5">
        <f t="shared" si="33"/>
        <v>34.299999999999997</v>
      </c>
      <c r="R544" s="5">
        <f t="shared" si="34"/>
        <v>42.801999999999992</v>
      </c>
      <c r="S544" s="7">
        <f t="shared" si="35"/>
        <v>0.55513475655625011</v>
      </c>
    </row>
    <row r="545" spans="1:19" ht="15.6">
      <c r="A545" s="2">
        <v>1541</v>
      </c>
      <c r="B545" s="3">
        <v>46122</v>
      </c>
      <c r="C545" s="4">
        <f>YEAR(SalesDataTable[[#This Row],[Order Date]])</f>
        <v>2026</v>
      </c>
      <c r="D545" s="10" t="str">
        <f>"Q"&amp;ROUNDUP(MONTH(SalesDataTable[[#This Row],[Order Date]])/3,0)</f>
        <v>Q2</v>
      </c>
      <c r="E545" s="4" t="str">
        <f>TEXT(SalesDataTable[[#This Row],[Order Date]],"mmm")</f>
        <v>Apr</v>
      </c>
      <c r="F545" s="4" t="s">
        <v>0</v>
      </c>
      <c r="G545" s="4" t="s">
        <v>50</v>
      </c>
      <c r="H545" s="4" t="s">
        <v>28</v>
      </c>
      <c r="I545" s="4" t="s">
        <v>3</v>
      </c>
      <c r="J545" s="4" t="s">
        <v>23</v>
      </c>
      <c r="K545" s="4" t="s">
        <v>40</v>
      </c>
      <c r="L545" s="8">
        <v>1</v>
      </c>
      <c r="M545" s="5">
        <v>83.44</v>
      </c>
      <c r="N545" s="6">
        <v>0</v>
      </c>
      <c r="O545" s="5">
        <v>40.299999999999997</v>
      </c>
      <c r="P545" s="5">
        <f t="shared" si="32"/>
        <v>83.44</v>
      </c>
      <c r="Q545" s="5">
        <f t="shared" si="33"/>
        <v>40.299999999999997</v>
      </c>
      <c r="R545" s="5">
        <f t="shared" si="34"/>
        <v>43.14</v>
      </c>
      <c r="S545" s="7">
        <f t="shared" si="35"/>
        <v>0.51701821668264625</v>
      </c>
    </row>
    <row r="546" spans="1:19" ht="15.6">
      <c r="A546" s="2">
        <v>1881</v>
      </c>
      <c r="B546" s="3">
        <v>46122</v>
      </c>
      <c r="C546" s="4">
        <f>YEAR(SalesDataTable[[#This Row],[Order Date]])</f>
        <v>2026</v>
      </c>
      <c r="D546" s="10" t="str">
        <f>"Q"&amp;ROUNDUP(MONTH(SalesDataTable[[#This Row],[Order Date]])/3,0)</f>
        <v>Q2</v>
      </c>
      <c r="E546" s="4" t="str">
        <f>TEXT(SalesDataTable[[#This Row],[Order Date]],"mmm")</f>
        <v>Apr</v>
      </c>
      <c r="F546" s="4" t="s">
        <v>20</v>
      </c>
      <c r="G546" s="4" t="s">
        <v>31</v>
      </c>
      <c r="H546" s="4" t="s">
        <v>28</v>
      </c>
      <c r="I546" s="4" t="s">
        <v>13</v>
      </c>
      <c r="J546" s="4" t="s">
        <v>34</v>
      </c>
      <c r="K546" s="4" t="s">
        <v>45</v>
      </c>
      <c r="L546" s="8">
        <v>1</v>
      </c>
      <c r="M546" s="5">
        <v>49.61</v>
      </c>
      <c r="N546" s="6">
        <v>0</v>
      </c>
      <c r="O546" s="5">
        <v>21.92</v>
      </c>
      <c r="P546" s="5">
        <f t="shared" si="32"/>
        <v>49.61</v>
      </c>
      <c r="Q546" s="5">
        <f t="shared" si="33"/>
        <v>21.92</v>
      </c>
      <c r="R546" s="5">
        <f t="shared" si="34"/>
        <v>27.689999999999998</v>
      </c>
      <c r="S546" s="7">
        <f t="shared" si="35"/>
        <v>0.55815359806490628</v>
      </c>
    </row>
    <row r="547" spans="1:19" ht="15.6">
      <c r="A547" s="2">
        <v>2007</v>
      </c>
      <c r="B547" s="3">
        <v>46122</v>
      </c>
      <c r="C547" s="4">
        <f>YEAR(SalesDataTable[[#This Row],[Order Date]])</f>
        <v>2026</v>
      </c>
      <c r="D547" s="10" t="str">
        <f>"Q"&amp;ROUNDUP(MONTH(SalesDataTable[[#This Row],[Order Date]])/3,0)</f>
        <v>Q2</v>
      </c>
      <c r="E547" s="4" t="str">
        <f>TEXT(SalesDataTable[[#This Row],[Order Date]],"mmm")</f>
        <v>Apr</v>
      </c>
      <c r="F547" s="4" t="s">
        <v>20</v>
      </c>
      <c r="G547" s="4" t="s">
        <v>33</v>
      </c>
      <c r="H547" s="4" t="s">
        <v>2</v>
      </c>
      <c r="I547" s="4" t="s">
        <v>3</v>
      </c>
      <c r="J547" s="4" t="s">
        <v>34</v>
      </c>
      <c r="K547" s="4" t="s">
        <v>38</v>
      </c>
      <c r="L547" s="8">
        <v>2</v>
      </c>
      <c r="M547" s="5">
        <v>123.31</v>
      </c>
      <c r="N547" s="6">
        <v>0</v>
      </c>
      <c r="O547" s="5">
        <v>69.239999999999995</v>
      </c>
      <c r="P547" s="5">
        <f t="shared" si="32"/>
        <v>246.62</v>
      </c>
      <c r="Q547" s="5">
        <f t="shared" si="33"/>
        <v>138.47999999999999</v>
      </c>
      <c r="R547" s="5">
        <f t="shared" si="34"/>
        <v>108.14000000000001</v>
      </c>
      <c r="S547" s="7">
        <f t="shared" si="35"/>
        <v>0.43848836266320662</v>
      </c>
    </row>
    <row r="548" spans="1:19" ht="15.6">
      <c r="A548" s="2">
        <v>2312</v>
      </c>
      <c r="B548" s="3">
        <v>46122</v>
      </c>
      <c r="C548" s="4">
        <f>YEAR(SalesDataTable[[#This Row],[Order Date]])</f>
        <v>2026</v>
      </c>
      <c r="D548" s="10" t="str">
        <f>"Q"&amp;ROUNDUP(MONTH(SalesDataTable[[#This Row],[Order Date]])/3,0)</f>
        <v>Q2</v>
      </c>
      <c r="E548" s="4" t="str">
        <f>TEXT(SalesDataTable[[#This Row],[Order Date]],"mmm")</f>
        <v>Apr</v>
      </c>
      <c r="F548" s="4" t="s">
        <v>0</v>
      </c>
      <c r="G548" s="4" t="s">
        <v>50</v>
      </c>
      <c r="H548" s="4" t="s">
        <v>19</v>
      </c>
      <c r="I548" s="4" t="s">
        <v>13</v>
      </c>
      <c r="J548" s="4" t="s">
        <v>9</v>
      </c>
      <c r="K548" s="4" t="s">
        <v>10</v>
      </c>
      <c r="L548" s="8">
        <v>1</v>
      </c>
      <c r="M548" s="5">
        <v>93.35</v>
      </c>
      <c r="N548" s="6">
        <v>0.1</v>
      </c>
      <c r="O548" s="5">
        <v>45.54</v>
      </c>
      <c r="P548" s="5">
        <f t="shared" si="32"/>
        <v>84.015000000000001</v>
      </c>
      <c r="Q548" s="5">
        <f t="shared" si="33"/>
        <v>45.54</v>
      </c>
      <c r="R548" s="5">
        <f t="shared" si="34"/>
        <v>38.475000000000001</v>
      </c>
      <c r="S548" s="7">
        <f t="shared" si="35"/>
        <v>0.45795393679700053</v>
      </c>
    </row>
    <row r="549" spans="1:19" ht="15.6">
      <c r="A549" s="2">
        <v>4493</v>
      </c>
      <c r="B549" s="3">
        <v>46122</v>
      </c>
      <c r="C549" s="4">
        <f>YEAR(SalesDataTable[[#This Row],[Order Date]])</f>
        <v>2026</v>
      </c>
      <c r="D549" s="10" t="str">
        <f>"Q"&amp;ROUNDUP(MONTH(SalesDataTable[[#This Row],[Order Date]])/3,0)</f>
        <v>Q2</v>
      </c>
      <c r="E549" s="4" t="str">
        <f>TEXT(SalesDataTable[[#This Row],[Order Date]],"mmm")</f>
        <v>Apr</v>
      </c>
      <c r="F549" s="4" t="s">
        <v>0</v>
      </c>
      <c r="G549" s="4" t="s">
        <v>1</v>
      </c>
      <c r="H549" s="4" t="s">
        <v>8</v>
      </c>
      <c r="I549" s="4" t="s">
        <v>16</v>
      </c>
      <c r="J549" s="4" t="s">
        <v>9</v>
      </c>
      <c r="K549" s="4" t="s">
        <v>10</v>
      </c>
      <c r="L549" s="8">
        <v>5</v>
      </c>
      <c r="M549" s="5">
        <v>92.63</v>
      </c>
      <c r="N549" s="6">
        <v>0.15</v>
      </c>
      <c r="O549" s="5">
        <v>46.33</v>
      </c>
      <c r="P549" s="5">
        <f t="shared" si="32"/>
        <v>393.67749999999995</v>
      </c>
      <c r="Q549" s="5">
        <f t="shared" si="33"/>
        <v>231.64999999999998</v>
      </c>
      <c r="R549" s="5">
        <f t="shared" si="34"/>
        <v>162.02749999999997</v>
      </c>
      <c r="S549" s="7">
        <f t="shared" si="35"/>
        <v>0.41157419461361139</v>
      </c>
    </row>
    <row r="550" spans="1:19" ht="15.6">
      <c r="A550" s="2">
        <v>2072</v>
      </c>
      <c r="B550" s="3">
        <v>46123</v>
      </c>
      <c r="C550" s="4">
        <f>YEAR(SalesDataTable[[#This Row],[Order Date]])</f>
        <v>2026</v>
      </c>
      <c r="D550" s="10" t="str">
        <f>"Q"&amp;ROUNDUP(MONTH(SalesDataTable[[#This Row],[Order Date]])/3,0)</f>
        <v>Q2</v>
      </c>
      <c r="E550" s="4" t="str">
        <f>TEXT(SalesDataTable[[#This Row],[Order Date]],"mmm")</f>
        <v>Apr</v>
      </c>
      <c r="F550" s="4" t="s">
        <v>0</v>
      </c>
      <c r="G550" s="4" t="s">
        <v>36</v>
      </c>
      <c r="H550" s="4" t="s">
        <v>2</v>
      </c>
      <c r="I550" s="4" t="s">
        <v>13</v>
      </c>
      <c r="J550" s="4" t="s">
        <v>23</v>
      </c>
      <c r="K550" s="4" t="s">
        <v>51</v>
      </c>
      <c r="L550" s="8">
        <v>4</v>
      </c>
      <c r="M550" s="5">
        <v>124.87</v>
      </c>
      <c r="N550" s="6">
        <v>0.1</v>
      </c>
      <c r="O550" s="5">
        <v>62.03</v>
      </c>
      <c r="P550" s="5">
        <f t="shared" si="32"/>
        <v>449.53200000000004</v>
      </c>
      <c r="Q550" s="5">
        <f t="shared" si="33"/>
        <v>248.12</v>
      </c>
      <c r="R550" s="5">
        <f t="shared" si="34"/>
        <v>201.41200000000003</v>
      </c>
      <c r="S550" s="7">
        <f t="shared" si="35"/>
        <v>0.44804819234225823</v>
      </c>
    </row>
    <row r="551" spans="1:19" ht="15.6">
      <c r="A551" s="2">
        <v>2142</v>
      </c>
      <c r="B551" s="3">
        <v>46123</v>
      </c>
      <c r="C551" s="4">
        <f>YEAR(SalesDataTable[[#This Row],[Order Date]])</f>
        <v>2026</v>
      </c>
      <c r="D551" s="10" t="str">
        <f>"Q"&amp;ROUNDUP(MONTH(SalesDataTable[[#This Row],[Order Date]])/3,0)</f>
        <v>Q2</v>
      </c>
      <c r="E551" s="4" t="str">
        <f>TEXT(SalesDataTable[[#This Row],[Order Date]],"mmm")</f>
        <v>Apr</v>
      </c>
      <c r="F551" s="4" t="s">
        <v>20</v>
      </c>
      <c r="G551" s="4" t="s">
        <v>21</v>
      </c>
      <c r="H551" s="4" t="s">
        <v>28</v>
      </c>
      <c r="I551" s="4" t="s">
        <v>13</v>
      </c>
      <c r="J551" s="4" t="s">
        <v>23</v>
      </c>
      <c r="K551" s="4" t="s">
        <v>24</v>
      </c>
      <c r="L551" s="8">
        <v>1</v>
      </c>
      <c r="M551" s="5">
        <v>339.64</v>
      </c>
      <c r="N551" s="6">
        <v>0.1</v>
      </c>
      <c r="O551" s="5">
        <v>195.81</v>
      </c>
      <c r="P551" s="5">
        <f t="shared" si="32"/>
        <v>305.67599999999999</v>
      </c>
      <c r="Q551" s="5">
        <f t="shared" si="33"/>
        <v>195.81</v>
      </c>
      <c r="R551" s="5">
        <f t="shared" si="34"/>
        <v>109.86599999999999</v>
      </c>
      <c r="S551" s="7">
        <f t="shared" si="35"/>
        <v>0.35941977780394924</v>
      </c>
    </row>
    <row r="552" spans="1:19" ht="15.6">
      <c r="A552" s="2">
        <v>2911</v>
      </c>
      <c r="B552" s="3">
        <v>46123</v>
      </c>
      <c r="C552" s="4">
        <f>YEAR(SalesDataTable[[#This Row],[Order Date]])</f>
        <v>2026</v>
      </c>
      <c r="D552" s="10" t="str">
        <f>"Q"&amp;ROUNDUP(MONTH(SalesDataTable[[#This Row],[Order Date]])/3,0)</f>
        <v>Q2</v>
      </c>
      <c r="E552" s="4" t="str">
        <f>TEXT(SalesDataTable[[#This Row],[Order Date]],"mmm")</f>
        <v>Apr</v>
      </c>
      <c r="F552" s="4" t="s">
        <v>11</v>
      </c>
      <c r="G552" s="4" t="s">
        <v>12</v>
      </c>
      <c r="H552" s="4" t="s">
        <v>19</v>
      </c>
      <c r="I552" s="4" t="s">
        <v>13</v>
      </c>
      <c r="J552" s="4" t="s">
        <v>4</v>
      </c>
      <c r="K552" s="4" t="s">
        <v>22</v>
      </c>
      <c r="L552" s="8">
        <v>1</v>
      </c>
      <c r="M552" s="5">
        <v>50.86</v>
      </c>
      <c r="N552" s="6">
        <v>0.05</v>
      </c>
      <c r="O552" s="5">
        <v>22.1</v>
      </c>
      <c r="P552" s="5">
        <f t="shared" si="32"/>
        <v>48.317</v>
      </c>
      <c r="Q552" s="5">
        <f t="shared" si="33"/>
        <v>22.1</v>
      </c>
      <c r="R552" s="5">
        <f t="shared" si="34"/>
        <v>26.216999999999999</v>
      </c>
      <c r="S552" s="7">
        <f t="shared" si="35"/>
        <v>0.54260405240391574</v>
      </c>
    </row>
    <row r="553" spans="1:19" ht="15.6">
      <c r="A553" s="2">
        <v>4276</v>
      </c>
      <c r="B553" s="3">
        <v>46123</v>
      </c>
      <c r="C553" s="4">
        <f>YEAR(SalesDataTable[[#This Row],[Order Date]])</f>
        <v>2026</v>
      </c>
      <c r="D553" s="10" t="str">
        <f>"Q"&amp;ROUNDUP(MONTH(SalesDataTable[[#This Row],[Order Date]])/3,0)</f>
        <v>Q2</v>
      </c>
      <c r="E553" s="4" t="str">
        <f>TEXT(SalesDataTable[[#This Row],[Order Date]],"mmm")</f>
        <v>Apr</v>
      </c>
      <c r="F553" s="4" t="s">
        <v>20</v>
      </c>
      <c r="G553" s="4" t="s">
        <v>33</v>
      </c>
      <c r="H553" s="4" t="s">
        <v>2</v>
      </c>
      <c r="I553" s="4" t="s">
        <v>13</v>
      </c>
      <c r="J553" s="4" t="s">
        <v>14</v>
      </c>
      <c r="K553" s="4" t="s">
        <v>48</v>
      </c>
      <c r="L553" s="8">
        <v>2</v>
      </c>
      <c r="M553" s="5">
        <v>167.01</v>
      </c>
      <c r="N553" s="6">
        <v>0</v>
      </c>
      <c r="O553" s="5">
        <v>89.8</v>
      </c>
      <c r="P553" s="5">
        <f t="shared" si="32"/>
        <v>334.02</v>
      </c>
      <c r="Q553" s="5">
        <f t="shared" si="33"/>
        <v>179.6</v>
      </c>
      <c r="R553" s="5">
        <f t="shared" si="34"/>
        <v>154.41999999999999</v>
      </c>
      <c r="S553" s="7">
        <f t="shared" si="35"/>
        <v>0.46230764624872761</v>
      </c>
    </row>
    <row r="554" spans="1:19" ht="15.6">
      <c r="A554" s="2">
        <v>5077</v>
      </c>
      <c r="B554" s="3">
        <v>46123</v>
      </c>
      <c r="C554" s="4">
        <f>YEAR(SalesDataTable[[#This Row],[Order Date]])</f>
        <v>2026</v>
      </c>
      <c r="D554" s="10" t="str">
        <f>"Q"&amp;ROUNDUP(MONTH(SalesDataTable[[#This Row],[Order Date]])/3,0)</f>
        <v>Q2</v>
      </c>
      <c r="E554" s="4" t="str">
        <f>TEXT(SalesDataTable[[#This Row],[Order Date]],"mmm")</f>
        <v>Apr</v>
      </c>
      <c r="F554" s="4" t="s">
        <v>20</v>
      </c>
      <c r="G554" s="4" t="s">
        <v>33</v>
      </c>
      <c r="H554" s="4" t="s">
        <v>28</v>
      </c>
      <c r="I554" s="4" t="s">
        <v>3</v>
      </c>
      <c r="J554" s="4" t="s">
        <v>9</v>
      </c>
      <c r="K554" s="4" t="s">
        <v>10</v>
      </c>
      <c r="L554" s="8">
        <v>2</v>
      </c>
      <c r="M554" s="5">
        <v>92.63</v>
      </c>
      <c r="N554" s="6">
        <v>0.15</v>
      </c>
      <c r="O554" s="5">
        <v>44.96</v>
      </c>
      <c r="P554" s="5">
        <f t="shared" si="32"/>
        <v>157.47099999999998</v>
      </c>
      <c r="Q554" s="5">
        <f t="shared" si="33"/>
        <v>89.92</v>
      </c>
      <c r="R554" s="5">
        <f t="shared" si="34"/>
        <v>67.550999999999974</v>
      </c>
      <c r="S554" s="7">
        <f t="shared" si="35"/>
        <v>0.42897422382533917</v>
      </c>
    </row>
    <row r="555" spans="1:19" ht="15.6">
      <c r="A555" s="2">
        <v>1259</v>
      </c>
      <c r="B555" s="3">
        <v>46124</v>
      </c>
      <c r="C555" s="4">
        <f>YEAR(SalesDataTable[[#This Row],[Order Date]])</f>
        <v>2026</v>
      </c>
      <c r="D555" s="10" t="str">
        <f>"Q"&amp;ROUNDUP(MONTH(SalesDataTable[[#This Row],[Order Date]])/3,0)</f>
        <v>Q2</v>
      </c>
      <c r="E555" s="4" t="str">
        <f>TEXT(SalesDataTable[[#This Row],[Order Date]],"mmm")</f>
        <v>Apr</v>
      </c>
      <c r="F555" s="4" t="s">
        <v>6</v>
      </c>
      <c r="G555" s="4" t="s">
        <v>43</v>
      </c>
      <c r="H555" s="4" t="s">
        <v>28</v>
      </c>
      <c r="I555" s="4" t="s">
        <v>13</v>
      </c>
      <c r="J555" s="4" t="s">
        <v>9</v>
      </c>
      <c r="K555" s="4" t="s">
        <v>37</v>
      </c>
      <c r="L555" s="8">
        <v>2</v>
      </c>
      <c r="M555" s="5">
        <v>151.01</v>
      </c>
      <c r="N555" s="6">
        <v>0</v>
      </c>
      <c r="O555" s="5">
        <v>80.209999999999994</v>
      </c>
      <c r="P555" s="5">
        <f t="shared" si="32"/>
        <v>302.02</v>
      </c>
      <c r="Q555" s="5">
        <f t="shared" si="33"/>
        <v>160.41999999999999</v>
      </c>
      <c r="R555" s="5">
        <f t="shared" si="34"/>
        <v>141.6</v>
      </c>
      <c r="S555" s="7">
        <f t="shared" si="35"/>
        <v>0.4688431229719886</v>
      </c>
    </row>
    <row r="556" spans="1:19" ht="15.6">
      <c r="A556" s="2">
        <v>1720</v>
      </c>
      <c r="B556" s="3">
        <v>46124</v>
      </c>
      <c r="C556" s="4">
        <f>YEAR(SalesDataTable[[#This Row],[Order Date]])</f>
        <v>2026</v>
      </c>
      <c r="D556" s="10" t="str">
        <f>"Q"&amp;ROUNDUP(MONTH(SalesDataTable[[#This Row],[Order Date]])/3,0)</f>
        <v>Q2</v>
      </c>
      <c r="E556" s="4" t="str">
        <f>TEXT(SalesDataTable[[#This Row],[Order Date]],"mmm")</f>
        <v>Apr</v>
      </c>
      <c r="F556" s="4" t="s">
        <v>0</v>
      </c>
      <c r="G556" s="4" t="s">
        <v>50</v>
      </c>
      <c r="H556" s="4" t="s">
        <v>2</v>
      </c>
      <c r="I556" s="4" t="s">
        <v>13</v>
      </c>
      <c r="J556" s="4" t="s">
        <v>9</v>
      </c>
      <c r="K556" s="4" t="s">
        <v>10</v>
      </c>
      <c r="L556" s="8">
        <v>2</v>
      </c>
      <c r="M556" s="5">
        <v>92.07</v>
      </c>
      <c r="N556" s="6">
        <v>0</v>
      </c>
      <c r="O556" s="5">
        <v>44.1</v>
      </c>
      <c r="P556" s="5">
        <f t="shared" si="32"/>
        <v>184.14</v>
      </c>
      <c r="Q556" s="5">
        <f t="shared" si="33"/>
        <v>88.2</v>
      </c>
      <c r="R556" s="5">
        <f t="shared" si="34"/>
        <v>95.939999999999984</v>
      </c>
      <c r="S556" s="7">
        <f t="shared" si="35"/>
        <v>0.52101661779081132</v>
      </c>
    </row>
    <row r="557" spans="1:19" ht="15.6">
      <c r="A557" s="2">
        <v>1975</v>
      </c>
      <c r="B557" s="3">
        <v>46124</v>
      </c>
      <c r="C557" s="4">
        <f>YEAR(SalesDataTable[[#This Row],[Order Date]])</f>
        <v>2026</v>
      </c>
      <c r="D557" s="10" t="str">
        <f>"Q"&amp;ROUNDUP(MONTH(SalesDataTable[[#This Row],[Order Date]])/3,0)</f>
        <v>Q2</v>
      </c>
      <c r="E557" s="4" t="str">
        <f>TEXT(SalesDataTable[[#This Row],[Order Date]],"mmm")</f>
        <v>Apr</v>
      </c>
      <c r="F557" s="4" t="s">
        <v>0</v>
      </c>
      <c r="G557" s="4" t="s">
        <v>50</v>
      </c>
      <c r="H557" s="4" t="s">
        <v>2</v>
      </c>
      <c r="I557" s="4" t="s">
        <v>3</v>
      </c>
      <c r="J557" s="4" t="s">
        <v>34</v>
      </c>
      <c r="K557" s="4" t="s">
        <v>42</v>
      </c>
      <c r="L557" s="8">
        <v>1</v>
      </c>
      <c r="M557" s="5">
        <v>36.840000000000003</v>
      </c>
      <c r="N557" s="6">
        <v>0.1</v>
      </c>
      <c r="O557" s="5">
        <v>13.86</v>
      </c>
      <c r="P557" s="5">
        <f t="shared" si="32"/>
        <v>33.156000000000006</v>
      </c>
      <c r="Q557" s="5">
        <f t="shared" si="33"/>
        <v>13.86</v>
      </c>
      <c r="R557" s="5">
        <f t="shared" si="34"/>
        <v>19.296000000000006</v>
      </c>
      <c r="S557" s="7">
        <f t="shared" si="35"/>
        <v>0.58197611292073836</v>
      </c>
    </row>
    <row r="558" spans="1:19" ht="15.6">
      <c r="A558" s="2">
        <v>2848</v>
      </c>
      <c r="B558" s="3">
        <v>46124</v>
      </c>
      <c r="C558" s="4">
        <f>YEAR(SalesDataTable[[#This Row],[Order Date]])</f>
        <v>2026</v>
      </c>
      <c r="D558" s="10" t="str">
        <f>"Q"&amp;ROUNDUP(MONTH(SalesDataTable[[#This Row],[Order Date]])/3,0)</f>
        <v>Q2</v>
      </c>
      <c r="E558" s="4" t="str">
        <f>TEXT(SalesDataTable[[#This Row],[Order Date]],"mmm")</f>
        <v>Apr</v>
      </c>
      <c r="F558" s="4" t="s">
        <v>6</v>
      </c>
      <c r="G558" s="4" t="s">
        <v>27</v>
      </c>
      <c r="H558" s="4" t="s">
        <v>2</v>
      </c>
      <c r="I558" s="4" t="s">
        <v>13</v>
      </c>
      <c r="J558" s="4" t="s">
        <v>9</v>
      </c>
      <c r="K558" s="4" t="s">
        <v>46</v>
      </c>
      <c r="L558" s="8">
        <v>1</v>
      </c>
      <c r="M558" s="5">
        <v>71.64</v>
      </c>
      <c r="N558" s="6">
        <v>0.05</v>
      </c>
      <c r="O558" s="5">
        <v>32.729999999999997</v>
      </c>
      <c r="P558" s="5">
        <f t="shared" si="32"/>
        <v>68.057999999999993</v>
      </c>
      <c r="Q558" s="5">
        <f t="shared" si="33"/>
        <v>32.729999999999997</v>
      </c>
      <c r="R558" s="5">
        <f t="shared" si="34"/>
        <v>35.327999999999996</v>
      </c>
      <c r="S558" s="7">
        <f t="shared" si="35"/>
        <v>0.51908666137706072</v>
      </c>
    </row>
    <row r="559" spans="1:19" ht="15.6">
      <c r="A559" s="2">
        <v>2979</v>
      </c>
      <c r="B559" s="3">
        <v>46124</v>
      </c>
      <c r="C559" s="4">
        <f>YEAR(SalesDataTable[[#This Row],[Order Date]])</f>
        <v>2026</v>
      </c>
      <c r="D559" s="10" t="str">
        <f>"Q"&amp;ROUNDUP(MONTH(SalesDataTable[[#This Row],[Order Date]])/3,0)</f>
        <v>Q2</v>
      </c>
      <c r="E559" s="4" t="str">
        <f>TEXT(SalesDataTable[[#This Row],[Order Date]],"mmm")</f>
        <v>Apr</v>
      </c>
      <c r="F559" s="4" t="s">
        <v>6</v>
      </c>
      <c r="G559" s="4" t="s">
        <v>49</v>
      </c>
      <c r="H559" s="4" t="s">
        <v>2</v>
      </c>
      <c r="I559" s="4" t="s">
        <v>13</v>
      </c>
      <c r="J559" s="4" t="s">
        <v>34</v>
      </c>
      <c r="K559" s="4" t="s">
        <v>38</v>
      </c>
      <c r="L559" s="8">
        <v>1</v>
      </c>
      <c r="M559" s="5">
        <v>124.18</v>
      </c>
      <c r="N559" s="6">
        <v>0</v>
      </c>
      <c r="O559" s="5">
        <v>67.42</v>
      </c>
      <c r="P559" s="5">
        <f t="shared" si="32"/>
        <v>124.18</v>
      </c>
      <c r="Q559" s="5">
        <f t="shared" si="33"/>
        <v>67.42</v>
      </c>
      <c r="R559" s="5">
        <f t="shared" si="34"/>
        <v>56.760000000000005</v>
      </c>
      <c r="S559" s="7">
        <f t="shared" si="35"/>
        <v>0.45707843453052022</v>
      </c>
    </row>
    <row r="560" spans="1:19" ht="15.6">
      <c r="A560" s="2">
        <v>2996</v>
      </c>
      <c r="B560" s="3">
        <v>46124</v>
      </c>
      <c r="C560" s="4">
        <f>YEAR(SalesDataTable[[#This Row],[Order Date]])</f>
        <v>2026</v>
      </c>
      <c r="D560" s="10" t="str">
        <f>"Q"&amp;ROUNDUP(MONTH(SalesDataTable[[#This Row],[Order Date]])/3,0)</f>
        <v>Q2</v>
      </c>
      <c r="E560" s="4" t="str">
        <f>TEXT(SalesDataTable[[#This Row],[Order Date]],"mmm")</f>
        <v>Apr</v>
      </c>
      <c r="F560" s="4" t="s">
        <v>6</v>
      </c>
      <c r="G560" s="4" t="s">
        <v>43</v>
      </c>
      <c r="H560" s="4" t="s">
        <v>19</v>
      </c>
      <c r="I560" s="4" t="s">
        <v>13</v>
      </c>
      <c r="J560" s="4" t="s">
        <v>14</v>
      </c>
      <c r="K560" s="4" t="s">
        <v>44</v>
      </c>
      <c r="L560" s="8">
        <v>1</v>
      </c>
      <c r="M560" s="5">
        <v>134.94999999999999</v>
      </c>
      <c r="N560" s="6">
        <v>0</v>
      </c>
      <c r="O560" s="5">
        <v>67.849999999999994</v>
      </c>
      <c r="P560" s="5">
        <f t="shared" si="32"/>
        <v>134.94999999999999</v>
      </c>
      <c r="Q560" s="5">
        <f t="shared" si="33"/>
        <v>67.849999999999994</v>
      </c>
      <c r="R560" s="5">
        <f t="shared" si="34"/>
        <v>67.099999999999994</v>
      </c>
      <c r="S560" s="7">
        <f t="shared" si="35"/>
        <v>0.49722119303445722</v>
      </c>
    </row>
    <row r="561" spans="1:19" ht="15.6">
      <c r="A561" s="2">
        <v>749</v>
      </c>
      <c r="B561" s="3">
        <v>46125</v>
      </c>
      <c r="C561" s="4">
        <f>YEAR(SalesDataTable[[#This Row],[Order Date]])</f>
        <v>2026</v>
      </c>
      <c r="D561" s="10" t="str">
        <f>"Q"&amp;ROUNDUP(MONTH(SalesDataTable[[#This Row],[Order Date]])/3,0)</f>
        <v>Q2</v>
      </c>
      <c r="E561" s="4" t="str">
        <f>TEXT(SalesDataTable[[#This Row],[Order Date]],"mmm")</f>
        <v>Apr</v>
      </c>
      <c r="F561" s="4" t="s">
        <v>0</v>
      </c>
      <c r="G561" s="4" t="s">
        <v>50</v>
      </c>
      <c r="H561" s="4" t="s">
        <v>2</v>
      </c>
      <c r="I561" s="4" t="s">
        <v>13</v>
      </c>
      <c r="J561" s="4" t="s">
        <v>23</v>
      </c>
      <c r="K561" s="4" t="s">
        <v>51</v>
      </c>
      <c r="L561" s="8">
        <v>2</v>
      </c>
      <c r="M561" s="5">
        <v>124</v>
      </c>
      <c r="N561" s="6">
        <v>0</v>
      </c>
      <c r="O561" s="5">
        <v>60.14</v>
      </c>
      <c r="P561" s="5">
        <f t="shared" si="32"/>
        <v>248</v>
      </c>
      <c r="Q561" s="5">
        <f t="shared" si="33"/>
        <v>120.28</v>
      </c>
      <c r="R561" s="5">
        <f t="shared" si="34"/>
        <v>127.72</v>
      </c>
      <c r="S561" s="7">
        <f t="shared" si="35"/>
        <v>0.51500000000000001</v>
      </c>
    </row>
    <row r="562" spans="1:19" ht="15.6">
      <c r="A562" s="2">
        <v>1928</v>
      </c>
      <c r="B562" s="3">
        <v>46125</v>
      </c>
      <c r="C562" s="4">
        <f>YEAR(SalesDataTable[[#This Row],[Order Date]])</f>
        <v>2026</v>
      </c>
      <c r="D562" s="10" t="str">
        <f>"Q"&amp;ROUNDUP(MONTH(SalesDataTable[[#This Row],[Order Date]])/3,0)</f>
        <v>Q2</v>
      </c>
      <c r="E562" s="4" t="str">
        <f>TEXT(SalesDataTable[[#This Row],[Order Date]],"mmm")</f>
        <v>Apr</v>
      </c>
      <c r="F562" s="4" t="s">
        <v>20</v>
      </c>
      <c r="G562" s="4" t="s">
        <v>47</v>
      </c>
      <c r="H562" s="4" t="s">
        <v>28</v>
      </c>
      <c r="I562" s="4" t="s">
        <v>3</v>
      </c>
      <c r="J562" s="4" t="s">
        <v>34</v>
      </c>
      <c r="K562" s="4" t="s">
        <v>45</v>
      </c>
      <c r="L562" s="8">
        <v>2</v>
      </c>
      <c r="M562" s="5">
        <v>50.2</v>
      </c>
      <c r="N562" s="6">
        <v>0.1</v>
      </c>
      <c r="O562" s="5">
        <v>21.48</v>
      </c>
      <c r="P562" s="5">
        <f t="shared" si="32"/>
        <v>90.360000000000014</v>
      </c>
      <c r="Q562" s="5">
        <f t="shared" si="33"/>
        <v>42.96</v>
      </c>
      <c r="R562" s="5">
        <f t="shared" si="34"/>
        <v>47.400000000000013</v>
      </c>
      <c r="S562" s="7">
        <f t="shared" si="35"/>
        <v>0.5245683930942896</v>
      </c>
    </row>
    <row r="563" spans="1:19" ht="15.6">
      <c r="A563" s="2">
        <v>2486</v>
      </c>
      <c r="B563" s="3">
        <v>46125</v>
      </c>
      <c r="C563" s="4">
        <f>YEAR(SalesDataTable[[#This Row],[Order Date]])</f>
        <v>2026</v>
      </c>
      <c r="D563" s="10" t="str">
        <f>"Q"&amp;ROUNDUP(MONTH(SalesDataTable[[#This Row],[Order Date]])/3,0)</f>
        <v>Q2</v>
      </c>
      <c r="E563" s="4" t="str">
        <f>TEXT(SalesDataTable[[#This Row],[Order Date]],"mmm")</f>
        <v>Apr</v>
      </c>
      <c r="F563" s="4" t="s">
        <v>6</v>
      </c>
      <c r="G563" s="4" t="s">
        <v>41</v>
      </c>
      <c r="H563" s="4" t="s">
        <v>2</v>
      </c>
      <c r="I563" s="4" t="s">
        <v>16</v>
      </c>
      <c r="J563" s="4" t="s">
        <v>9</v>
      </c>
      <c r="K563" s="4" t="s">
        <v>10</v>
      </c>
      <c r="L563" s="8">
        <v>1</v>
      </c>
      <c r="M563" s="5">
        <v>93.65</v>
      </c>
      <c r="N563" s="6">
        <v>0</v>
      </c>
      <c r="O563" s="5">
        <v>44.15</v>
      </c>
      <c r="P563" s="5">
        <f t="shared" si="32"/>
        <v>93.65</v>
      </c>
      <c r="Q563" s="5">
        <f t="shared" si="33"/>
        <v>44.15</v>
      </c>
      <c r="R563" s="5">
        <f t="shared" si="34"/>
        <v>49.500000000000007</v>
      </c>
      <c r="S563" s="7">
        <f t="shared" si="35"/>
        <v>0.5285638013881474</v>
      </c>
    </row>
    <row r="564" spans="1:19" ht="15.6">
      <c r="A564" s="2">
        <v>2688</v>
      </c>
      <c r="B564" s="3">
        <v>46125</v>
      </c>
      <c r="C564" s="4">
        <f>YEAR(SalesDataTable[[#This Row],[Order Date]])</f>
        <v>2026</v>
      </c>
      <c r="D564" s="10" t="str">
        <f>"Q"&amp;ROUNDUP(MONTH(SalesDataTable[[#This Row],[Order Date]])/3,0)</f>
        <v>Q2</v>
      </c>
      <c r="E564" s="4" t="str">
        <f>TEXT(SalesDataTable[[#This Row],[Order Date]],"mmm")</f>
        <v>Apr</v>
      </c>
      <c r="F564" s="4" t="s">
        <v>11</v>
      </c>
      <c r="G564" s="4" t="s">
        <v>52</v>
      </c>
      <c r="H564" s="4" t="s">
        <v>28</v>
      </c>
      <c r="I564" s="4" t="s">
        <v>13</v>
      </c>
      <c r="J564" s="4" t="s">
        <v>14</v>
      </c>
      <c r="K564" s="4" t="s">
        <v>32</v>
      </c>
      <c r="L564" s="8">
        <v>5</v>
      </c>
      <c r="M564" s="5">
        <v>47.25</v>
      </c>
      <c r="N564" s="6">
        <v>0.1</v>
      </c>
      <c r="O564" s="5">
        <v>17.93</v>
      </c>
      <c r="P564" s="5">
        <f t="shared" si="32"/>
        <v>212.625</v>
      </c>
      <c r="Q564" s="5">
        <f t="shared" si="33"/>
        <v>89.65</v>
      </c>
      <c r="R564" s="5">
        <f t="shared" si="34"/>
        <v>122.97499999999999</v>
      </c>
      <c r="S564" s="7">
        <f t="shared" si="35"/>
        <v>0.57836566725455607</v>
      </c>
    </row>
    <row r="565" spans="1:19" ht="15.6">
      <c r="A565" s="2">
        <v>2712</v>
      </c>
      <c r="B565" s="3">
        <v>46125</v>
      </c>
      <c r="C565" s="4">
        <f>YEAR(SalesDataTable[[#This Row],[Order Date]])</f>
        <v>2026</v>
      </c>
      <c r="D565" s="10" t="str">
        <f>"Q"&amp;ROUNDUP(MONTH(SalesDataTable[[#This Row],[Order Date]])/3,0)</f>
        <v>Q2</v>
      </c>
      <c r="E565" s="4" t="str">
        <f>TEXT(SalesDataTable[[#This Row],[Order Date]],"mmm")</f>
        <v>Apr</v>
      </c>
      <c r="F565" s="4" t="s">
        <v>11</v>
      </c>
      <c r="G565" s="4" t="s">
        <v>25</v>
      </c>
      <c r="H565" s="4" t="s">
        <v>2</v>
      </c>
      <c r="I565" s="4" t="s">
        <v>3</v>
      </c>
      <c r="J565" s="4" t="s">
        <v>34</v>
      </c>
      <c r="K565" s="4" t="s">
        <v>42</v>
      </c>
      <c r="L565" s="8">
        <v>1</v>
      </c>
      <c r="M565" s="5">
        <v>35.69</v>
      </c>
      <c r="N565" s="6">
        <v>0.05</v>
      </c>
      <c r="O565" s="5">
        <v>13.53</v>
      </c>
      <c r="P565" s="5">
        <f t="shared" si="32"/>
        <v>33.905499999999996</v>
      </c>
      <c r="Q565" s="5">
        <f t="shared" si="33"/>
        <v>13.53</v>
      </c>
      <c r="R565" s="5">
        <f t="shared" si="34"/>
        <v>20.375499999999995</v>
      </c>
      <c r="S565" s="7">
        <f t="shared" si="35"/>
        <v>0.60094969842650892</v>
      </c>
    </row>
    <row r="566" spans="1:19" ht="15.6">
      <c r="A566" s="2">
        <v>3853</v>
      </c>
      <c r="B566" s="3">
        <v>46125</v>
      </c>
      <c r="C566" s="4">
        <f>YEAR(SalesDataTable[[#This Row],[Order Date]])</f>
        <v>2026</v>
      </c>
      <c r="D566" s="10" t="str">
        <f>"Q"&amp;ROUNDUP(MONTH(SalesDataTable[[#This Row],[Order Date]])/3,0)</f>
        <v>Q2</v>
      </c>
      <c r="E566" s="4" t="str">
        <f>TEXT(SalesDataTable[[#This Row],[Order Date]],"mmm")</f>
        <v>Apr</v>
      </c>
      <c r="F566" s="4" t="s">
        <v>20</v>
      </c>
      <c r="G566" s="4" t="s">
        <v>47</v>
      </c>
      <c r="H566" s="4" t="s">
        <v>2</v>
      </c>
      <c r="I566" s="4" t="s">
        <v>3</v>
      </c>
      <c r="J566" s="4" t="s">
        <v>14</v>
      </c>
      <c r="K566" s="4" t="s">
        <v>44</v>
      </c>
      <c r="L566" s="8">
        <v>3</v>
      </c>
      <c r="M566" s="5">
        <v>136.12</v>
      </c>
      <c r="N566" s="6">
        <v>0</v>
      </c>
      <c r="O566" s="5">
        <v>66.58</v>
      </c>
      <c r="P566" s="5">
        <f t="shared" si="32"/>
        <v>408.36</v>
      </c>
      <c r="Q566" s="5">
        <f t="shared" si="33"/>
        <v>199.74</v>
      </c>
      <c r="R566" s="5">
        <f t="shared" si="34"/>
        <v>208.62</v>
      </c>
      <c r="S566" s="7">
        <f t="shared" si="35"/>
        <v>0.51087275933000298</v>
      </c>
    </row>
    <row r="567" spans="1:19" ht="15.6">
      <c r="A567" s="2">
        <v>4043</v>
      </c>
      <c r="B567" s="3">
        <v>46125</v>
      </c>
      <c r="C567" s="4">
        <f>YEAR(SalesDataTable[[#This Row],[Order Date]])</f>
        <v>2026</v>
      </c>
      <c r="D567" s="10" t="str">
        <f>"Q"&amp;ROUNDUP(MONTH(SalesDataTable[[#This Row],[Order Date]])/3,0)</f>
        <v>Q2</v>
      </c>
      <c r="E567" s="4" t="str">
        <f>TEXT(SalesDataTable[[#This Row],[Order Date]],"mmm")</f>
        <v>Apr</v>
      </c>
      <c r="F567" s="4" t="s">
        <v>20</v>
      </c>
      <c r="G567" s="4" t="s">
        <v>31</v>
      </c>
      <c r="H567" s="4" t="s">
        <v>28</v>
      </c>
      <c r="I567" s="4" t="s">
        <v>13</v>
      </c>
      <c r="J567" s="4" t="s">
        <v>9</v>
      </c>
      <c r="K567" s="4" t="s">
        <v>37</v>
      </c>
      <c r="L567" s="8">
        <v>1</v>
      </c>
      <c r="M567" s="5">
        <v>155.88999999999999</v>
      </c>
      <c r="N567" s="6">
        <v>0</v>
      </c>
      <c r="O567" s="5">
        <v>77.260000000000005</v>
      </c>
      <c r="P567" s="5">
        <f t="shared" si="32"/>
        <v>155.88999999999999</v>
      </c>
      <c r="Q567" s="5">
        <f t="shared" si="33"/>
        <v>77.260000000000005</v>
      </c>
      <c r="R567" s="5">
        <f t="shared" si="34"/>
        <v>78.629999999999981</v>
      </c>
      <c r="S567" s="7">
        <f t="shared" si="35"/>
        <v>0.50439412406183837</v>
      </c>
    </row>
    <row r="568" spans="1:19" ht="15.6">
      <c r="A568" s="2">
        <v>290</v>
      </c>
      <c r="B568" s="3">
        <v>46126</v>
      </c>
      <c r="C568" s="4">
        <f>YEAR(SalesDataTable[[#This Row],[Order Date]])</f>
        <v>2026</v>
      </c>
      <c r="D568" s="10" t="str">
        <f>"Q"&amp;ROUNDUP(MONTH(SalesDataTable[[#This Row],[Order Date]])/3,0)</f>
        <v>Q2</v>
      </c>
      <c r="E568" s="4" t="str">
        <f>TEXT(SalesDataTable[[#This Row],[Order Date]],"mmm")</f>
        <v>Apr</v>
      </c>
      <c r="F568" s="4" t="s">
        <v>0</v>
      </c>
      <c r="G568" s="4" t="s">
        <v>50</v>
      </c>
      <c r="H568" s="4" t="s">
        <v>2</v>
      </c>
      <c r="I568" s="4" t="s">
        <v>16</v>
      </c>
      <c r="J568" s="4" t="s">
        <v>14</v>
      </c>
      <c r="K568" s="4" t="s">
        <v>44</v>
      </c>
      <c r="L568" s="8">
        <v>1</v>
      </c>
      <c r="M568" s="5">
        <v>130.81</v>
      </c>
      <c r="N568" s="6">
        <v>0</v>
      </c>
      <c r="O568" s="5">
        <v>67.86</v>
      </c>
      <c r="P568" s="5">
        <f t="shared" si="32"/>
        <v>130.81</v>
      </c>
      <c r="Q568" s="5">
        <f t="shared" si="33"/>
        <v>67.86</v>
      </c>
      <c r="R568" s="5">
        <f t="shared" si="34"/>
        <v>62.95</v>
      </c>
      <c r="S568" s="7">
        <f t="shared" si="35"/>
        <v>0.48123232168794439</v>
      </c>
    </row>
    <row r="569" spans="1:19" ht="15.6">
      <c r="A569" s="2">
        <v>2953</v>
      </c>
      <c r="B569" s="3">
        <v>46126</v>
      </c>
      <c r="C569" s="4">
        <f>YEAR(SalesDataTable[[#This Row],[Order Date]])</f>
        <v>2026</v>
      </c>
      <c r="D569" s="10" t="str">
        <f>"Q"&amp;ROUNDUP(MONTH(SalesDataTable[[#This Row],[Order Date]])/3,0)</f>
        <v>Q2</v>
      </c>
      <c r="E569" s="4" t="str">
        <f>TEXT(SalesDataTable[[#This Row],[Order Date]],"mmm")</f>
        <v>Apr</v>
      </c>
      <c r="F569" s="4" t="s">
        <v>0</v>
      </c>
      <c r="G569" s="4" t="s">
        <v>1</v>
      </c>
      <c r="H569" s="4" t="s">
        <v>2</v>
      </c>
      <c r="I569" s="4" t="s">
        <v>3</v>
      </c>
      <c r="J569" s="4" t="s">
        <v>14</v>
      </c>
      <c r="K569" s="4" t="s">
        <v>32</v>
      </c>
      <c r="L569" s="8">
        <v>2</v>
      </c>
      <c r="M569" s="5">
        <v>47.56</v>
      </c>
      <c r="N569" s="6">
        <v>0.05</v>
      </c>
      <c r="O569" s="5">
        <v>18.649999999999999</v>
      </c>
      <c r="P569" s="5">
        <f t="shared" si="32"/>
        <v>90.364000000000004</v>
      </c>
      <c r="Q569" s="5">
        <f t="shared" si="33"/>
        <v>37.299999999999997</v>
      </c>
      <c r="R569" s="5">
        <f t="shared" si="34"/>
        <v>53.064000000000007</v>
      </c>
      <c r="S569" s="7">
        <f t="shared" si="35"/>
        <v>0.58722500110663545</v>
      </c>
    </row>
    <row r="570" spans="1:19" ht="15.6">
      <c r="A570" s="2">
        <v>3179</v>
      </c>
      <c r="B570" s="3">
        <v>46126</v>
      </c>
      <c r="C570" s="4">
        <f>YEAR(SalesDataTable[[#This Row],[Order Date]])</f>
        <v>2026</v>
      </c>
      <c r="D570" s="10" t="str">
        <f>"Q"&amp;ROUNDUP(MONTH(SalesDataTable[[#This Row],[Order Date]])/3,0)</f>
        <v>Q2</v>
      </c>
      <c r="E570" s="4" t="str">
        <f>TEXT(SalesDataTable[[#This Row],[Order Date]],"mmm")</f>
        <v>Apr</v>
      </c>
      <c r="F570" s="4" t="s">
        <v>6</v>
      </c>
      <c r="G570" s="4" t="s">
        <v>49</v>
      </c>
      <c r="H570" s="4" t="s">
        <v>2</v>
      </c>
      <c r="I570" s="4" t="s">
        <v>13</v>
      </c>
      <c r="J570" s="4" t="s">
        <v>9</v>
      </c>
      <c r="K570" s="4" t="s">
        <v>17</v>
      </c>
      <c r="L570" s="8">
        <v>2</v>
      </c>
      <c r="M570" s="5">
        <v>140.65</v>
      </c>
      <c r="N570" s="6">
        <v>0.05</v>
      </c>
      <c r="O570" s="5">
        <v>78.900000000000006</v>
      </c>
      <c r="P570" s="5">
        <f t="shared" si="32"/>
        <v>267.23500000000001</v>
      </c>
      <c r="Q570" s="5">
        <f t="shared" si="33"/>
        <v>157.80000000000001</v>
      </c>
      <c r="R570" s="5">
        <f t="shared" si="34"/>
        <v>109.435</v>
      </c>
      <c r="S570" s="7">
        <f t="shared" si="35"/>
        <v>0.40950848504125581</v>
      </c>
    </row>
    <row r="571" spans="1:19" ht="15.6">
      <c r="A571" s="2">
        <v>3301</v>
      </c>
      <c r="B571" s="3">
        <v>46126</v>
      </c>
      <c r="C571" s="4">
        <f>YEAR(SalesDataTable[[#This Row],[Order Date]])</f>
        <v>2026</v>
      </c>
      <c r="D571" s="10" t="str">
        <f>"Q"&amp;ROUNDUP(MONTH(SalesDataTable[[#This Row],[Order Date]])/3,0)</f>
        <v>Q2</v>
      </c>
      <c r="E571" s="4" t="str">
        <f>TEXT(SalesDataTable[[#This Row],[Order Date]],"mmm")</f>
        <v>Apr</v>
      </c>
      <c r="F571" s="4" t="s">
        <v>20</v>
      </c>
      <c r="G571" s="4" t="s">
        <v>21</v>
      </c>
      <c r="H571" s="4" t="s">
        <v>19</v>
      </c>
      <c r="I571" s="4" t="s">
        <v>13</v>
      </c>
      <c r="J571" s="4" t="s">
        <v>4</v>
      </c>
      <c r="K571" s="4" t="s">
        <v>5</v>
      </c>
      <c r="L571" s="8">
        <v>1</v>
      </c>
      <c r="M571" s="5">
        <v>82.75</v>
      </c>
      <c r="N571" s="6">
        <v>0</v>
      </c>
      <c r="O571" s="5">
        <v>43.18</v>
      </c>
      <c r="P571" s="5">
        <f t="shared" si="32"/>
        <v>82.75</v>
      </c>
      <c r="Q571" s="5">
        <f t="shared" si="33"/>
        <v>43.18</v>
      </c>
      <c r="R571" s="5">
        <f t="shared" si="34"/>
        <v>39.57</v>
      </c>
      <c r="S571" s="7">
        <f t="shared" si="35"/>
        <v>0.47818731117824775</v>
      </c>
    </row>
    <row r="572" spans="1:19" ht="15.6">
      <c r="A572" s="2">
        <v>3349</v>
      </c>
      <c r="B572" s="3">
        <v>46126</v>
      </c>
      <c r="C572" s="4">
        <f>YEAR(SalesDataTable[[#This Row],[Order Date]])</f>
        <v>2026</v>
      </c>
      <c r="D572" s="10" t="str">
        <f>"Q"&amp;ROUNDUP(MONTH(SalesDataTable[[#This Row],[Order Date]])/3,0)</f>
        <v>Q2</v>
      </c>
      <c r="E572" s="4" t="str">
        <f>TEXT(SalesDataTable[[#This Row],[Order Date]],"mmm")</f>
        <v>Apr</v>
      </c>
      <c r="F572" s="4" t="s">
        <v>20</v>
      </c>
      <c r="G572" s="4" t="s">
        <v>33</v>
      </c>
      <c r="H572" s="4" t="s">
        <v>2</v>
      </c>
      <c r="I572" s="4" t="s">
        <v>3</v>
      </c>
      <c r="J572" s="4" t="s">
        <v>34</v>
      </c>
      <c r="K572" s="4" t="s">
        <v>35</v>
      </c>
      <c r="L572" s="8">
        <v>2</v>
      </c>
      <c r="M572" s="5">
        <v>40.909999999999997</v>
      </c>
      <c r="N572" s="6">
        <v>0.1</v>
      </c>
      <c r="O572" s="5">
        <v>14.95</v>
      </c>
      <c r="P572" s="5">
        <f t="shared" si="32"/>
        <v>73.637999999999991</v>
      </c>
      <c r="Q572" s="5">
        <f t="shared" si="33"/>
        <v>29.9</v>
      </c>
      <c r="R572" s="5">
        <f t="shared" si="34"/>
        <v>43.737999999999992</v>
      </c>
      <c r="S572" s="7">
        <f t="shared" si="35"/>
        <v>0.59395964040305271</v>
      </c>
    </row>
    <row r="573" spans="1:19" ht="15.6">
      <c r="A573" s="2">
        <v>4874</v>
      </c>
      <c r="B573" s="3">
        <v>46126</v>
      </c>
      <c r="C573" s="4">
        <f>YEAR(SalesDataTable[[#This Row],[Order Date]])</f>
        <v>2026</v>
      </c>
      <c r="D573" s="10" t="str">
        <f>"Q"&amp;ROUNDUP(MONTH(SalesDataTable[[#This Row],[Order Date]])/3,0)</f>
        <v>Q2</v>
      </c>
      <c r="E573" s="4" t="str">
        <f>TEXT(SalesDataTable[[#This Row],[Order Date]],"mmm")</f>
        <v>Apr</v>
      </c>
      <c r="F573" s="4" t="s">
        <v>0</v>
      </c>
      <c r="G573" s="4" t="s">
        <v>1</v>
      </c>
      <c r="H573" s="4" t="s">
        <v>19</v>
      </c>
      <c r="I573" s="4" t="s">
        <v>3</v>
      </c>
      <c r="J573" s="4" t="s">
        <v>14</v>
      </c>
      <c r="K573" s="4" t="s">
        <v>32</v>
      </c>
      <c r="L573" s="8">
        <v>1</v>
      </c>
      <c r="M573" s="5">
        <v>46.62</v>
      </c>
      <c r="N573" s="6">
        <v>0</v>
      </c>
      <c r="O573" s="5">
        <v>18.86</v>
      </c>
      <c r="P573" s="5">
        <f t="shared" si="32"/>
        <v>46.62</v>
      </c>
      <c r="Q573" s="5">
        <f t="shared" si="33"/>
        <v>18.86</v>
      </c>
      <c r="R573" s="5">
        <f t="shared" si="34"/>
        <v>27.759999999999998</v>
      </c>
      <c r="S573" s="7">
        <f t="shared" si="35"/>
        <v>0.59545259545259543</v>
      </c>
    </row>
    <row r="574" spans="1:19" ht="15.6">
      <c r="A574" s="2">
        <v>1045</v>
      </c>
      <c r="B574" s="3">
        <v>46127</v>
      </c>
      <c r="C574" s="4">
        <f>YEAR(SalesDataTable[[#This Row],[Order Date]])</f>
        <v>2026</v>
      </c>
      <c r="D574" s="10" t="str">
        <f>"Q"&amp;ROUNDUP(MONTH(SalesDataTable[[#This Row],[Order Date]])/3,0)</f>
        <v>Q2</v>
      </c>
      <c r="E574" s="4" t="str">
        <f>TEXT(SalesDataTable[[#This Row],[Order Date]],"mmm")</f>
        <v>Apr</v>
      </c>
      <c r="F574" s="4" t="s">
        <v>0</v>
      </c>
      <c r="G574" s="4" t="s">
        <v>50</v>
      </c>
      <c r="H574" s="4" t="s">
        <v>2</v>
      </c>
      <c r="I574" s="4" t="s">
        <v>3</v>
      </c>
      <c r="J574" s="4" t="s">
        <v>23</v>
      </c>
      <c r="K574" s="4" t="s">
        <v>29</v>
      </c>
      <c r="L574" s="8">
        <v>2</v>
      </c>
      <c r="M574" s="5">
        <v>196.57</v>
      </c>
      <c r="N574" s="6">
        <v>0.05</v>
      </c>
      <c r="O574" s="5">
        <v>106.2</v>
      </c>
      <c r="P574" s="5">
        <f t="shared" si="32"/>
        <v>373.48299999999995</v>
      </c>
      <c r="Q574" s="5">
        <f t="shared" si="33"/>
        <v>212.4</v>
      </c>
      <c r="R574" s="5">
        <f t="shared" si="34"/>
        <v>161.08299999999994</v>
      </c>
      <c r="S574" s="7">
        <f t="shared" si="35"/>
        <v>0.43129941657317727</v>
      </c>
    </row>
    <row r="575" spans="1:19" ht="15.6">
      <c r="A575" s="2">
        <v>1703</v>
      </c>
      <c r="B575" s="3">
        <v>46127</v>
      </c>
      <c r="C575" s="4">
        <f>YEAR(SalesDataTable[[#This Row],[Order Date]])</f>
        <v>2026</v>
      </c>
      <c r="D575" s="10" t="str">
        <f>"Q"&amp;ROUNDUP(MONTH(SalesDataTable[[#This Row],[Order Date]])/3,0)</f>
        <v>Q2</v>
      </c>
      <c r="E575" s="4" t="str">
        <f>TEXT(SalesDataTable[[#This Row],[Order Date]],"mmm")</f>
        <v>Apr</v>
      </c>
      <c r="F575" s="4" t="s">
        <v>6</v>
      </c>
      <c r="G575" s="4" t="s">
        <v>7</v>
      </c>
      <c r="H575" s="4" t="s">
        <v>2</v>
      </c>
      <c r="I575" s="4" t="s">
        <v>3</v>
      </c>
      <c r="J575" s="4" t="s">
        <v>9</v>
      </c>
      <c r="K575" s="4" t="s">
        <v>10</v>
      </c>
      <c r="L575" s="8">
        <v>1</v>
      </c>
      <c r="M575" s="5">
        <v>90.52</v>
      </c>
      <c r="N575" s="6">
        <v>0</v>
      </c>
      <c r="O575" s="5">
        <v>46.5</v>
      </c>
      <c r="P575" s="5">
        <f t="shared" si="32"/>
        <v>90.52</v>
      </c>
      <c r="Q575" s="5">
        <f t="shared" si="33"/>
        <v>46.5</v>
      </c>
      <c r="R575" s="5">
        <f t="shared" si="34"/>
        <v>44.019999999999996</v>
      </c>
      <c r="S575" s="7">
        <f t="shared" si="35"/>
        <v>0.4863013698630137</v>
      </c>
    </row>
    <row r="576" spans="1:19" ht="15.6">
      <c r="A576" s="2">
        <v>2107</v>
      </c>
      <c r="B576" s="3">
        <v>46127</v>
      </c>
      <c r="C576" s="4">
        <f>YEAR(SalesDataTable[[#This Row],[Order Date]])</f>
        <v>2026</v>
      </c>
      <c r="D576" s="10" t="str">
        <f>"Q"&amp;ROUNDUP(MONTH(SalesDataTable[[#This Row],[Order Date]])/3,0)</f>
        <v>Q2</v>
      </c>
      <c r="E576" s="4" t="str">
        <f>TEXT(SalesDataTable[[#This Row],[Order Date]],"mmm")</f>
        <v>Apr</v>
      </c>
      <c r="F576" s="4" t="s">
        <v>0</v>
      </c>
      <c r="G576" s="4" t="s">
        <v>50</v>
      </c>
      <c r="H576" s="4" t="s">
        <v>2</v>
      </c>
      <c r="I576" s="4" t="s">
        <v>3</v>
      </c>
      <c r="J576" s="4" t="s">
        <v>14</v>
      </c>
      <c r="K576" s="4" t="s">
        <v>48</v>
      </c>
      <c r="L576" s="8">
        <v>5</v>
      </c>
      <c r="M576" s="5">
        <v>165.35</v>
      </c>
      <c r="N576" s="6">
        <v>0.05</v>
      </c>
      <c r="O576" s="5">
        <v>89.38</v>
      </c>
      <c r="P576" s="5">
        <f t="shared" si="32"/>
        <v>785.41249999999991</v>
      </c>
      <c r="Q576" s="5">
        <f t="shared" si="33"/>
        <v>446.9</v>
      </c>
      <c r="R576" s="5">
        <f t="shared" si="34"/>
        <v>338.51249999999993</v>
      </c>
      <c r="S576" s="7">
        <f t="shared" si="35"/>
        <v>0.43099963395031271</v>
      </c>
    </row>
    <row r="577" spans="1:19" ht="15.6">
      <c r="A577" s="2">
        <v>2265</v>
      </c>
      <c r="B577" s="3">
        <v>46127</v>
      </c>
      <c r="C577" s="4">
        <f>YEAR(SalesDataTable[[#This Row],[Order Date]])</f>
        <v>2026</v>
      </c>
      <c r="D577" s="10" t="str">
        <f>"Q"&amp;ROUNDUP(MONTH(SalesDataTable[[#This Row],[Order Date]])/3,0)</f>
        <v>Q2</v>
      </c>
      <c r="E577" s="4" t="str">
        <f>TEXT(SalesDataTable[[#This Row],[Order Date]],"mmm")</f>
        <v>Apr</v>
      </c>
      <c r="F577" s="4" t="s">
        <v>6</v>
      </c>
      <c r="G577" s="4" t="s">
        <v>41</v>
      </c>
      <c r="H577" s="4" t="s">
        <v>19</v>
      </c>
      <c r="I577" s="4" t="s">
        <v>3</v>
      </c>
      <c r="J577" s="4" t="s">
        <v>14</v>
      </c>
      <c r="K577" s="4" t="s">
        <v>15</v>
      </c>
      <c r="L577" s="8">
        <v>2</v>
      </c>
      <c r="M577" s="5">
        <v>36.35</v>
      </c>
      <c r="N577" s="6">
        <v>0</v>
      </c>
      <c r="O577" s="5">
        <v>13.55</v>
      </c>
      <c r="P577" s="5">
        <f t="shared" si="32"/>
        <v>72.7</v>
      </c>
      <c r="Q577" s="5">
        <f t="shared" si="33"/>
        <v>27.1</v>
      </c>
      <c r="R577" s="5">
        <f t="shared" si="34"/>
        <v>45.6</v>
      </c>
      <c r="S577" s="7">
        <f t="shared" si="35"/>
        <v>0.6272352132049519</v>
      </c>
    </row>
    <row r="578" spans="1:19" ht="15.6">
      <c r="A578" s="2">
        <v>2839</v>
      </c>
      <c r="B578" s="3">
        <v>46127</v>
      </c>
      <c r="C578" s="4">
        <f>YEAR(SalesDataTable[[#This Row],[Order Date]])</f>
        <v>2026</v>
      </c>
      <c r="D578" s="10" t="str">
        <f>"Q"&amp;ROUNDUP(MONTH(SalesDataTable[[#This Row],[Order Date]])/3,0)</f>
        <v>Q2</v>
      </c>
      <c r="E578" s="4" t="str">
        <f>TEXT(SalesDataTable[[#This Row],[Order Date]],"mmm")</f>
        <v>Apr</v>
      </c>
      <c r="F578" s="4" t="s">
        <v>6</v>
      </c>
      <c r="G578" s="4" t="s">
        <v>49</v>
      </c>
      <c r="H578" s="4" t="s">
        <v>19</v>
      </c>
      <c r="I578" s="4" t="s">
        <v>13</v>
      </c>
      <c r="J578" s="4" t="s">
        <v>14</v>
      </c>
      <c r="K578" s="4" t="s">
        <v>32</v>
      </c>
      <c r="L578" s="8">
        <v>1</v>
      </c>
      <c r="M578" s="5">
        <v>47</v>
      </c>
      <c r="N578" s="6">
        <v>0</v>
      </c>
      <c r="O578" s="5">
        <v>18.64</v>
      </c>
      <c r="P578" s="5">
        <f t="shared" ref="P578:P641" si="36">L578*M578*(1-N578)</f>
        <v>47</v>
      </c>
      <c r="Q578" s="5">
        <f t="shared" ref="Q578:Q641" si="37">L578*O578</f>
        <v>18.64</v>
      </c>
      <c r="R578" s="5">
        <f t="shared" ref="R578:R641" si="38">P578-Q578</f>
        <v>28.36</v>
      </c>
      <c r="S578" s="7">
        <f t="shared" ref="S578:S641" si="39">IFERROR(R578/P578,0)</f>
        <v>0.60340425531914887</v>
      </c>
    </row>
    <row r="579" spans="1:19" ht="15.6">
      <c r="A579" s="2">
        <v>4742</v>
      </c>
      <c r="B579" s="3">
        <v>46127</v>
      </c>
      <c r="C579" s="4">
        <f>YEAR(SalesDataTable[[#This Row],[Order Date]])</f>
        <v>2026</v>
      </c>
      <c r="D579" s="10" t="str">
        <f>"Q"&amp;ROUNDUP(MONTH(SalesDataTable[[#This Row],[Order Date]])/3,0)</f>
        <v>Q2</v>
      </c>
      <c r="E579" s="4" t="str">
        <f>TEXT(SalesDataTable[[#This Row],[Order Date]],"mmm")</f>
        <v>Apr</v>
      </c>
      <c r="F579" s="4" t="s">
        <v>20</v>
      </c>
      <c r="G579" s="4" t="s">
        <v>47</v>
      </c>
      <c r="H579" s="4" t="s">
        <v>28</v>
      </c>
      <c r="I579" s="4" t="s">
        <v>3</v>
      </c>
      <c r="J579" s="4" t="s">
        <v>14</v>
      </c>
      <c r="K579" s="4" t="s">
        <v>32</v>
      </c>
      <c r="L579" s="8">
        <v>1</v>
      </c>
      <c r="M579" s="5">
        <v>46.86</v>
      </c>
      <c r="N579" s="6">
        <v>0</v>
      </c>
      <c r="O579" s="5">
        <v>18.190000000000001</v>
      </c>
      <c r="P579" s="5">
        <f t="shared" si="36"/>
        <v>46.86</v>
      </c>
      <c r="Q579" s="5">
        <f t="shared" si="37"/>
        <v>18.190000000000001</v>
      </c>
      <c r="R579" s="5">
        <f t="shared" si="38"/>
        <v>28.669999999999998</v>
      </c>
      <c r="S579" s="7">
        <f t="shared" si="39"/>
        <v>0.61182244985061884</v>
      </c>
    </row>
    <row r="580" spans="1:19" ht="15.6">
      <c r="A580" s="2">
        <v>4899</v>
      </c>
      <c r="B580" s="3">
        <v>46127</v>
      </c>
      <c r="C580" s="4">
        <f>YEAR(SalesDataTable[[#This Row],[Order Date]])</f>
        <v>2026</v>
      </c>
      <c r="D580" s="10" t="str">
        <f>"Q"&amp;ROUNDUP(MONTH(SalesDataTable[[#This Row],[Order Date]])/3,0)</f>
        <v>Q2</v>
      </c>
      <c r="E580" s="4" t="str">
        <f>TEXT(SalesDataTable[[#This Row],[Order Date]],"mmm")</f>
        <v>Apr</v>
      </c>
      <c r="F580" s="4" t="s">
        <v>0</v>
      </c>
      <c r="G580" s="4" t="s">
        <v>36</v>
      </c>
      <c r="H580" s="4" t="s">
        <v>2</v>
      </c>
      <c r="I580" s="4" t="s">
        <v>13</v>
      </c>
      <c r="J580" s="4" t="s">
        <v>23</v>
      </c>
      <c r="K580" s="4" t="s">
        <v>40</v>
      </c>
      <c r="L580" s="8">
        <v>2</v>
      </c>
      <c r="M580" s="5">
        <v>82.13</v>
      </c>
      <c r="N580" s="6">
        <v>0.05</v>
      </c>
      <c r="O580" s="5">
        <v>39.909999999999997</v>
      </c>
      <c r="P580" s="5">
        <f t="shared" si="36"/>
        <v>156.047</v>
      </c>
      <c r="Q580" s="5">
        <f t="shared" si="37"/>
        <v>79.819999999999993</v>
      </c>
      <c r="R580" s="5">
        <f t="shared" si="38"/>
        <v>76.227000000000004</v>
      </c>
      <c r="S580" s="7">
        <f t="shared" si="39"/>
        <v>0.48848744288579726</v>
      </c>
    </row>
    <row r="581" spans="1:19" ht="15.6">
      <c r="A581" s="2">
        <v>5042</v>
      </c>
      <c r="B581" s="3">
        <v>46127</v>
      </c>
      <c r="C581" s="4">
        <f>YEAR(SalesDataTable[[#This Row],[Order Date]])</f>
        <v>2026</v>
      </c>
      <c r="D581" s="10" t="str">
        <f>"Q"&amp;ROUNDUP(MONTH(SalesDataTable[[#This Row],[Order Date]])/3,0)</f>
        <v>Q2</v>
      </c>
      <c r="E581" s="4" t="str">
        <f>TEXT(SalesDataTable[[#This Row],[Order Date]],"mmm")</f>
        <v>Apr</v>
      </c>
      <c r="F581" s="4" t="s">
        <v>6</v>
      </c>
      <c r="G581" s="4" t="s">
        <v>27</v>
      </c>
      <c r="H581" s="4" t="s">
        <v>19</v>
      </c>
      <c r="I581" s="4" t="s">
        <v>16</v>
      </c>
      <c r="J581" s="4" t="s">
        <v>14</v>
      </c>
      <c r="K581" s="4" t="s">
        <v>48</v>
      </c>
      <c r="L581" s="8">
        <v>1</v>
      </c>
      <c r="M581" s="5">
        <v>163.16</v>
      </c>
      <c r="N581" s="6">
        <v>0</v>
      </c>
      <c r="O581" s="5">
        <v>88.78</v>
      </c>
      <c r="P581" s="5">
        <f t="shared" si="36"/>
        <v>163.16</v>
      </c>
      <c r="Q581" s="5">
        <f t="shared" si="37"/>
        <v>88.78</v>
      </c>
      <c r="R581" s="5">
        <f t="shared" si="38"/>
        <v>74.38</v>
      </c>
      <c r="S581" s="7">
        <f t="shared" si="39"/>
        <v>0.45587153714145623</v>
      </c>
    </row>
    <row r="582" spans="1:19" ht="15.6">
      <c r="A582" s="2">
        <v>2248</v>
      </c>
      <c r="B582" s="3">
        <v>46128</v>
      </c>
      <c r="C582" s="4">
        <f>YEAR(SalesDataTable[[#This Row],[Order Date]])</f>
        <v>2026</v>
      </c>
      <c r="D582" s="10" t="str">
        <f>"Q"&amp;ROUNDUP(MONTH(SalesDataTable[[#This Row],[Order Date]])/3,0)</f>
        <v>Q2</v>
      </c>
      <c r="E582" s="4" t="str">
        <f>TEXT(SalesDataTable[[#This Row],[Order Date]],"mmm")</f>
        <v>Apr</v>
      </c>
      <c r="F582" s="4" t="s">
        <v>0</v>
      </c>
      <c r="G582" s="4" t="s">
        <v>50</v>
      </c>
      <c r="H582" s="4" t="s">
        <v>19</v>
      </c>
      <c r="I582" s="4" t="s">
        <v>13</v>
      </c>
      <c r="J582" s="4" t="s">
        <v>14</v>
      </c>
      <c r="K582" s="4" t="s">
        <v>15</v>
      </c>
      <c r="L582" s="8">
        <v>2</v>
      </c>
      <c r="M582" s="5">
        <v>36.68</v>
      </c>
      <c r="N582" s="6">
        <v>0.1</v>
      </c>
      <c r="O582" s="5">
        <v>13.92</v>
      </c>
      <c r="P582" s="5">
        <f t="shared" si="36"/>
        <v>66.024000000000001</v>
      </c>
      <c r="Q582" s="5">
        <f t="shared" si="37"/>
        <v>27.84</v>
      </c>
      <c r="R582" s="5">
        <f t="shared" si="38"/>
        <v>38.183999999999997</v>
      </c>
      <c r="S582" s="7">
        <f t="shared" si="39"/>
        <v>0.57833515085423481</v>
      </c>
    </row>
    <row r="583" spans="1:19" ht="15.6">
      <c r="A583" s="2">
        <v>2427</v>
      </c>
      <c r="B583" s="3">
        <v>46128</v>
      </c>
      <c r="C583" s="4">
        <f>YEAR(SalesDataTable[[#This Row],[Order Date]])</f>
        <v>2026</v>
      </c>
      <c r="D583" s="10" t="str">
        <f>"Q"&amp;ROUNDUP(MONTH(SalesDataTable[[#This Row],[Order Date]])/3,0)</f>
        <v>Q2</v>
      </c>
      <c r="E583" s="4" t="str">
        <f>TEXT(SalesDataTable[[#This Row],[Order Date]],"mmm")</f>
        <v>Apr</v>
      </c>
      <c r="F583" s="4" t="s">
        <v>20</v>
      </c>
      <c r="G583" s="4" t="s">
        <v>47</v>
      </c>
      <c r="H583" s="4" t="s">
        <v>2</v>
      </c>
      <c r="I583" s="4" t="s">
        <v>13</v>
      </c>
      <c r="J583" s="4" t="s">
        <v>14</v>
      </c>
      <c r="K583" s="4" t="s">
        <v>32</v>
      </c>
      <c r="L583" s="8">
        <v>1</v>
      </c>
      <c r="M583" s="5">
        <v>45.82</v>
      </c>
      <c r="N583" s="6">
        <v>0.1</v>
      </c>
      <c r="O583" s="5">
        <v>18.48</v>
      </c>
      <c r="P583" s="5">
        <f t="shared" si="36"/>
        <v>41.238</v>
      </c>
      <c r="Q583" s="5">
        <f t="shared" si="37"/>
        <v>18.48</v>
      </c>
      <c r="R583" s="5">
        <f t="shared" si="38"/>
        <v>22.757999999999999</v>
      </c>
      <c r="S583" s="7">
        <f t="shared" si="39"/>
        <v>0.55186963480285167</v>
      </c>
    </row>
    <row r="584" spans="1:19" ht="15.6">
      <c r="A584" s="2">
        <v>2445</v>
      </c>
      <c r="B584" s="3">
        <v>46128</v>
      </c>
      <c r="C584" s="4">
        <f>YEAR(SalesDataTable[[#This Row],[Order Date]])</f>
        <v>2026</v>
      </c>
      <c r="D584" s="10" t="str">
        <f>"Q"&amp;ROUNDUP(MONTH(SalesDataTable[[#This Row],[Order Date]])/3,0)</f>
        <v>Q2</v>
      </c>
      <c r="E584" s="4" t="str">
        <f>TEXT(SalesDataTable[[#This Row],[Order Date]],"mmm")</f>
        <v>Apr</v>
      </c>
      <c r="F584" s="4" t="s">
        <v>0</v>
      </c>
      <c r="G584" s="4" t="s">
        <v>50</v>
      </c>
      <c r="H584" s="4" t="s">
        <v>2</v>
      </c>
      <c r="I584" s="4" t="s">
        <v>3</v>
      </c>
      <c r="J584" s="4" t="s">
        <v>9</v>
      </c>
      <c r="K584" s="4" t="s">
        <v>46</v>
      </c>
      <c r="L584" s="8">
        <v>1</v>
      </c>
      <c r="M584" s="5">
        <v>70.95</v>
      </c>
      <c r="N584" s="6">
        <v>0</v>
      </c>
      <c r="O584" s="5">
        <v>31.43</v>
      </c>
      <c r="P584" s="5">
        <f t="shared" si="36"/>
        <v>70.95</v>
      </c>
      <c r="Q584" s="5">
        <f t="shared" si="37"/>
        <v>31.43</v>
      </c>
      <c r="R584" s="5">
        <f t="shared" si="38"/>
        <v>39.520000000000003</v>
      </c>
      <c r="S584" s="7">
        <f t="shared" si="39"/>
        <v>0.55701198026779419</v>
      </c>
    </row>
    <row r="585" spans="1:19" ht="15.6">
      <c r="A585" s="2">
        <v>3311</v>
      </c>
      <c r="B585" s="3">
        <v>46128</v>
      </c>
      <c r="C585" s="4">
        <f>YEAR(SalesDataTable[[#This Row],[Order Date]])</f>
        <v>2026</v>
      </c>
      <c r="D585" s="10" t="str">
        <f>"Q"&amp;ROUNDUP(MONTH(SalesDataTable[[#This Row],[Order Date]])/3,0)</f>
        <v>Q2</v>
      </c>
      <c r="E585" s="4" t="str">
        <f>TEXT(SalesDataTable[[#This Row],[Order Date]],"mmm")</f>
        <v>Apr</v>
      </c>
      <c r="F585" s="4" t="s">
        <v>6</v>
      </c>
      <c r="G585" s="4" t="s">
        <v>41</v>
      </c>
      <c r="H585" s="4" t="s">
        <v>2</v>
      </c>
      <c r="I585" s="4" t="s">
        <v>13</v>
      </c>
      <c r="J585" s="4" t="s">
        <v>14</v>
      </c>
      <c r="K585" s="4" t="s">
        <v>32</v>
      </c>
      <c r="L585" s="8">
        <v>1</v>
      </c>
      <c r="M585" s="5">
        <v>46.68</v>
      </c>
      <c r="N585" s="6">
        <v>0.05</v>
      </c>
      <c r="O585" s="5">
        <v>18.350000000000001</v>
      </c>
      <c r="P585" s="5">
        <f t="shared" si="36"/>
        <v>44.345999999999997</v>
      </c>
      <c r="Q585" s="5">
        <f t="shared" si="37"/>
        <v>18.350000000000001</v>
      </c>
      <c r="R585" s="5">
        <f t="shared" si="38"/>
        <v>25.995999999999995</v>
      </c>
      <c r="S585" s="7">
        <f t="shared" si="39"/>
        <v>0.58620845172056102</v>
      </c>
    </row>
    <row r="586" spans="1:19" ht="15.6">
      <c r="A586" s="2">
        <v>3320</v>
      </c>
      <c r="B586" s="3">
        <v>46128</v>
      </c>
      <c r="C586" s="4">
        <f>YEAR(SalesDataTable[[#This Row],[Order Date]])</f>
        <v>2026</v>
      </c>
      <c r="D586" s="10" t="str">
        <f>"Q"&amp;ROUNDUP(MONTH(SalesDataTable[[#This Row],[Order Date]])/3,0)</f>
        <v>Q2</v>
      </c>
      <c r="E586" s="4" t="str">
        <f>TEXT(SalesDataTable[[#This Row],[Order Date]],"mmm")</f>
        <v>Apr</v>
      </c>
      <c r="F586" s="4" t="s">
        <v>11</v>
      </c>
      <c r="G586" s="4" t="s">
        <v>52</v>
      </c>
      <c r="H586" s="4" t="s">
        <v>2</v>
      </c>
      <c r="I586" s="4" t="s">
        <v>16</v>
      </c>
      <c r="J586" s="4" t="s">
        <v>14</v>
      </c>
      <c r="K586" s="4" t="s">
        <v>48</v>
      </c>
      <c r="L586" s="8">
        <v>5</v>
      </c>
      <c r="M586" s="5">
        <v>164.31</v>
      </c>
      <c r="N586" s="6">
        <v>0.05</v>
      </c>
      <c r="O586" s="5">
        <v>85.41</v>
      </c>
      <c r="P586" s="5">
        <f t="shared" si="36"/>
        <v>780.47249999999997</v>
      </c>
      <c r="Q586" s="5">
        <f t="shared" si="37"/>
        <v>427.04999999999995</v>
      </c>
      <c r="R586" s="5">
        <f t="shared" si="38"/>
        <v>353.42250000000001</v>
      </c>
      <c r="S586" s="7">
        <f t="shared" si="39"/>
        <v>0.45283145786686912</v>
      </c>
    </row>
    <row r="587" spans="1:19" ht="15.6">
      <c r="A587" s="2">
        <v>3321</v>
      </c>
      <c r="B587" s="3">
        <v>46128</v>
      </c>
      <c r="C587" s="4">
        <f>YEAR(SalesDataTable[[#This Row],[Order Date]])</f>
        <v>2026</v>
      </c>
      <c r="D587" s="10" t="str">
        <f>"Q"&amp;ROUNDUP(MONTH(SalesDataTable[[#This Row],[Order Date]])/3,0)</f>
        <v>Q2</v>
      </c>
      <c r="E587" s="4" t="str">
        <f>TEXT(SalesDataTable[[#This Row],[Order Date]],"mmm")</f>
        <v>Apr</v>
      </c>
      <c r="F587" s="4" t="s">
        <v>6</v>
      </c>
      <c r="G587" s="4" t="s">
        <v>27</v>
      </c>
      <c r="H587" s="4" t="s">
        <v>2</v>
      </c>
      <c r="I587" s="4" t="s">
        <v>16</v>
      </c>
      <c r="J587" s="4" t="s">
        <v>14</v>
      </c>
      <c r="K587" s="4" t="s">
        <v>15</v>
      </c>
      <c r="L587" s="8">
        <v>3</v>
      </c>
      <c r="M587" s="5">
        <v>35.57</v>
      </c>
      <c r="N587" s="6">
        <v>0</v>
      </c>
      <c r="O587" s="5">
        <v>13.67</v>
      </c>
      <c r="P587" s="5">
        <f t="shared" si="36"/>
        <v>106.71000000000001</v>
      </c>
      <c r="Q587" s="5">
        <f t="shared" si="37"/>
        <v>41.01</v>
      </c>
      <c r="R587" s="5">
        <f t="shared" si="38"/>
        <v>65.700000000000017</v>
      </c>
      <c r="S587" s="7">
        <f t="shared" si="39"/>
        <v>0.61568737700309262</v>
      </c>
    </row>
    <row r="588" spans="1:19" ht="15.6">
      <c r="A588" s="2">
        <v>5181</v>
      </c>
      <c r="B588" s="3">
        <v>46128</v>
      </c>
      <c r="C588" s="4">
        <f>YEAR(SalesDataTable[[#This Row],[Order Date]])</f>
        <v>2026</v>
      </c>
      <c r="D588" s="10" t="str">
        <f>"Q"&amp;ROUNDUP(MONTH(SalesDataTable[[#This Row],[Order Date]])/3,0)</f>
        <v>Q2</v>
      </c>
      <c r="E588" s="4" t="str">
        <f>TEXT(SalesDataTable[[#This Row],[Order Date]],"mmm")</f>
        <v>Apr</v>
      </c>
      <c r="F588" s="4" t="s">
        <v>0</v>
      </c>
      <c r="G588" s="4" t="s">
        <v>1</v>
      </c>
      <c r="H588" s="4" t="s">
        <v>28</v>
      </c>
      <c r="I588" s="4" t="s">
        <v>13</v>
      </c>
      <c r="J588" s="4" t="s">
        <v>14</v>
      </c>
      <c r="K588" s="4" t="s">
        <v>32</v>
      </c>
      <c r="L588" s="8">
        <v>2</v>
      </c>
      <c r="M588" s="5">
        <v>45.51</v>
      </c>
      <c r="N588" s="6">
        <v>0.1</v>
      </c>
      <c r="O588" s="5">
        <v>18.809999999999999</v>
      </c>
      <c r="P588" s="5">
        <f t="shared" si="36"/>
        <v>81.917999999999992</v>
      </c>
      <c r="Q588" s="5">
        <f t="shared" si="37"/>
        <v>37.619999999999997</v>
      </c>
      <c r="R588" s="5">
        <f t="shared" si="38"/>
        <v>44.297999999999995</v>
      </c>
      <c r="S588" s="7">
        <f t="shared" si="39"/>
        <v>0.54076027246758951</v>
      </c>
    </row>
    <row r="589" spans="1:19" ht="15.6">
      <c r="A589" s="2">
        <v>5187</v>
      </c>
      <c r="B589" s="3">
        <v>46128</v>
      </c>
      <c r="C589" s="4">
        <f>YEAR(SalesDataTable[[#This Row],[Order Date]])</f>
        <v>2026</v>
      </c>
      <c r="D589" s="10" t="str">
        <f>"Q"&amp;ROUNDUP(MONTH(SalesDataTable[[#This Row],[Order Date]])/3,0)</f>
        <v>Q2</v>
      </c>
      <c r="E589" s="4" t="str">
        <f>TEXT(SalesDataTable[[#This Row],[Order Date]],"mmm")</f>
        <v>Apr</v>
      </c>
      <c r="F589" s="4" t="s">
        <v>20</v>
      </c>
      <c r="G589" s="4" t="s">
        <v>33</v>
      </c>
      <c r="H589" s="4" t="s">
        <v>2</v>
      </c>
      <c r="I589" s="4" t="s">
        <v>3</v>
      </c>
      <c r="J589" s="4" t="s">
        <v>23</v>
      </c>
      <c r="K589" s="4" t="s">
        <v>29</v>
      </c>
      <c r="L589" s="8">
        <v>2</v>
      </c>
      <c r="M589" s="5">
        <v>198.32</v>
      </c>
      <c r="N589" s="6">
        <v>0</v>
      </c>
      <c r="O589" s="5">
        <v>106.8</v>
      </c>
      <c r="P589" s="5">
        <f t="shared" si="36"/>
        <v>396.64</v>
      </c>
      <c r="Q589" s="5">
        <f t="shared" si="37"/>
        <v>213.6</v>
      </c>
      <c r="R589" s="5">
        <f t="shared" si="38"/>
        <v>183.04</v>
      </c>
      <c r="S589" s="7">
        <f t="shared" si="39"/>
        <v>0.46147640177490923</v>
      </c>
    </row>
    <row r="590" spans="1:19" ht="15.6">
      <c r="A590" s="2">
        <v>605</v>
      </c>
      <c r="B590" s="3">
        <v>46129</v>
      </c>
      <c r="C590" s="4">
        <f>YEAR(SalesDataTable[[#This Row],[Order Date]])</f>
        <v>2026</v>
      </c>
      <c r="D590" s="10" t="str">
        <f>"Q"&amp;ROUNDUP(MONTH(SalesDataTable[[#This Row],[Order Date]])/3,0)</f>
        <v>Q2</v>
      </c>
      <c r="E590" s="4" t="str">
        <f>TEXT(SalesDataTable[[#This Row],[Order Date]],"mmm")</f>
        <v>Apr</v>
      </c>
      <c r="F590" s="4" t="s">
        <v>20</v>
      </c>
      <c r="G590" s="4" t="s">
        <v>33</v>
      </c>
      <c r="H590" s="4" t="s">
        <v>28</v>
      </c>
      <c r="I590" s="4" t="s">
        <v>16</v>
      </c>
      <c r="J590" s="4" t="s">
        <v>14</v>
      </c>
      <c r="K590" s="4" t="s">
        <v>44</v>
      </c>
      <c r="L590" s="8">
        <v>2</v>
      </c>
      <c r="M590" s="5">
        <v>130.94</v>
      </c>
      <c r="N590" s="6">
        <v>0</v>
      </c>
      <c r="O590" s="5">
        <v>67.459999999999994</v>
      </c>
      <c r="P590" s="5">
        <f t="shared" si="36"/>
        <v>261.88</v>
      </c>
      <c r="Q590" s="5">
        <f t="shared" si="37"/>
        <v>134.91999999999999</v>
      </c>
      <c r="R590" s="5">
        <f t="shared" si="38"/>
        <v>126.96000000000001</v>
      </c>
      <c r="S590" s="7">
        <f t="shared" si="39"/>
        <v>0.48480219948067821</v>
      </c>
    </row>
    <row r="591" spans="1:19" ht="15.6">
      <c r="A591" s="2">
        <v>3244</v>
      </c>
      <c r="B591" s="3">
        <v>46129</v>
      </c>
      <c r="C591" s="4">
        <f>YEAR(SalesDataTable[[#This Row],[Order Date]])</f>
        <v>2026</v>
      </c>
      <c r="D591" s="10" t="str">
        <f>"Q"&amp;ROUNDUP(MONTH(SalesDataTable[[#This Row],[Order Date]])/3,0)</f>
        <v>Q2</v>
      </c>
      <c r="E591" s="4" t="str">
        <f>TEXT(SalesDataTable[[#This Row],[Order Date]],"mmm")</f>
        <v>Apr</v>
      </c>
      <c r="F591" s="4" t="s">
        <v>6</v>
      </c>
      <c r="G591" s="4" t="s">
        <v>41</v>
      </c>
      <c r="H591" s="4" t="s">
        <v>28</v>
      </c>
      <c r="I591" s="4" t="s">
        <v>3</v>
      </c>
      <c r="J591" s="4" t="s">
        <v>14</v>
      </c>
      <c r="K591" s="4" t="s">
        <v>44</v>
      </c>
      <c r="L591" s="8">
        <v>1</v>
      </c>
      <c r="M591" s="5">
        <v>131.62</v>
      </c>
      <c r="N591" s="6">
        <v>0</v>
      </c>
      <c r="O591" s="5">
        <v>66.95</v>
      </c>
      <c r="P591" s="5">
        <f t="shared" si="36"/>
        <v>131.62</v>
      </c>
      <c r="Q591" s="5">
        <f t="shared" si="37"/>
        <v>66.95</v>
      </c>
      <c r="R591" s="5">
        <f t="shared" si="38"/>
        <v>64.67</v>
      </c>
      <c r="S591" s="7">
        <f t="shared" si="39"/>
        <v>0.49133870232487464</v>
      </c>
    </row>
    <row r="592" spans="1:19" ht="15.6">
      <c r="A592" s="2">
        <v>4047</v>
      </c>
      <c r="B592" s="3">
        <v>46129</v>
      </c>
      <c r="C592" s="4">
        <f>YEAR(SalesDataTable[[#This Row],[Order Date]])</f>
        <v>2026</v>
      </c>
      <c r="D592" s="10" t="str">
        <f>"Q"&amp;ROUNDUP(MONTH(SalesDataTable[[#This Row],[Order Date]])/3,0)</f>
        <v>Q2</v>
      </c>
      <c r="E592" s="4" t="str">
        <f>TEXT(SalesDataTable[[#This Row],[Order Date]],"mmm")</f>
        <v>Apr</v>
      </c>
      <c r="F592" s="4" t="s">
        <v>0</v>
      </c>
      <c r="G592" s="4" t="s">
        <v>1</v>
      </c>
      <c r="H592" s="4" t="s">
        <v>8</v>
      </c>
      <c r="I592" s="4" t="s">
        <v>16</v>
      </c>
      <c r="J592" s="4" t="s">
        <v>14</v>
      </c>
      <c r="K592" s="4" t="s">
        <v>48</v>
      </c>
      <c r="L592" s="8">
        <v>8</v>
      </c>
      <c r="M592" s="5">
        <v>168.34</v>
      </c>
      <c r="N592" s="6">
        <v>0.15</v>
      </c>
      <c r="O592" s="5">
        <v>88.7</v>
      </c>
      <c r="P592" s="5">
        <f t="shared" si="36"/>
        <v>1144.712</v>
      </c>
      <c r="Q592" s="5">
        <f t="shared" si="37"/>
        <v>709.6</v>
      </c>
      <c r="R592" s="5">
        <f t="shared" si="38"/>
        <v>435.11199999999997</v>
      </c>
      <c r="S592" s="7">
        <f t="shared" si="39"/>
        <v>0.38010608781946897</v>
      </c>
    </row>
    <row r="593" spans="1:19" ht="15.6">
      <c r="A593" s="2">
        <v>4101</v>
      </c>
      <c r="B593" s="3">
        <v>46129</v>
      </c>
      <c r="C593" s="4">
        <f>YEAR(SalesDataTable[[#This Row],[Order Date]])</f>
        <v>2026</v>
      </c>
      <c r="D593" s="10" t="str">
        <f>"Q"&amp;ROUNDUP(MONTH(SalesDataTable[[#This Row],[Order Date]])/3,0)</f>
        <v>Q2</v>
      </c>
      <c r="E593" s="4" t="str">
        <f>TEXT(SalesDataTable[[#This Row],[Order Date]],"mmm")</f>
        <v>Apr</v>
      </c>
      <c r="F593" s="4" t="s">
        <v>6</v>
      </c>
      <c r="G593" s="4" t="s">
        <v>27</v>
      </c>
      <c r="H593" s="4" t="s">
        <v>2</v>
      </c>
      <c r="I593" s="4" t="s">
        <v>3</v>
      </c>
      <c r="J593" s="4" t="s">
        <v>23</v>
      </c>
      <c r="K593" s="4" t="s">
        <v>40</v>
      </c>
      <c r="L593" s="8">
        <v>1</v>
      </c>
      <c r="M593" s="5">
        <v>81.040000000000006</v>
      </c>
      <c r="N593" s="6">
        <v>0</v>
      </c>
      <c r="O593" s="5">
        <v>39.97</v>
      </c>
      <c r="P593" s="5">
        <f t="shared" si="36"/>
        <v>81.040000000000006</v>
      </c>
      <c r="Q593" s="5">
        <f t="shared" si="37"/>
        <v>39.97</v>
      </c>
      <c r="R593" s="5">
        <f t="shared" si="38"/>
        <v>41.070000000000007</v>
      </c>
      <c r="S593" s="7">
        <f t="shared" si="39"/>
        <v>0.50678677196446209</v>
      </c>
    </row>
    <row r="594" spans="1:19" ht="15.6">
      <c r="A594" s="2">
        <v>4537</v>
      </c>
      <c r="B594" s="3">
        <v>46129</v>
      </c>
      <c r="C594" s="4">
        <f>YEAR(SalesDataTable[[#This Row],[Order Date]])</f>
        <v>2026</v>
      </c>
      <c r="D594" s="10" t="str">
        <f>"Q"&amp;ROUNDUP(MONTH(SalesDataTable[[#This Row],[Order Date]])/3,0)</f>
        <v>Q2</v>
      </c>
      <c r="E594" s="4" t="str">
        <f>TEXT(SalesDataTable[[#This Row],[Order Date]],"mmm")</f>
        <v>Apr</v>
      </c>
      <c r="F594" s="4" t="s">
        <v>20</v>
      </c>
      <c r="G594" s="4" t="s">
        <v>33</v>
      </c>
      <c r="H594" s="4" t="s">
        <v>2</v>
      </c>
      <c r="I594" s="4" t="s">
        <v>16</v>
      </c>
      <c r="J594" s="4" t="s">
        <v>23</v>
      </c>
      <c r="K594" s="4" t="s">
        <v>40</v>
      </c>
      <c r="L594" s="8">
        <v>3</v>
      </c>
      <c r="M594" s="5">
        <v>81.53</v>
      </c>
      <c r="N594" s="6">
        <v>0.05</v>
      </c>
      <c r="O594" s="5">
        <v>38.630000000000003</v>
      </c>
      <c r="P594" s="5">
        <f t="shared" si="36"/>
        <v>232.3605</v>
      </c>
      <c r="Q594" s="5">
        <f t="shared" si="37"/>
        <v>115.89000000000001</v>
      </c>
      <c r="R594" s="5">
        <f t="shared" si="38"/>
        <v>116.47049999999999</v>
      </c>
      <c r="S594" s="7">
        <f t="shared" si="39"/>
        <v>0.50124913657872139</v>
      </c>
    </row>
    <row r="595" spans="1:19" ht="15.6">
      <c r="A595" s="2">
        <v>754</v>
      </c>
      <c r="B595" s="3">
        <v>46130</v>
      </c>
      <c r="C595" s="4">
        <f>YEAR(SalesDataTable[[#This Row],[Order Date]])</f>
        <v>2026</v>
      </c>
      <c r="D595" s="10" t="str">
        <f>"Q"&amp;ROUNDUP(MONTH(SalesDataTable[[#This Row],[Order Date]])/3,0)</f>
        <v>Q2</v>
      </c>
      <c r="E595" s="4" t="str">
        <f>TEXT(SalesDataTable[[#This Row],[Order Date]],"mmm")</f>
        <v>Apr</v>
      </c>
      <c r="F595" s="4" t="s">
        <v>11</v>
      </c>
      <c r="G595" s="4" t="s">
        <v>39</v>
      </c>
      <c r="H595" s="4" t="s">
        <v>28</v>
      </c>
      <c r="I595" s="4" t="s">
        <v>3</v>
      </c>
      <c r="J595" s="4" t="s">
        <v>4</v>
      </c>
      <c r="K595" s="4" t="s">
        <v>30</v>
      </c>
      <c r="L595" s="8">
        <v>3</v>
      </c>
      <c r="M595" s="5">
        <v>104.8</v>
      </c>
      <c r="N595" s="6">
        <v>0.1</v>
      </c>
      <c r="O595" s="5">
        <v>50.59</v>
      </c>
      <c r="P595" s="5">
        <f t="shared" si="36"/>
        <v>282.95999999999998</v>
      </c>
      <c r="Q595" s="5">
        <f t="shared" si="37"/>
        <v>151.77000000000001</v>
      </c>
      <c r="R595" s="5">
        <f t="shared" si="38"/>
        <v>131.18999999999997</v>
      </c>
      <c r="S595" s="7">
        <f t="shared" si="39"/>
        <v>0.46363443596268017</v>
      </c>
    </row>
    <row r="596" spans="1:19" ht="15.6">
      <c r="A596" s="2">
        <v>1340</v>
      </c>
      <c r="B596" s="3">
        <v>46130</v>
      </c>
      <c r="C596" s="4">
        <f>YEAR(SalesDataTable[[#This Row],[Order Date]])</f>
        <v>2026</v>
      </c>
      <c r="D596" s="10" t="str">
        <f>"Q"&amp;ROUNDUP(MONTH(SalesDataTable[[#This Row],[Order Date]])/3,0)</f>
        <v>Q2</v>
      </c>
      <c r="E596" s="4" t="str">
        <f>TEXT(SalesDataTable[[#This Row],[Order Date]],"mmm")</f>
        <v>Apr</v>
      </c>
      <c r="F596" s="4" t="s">
        <v>20</v>
      </c>
      <c r="G596" s="4" t="s">
        <v>33</v>
      </c>
      <c r="H596" s="4" t="s">
        <v>2</v>
      </c>
      <c r="I596" s="4" t="s">
        <v>13</v>
      </c>
      <c r="J596" s="4" t="s">
        <v>34</v>
      </c>
      <c r="K596" s="4" t="s">
        <v>45</v>
      </c>
      <c r="L596" s="8">
        <v>2</v>
      </c>
      <c r="M596" s="5">
        <v>51.24</v>
      </c>
      <c r="N596" s="6">
        <v>0</v>
      </c>
      <c r="O596" s="5">
        <v>22.52</v>
      </c>
      <c r="P596" s="5">
        <f t="shared" si="36"/>
        <v>102.48</v>
      </c>
      <c r="Q596" s="5">
        <f t="shared" si="37"/>
        <v>45.04</v>
      </c>
      <c r="R596" s="5">
        <f t="shared" si="38"/>
        <v>57.440000000000005</v>
      </c>
      <c r="S596" s="7">
        <f t="shared" si="39"/>
        <v>0.56049960967993762</v>
      </c>
    </row>
    <row r="597" spans="1:19" ht="15.6">
      <c r="A597" s="2">
        <v>1444</v>
      </c>
      <c r="B597" s="3">
        <v>46130</v>
      </c>
      <c r="C597" s="4">
        <f>YEAR(SalesDataTable[[#This Row],[Order Date]])</f>
        <v>2026</v>
      </c>
      <c r="D597" s="10" t="str">
        <f>"Q"&amp;ROUNDUP(MONTH(SalesDataTable[[#This Row],[Order Date]])/3,0)</f>
        <v>Q2</v>
      </c>
      <c r="E597" s="4" t="str">
        <f>TEXT(SalesDataTable[[#This Row],[Order Date]],"mmm")</f>
        <v>Apr</v>
      </c>
      <c r="F597" s="4" t="s">
        <v>11</v>
      </c>
      <c r="G597" s="4" t="s">
        <v>39</v>
      </c>
      <c r="H597" s="4" t="s">
        <v>19</v>
      </c>
      <c r="I597" s="4" t="s">
        <v>3</v>
      </c>
      <c r="J597" s="4" t="s">
        <v>23</v>
      </c>
      <c r="K597" s="4" t="s">
        <v>51</v>
      </c>
      <c r="L597" s="8">
        <v>1</v>
      </c>
      <c r="M597" s="5">
        <v>120.52</v>
      </c>
      <c r="N597" s="6">
        <v>0.1</v>
      </c>
      <c r="O597" s="5">
        <v>59.01</v>
      </c>
      <c r="P597" s="5">
        <f t="shared" si="36"/>
        <v>108.468</v>
      </c>
      <c r="Q597" s="5">
        <f t="shared" si="37"/>
        <v>59.01</v>
      </c>
      <c r="R597" s="5">
        <f t="shared" si="38"/>
        <v>49.458000000000006</v>
      </c>
      <c r="S597" s="7">
        <f t="shared" si="39"/>
        <v>0.45596858059519862</v>
      </c>
    </row>
    <row r="598" spans="1:19" ht="15.6">
      <c r="A598" s="2">
        <v>2390</v>
      </c>
      <c r="B598" s="3">
        <v>46130</v>
      </c>
      <c r="C598" s="4">
        <f>YEAR(SalesDataTable[[#This Row],[Order Date]])</f>
        <v>2026</v>
      </c>
      <c r="D598" s="10" t="str">
        <f>"Q"&amp;ROUNDUP(MONTH(SalesDataTable[[#This Row],[Order Date]])/3,0)</f>
        <v>Q2</v>
      </c>
      <c r="E598" s="4" t="str">
        <f>TEXT(SalesDataTable[[#This Row],[Order Date]],"mmm")</f>
        <v>Apr</v>
      </c>
      <c r="F598" s="4" t="s">
        <v>20</v>
      </c>
      <c r="G598" s="4" t="s">
        <v>33</v>
      </c>
      <c r="H598" s="4" t="s">
        <v>19</v>
      </c>
      <c r="I598" s="4" t="s">
        <v>3</v>
      </c>
      <c r="J598" s="4" t="s">
        <v>23</v>
      </c>
      <c r="K598" s="4" t="s">
        <v>40</v>
      </c>
      <c r="L598" s="8">
        <v>1</v>
      </c>
      <c r="M598" s="5">
        <v>80.98</v>
      </c>
      <c r="N598" s="6">
        <v>0</v>
      </c>
      <c r="O598" s="5">
        <v>40.19</v>
      </c>
      <c r="P598" s="5">
        <f t="shared" si="36"/>
        <v>80.98</v>
      </c>
      <c r="Q598" s="5">
        <f t="shared" si="37"/>
        <v>40.19</v>
      </c>
      <c r="R598" s="5">
        <f t="shared" si="38"/>
        <v>40.790000000000006</v>
      </c>
      <c r="S598" s="7">
        <f t="shared" si="39"/>
        <v>0.50370461842430236</v>
      </c>
    </row>
    <row r="599" spans="1:19" ht="15.6">
      <c r="A599" s="2">
        <v>3076</v>
      </c>
      <c r="B599" s="3">
        <v>46130</v>
      </c>
      <c r="C599" s="4">
        <f>YEAR(SalesDataTable[[#This Row],[Order Date]])</f>
        <v>2026</v>
      </c>
      <c r="D599" s="10" t="str">
        <f>"Q"&amp;ROUNDUP(MONTH(SalesDataTable[[#This Row],[Order Date]])/3,0)</f>
        <v>Q2</v>
      </c>
      <c r="E599" s="4" t="str">
        <f>TEXT(SalesDataTable[[#This Row],[Order Date]],"mmm")</f>
        <v>Apr</v>
      </c>
      <c r="F599" s="4" t="s">
        <v>11</v>
      </c>
      <c r="G599" s="4" t="s">
        <v>12</v>
      </c>
      <c r="H599" s="4" t="s">
        <v>2</v>
      </c>
      <c r="I599" s="4" t="s">
        <v>16</v>
      </c>
      <c r="J599" s="4" t="s">
        <v>23</v>
      </c>
      <c r="K599" s="4" t="s">
        <v>40</v>
      </c>
      <c r="L599" s="8">
        <v>2</v>
      </c>
      <c r="M599" s="5">
        <v>82.58</v>
      </c>
      <c r="N599" s="6">
        <v>0.1</v>
      </c>
      <c r="O599" s="5">
        <v>39.93</v>
      </c>
      <c r="P599" s="5">
        <f t="shared" si="36"/>
        <v>148.64400000000001</v>
      </c>
      <c r="Q599" s="5">
        <f t="shared" si="37"/>
        <v>79.86</v>
      </c>
      <c r="R599" s="5">
        <f t="shared" si="38"/>
        <v>68.784000000000006</v>
      </c>
      <c r="S599" s="7">
        <f t="shared" si="39"/>
        <v>0.46274319851457174</v>
      </c>
    </row>
    <row r="600" spans="1:19" ht="15.6">
      <c r="A600" s="2">
        <v>3157</v>
      </c>
      <c r="B600" s="3">
        <v>46130</v>
      </c>
      <c r="C600" s="4">
        <f>YEAR(SalesDataTable[[#This Row],[Order Date]])</f>
        <v>2026</v>
      </c>
      <c r="D600" s="10" t="str">
        <f>"Q"&amp;ROUNDUP(MONTH(SalesDataTable[[#This Row],[Order Date]])/3,0)</f>
        <v>Q2</v>
      </c>
      <c r="E600" s="4" t="str">
        <f>TEXT(SalesDataTable[[#This Row],[Order Date]],"mmm")</f>
        <v>Apr</v>
      </c>
      <c r="F600" s="4" t="s">
        <v>20</v>
      </c>
      <c r="G600" s="4" t="s">
        <v>33</v>
      </c>
      <c r="H600" s="4" t="s">
        <v>2</v>
      </c>
      <c r="I600" s="4" t="s">
        <v>13</v>
      </c>
      <c r="J600" s="4" t="s">
        <v>23</v>
      </c>
      <c r="K600" s="4" t="s">
        <v>29</v>
      </c>
      <c r="L600" s="8">
        <v>2</v>
      </c>
      <c r="M600" s="5">
        <v>200.36</v>
      </c>
      <c r="N600" s="6">
        <v>0</v>
      </c>
      <c r="O600" s="5">
        <v>105.12</v>
      </c>
      <c r="P600" s="5">
        <f t="shared" si="36"/>
        <v>400.72</v>
      </c>
      <c r="Q600" s="5">
        <f t="shared" si="37"/>
        <v>210.24</v>
      </c>
      <c r="R600" s="5">
        <f t="shared" si="38"/>
        <v>190.48000000000002</v>
      </c>
      <c r="S600" s="7">
        <f t="shared" si="39"/>
        <v>0.47534438011579161</v>
      </c>
    </row>
    <row r="601" spans="1:19" ht="15.6">
      <c r="A601" s="2">
        <v>4516</v>
      </c>
      <c r="B601" s="3">
        <v>46130</v>
      </c>
      <c r="C601" s="4">
        <f>YEAR(SalesDataTable[[#This Row],[Order Date]])</f>
        <v>2026</v>
      </c>
      <c r="D601" s="10" t="str">
        <f>"Q"&amp;ROUNDUP(MONTH(SalesDataTable[[#This Row],[Order Date]])/3,0)</f>
        <v>Q2</v>
      </c>
      <c r="E601" s="4" t="str">
        <f>TEXT(SalesDataTable[[#This Row],[Order Date]],"mmm")</f>
        <v>Apr</v>
      </c>
      <c r="F601" s="4" t="s">
        <v>11</v>
      </c>
      <c r="G601" s="4" t="s">
        <v>25</v>
      </c>
      <c r="H601" s="4" t="s">
        <v>2</v>
      </c>
      <c r="I601" s="4" t="s">
        <v>3</v>
      </c>
      <c r="J601" s="4" t="s">
        <v>23</v>
      </c>
      <c r="K601" s="4" t="s">
        <v>29</v>
      </c>
      <c r="L601" s="8">
        <v>1</v>
      </c>
      <c r="M601" s="5">
        <v>196.24</v>
      </c>
      <c r="N601" s="6">
        <v>0</v>
      </c>
      <c r="O601" s="5">
        <v>106.34</v>
      </c>
      <c r="P601" s="5">
        <f t="shared" si="36"/>
        <v>196.24</v>
      </c>
      <c r="Q601" s="5">
        <f t="shared" si="37"/>
        <v>106.34</v>
      </c>
      <c r="R601" s="5">
        <f t="shared" si="38"/>
        <v>89.9</v>
      </c>
      <c r="S601" s="7">
        <f t="shared" si="39"/>
        <v>0.45811251528740321</v>
      </c>
    </row>
    <row r="602" spans="1:19" ht="15.6">
      <c r="A602" s="2">
        <v>5119</v>
      </c>
      <c r="B602" s="3">
        <v>46130</v>
      </c>
      <c r="C602" s="4">
        <f>YEAR(SalesDataTable[[#This Row],[Order Date]])</f>
        <v>2026</v>
      </c>
      <c r="D602" s="10" t="str">
        <f>"Q"&amp;ROUNDUP(MONTH(SalesDataTable[[#This Row],[Order Date]])/3,0)</f>
        <v>Q2</v>
      </c>
      <c r="E602" s="4" t="str">
        <f>TEXT(SalesDataTable[[#This Row],[Order Date]],"mmm")</f>
        <v>Apr</v>
      </c>
      <c r="F602" s="4" t="s">
        <v>0</v>
      </c>
      <c r="G602" s="4" t="s">
        <v>50</v>
      </c>
      <c r="H602" s="4" t="s">
        <v>2</v>
      </c>
      <c r="I602" s="4" t="s">
        <v>16</v>
      </c>
      <c r="J602" s="4" t="s">
        <v>9</v>
      </c>
      <c r="K602" s="4" t="s">
        <v>10</v>
      </c>
      <c r="L602" s="8">
        <v>1</v>
      </c>
      <c r="M602" s="5">
        <v>93.32</v>
      </c>
      <c r="N602" s="6">
        <v>0</v>
      </c>
      <c r="O602" s="5">
        <v>44.82</v>
      </c>
      <c r="P602" s="5">
        <f t="shared" si="36"/>
        <v>93.32</v>
      </c>
      <c r="Q602" s="5">
        <f t="shared" si="37"/>
        <v>44.82</v>
      </c>
      <c r="R602" s="5">
        <f t="shared" si="38"/>
        <v>48.499999999999993</v>
      </c>
      <c r="S602" s="7">
        <f t="shared" si="39"/>
        <v>0.51971710244320612</v>
      </c>
    </row>
    <row r="603" spans="1:19" ht="15.6">
      <c r="A603" s="2">
        <v>125</v>
      </c>
      <c r="B603" s="3">
        <v>46131</v>
      </c>
      <c r="C603" s="4">
        <f>YEAR(SalesDataTable[[#This Row],[Order Date]])</f>
        <v>2026</v>
      </c>
      <c r="D603" s="10" t="str">
        <f>"Q"&amp;ROUNDUP(MONTH(SalesDataTable[[#This Row],[Order Date]])/3,0)</f>
        <v>Q2</v>
      </c>
      <c r="E603" s="4" t="str">
        <f>TEXT(SalesDataTable[[#This Row],[Order Date]],"mmm")</f>
        <v>Apr</v>
      </c>
      <c r="F603" s="4" t="s">
        <v>20</v>
      </c>
      <c r="G603" s="4" t="s">
        <v>31</v>
      </c>
      <c r="H603" s="4" t="s">
        <v>2</v>
      </c>
      <c r="I603" s="4" t="s">
        <v>3</v>
      </c>
      <c r="J603" s="4" t="s">
        <v>4</v>
      </c>
      <c r="K603" s="4" t="s">
        <v>30</v>
      </c>
      <c r="L603" s="8">
        <v>2</v>
      </c>
      <c r="M603" s="5">
        <v>101.61</v>
      </c>
      <c r="N603" s="6">
        <v>0</v>
      </c>
      <c r="O603" s="5">
        <v>49.9</v>
      </c>
      <c r="P603" s="5">
        <f t="shared" si="36"/>
        <v>203.22</v>
      </c>
      <c r="Q603" s="5">
        <f t="shared" si="37"/>
        <v>99.8</v>
      </c>
      <c r="R603" s="5">
        <f t="shared" si="38"/>
        <v>103.42</v>
      </c>
      <c r="S603" s="7">
        <f t="shared" si="39"/>
        <v>0.50890660368074014</v>
      </c>
    </row>
    <row r="604" spans="1:19" ht="15.6">
      <c r="A604" s="2">
        <v>728</v>
      </c>
      <c r="B604" s="3">
        <v>46131</v>
      </c>
      <c r="C604" s="4">
        <f>YEAR(SalesDataTable[[#This Row],[Order Date]])</f>
        <v>2026</v>
      </c>
      <c r="D604" s="10" t="str">
        <f>"Q"&amp;ROUNDUP(MONTH(SalesDataTable[[#This Row],[Order Date]])/3,0)</f>
        <v>Q2</v>
      </c>
      <c r="E604" s="4" t="str">
        <f>TEXT(SalesDataTable[[#This Row],[Order Date]],"mmm")</f>
        <v>Apr</v>
      </c>
      <c r="F604" s="4" t="s">
        <v>6</v>
      </c>
      <c r="G604" s="4" t="s">
        <v>49</v>
      </c>
      <c r="H604" s="4" t="s">
        <v>2</v>
      </c>
      <c r="I604" s="4" t="s">
        <v>3</v>
      </c>
      <c r="J604" s="4" t="s">
        <v>4</v>
      </c>
      <c r="K604" s="4" t="s">
        <v>30</v>
      </c>
      <c r="L604" s="8">
        <v>1</v>
      </c>
      <c r="M604" s="5">
        <v>104.91</v>
      </c>
      <c r="N604" s="6">
        <v>0</v>
      </c>
      <c r="O604" s="5">
        <v>51.68</v>
      </c>
      <c r="P604" s="5">
        <f t="shared" si="36"/>
        <v>104.91</v>
      </c>
      <c r="Q604" s="5">
        <f t="shared" si="37"/>
        <v>51.68</v>
      </c>
      <c r="R604" s="5">
        <f t="shared" si="38"/>
        <v>53.23</v>
      </c>
      <c r="S604" s="7">
        <f t="shared" si="39"/>
        <v>0.50738728433895719</v>
      </c>
    </row>
    <row r="605" spans="1:19" ht="15.6">
      <c r="A605" s="2">
        <v>1271</v>
      </c>
      <c r="B605" s="3">
        <v>46131</v>
      </c>
      <c r="C605" s="4">
        <f>YEAR(SalesDataTable[[#This Row],[Order Date]])</f>
        <v>2026</v>
      </c>
      <c r="D605" s="10" t="str">
        <f>"Q"&amp;ROUNDUP(MONTH(SalesDataTable[[#This Row],[Order Date]])/3,0)</f>
        <v>Q2</v>
      </c>
      <c r="E605" s="4" t="str">
        <f>TEXT(SalesDataTable[[#This Row],[Order Date]],"mmm")</f>
        <v>Apr</v>
      </c>
      <c r="F605" s="4" t="s">
        <v>11</v>
      </c>
      <c r="G605" s="4" t="s">
        <v>12</v>
      </c>
      <c r="H605" s="4" t="s">
        <v>8</v>
      </c>
      <c r="I605" s="4" t="s">
        <v>16</v>
      </c>
      <c r="J605" s="4" t="s">
        <v>34</v>
      </c>
      <c r="K605" s="4" t="s">
        <v>35</v>
      </c>
      <c r="L605" s="8">
        <v>8</v>
      </c>
      <c r="M605" s="5">
        <v>39.99</v>
      </c>
      <c r="N605" s="6">
        <v>0.15</v>
      </c>
      <c r="O605" s="5">
        <v>14.92</v>
      </c>
      <c r="P605" s="5">
        <f t="shared" si="36"/>
        <v>271.93200000000002</v>
      </c>
      <c r="Q605" s="5">
        <f t="shared" si="37"/>
        <v>119.36</v>
      </c>
      <c r="R605" s="5">
        <f t="shared" si="38"/>
        <v>152.572</v>
      </c>
      <c r="S605" s="7">
        <f t="shared" si="39"/>
        <v>0.56106673727255341</v>
      </c>
    </row>
    <row r="606" spans="1:19" ht="15.6">
      <c r="A606" s="2">
        <v>1284</v>
      </c>
      <c r="B606" s="3">
        <v>46131</v>
      </c>
      <c r="C606" s="4">
        <f>YEAR(SalesDataTable[[#This Row],[Order Date]])</f>
        <v>2026</v>
      </c>
      <c r="D606" s="10" t="str">
        <f>"Q"&amp;ROUNDUP(MONTH(SalesDataTable[[#This Row],[Order Date]])/3,0)</f>
        <v>Q2</v>
      </c>
      <c r="E606" s="4" t="str">
        <f>TEXT(SalesDataTable[[#This Row],[Order Date]],"mmm")</f>
        <v>Apr</v>
      </c>
      <c r="F606" s="4" t="s">
        <v>6</v>
      </c>
      <c r="G606" s="4" t="s">
        <v>43</v>
      </c>
      <c r="H606" s="4" t="s">
        <v>19</v>
      </c>
      <c r="I606" s="4" t="s">
        <v>13</v>
      </c>
      <c r="J606" s="4" t="s">
        <v>14</v>
      </c>
      <c r="K606" s="4" t="s">
        <v>44</v>
      </c>
      <c r="L606" s="8">
        <v>1</v>
      </c>
      <c r="M606" s="5">
        <v>136.01</v>
      </c>
      <c r="N606" s="6">
        <v>0</v>
      </c>
      <c r="O606" s="5">
        <v>66.59</v>
      </c>
      <c r="P606" s="5">
        <f t="shared" si="36"/>
        <v>136.01</v>
      </c>
      <c r="Q606" s="5">
        <f t="shared" si="37"/>
        <v>66.59</v>
      </c>
      <c r="R606" s="5">
        <f t="shared" si="38"/>
        <v>69.419999999999987</v>
      </c>
      <c r="S606" s="7">
        <f t="shared" si="39"/>
        <v>0.51040364679067707</v>
      </c>
    </row>
    <row r="607" spans="1:19" ht="15.6">
      <c r="A607" s="2">
        <v>1657</v>
      </c>
      <c r="B607" s="3">
        <v>46131</v>
      </c>
      <c r="C607" s="4">
        <f>YEAR(SalesDataTable[[#This Row],[Order Date]])</f>
        <v>2026</v>
      </c>
      <c r="D607" s="10" t="str">
        <f>"Q"&amp;ROUNDUP(MONTH(SalesDataTable[[#This Row],[Order Date]])/3,0)</f>
        <v>Q2</v>
      </c>
      <c r="E607" s="4" t="str">
        <f>TEXT(SalesDataTable[[#This Row],[Order Date]],"mmm")</f>
        <v>Apr</v>
      </c>
      <c r="F607" s="4" t="s">
        <v>0</v>
      </c>
      <c r="G607" s="4" t="s">
        <v>1</v>
      </c>
      <c r="H607" s="4" t="s">
        <v>8</v>
      </c>
      <c r="I607" s="4" t="s">
        <v>16</v>
      </c>
      <c r="J607" s="4" t="s">
        <v>23</v>
      </c>
      <c r="K607" s="4" t="s">
        <v>51</v>
      </c>
      <c r="L607" s="8">
        <v>15</v>
      </c>
      <c r="M607" s="5">
        <v>122.1</v>
      </c>
      <c r="N607" s="6">
        <v>0.15</v>
      </c>
      <c r="O607" s="5">
        <v>62.33</v>
      </c>
      <c r="P607" s="5">
        <f t="shared" si="36"/>
        <v>1556.7749999999999</v>
      </c>
      <c r="Q607" s="5">
        <f t="shared" si="37"/>
        <v>934.94999999999993</v>
      </c>
      <c r="R607" s="5">
        <f t="shared" si="38"/>
        <v>621.82499999999993</v>
      </c>
      <c r="S607" s="7">
        <f t="shared" si="39"/>
        <v>0.39943151707857588</v>
      </c>
    </row>
    <row r="608" spans="1:19" ht="15.6">
      <c r="A608" s="2">
        <v>2240</v>
      </c>
      <c r="B608" s="3">
        <v>46131</v>
      </c>
      <c r="C608" s="4">
        <f>YEAR(SalesDataTable[[#This Row],[Order Date]])</f>
        <v>2026</v>
      </c>
      <c r="D608" s="10" t="str">
        <f>"Q"&amp;ROUNDUP(MONTH(SalesDataTable[[#This Row],[Order Date]])/3,0)</f>
        <v>Q2</v>
      </c>
      <c r="E608" s="4" t="str">
        <f>TEXT(SalesDataTable[[#This Row],[Order Date]],"mmm")</f>
        <v>Apr</v>
      </c>
      <c r="F608" s="4" t="s">
        <v>0</v>
      </c>
      <c r="G608" s="4" t="s">
        <v>50</v>
      </c>
      <c r="H608" s="4" t="s">
        <v>28</v>
      </c>
      <c r="I608" s="4" t="s">
        <v>3</v>
      </c>
      <c r="J608" s="4" t="s">
        <v>23</v>
      </c>
      <c r="K608" s="4" t="s">
        <v>24</v>
      </c>
      <c r="L608" s="8">
        <v>4</v>
      </c>
      <c r="M608" s="5">
        <v>341.75</v>
      </c>
      <c r="N608" s="6">
        <v>0.1</v>
      </c>
      <c r="O608" s="5">
        <v>191.91</v>
      </c>
      <c r="P608" s="5">
        <f t="shared" si="36"/>
        <v>1230.3</v>
      </c>
      <c r="Q608" s="5">
        <f t="shared" si="37"/>
        <v>767.64</v>
      </c>
      <c r="R608" s="5">
        <f t="shared" si="38"/>
        <v>462.65999999999997</v>
      </c>
      <c r="S608" s="7">
        <f t="shared" si="39"/>
        <v>0.37605462082418922</v>
      </c>
    </row>
    <row r="609" spans="1:19" ht="15.6">
      <c r="A609" s="2">
        <v>3050</v>
      </c>
      <c r="B609" s="3">
        <v>46131</v>
      </c>
      <c r="C609" s="4">
        <f>YEAR(SalesDataTable[[#This Row],[Order Date]])</f>
        <v>2026</v>
      </c>
      <c r="D609" s="10" t="str">
        <f>"Q"&amp;ROUNDUP(MONTH(SalesDataTable[[#This Row],[Order Date]])/3,0)</f>
        <v>Q2</v>
      </c>
      <c r="E609" s="4" t="str">
        <f>TEXT(SalesDataTable[[#This Row],[Order Date]],"mmm")</f>
        <v>Apr</v>
      </c>
      <c r="F609" s="4" t="s">
        <v>20</v>
      </c>
      <c r="G609" s="4" t="s">
        <v>47</v>
      </c>
      <c r="H609" s="4" t="s">
        <v>19</v>
      </c>
      <c r="I609" s="4" t="s">
        <v>3</v>
      </c>
      <c r="J609" s="4" t="s">
        <v>9</v>
      </c>
      <c r="K609" s="4" t="s">
        <v>37</v>
      </c>
      <c r="L609" s="8">
        <v>3</v>
      </c>
      <c r="M609" s="5">
        <v>156.16</v>
      </c>
      <c r="N609" s="6">
        <v>0.05</v>
      </c>
      <c r="O609" s="5">
        <v>77.81</v>
      </c>
      <c r="P609" s="5">
        <f t="shared" si="36"/>
        <v>445.05599999999998</v>
      </c>
      <c r="Q609" s="5">
        <f t="shared" si="37"/>
        <v>233.43</v>
      </c>
      <c r="R609" s="5">
        <f t="shared" si="38"/>
        <v>211.62599999999998</v>
      </c>
      <c r="S609" s="7">
        <f t="shared" si="39"/>
        <v>0.47550420621225192</v>
      </c>
    </row>
    <row r="610" spans="1:19" ht="15.6">
      <c r="A610" s="2">
        <v>3213</v>
      </c>
      <c r="B610" s="3">
        <v>46131</v>
      </c>
      <c r="C610" s="4">
        <f>YEAR(SalesDataTable[[#This Row],[Order Date]])</f>
        <v>2026</v>
      </c>
      <c r="D610" s="10" t="str">
        <f>"Q"&amp;ROUNDUP(MONTH(SalesDataTable[[#This Row],[Order Date]])/3,0)</f>
        <v>Q2</v>
      </c>
      <c r="E610" s="4" t="str">
        <f>TEXT(SalesDataTable[[#This Row],[Order Date]],"mmm")</f>
        <v>Apr</v>
      </c>
      <c r="F610" s="4" t="s">
        <v>0</v>
      </c>
      <c r="G610" s="4" t="s">
        <v>50</v>
      </c>
      <c r="H610" s="4" t="s">
        <v>2</v>
      </c>
      <c r="I610" s="4" t="s">
        <v>3</v>
      </c>
      <c r="J610" s="4" t="s">
        <v>14</v>
      </c>
      <c r="K610" s="4" t="s">
        <v>44</v>
      </c>
      <c r="L610" s="8">
        <v>2</v>
      </c>
      <c r="M610" s="5">
        <v>132.53</v>
      </c>
      <c r="N610" s="6">
        <v>0.05</v>
      </c>
      <c r="O610" s="5">
        <v>66.39</v>
      </c>
      <c r="P610" s="5">
        <f t="shared" si="36"/>
        <v>251.80699999999999</v>
      </c>
      <c r="Q610" s="5">
        <f t="shared" si="37"/>
        <v>132.78</v>
      </c>
      <c r="R610" s="5">
        <f t="shared" si="38"/>
        <v>119.02699999999999</v>
      </c>
      <c r="S610" s="7">
        <f t="shared" si="39"/>
        <v>0.47269138665724142</v>
      </c>
    </row>
    <row r="611" spans="1:19" ht="15.6">
      <c r="A611" s="2">
        <v>3367</v>
      </c>
      <c r="B611" s="3">
        <v>46131</v>
      </c>
      <c r="C611" s="4">
        <f>YEAR(SalesDataTable[[#This Row],[Order Date]])</f>
        <v>2026</v>
      </c>
      <c r="D611" s="10" t="str">
        <f>"Q"&amp;ROUNDUP(MONTH(SalesDataTable[[#This Row],[Order Date]])/3,0)</f>
        <v>Q2</v>
      </c>
      <c r="E611" s="4" t="str">
        <f>TEXT(SalesDataTable[[#This Row],[Order Date]],"mmm")</f>
        <v>Apr</v>
      </c>
      <c r="F611" s="4" t="s">
        <v>11</v>
      </c>
      <c r="G611" s="4" t="s">
        <v>18</v>
      </c>
      <c r="H611" s="4" t="s">
        <v>2</v>
      </c>
      <c r="I611" s="4" t="s">
        <v>3</v>
      </c>
      <c r="J611" s="4" t="s">
        <v>14</v>
      </c>
      <c r="K611" s="4" t="s">
        <v>32</v>
      </c>
      <c r="L611" s="8">
        <v>3</v>
      </c>
      <c r="M611" s="5">
        <v>45.79</v>
      </c>
      <c r="N611" s="6">
        <v>0</v>
      </c>
      <c r="O611" s="5">
        <v>17.98</v>
      </c>
      <c r="P611" s="5">
        <f t="shared" si="36"/>
        <v>137.37</v>
      </c>
      <c r="Q611" s="5">
        <f t="shared" si="37"/>
        <v>53.94</v>
      </c>
      <c r="R611" s="5">
        <f t="shared" si="38"/>
        <v>83.43</v>
      </c>
      <c r="S611" s="7">
        <f t="shared" si="39"/>
        <v>0.60733784669141733</v>
      </c>
    </row>
    <row r="612" spans="1:19" ht="15.6">
      <c r="A612" s="2">
        <v>3885</v>
      </c>
      <c r="B612" s="3">
        <v>46131</v>
      </c>
      <c r="C612" s="4">
        <f>YEAR(SalesDataTable[[#This Row],[Order Date]])</f>
        <v>2026</v>
      </c>
      <c r="D612" s="10" t="str">
        <f>"Q"&amp;ROUNDUP(MONTH(SalesDataTable[[#This Row],[Order Date]])/3,0)</f>
        <v>Q2</v>
      </c>
      <c r="E612" s="4" t="str">
        <f>TEXT(SalesDataTable[[#This Row],[Order Date]],"mmm")</f>
        <v>Apr</v>
      </c>
      <c r="F612" s="4" t="s">
        <v>0</v>
      </c>
      <c r="G612" s="4" t="s">
        <v>50</v>
      </c>
      <c r="H612" s="4" t="s">
        <v>2</v>
      </c>
      <c r="I612" s="4" t="s">
        <v>13</v>
      </c>
      <c r="J612" s="4" t="s">
        <v>14</v>
      </c>
      <c r="K612" s="4" t="s">
        <v>44</v>
      </c>
      <c r="L612" s="8">
        <v>2</v>
      </c>
      <c r="M612" s="5">
        <v>133.97</v>
      </c>
      <c r="N612" s="6">
        <v>0.15</v>
      </c>
      <c r="O612" s="5">
        <v>67.36</v>
      </c>
      <c r="P612" s="5">
        <f t="shared" si="36"/>
        <v>227.749</v>
      </c>
      <c r="Q612" s="5">
        <f t="shared" si="37"/>
        <v>134.72</v>
      </c>
      <c r="R612" s="5">
        <f t="shared" si="38"/>
        <v>93.028999999999996</v>
      </c>
      <c r="S612" s="7">
        <f t="shared" si="39"/>
        <v>0.40847160690057915</v>
      </c>
    </row>
    <row r="613" spans="1:19" ht="15.6">
      <c r="A613" s="2">
        <v>4372</v>
      </c>
      <c r="B613" s="3">
        <v>46131</v>
      </c>
      <c r="C613" s="4">
        <f>YEAR(SalesDataTable[[#This Row],[Order Date]])</f>
        <v>2026</v>
      </c>
      <c r="D613" s="10" t="str">
        <f>"Q"&amp;ROUNDUP(MONTH(SalesDataTable[[#This Row],[Order Date]])/3,0)</f>
        <v>Q2</v>
      </c>
      <c r="E613" s="4" t="str">
        <f>TEXT(SalesDataTable[[#This Row],[Order Date]],"mmm")</f>
        <v>Apr</v>
      </c>
      <c r="F613" s="4" t="s">
        <v>0</v>
      </c>
      <c r="G613" s="4" t="s">
        <v>50</v>
      </c>
      <c r="H613" s="4" t="s">
        <v>2</v>
      </c>
      <c r="I613" s="4" t="s">
        <v>13</v>
      </c>
      <c r="J613" s="4" t="s">
        <v>34</v>
      </c>
      <c r="K613" s="4" t="s">
        <v>42</v>
      </c>
      <c r="L613" s="8">
        <v>1</v>
      </c>
      <c r="M613" s="5">
        <v>37.11</v>
      </c>
      <c r="N613" s="6">
        <v>0.1</v>
      </c>
      <c r="O613" s="5">
        <v>14.27</v>
      </c>
      <c r="P613" s="5">
        <f t="shared" si="36"/>
        <v>33.399000000000001</v>
      </c>
      <c r="Q613" s="5">
        <f t="shared" si="37"/>
        <v>14.27</v>
      </c>
      <c r="R613" s="5">
        <f t="shared" si="38"/>
        <v>19.129000000000001</v>
      </c>
      <c r="S613" s="7">
        <f t="shared" si="39"/>
        <v>0.5727416988532591</v>
      </c>
    </row>
    <row r="614" spans="1:19" ht="15.6">
      <c r="A614" s="2">
        <v>4417</v>
      </c>
      <c r="B614" s="3">
        <v>46131</v>
      </c>
      <c r="C614" s="4">
        <f>YEAR(SalesDataTable[[#This Row],[Order Date]])</f>
        <v>2026</v>
      </c>
      <c r="D614" s="10" t="str">
        <f>"Q"&amp;ROUNDUP(MONTH(SalesDataTable[[#This Row],[Order Date]])/3,0)</f>
        <v>Q2</v>
      </c>
      <c r="E614" s="4" t="str">
        <f>TEXT(SalesDataTable[[#This Row],[Order Date]],"mmm")</f>
        <v>Apr</v>
      </c>
      <c r="F614" s="4" t="s">
        <v>20</v>
      </c>
      <c r="G614" s="4" t="s">
        <v>33</v>
      </c>
      <c r="H614" s="4" t="s">
        <v>19</v>
      </c>
      <c r="I614" s="4" t="s">
        <v>13</v>
      </c>
      <c r="J614" s="4" t="s">
        <v>23</v>
      </c>
      <c r="K614" s="4" t="s">
        <v>24</v>
      </c>
      <c r="L614" s="8">
        <v>3</v>
      </c>
      <c r="M614" s="5">
        <v>334.01</v>
      </c>
      <c r="N614" s="6">
        <v>0.15</v>
      </c>
      <c r="O614" s="5">
        <v>192.17</v>
      </c>
      <c r="P614" s="5">
        <f t="shared" si="36"/>
        <v>851.72550000000001</v>
      </c>
      <c r="Q614" s="5">
        <f t="shared" si="37"/>
        <v>576.51</v>
      </c>
      <c r="R614" s="5">
        <f t="shared" si="38"/>
        <v>275.21550000000002</v>
      </c>
      <c r="S614" s="7">
        <f t="shared" si="39"/>
        <v>0.32312699337990941</v>
      </c>
    </row>
    <row r="615" spans="1:19" ht="15.6">
      <c r="A615" s="2">
        <v>1147</v>
      </c>
      <c r="B615" s="3">
        <v>46132</v>
      </c>
      <c r="C615" s="4">
        <f>YEAR(SalesDataTable[[#This Row],[Order Date]])</f>
        <v>2026</v>
      </c>
      <c r="D615" s="10" t="str">
        <f>"Q"&amp;ROUNDUP(MONTH(SalesDataTable[[#This Row],[Order Date]])/3,0)</f>
        <v>Q2</v>
      </c>
      <c r="E615" s="4" t="str">
        <f>TEXT(SalesDataTable[[#This Row],[Order Date]],"mmm")</f>
        <v>Apr</v>
      </c>
      <c r="F615" s="4" t="s">
        <v>20</v>
      </c>
      <c r="G615" s="4" t="s">
        <v>31</v>
      </c>
      <c r="H615" s="4" t="s">
        <v>2</v>
      </c>
      <c r="I615" s="4" t="s">
        <v>13</v>
      </c>
      <c r="J615" s="4" t="s">
        <v>14</v>
      </c>
      <c r="K615" s="4" t="s">
        <v>44</v>
      </c>
      <c r="L615" s="8">
        <v>1</v>
      </c>
      <c r="M615" s="5">
        <v>131.46</v>
      </c>
      <c r="N615" s="6">
        <v>0</v>
      </c>
      <c r="O615" s="5">
        <v>67.77</v>
      </c>
      <c r="P615" s="5">
        <f t="shared" si="36"/>
        <v>131.46</v>
      </c>
      <c r="Q615" s="5">
        <f t="shared" si="37"/>
        <v>67.77</v>
      </c>
      <c r="R615" s="5">
        <f t="shared" si="38"/>
        <v>63.690000000000012</v>
      </c>
      <c r="S615" s="7">
        <f t="shared" si="39"/>
        <v>0.48448197170241902</v>
      </c>
    </row>
    <row r="616" spans="1:19" ht="15.6">
      <c r="A616" s="2">
        <v>1514</v>
      </c>
      <c r="B616" s="3">
        <v>46132</v>
      </c>
      <c r="C616" s="4">
        <f>YEAR(SalesDataTable[[#This Row],[Order Date]])</f>
        <v>2026</v>
      </c>
      <c r="D616" s="10" t="str">
        <f>"Q"&amp;ROUNDUP(MONTH(SalesDataTable[[#This Row],[Order Date]])/3,0)</f>
        <v>Q2</v>
      </c>
      <c r="E616" s="4" t="str">
        <f>TEXT(SalesDataTable[[#This Row],[Order Date]],"mmm")</f>
        <v>Apr</v>
      </c>
      <c r="F616" s="4" t="s">
        <v>11</v>
      </c>
      <c r="G616" s="4" t="s">
        <v>18</v>
      </c>
      <c r="H616" s="4" t="s">
        <v>19</v>
      </c>
      <c r="I616" s="4" t="s">
        <v>3</v>
      </c>
      <c r="J616" s="4" t="s">
        <v>9</v>
      </c>
      <c r="K616" s="4" t="s">
        <v>46</v>
      </c>
      <c r="L616" s="8">
        <v>3</v>
      </c>
      <c r="M616" s="5">
        <v>72.48</v>
      </c>
      <c r="N616" s="6">
        <v>0</v>
      </c>
      <c r="O616" s="5">
        <v>32.36</v>
      </c>
      <c r="P616" s="5">
        <f t="shared" si="36"/>
        <v>217.44</v>
      </c>
      <c r="Q616" s="5">
        <f t="shared" si="37"/>
        <v>97.08</v>
      </c>
      <c r="R616" s="5">
        <f t="shared" si="38"/>
        <v>120.36</v>
      </c>
      <c r="S616" s="7">
        <f t="shared" si="39"/>
        <v>0.55353200883002207</v>
      </c>
    </row>
    <row r="617" spans="1:19" ht="15.6">
      <c r="A617" s="2">
        <v>1538</v>
      </c>
      <c r="B617" s="3">
        <v>46132</v>
      </c>
      <c r="C617" s="4">
        <f>YEAR(SalesDataTable[[#This Row],[Order Date]])</f>
        <v>2026</v>
      </c>
      <c r="D617" s="10" t="str">
        <f>"Q"&amp;ROUNDUP(MONTH(SalesDataTable[[#This Row],[Order Date]])/3,0)</f>
        <v>Q2</v>
      </c>
      <c r="E617" s="4" t="str">
        <f>TEXT(SalesDataTable[[#This Row],[Order Date]],"mmm")</f>
        <v>Apr</v>
      </c>
      <c r="F617" s="4" t="s">
        <v>11</v>
      </c>
      <c r="G617" s="4" t="s">
        <v>12</v>
      </c>
      <c r="H617" s="4" t="s">
        <v>28</v>
      </c>
      <c r="I617" s="4" t="s">
        <v>13</v>
      </c>
      <c r="J617" s="4" t="s">
        <v>4</v>
      </c>
      <c r="K617" s="4" t="s">
        <v>5</v>
      </c>
      <c r="L617" s="8">
        <v>1</v>
      </c>
      <c r="M617" s="5">
        <v>81.98</v>
      </c>
      <c r="N617" s="6">
        <v>0</v>
      </c>
      <c r="O617" s="5">
        <v>43.15</v>
      </c>
      <c r="P617" s="5">
        <f t="shared" si="36"/>
        <v>81.98</v>
      </c>
      <c r="Q617" s="5">
        <f t="shared" si="37"/>
        <v>43.15</v>
      </c>
      <c r="R617" s="5">
        <f t="shared" si="38"/>
        <v>38.830000000000005</v>
      </c>
      <c r="S617" s="7">
        <f t="shared" si="39"/>
        <v>0.47365211027079779</v>
      </c>
    </row>
    <row r="618" spans="1:19" ht="15.6">
      <c r="A618" s="2">
        <v>1679</v>
      </c>
      <c r="B618" s="3">
        <v>46132</v>
      </c>
      <c r="C618" s="4">
        <f>YEAR(SalesDataTable[[#This Row],[Order Date]])</f>
        <v>2026</v>
      </c>
      <c r="D618" s="10" t="str">
        <f>"Q"&amp;ROUNDUP(MONTH(SalesDataTable[[#This Row],[Order Date]])/3,0)</f>
        <v>Q2</v>
      </c>
      <c r="E618" s="4" t="str">
        <f>TEXT(SalesDataTable[[#This Row],[Order Date]],"mmm")</f>
        <v>Apr</v>
      </c>
      <c r="F618" s="4" t="s">
        <v>20</v>
      </c>
      <c r="G618" s="4" t="s">
        <v>47</v>
      </c>
      <c r="H618" s="4" t="s">
        <v>28</v>
      </c>
      <c r="I618" s="4" t="s">
        <v>3</v>
      </c>
      <c r="J618" s="4" t="s">
        <v>14</v>
      </c>
      <c r="K618" s="4" t="s">
        <v>32</v>
      </c>
      <c r="L618" s="8">
        <v>1</v>
      </c>
      <c r="M618" s="5">
        <v>46.71</v>
      </c>
      <c r="N618" s="6">
        <v>0</v>
      </c>
      <c r="O618" s="5">
        <v>18.18</v>
      </c>
      <c r="P618" s="5">
        <f t="shared" si="36"/>
        <v>46.71</v>
      </c>
      <c r="Q618" s="5">
        <f t="shared" si="37"/>
        <v>18.18</v>
      </c>
      <c r="R618" s="5">
        <f t="shared" si="38"/>
        <v>28.53</v>
      </c>
      <c r="S618" s="7">
        <f t="shared" si="39"/>
        <v>0.61078998073217727</v>
      </c>
    </row>
    <row r="619" spans="1:19" ht="15.6">
      <c r="A619" s="2">
        <v>1708</v>
      </c>
      <c r="B619" s="3">
        <v>46132</v>
      </c>
      <c r="C619" s="4">
        <f>YEAR(SalesDataTable[[#This Row],[Order Date]])</f>
        <v>2026</v>
      </c>
      <c r="D619" s="10" t="str">
        <f>"Q"&amp;ROUNDUP(MONTH(SalesDataTable[[#This Row],[Order Date]])/3,0)</f>
        <v>Q2</v>
      </c>
      <c r="E619" s="4" t="str">
        <f>TEXT(SalesDataTable[[#This Row],[Order Date]],"mmm")</f>
        <v>Apr</v>
      </c>
      <c r="F619" s="4" t="s">
        <v>11</v>
      </c>
      <c r="G619" s="4" t="s">
        <v>25</v>
      </c>
      <c r="H619" s="4" t="s">
        <v>28</v>
      </c>
      <c r="I619" s="4" t="s">
        <v>13</v>
      </c>
      <c r="J619" s="4" t="s">
        <v>34</v>
      </c>
      <c r="K619" s="4" t="s">
        <v>35</v>
      </c>
      <c r="L619" s="8">
        <v>1</v>
      </c>
      <c r="M619" s="5">
        <v>41.01</v>
      </c>
      <c r="N619" s="6">
        <v>0</v>
      </c>
      <c r="O619" s="5">
        <v>14.5</v>
      </c>
      <c r="P619" s="5">
        <f t="shared" si="36"/>
        <v>41.01</v>
      </c>
      <c r="Q619" s="5">
        <f t="shared" si="37"/>
        <v>14.5</v>
      </c>
      <c r="R619" s="5">
        <f t="shared" si="38"/>
        <v>26.509999999999998</v>
      </c>
      <c r="S619" s="7">
        <f t="shared" si="39"/>
        <v>0.64642770056083876</v>
      </c>
    </row>
    <row r="620" spans="1:19" ht="15.6">
      <c r="A620" s="2">
        <v>2686</v>
      </c>
      <c r="B620" s="3">
        <v>46132</v>
      </c>
      <c r="C620" s="4">
        <f>YEAR(SalesDataTable[[#This Row],[Order Date]])</f>
        <v>2026</v>
      </c>
      <c r="D620" s="10" t="str">
        <f>"Q"&amp;ROUNDUP(MONTH(SalesDataTable[[#This Row],[Order Date]])/3,0)</f>
        <v>Q2</v>
      </c>
      <c r="E620" s="4" t="str">
        <f>TEXT(SalesDataTable[[#This Row],[Order Date]],"mmm")</f>
        <v>Apr</v>
      </c>
      <c r="F620" s="4" t="s">
        <v>6</v>
      </c>
      <c r="G620" s="4" t="s">
        <v>43</v>
      </c>
      <c r="H620" s="4" t="s">
        <v>2</v>
      </c>
      <c r="I620" s="4" t="s">
        <v>3</v>
      </c>
      <c r="J620" s="4" t="s">
        <v>9</v>
      </c>
      <c r="K620" s="4" t="s">
        <v>46</v>
      </c>
      <c r="L620" s="8">
        <v>1</v>
      </c>
      <c r="M620" s="5">
        <v>70.45</v>
      </c>
      <c r="N620" s="6">
        <v>0.05</v>
      </c>
      <c r="O620" s="5">
        <v>31.98</v>
      </c>
      <c r="P620" s="5">
        <f t="shared" si="36"/>
        <v>66.927499999999995</v>
      </c>
      <c r="Q620" s="5">
        <f t="shared" si="37"/>
        <v>31.98</v>
      </c>
      <c r="R620" s="5">
        <f t="shared" si="38"/>
        <v>34.947499999999991</v>
      </c>
      <c r="S620" s="7">
        <f t="shared" si="39"/>
        <v>0.52216951178514059</v>
      </c>
    </row>
    <row r="621" spans="1:19" ht="15.6">
      <c r="A621" s="2">
        <v>3307</v>
      </c>
      <c r="B621" s="3">
        <v>46132</v>
      </c>
      <c r="C621" s="4">
        <f>YEAR(SalesDataTable[[#This Row],[Order Date]])</f>
        <v>2026</v>
      </c>
      <c r="D621" s="10" t="str">
        <f>"Q"&amp;ROUNDUP(MONTH(SalesDataTable[[#This Row],[Order Date]])/3,0)</f>
        <v>Q2</v>
      </c>
      <c r="E621" s="4" t="str">
        <f>TEXT(SalesDataTable[[#This Row],[Order Date]],"mmm")</f>
        <v>Apr</v>
      </c>
      <c r="F621" s="4" t="s">
        <v>20</v>
      </c>
      <c r="G621" s="4" t="s">
        <v>47</v>
      </c>
      <c r="H621" s="4" t="s">
        <v>19</v>
      </c>
      <c r="I621" s="4" t="s">
        <v>16</v>
      </c>
      <c r="J621" s="4" t="s">
        <v>4</v>
      </c>
      <c r="K621" s="4" t="s">
        <v>22</v>
      </c>
      <c r="L621" s="8">
        <v>2</v>
      </c>
      <c r="M621" s="5">
        <v>51.39</v>
      </c>
      <c r="N621" s="6">
        <v>0.05</v>
      </c>
      <c r="O621" s="5">
        <v>22.28</v>
      </c>
      <c r="P621" s="5">
        <f t="shared" si="36"/>
        <v>97.640999999999991</v>
      </c>
      <c r="Q621" s="5">
        <f t="shared" si="37"/>
        <v>44.56</v>
      </c>
      <c r="R621" s="5">
        <f t="shared" si="38"/>
        <v>53.080999999999989</v>
      </c>
      <c r="S621" s="7">
        <f t="shared" si="39"/>
        <v>0.54363433393758764</v>
      </c>
    </row>
    <row r="622" spans="1:19" ht="15.6">
      <c r="A622" s="2">
        <v>3772</v>
      </c>
      <c r="B622" s="3">
        <v>46132</v>
      </c>
      <c r="C622" s="4">
        <f>YEAR(SalesDataTable[[#This Row],[Order Date]])</f>
        <v>2026</v>
      </c>
      <c r="D622" s="10" t="str">
        <f>"Q"&amp;ROUNDUP(MONTH(SalesDataTable[[#This Row],[Order Date]])/3,0)</f>
        <v>Q2</v>
      </c>
      <c r="E622" s="4" t="str">
        <f>TEXT(SalesDataTable[[#This Row],[Order Date]],"mmm")</f>
        <v>Apr</v>
      </c>
      <c r="F622" s="4" t="s">
        <v>0</v>
      </c>
      <c r="G622" s="4" t="s">
        <v>50</v>
      </c>
      <c r="H622" s="4" t="s">
        <v>19</v>
      </c>
      <c r="I622" s="4" t="s">
        <v>3</v>
      </c>
      <c r="J622" s="4" t="s">
        <v>23</v>
      </c>
      <c r="K622" s="4" t="s">
        <v>51</v>
      </c>
      <c r="L622" s="8">
        <v>2</v>
      </c>
      <c r="M622" s="5">
        <v>122.03</v>
      </c>
      <c r="N622" s="6">
        <v>0</v>
      </c>
      <c r="O622" s="5">
        <v>59.43</v>
      </c>
      <c r="P622" s="5">
        <f t="shared" si="36"/>
        <v>244.06</v>
      </c>
      <c r="Q622" s="5">
        <f t="shared" si="37"/>
        <v>118.86</v>
      </c>
      <c r="R622" s="5">
        <f t="shared" si="38"/>
        <v>125.2</v>
      </c>
      <c r="S622" s="7">
        <f t="shared" si="39"/>
        <v>0.51298860935835455</v>
      </c>
    </row>
    <row r="623" spans="1:19" ht="15.6">
      <c r="A623" s="2">
        <v>3877</v>
      </c>
      <c r="B623" s="3">
        <v>46132</v>
      </c>
      <c r="C623" s="4">
        <f>YEAR(SalesDataTable[[#This Row],[Order Date]])</f>
        <v>2026</v>
      </c>
      <c r="D623" s="10" t="str">
        <f>"Q"&amp;ROUNDUP(MONTH(SalesDataTable[[#This Row],[Order Date]])/3,0)</f>
        <v>Q2</v>
      </c>
      <c r="E623" s="4" t="str">
        <f>TEXT(SalesDataTable[[#This Row],[Order Date]],"mmm")</f>
        <v>Apr</v>
      </c>
      <c r="F623" s="4" t="s">
        <v>20</v>
      </c>
      <c r="G623" s="4" t="s">
        <v>21</v>
      </c>
      <c r="H623" s="4" t="s">
        <v>2</v>
      </c>
      <c r="I623" s="4" t="s">
        <v>13</v>
      </c>
      <c r="J623" s="4" t="s">
        <v>14</v>
      </c>
      <c r="K623" s="4" t="s">
        <v>44</v>
      </c>
      <c r="L623" s="8">
        <v>3</v>
      </c>
      <c r="M623" s="5">
        <v>132.07</v>
      </c>
      <c r="N623" s="6">
        <v>0.05</v>
      </c>
      <c r="O623" s="5">
        <v>66.41</v>
      </c>
      <c r="P623" s="5">
        <f t="shared" si="36"/>
        <v>376.39949999999999</v>
      </c>
      <c r="Q623" s="5">
        <f t="shared" si="37"/>
        <v>199.23</v>
      </c>
      <c r="R623" s="5">
        <f t="shared" si="38"/>
        <v>177.1695</v>
      </c>
      <c r="S623" s="7">
        <f t="shared" si="39"/>
        <v>0.47069536489819991</v>
      </c>
    </row>
    <row r="624" spans="1:19" ht="15.6">
      <c r="A624" s="2">
        <v>4117</v>
      </c>
      <c r="B624" s="3">
        <v>46132</v>
      </c>
      <c r="C624" s="4">
        <f>YEAR(SalesDataTable[[#This Row],[Order Date]])</f>
        <v>2026</v>
      </c>
      <c r="D624" s="10" t="str">
        <f>"Q"&amp;ROUNDUP(MONTH(SalesDataTable[[#This Row],[Order Date]])/3,0)</f>
        <v>Q2</v>
      </c>
      <c r="E624" s="4" t="str">
        <f>TEXT(SalesDataTable[[#This Row],[Order Date]],"mmm")</f>
        <v>Apr</v>
      </c>
      <c r="F624" s="4" t="s">
        <v>20</v>
      </c>
      <c r="G624" s="4" t="s">
        <v>31</v>
      </c>
      <c r="H624" s="4" t="s">
        <v>28</v>
      </c>
      <c r="I624" s="4" t="s">
        <v>3</v>
      </c>
      <c r="J624" s="4" t="s">
        <v>4</v>
      </c>
      <c r="K624" s="4" t="s">
        <v>26</v>
      </c>
      <c r="L624" s="8">
        <v>1</v>
      </c>
      <c r="M624" s="5">
        <v>41.04</v>
      </c>
      <c r="N624" s="6">
        <v>0.1</v>
      </c>
      <c r="O624" s="5">
        <v>17.02</v>
      </c>
      <c r="P624" s="5">
        <f t="shared" si="36"/>
        <v>36.936</v>
      </c>
      <c r="Q624" s="5">
        <f t="shared" si="37"/>
        <v>17.02</v>
      </c>
      <c r="R624" s="5">
        <f t="shared" si="38"/>
        <v>19.916</v>
      </c>
      <c r="S624" s="7">
        <f t="shared" si="39"/>
        <v>0.53920294563569415</v>
      </c>
    </row>
    <row r="625" spans="1:19" ht="15.6">
      <c r="A625" s="2">
        <v>4562</v>
      </c>
      <c r="B625" s="3">
        <v>46132</v>
      </c>
      <c r="C625" s="4">
        <f>YEAR(SalesDataTable[[#This Row],[Order Date]])</f>
        <v>2026</v>
      </c>
      <c r="D625" s="10" t="str">
        <f>"Q"&amp;ROUNDUP(MONTH(SalesDataTable[[#This Row],[Order Date]])/3,0)</f>
        <v>Q2</v>
      </c>
      <c r="E625" s="4" t="str">
        <f>TEXT(SalesDataTable[[#This Row],[Order Date]],"mmm")</f>
        <v>Apr</v>
      </c>
      <c r="F625" s="4" t="s">
        <v>6</v>
      </c>
      <c r="G625" s="4" t="s">
        <v>7</v>
      </c>
      <c r="H625" s="4" t="s">
        <v>19</v>
      </c>
      <c r="I625" s="4" t="s">
        <v>13</v>
      </c>
      <c r="J625" s="4" t="s">
        <v>34</v>
      </c>
      <c r="K625" s="4" t="s">
        <v>35</v>
      </c>
      <c r="L625" s="8">
        <v>2</v>
      </c>
      <c r="M625" s="5">
        <v>40.56</v>
      </c>
      <c r="N625" s="6">
        <v>0</v>
      </c>
      <c r="O625" s="5">
        <v>15.09</v>
      </c>
      <c r="P625" s="5">
        <f t="shared" si="36"/>
        <v>81.12</v>
      </c>
      <c r="Q625" s="5">
        <f t="shared" si="37"/>
        <v>30.18</v>
      </c>
      <c r="R625" s="5">
        <f t="shared" si="38"/>
        <v>50.940000000000005</v>
      </c>
      <c r="S625" s="7">
        <f t="shared" si="39"/>
        <v>0.62795857988165682</v>
      </c>
    </row>
    <row r="626" spans="1:19" ht="15.6">
      <c r="A626" s="2">
        <v>4683</v>
      </c>
      <c r="B626" s="3">
        <v>46132</v>
      </c>
      <c r="C626" s="4">
        <f>YEAR(SalesDataTable[[#This Row],[Order Date]])</f>
        <v>2026</v>
      </c>
      <c r="D626" s="10" t="str">
        <f>"Q"&amp;ROUNDUP(MONTH(SalesDataTable[[#This Row],[Order Date]])/3,0)</f>
        <v>Q2</v>
      </c>
      <c r="E626" s="4" t="str">
        <f>TEXT(SalesDataTable[[#This Row],[Order Date]],"mmm")</f>
        <v>Apr</v>
      </c>
      <c r="F626" s="4" t="s">
        <v>11</v>
      </c>
      <c r="G626" s="4" t="s">
        <v>52</v>
      </c>
      <c r="H626" s="4" t="s">
        <v>2</v>
      </c>
      <c r="I626" s="4" t="s">
        <v>16</v>
      </c>
      <c r="J626" s="4" t="s">
        <v>34</v>
      </c>
      <c r="K626" s="4" t="s">
        <v>45</v>
      </c>
      <c r="L626" s="8">
        <v>3</v>
      </c>
      <c r="M626" s="5">
        <v>51.36</v>
      </c>
      <c r="N626" s="6">
        <v>0</v>
      </c>
      <c r="O626" s="5">
        <v>22.05</v>
      </c>
      <c r="P626" s="5">
        <f t="shared" si="36"/>
        <v>154.07999999999998</v>
      </c>
      <c r="Q626" s="5">
        <f t="shared" si="37"/>
        <v>66.150000000000006</v>
      </c>
      <c r="R626" s="5">
        <f t="shared" si="38"/>
        <v>87.929999999999978</v>
      </c>
      <c r="S626" s="7">
        <f t="shared" si="39"/>
        <v>0.57067757009345788</v>
      </c>
    </row>
    <row r="627" spans="1:19" ht="15.6">
      <c r="A627" s="2">
        <v>308</v>
      </c>
      <c r="B627" s="3">
        <v>46133</v>
      </c>
      <c r="C627" s="4">
        <f>YEAR(SalesDataTable[[#This Row],[Order Date]])</f>
        <v>2026</v>
      </c>
      <c r="D627" s="10" t="str">
        <f>"Q"&amp;ROUNDUP(MONTH(SalesDataTable[[#This Row],[Order Date]])/3,0)</f>
        <v>Q2</v>
      </c>
      <c r="E627" s="4" t="str">
        <f>TEXT(SalesDataTable[[#This Row],[Order Date]],"mmm")</f>
        <v>Apr</v>
      </c>
      <c r="F627" s="4" t="s">
        <v>20</v>
      </c>
      <c r="G627" s="4" t="s">
        <v>31</v>
      </c>
      <c r="H627" s="4" t="s">
        <v>2</v>
      </c>
      <c r="I627" s="4" t="s">
        <v>3</v>
      </c>
      <c r="J627" s="4" t="s">
        <v>9</v>
      </c>
      <c r="K627" s="4" t="s">
        <v>10</v>
      </c>
      <c r="L627" s="8">
        <v>6</v>
      </c>
      <c r="M627" s="5">
        <v>93.58</v>
      </c>
      <c r="N627" s="6">
        <v>0</v>
      </c>
      <c r="O627" s="5">
        <v>46.68</v>
      </c>
      <c r="P627" s="5">
        <f t="shared" si="36"/>
        <v>561.48</v>
      </c>
      <c r="Q627" s="5">
        <f t="shared" si="37"/>
        <v>280.08</v>
      </c>
      <c r="R627" s="5">
        <f t="shared" si="38"/>
        <v>281.40000000000003</v>
      </c>
      <c r="S627" s="7">
        <f t="shared" si="39"/>
        <v>0.5011754648429152</v>
      </c>
    </row>
    <row r="628" spans="1:19" ht="15.6">
      <c r="A628" s="2">
        <v>773</v>
      </c>
      <c r="B628" s="3">
        <v>46133</v>
      </c>
      <c r="C628" s="4">
        <f>YEAR(SalesDataTable[[#This Row],[Order Date]])</f>
        <v>2026</v>
      </c>
      <c r="D628" s="10" t="str">
        <f>"Q"&amp;ROUNDUP(MONTH(SalesDataTable[[#This Row],[Order Date]])/3,0)</f>
        <v>Q2</v>
      </c>
      <c r="E628" s="4" t="str">
        <f>TEXT(SalesDataTable[[#This Row],[Order Date]],"mmm")</f>
        <v>Apr</v>
      </c>
      <c r="F628" s="4" t="s">
        <v>20</v>
      </c>
      <c r="G628" s="4" t="s">
        <v>31</v>
      </c>
      <c r="H628" s="4" t="s">
        <v>2</v>
      </c>
      <c r="I628" s="4" t="s">
        <v>16</v>
      </c>
      <c r="J628" s="4" t="s">
        <v>4</v>
      </c>
      <c r="K628" s="4" t="s">
        <v>5</v>
      </c>
      <c r="L628" s="8">
        <v>5</v>
      </c>
      <c r="M628" s="5">
        <v>80.16</v>
      </c>
      <c r="N628" s="6">
        <v>0.1</v>
      </c>
      <c r="O628" s="5">
        <v>42.5</v>
      </c>
      <c r="P628" s="5">
        <f t="shared" si="36"/>
        <v>360.71999999999997</v>
      </c>
      <c r="Q628" s="5">
        <f t="shared" si="37"/>
        <v>212.5</v>
      </c>
      <c r="R628" s="5">
        <f t="shared" si="38"/>
        <v>148.21999999999997</v>
      </c>
      <c r="S628" s="7">
        <f t="shared" si="39"/>
        <v>0.41090042137946325</v>
      </c>
    </row>
    <row r="629" spans="1:19" ht="15.6">
      <c r="A629" s="2">
        <v>1303</v>
      </c>
      <c r="B629" s="3">
        <v>46133</v>
      </c>
      <c r="C629" s="4">
        <f>YEAR(SalesDataTable[[#This Row],[Order Date]])</f>
        <v>2026</v>
      </c>
      <c r="D629" s="10" t="str">
        <f>"Q"&amp;ROUNDUP(MONTH(SalesDataTable[[#This Row],[Order Date]])/3,0)</f>
        <v>Q2</v>
      </c>
      <c r="E629" s="4" t="str">
        <f>TEXT(SalesDataTable[[#This Row],[Order Date]],"mmm")</f>
        <v>Apr</v>
      </c>
      <c r="F629" s="4" t="s">
        <v>6</v>
      </c>
      <c r="G629" s="4" t="s">
        <v>43</v>
      </c>
      <c r="H629" s="4" t="s">
        <v>2</v>
      </c>
      <c r="I629" s="4" t="s">
        <v>13</v>
      </c>
      <c r="J629" s="4" t="s">
        <v>9</v>
      </c>
      <c r="K629" s="4" t="s">
        <v>17</v>
      </c>
      <c r="L629" s="8">
        <v>1</v>
      </c>
      <c r="M629" s="5">
        <v>142.22999999999999</v>
      </c>
      <c r="N629" s="6">
        <v>0.05</v>
      </c>
      <c r="O629" s="5">
        <v>77.66</v>
      </c>
      <c r="P629" s="5">
        <f t="shared" si="36"/>
        <v>135.11849999999998</v>
      </c>
      <c r="Q629" s="5">
        <f t="shared" si="37"/>
        <v>77.66</v>
      </c>
      <c r="R629" s="5">
        <f t="shared" si="38"/>
        <v>57.458499999999987</v>
      </c>
      <c r="S629" s="7">
        <f t="shared" si="39"/>
        <v>0.42524524768999061</v>
      </c>
    </row>
    <row r="630" spans="1:19" ht="15.6">
      <c r="A630" s="2">
        <v>1348</v>
      </c>
      <c r="B630" s="3">
        <v>46133</v>
      </c>
      <c r="C630" s="4">
        <f>YEAR(SalesDataTable[[#This Row],[Order Date]])</f>
        <v>2026</v>
      </c>
      <c r="D630" s="10" t="str">
        <f>"Q"&amp;ROUNDUP(MONTH(SalesDataTable[[#This Row],[Order Date]])/3,0)</f>
        <v>Q2</v>
      </c>
      <c r="E630" s="4" t="str">
        <f>TEXT(SalesDataTable[[#This Row],[Order Date]],"mmm")</f>
        <v>Apr</v>
      </c>
      <c r="F630" s="4" t="s">
        <v>6</v>
      </c>
      <c r="G630" s="4" t="s">
        <v>49</v>
      </c>
      <c r="H630" s="4" t="s">
        <v>2</v>
      </c>
      <c r="I630" s="4" t="s">
        <v>3</v>
      </c>
      <c r="J630" s="4" t="s">
        <v>9</v>
      </c>
      <c r="K630" s="4" t="s">
        <v>46</v>
      </c>
      <c r="L630" s="8">
        <v>2</v>
      </c>
      <c r="M630" s="5">
        <v>71.77</v>
      </c>
      <c r="N630" s="6">
        <v>0</v>
      </c>
      <c r="O630" s="5">
        <v>32.450000000000003</v>
      </c>
      <c r="P630" s="5">
        <f t="shared" si="36"/>
        <v>143.54</v>
      </c>
      <c r="Q630" s="5">
        <f t="shared" si="37"/>
        <v>64.900000000000006</v>
      </c>
      <c r="R630" s="5">
        <f t="shared" si="38"/>
        <v>78.639999999999986</v>
      </c>
      <c r="S630" s="7">
        <f t="shared" si="39"/>
        <v>0.54786122335237553</v>
      </c>
    </row>
    <row r="631" spans="1:19" ht="15.6">
      <c r="A631" s="2">
        <v>1496</v>
      </c>
      <c r="B631" s="3">
        <v>46133</v>
      </c>
      <c r="C631" s="4">
        <f>YEAR(SalesDataTable[[#This Row],[Order Date]])</f>
        <v>2026</v>
      </c>
      <c r="D631" s="10" t="str">
        <f>"Q"&amp;ROUNDUP(MONTH(SalesDataTable[[#This Row],[Order Date]])/3,0)</f>
        <v>Q2</v>
      </c>
      <c r="E631" s="4" t="str">
        <f>TEXT(SalesDataTable[[#This Row],[Order Date]],"mmm")</f>
        <v>Apr</v>
      </c>
      <c r="F631" s="4" t="s">
        <v>0</v>
      </c>
      <c r="G631" s="4" t="s">
        <v>1</v>
      </c>
      <c r="H631" s="4" t="s">
        <v>28</v>
      </c>
      <c r="I631" s="4" t="s">
        <v>3</v>
      </c>
      <c r="J631" s="4" t="s">
        <v>9</v>
      </c>
      <c r="K631" s="4" t="s">
        <v>46</v>
      </c>
      <c r="L631" s="8">
        <v>1</v>
      </c>
      <c r="M631" s="5">
        <v>71.23</v>
      </c>
      <c r="N631" s="6">
        <v>0.05</v>
      </c>
      <c r="O631" s="5">
        <v>33.28</v>
      </c>
      <c r="P631" s="5">
        <f t="shared" si="36"/>
        <v>67.668499999999995</v>
      </c>
      <c r="Q631" s="5">
        <f t="shared" si="37"/>
        <v>33.28</v>
      </c>
      <c r="R631" s="5">
        <f t="shared" si="38"/>
        <v>34.388499999999993</v>
      </c>
      <c r="S631" s="7">
        <f t="shared" si="39"/>
        <v>0.50819066478494423</v>
      </c>
    </row>
    <row r="632" spans="1:19" ht="15.6">
      <c r="A632" s="2">
        <v>1695</v>
      </c>
      <c r="B632" s="3">
        <v>46133</v>
      </c>
      <c r="C632" s="4">
        <f>YEAR(SalesDataTable[[#This Row],[Order Date]])</f>
        <v>2026</v>
      </c>
      <c r="D632" s="10" t="str">
        <f>"Q"&amp;ROUNDUP(MONTH(SalesDataTable[[#This Row],[Order Date]])/3,0)</f>
        <v>Q2</v>
      </c>
      <c r="E632" s="4" t="str">
        <f>TEXT(SalesDataTable[[#This Row],[Order Date]],"mmm")</f>
        <v>Apr</v>
      </c>
      <c r="F632" s="4" t="s">
        <v>0</v>
      </c>
      <c r="G632" s="4" t="s">
        <v>1</v>
      </c>
      <c r="H632" s="4" t="s">
        <v>19</v>
      </c>
      <c r="I632" s="4" t="s">
        <v>3</v>
      </c>
      <c r="J632" s="4" t="s">
        <v>9</v>
      </c>
      <c r="K632" s="4" t="s">
        <v>46</v>
      </c>
      <c r="L632" s="8">
        <v>1</v>
      </c>
      <c r="M632" s="5">
        <v>71.239999999999995</v>
      </c>
      <c r="N632" s="6">
        <v>0.1</v>
      </c>
      <c r="O632" s="5">
        <v>33.07</v>
      </c>
      <c r="P632" s="5">
        <f t="shared" si="36"/>
        <v>64.116</v>
      </c>
      <c r="Q632" s="5">
        <f t="shared" si="37"/>
        <v>33.07</v>
      </c>
      <c r="R632" s="5">
        <f t="shared" si="38"/>
        <v>31.045999999999999</v>
      </c>
      <c r="S632" s="7">
        <f t="shared" si="39"/>
        <v>0.48421610830369954</v>
      </c>
    </row>
    <row r="633" spans="1:19" ht="15.6">
      <c r="A633" s="2">
        <v>2812</v>
      </c>
      <c r="B633" s="3">
        <v>46133</v>
      </c>
      <c r="C633" s="4">
        <f>YEAR(SalesDataTable[[#This Row],[Order Date]])</f>
        <v>2026</v>
      </c>
      <c r="D633" s="10" t="str">
        <f>"Q"&amp;ROUNDUP(MONTH(SalesDataTable[[#This Row],[Order Date]])/3,0)</f>
        <v>Q2</v>
      </c>
      <c r="E633" s="4" t="str">
        <f>TEXT(SalesDataTable[[#This Row],[Order Date]],"mmm")</f>
        <v>Apr</v>
      </c>
      <c r="F633" s="4" t="s">
        <v>6</v>
      </c>
      <c r="G633" s="4" t="s">
        <v>27</v>
      </c>
      <c r="H633" s="4" t="s">
        <v>2</v>
      </c>
      <c r="I633" s="4" t="s">
        <v>13</v>
      </c>
      <c r="J633" s="4" t="s">
        <v>4</v>
      </c>
      <c r="K633" s="4" t="s">
        <v>22</v>
      </c>
      <c r="L633" s="8">
        <v>1</v>
      </c>
      <c r="M633" s="5">
        <v>51.39</v>
      </c>
      <c r="N633" s="6">
        <v>0</v>
      </c>
      <c r="O633" s="5">
        <v>22.08</v>
      </c>
      <c r="P633" s="5">
        <f t="shared" si="36"/>
        <v>51.39</v>
      </c>
      <c r="Q633" s="5">
        <f t="shared" si="37"/>
        <v>22.08</v>
      </c>
      <c r="R633" s="5">
        <f t="shared" si="38"/>
        <v>29.310000000000002</v>
      </c>
      <c r="S633" s="7">
        <f t="shared" si="39"/>
        <v>0.57034442498540572</v>
      </c>
    </row>
    <row r="634" spans="1:19" ht="15.6">
      <c r="A634" s="2">
        <v>3017</v>
      </c>
      <c r="B634" s="3">
        <v>46133</v>
      </c>
      <c r="C634" s="4">
        <f>YEAR(SalesDataTable[[#This Row],[Order Date]])</f>
        <v>2026</v>
      </c>
      <c r="D634" s="10" t="str">
        <f>"Q"&amp;ROUNDUP(MONTH(SalesDataTable[[#This Row],[Order Date]])/3,0)</f>
        <v>Q2</v>
      </c>
      <c r="E634" s="4" t="str">
        <f>TEXT(SalesDataTable[[#This Row],[Order Date]],"mmm")</f>
        <v>Apr</v>
      </c>
      <c r="F634" s="4" t="s">
        <v>6</v>
      </c>
      <c r="G634" s="4" t="s">
        <v>43</v>
      </c>
      <c r="H634" s="4" t="s">
        <v>2</v>
      </c>
      <c r="I634" s="4" t="s">
        <v>3</v>
      </c>
      <c r="J634" s="4" t="s">
        <v>4</v>
      </c>
      <c r="K634" s="4" t="s">
        <v>30</v>
      </c>
      <c r="L634" s="8">
        <v>1</v>
      </c>
      <c r="M634" s="5">
        <v>102.64</v>
      </c>
      <c r="N634" s="6">
        <v>0</v>
      </c>
      <c r="O634" s="5">
        <v>51.86</v>
      </c>
      <c r="P634" s="5">
        <f t="shared" si="36"/>
        <v>102.64</v>
      </c>
      <c r="Q634" s="5">
        <f t="shared" si="37"/>
        <v>51.86</v>
      </c>
      <c r="R634" s="5">
        <f t="shared" si="38"/>
        <v>50.78</v>
      </c>
      <c r="S634" s="7">
        <f t="shared" si="39"/>
        <v>0.49473889321901793</v>
      </c>
    </row>
    <row r="635" spans="1:19" ht="15.6">
      <c r="A635" s="2">
        <v>3719</v>
      </c>
      <c r="B635" s="3">
        <v>46133</v>
      </c>
      <c r="C635" s="4">
        <f>YEAR(SalesDataTable[[#This Row],[Order Date]])</f>
        <v>2026</v>
      </c>
      <c r="D635" s="10" t="str">
        <f>"Q"&amp;ROUNDUP(MONTH(SalesDataTable[[#This Row],[Order Date]])/3,0)</f>
        <v>Q2</v>
      </c>
      <c r="E635" s="4" t="str">
        <f>TEXT(SalesDataTable[[#This Row],[Order Date]],"mmm")</f>
        <v>Apr</v>
      </c>
      <c r="F635" s="4" t="s">
        <v>11</v>
      </c>
      <c r="G635" s="4" t="s">
        <v>12</v>
      </c>
      <c r="H635" s="4" t="s">
        <v>2</v>
      </c>
      <c r="I635" s="4" t="s">
        <v>13</v>
      </c>
      <c r="J635" s="4" t="s">
        <v>34</v>
      </c>
      <c r="K635" s="4" t="s">
        <v>42</v>
      </c>
      <c r="L635" s="8">
        <v>2</v>
      </c>
      <c r="M635" s="5">
        <v>35.56</v>
      </c>
      <c r="N635" s="6">
        <v>0.1</v>
      </c>
      <c r="O635" s="5">
        <v>13.85</v>
      </c>
      <c r="P635" s="5">
        <f t="shared" si="36"/>
        <v>64.00800000000001</v>
      </c>
      <c r="Q635" s="5">
        <f t="shared" si="37"/>
        <v>27.7</v>
      </c>
      <c r="R635" s="5">
        <f t="shared" si="38"/>
        <v>36.308000000000007</v>
      </c>
      <c r="S635" s="7">
        <f t="shared" si="39"/>
        <v>0.56724159480064995</v>
      </c>
    </row>
    <row r="636" spans="1:19" ht="15.6">
      <c r="A636" s="2">
        <v>3920</v>
      </c>
      <c r="B636" s="3">
        <v>46133</v>
      </c>
      <c r="C636" s="4">
        <f>YEAR(SalesDataTable[[#This Row],[Order Date]])</f>
        <v>2026</v>
      </c>
      <c r="D636" s="10" t="str">
        <f>"Q"&amp;ROUNDUP(MONTH(SalesDataTable[[#This Row],[Order Date]])/3,0)</f>
        <v>Q2</v>
      </c>
      <c r="E636" s="4" t="str">
        <f>TEXT(SalesDataTable[[#This Row],[Order Date]],"mmm")</f>
        <v>Apr</v>
      </c>
      <c r="F636" s="4" t="s">
        <v>6</v>
      </c>
      <c r="G636" s="4" t="s">
        <v>41</v>
      </c>
      <c r="H636" s="4" t="s">
        <v>2</v>
      </c>
      <c r="I636" s="4" t="s">
        <v>3</v>
      </c>
      <c r="J636" s="4" t="s">
        <v>4</v>
      </c>
      <c r="K636" s="4" t="s">
        <v>30</v>
      </c>
      <c r="L636" s="8">
        <v>2</v>
      </c>
      <c r="M636" s="5">
        <v>100.39</v>
      </c>
      <c r="N636" s="6">
        <v>0</v>
      </c>
      <c r="O636" s="5">
        <v>49.05</v>
      </c>
      <c r="P636" s="5">
        <f t="shared" si="36"/>
        <v>200.78</v>
      </c>
      <c r="Q636" s="5">
        <f t="shared" si="37"/>
        <v>98.1</v>
      </c>
      <c r="R636" s="5">
        <f t="shared" si="38"/>
        <v>102.68</v>
      </c>
      <c r="S636" s="7">
        <f t="shared" si="39"/>
        <v>0.51140551847793603</v>
      </c>
    </row>
    <row r="637" spans="1:19" ht="15.6">
      <c r="A637" s="2">
        <v>4654</v>
      </c>
      <c r="B637" s="3">
        <v>46133</v>
      </c>
      <c r="C637" s="4">
        <f>YEAR(SalesDataTable[[#This Row],[Order Date]])</f>
        <v>2026</v>
      </c>
      <c r="D637" s="10" t="str">
        <f>"Q"&amp;ROUNDUP(MONTH(SalesDataTable[[#This Row],[Order Date]])/3,0)</f>
        <v>Q2</v>
      </c>
      <c r="E637" s="4" t="str">
        <f>TEXT(SalesDataTable[[#This Row],[Order Date]],"mmm")</f>
        <v>Apr</v>
      </c>
      <c r="F637" s="4" t="s">
        <v>0</v>
      </c>
      <c r="G637" s="4" t="s">
        <v>50</v>
      </c>
      <c r="H637" s="4" t="s">
        <v>19</v>
      </c>
      <c r="I637" s="4" t="s">
        <v>3</v>
      </c>
      <c r="J637" s="4" t="s">
        <v>23</v>
      </c>
      <c r="K637" s="4" t="s">
        <v>29</v>
      </c>
      <c r="L637" s="8">
        <v>2</v>
      </c>
      <c r="M637" s="5">
        <v>191.51</v>
      </c>
      <c r="N637" s="6">
        <v>0.1</v>
      </c>
      <c r="O637" s="5">
        <v>101.25</v>
      </c>
      <c r="P637" s="5">
        <f t="shared" si="36"/>
        <v>344.71800000000002</v>
      </c>
      <c r="Q637" s="5">
        <f t="shared" si="37"/>
        <v>202.5</v>
      </c>
      <c r="R637" s="5">
        <f t="shared" si="38"/>
        <v>142.21800000000002</v>
      </c>
      <c r="S637" s="7">
        <f t="shared" si="39"/>
        <v>0.41256331262075091</v>
      </c>
    </row>
    <row r="638" spans="1:19" ht="15.6">
      <c r="A638" s="2">
        <v>4920</v>
      </c>
      <c r="B638" s="3">
        <v>46133</v>
      </c>
      <c r="C638" s="4">
        <f>YEAR(SalesDataTable[[#This Row],[Order Date]])</f>
        <v>2026</v>
      </c>
      <c r="D638" s="10" t="str">
        <f>"Q"&amp;ROUNDUP(MONTH(SalesDataTable[[#This Row],[Order Date]])/3,0)</f>
        <v>Q2</v>
      </c>
      <c r="E638" s="4" t="str">
        <f>TEXT(SalesDataTable[[#This Row],[Order Date]],"mmm")</f>
        <v>Apr</v>
      </c>
      <c r="F638" s="4" t="s">
        <v>6</v>
      </c>
      <c r="G638" s="4" t="s">
        <v>43</v>
      </c>
      <c r="H638" s="4" t="s">
        <v>19</v>
      </c>
      <c r="I638" s="4" t="s">
        <v>13</v>
      </c>
      <c r="J638" s="4" t="s">
        <v>9</v>
      </c>
      <c r="K638" s="4" t="s">
        <v>17</v>
      </c>
      <c r="L638" s="8">
        <v>2</v>
      </c>
      <c r="M638" s="5">
        <v>147.30000000000001</v>
      </c>
      <c r="N638" s="6">
        <v>0</v>
      </c>
      <c r="O638" s="5">
        <v>81.2</v>
      </c>
      <c r="P638" s="5">
        <f t="shared" si="36"/>
        <v>294.60000000000002</v>
      </c>
      <c r="Q638" s="5">
        <f t="shared" si="37"/>
        <v>162.4</v>
      </c>
      <c r="R638" s="5">
        <f t="shared" si="38"/>
        <v>132.20000000000002</v>
      </c>
      <c r="S638" s="7">
        <f t="shared" si="39"/>
        <v>0.44874405974202308</v>
      </c>
    </row>
    <row r="639" spans="1:19" ht="15.6">
      <c r="A639" s="2">
        <v>5191</v>
      </c>
      <c r="B639" s="3">
        <v>46133</v>
      </c>
      <c r="C639" s="4">
        <f>YEAR(SalesDataTable[[#This Row],[Order Date]])</f>
        <v>2026</v>
      </c>
      <c r="D639" s="10" t="str">
        <f>"Q"&amp;ROUNDUP(MONTH(SalesDataTable[[#This Row],[Order Date]])/3,0)</f>
        <v>Q2</v>
      </c>
      <c r="E639" s="4" t="str">
        <f>TEXT(SalesDataTable[[#This Row],[Order Date]],"mmm")</f>
        <v>Apr</v>
      </c>
      <c r="F639" s="4" t="s">
        <v>6</v>
      </c>
      <c r="G639" s="4" t="s">
        <v>41</v>
      </c>
      <c r="H639" s="4" t="s">
        <v>19</v>
      </c>
      <c r="I639" s="4" t="s">
        <v>3</v>
      </c>
      <c r="J639" s="4" t="s">
        <v>4</v>
      </c>
      <c r="K639" s="4" t="s">
        <v>5</v>
      </c>
      <c r="L639" s="8">
        <v>1</v>
      </c>
      <c r="M639" s="5">
        <v>79.92</v>
      </c>
      <c r="N639" s="6">
        <v>0.1</v>
      </c>
      <c r="O639" s="5">
        <v>43.13</v>
      </c>
      <c r="P639" s="5">
        <f t="shared" si="36"/>
        <v>71.927999999999997</v>
      </c>
      <c r="Q639" s="5">
        <f t="shared" si="37"/>
        <v>43.13</v>
      </c>
      <c r="R639" s="5">
        <f t="shared" si="38"/>
        <v>28.797999999999995</v>
      </c>
      <c r="S639" s="7">
        <f t="shared" si="39"/>
        <v>0.40037259481703918</v>
      </c>
    </row>
    <row r="640" spans="1:19" ht="15.6">
      <c r="A640" s="2">
        <v>413</v>
      </c>
      <c r="B640" s="3">
        <v>46134</v>
      </c>
      <c r="C640" s="4">
        <f>YEAR(SalesDataTable[[#This Row],[Order Date]])</f>
        <v>2026</v>
      </c>
      <c r="D640" s="10" t="str">
        <f>"Q"&amp;ROUNDUP(MONTH(SalesDataTable[[#This Row],[Order Date]])/3,0)</f>
        <v>Q2</v>
      </c>
      <c r="E640" s="4" t="str">
        <f>TEXT(SalesDataTable[[#This Row],[Order Date]],"mmm")</f>
        <v>Apr</v>
      </c>
      <c r="F640" s="4" t="s">
        <v>6</v>
      </c>
      <c r="G640" s="4" t="s">
        <v>7</v>
      </c>
      <c r="H640" s="4" t="s">
        <v>2</v>
      </c>
      <c r="I640" s="4" t="s">
        <v>3</v>
      </c>
      <c r="J640" s="4" t="s">
        <v>23</v>
      </c>
      <c r="K640" s="4" t="s">
        <v>24</v>
      </c>
      <c r="L640" s="8">
        <v>2</v>
      </c>
      <c r="M640" s="5">
        <v>344.29</v>
      </c>
      <c r="N640" s="6">
        <v>0.1</v>
      </c>
      <c r="O640" s="5">
        <v>192.66</v>
      </c>
      <c r="P640" s="5">
        <f t="shared" si="36"/>
        <v>619.72200000000009</v>
      </c>
      <c r="Q640" s="5">
        <f t="shared" si="37"/>
        <v>385.32</v>
      </c>
      <c r="R640" s="5">
        <f t="shared" si="38"/>
        <v>234.4020000000001</v>
      </c>
      <c r="S640" s="7">
        <f t="shared" si="39"/>
        <v>0.37823733867766524</v>
      </c>
    </row>
    <row r="641" spans="1:19" ht="15.6">
      <c r="A641" s="2">
        <v>1658</v>
      </c>
      <c r="B641" s="3">
        <v>46134</v>
      </c>
      <c r="C641" s="4">
        <f>YEAR(SalesDataTable[[#This Row],[Order Date]])</f>
        <v>2026</v>
      </c>
      <c r="D641" s="10" t="str">
        <f>"Q"&amp;ROUNDUP(MONTH(SalesDataTable[[#This Row],[Order Date]])/3,0)</f>
        <v>Q2</v>
      </c>
      <c r="E641" s="4" t="str">
        <f>TEXT(SalesDataTable[[#This Row],[Order Date]],"mmm")</f>
        <v>Apr</v>
      </c>
      <c r="F641" s="4" t="s">
        <v>11</v>
      </c>
      <c r="G641" s="4" t="s">
        <v>25</v>
      </c>
      <c r="H641" s="4" t="s">
        <v>2</v>
      </c>
      <c r="I641" s="4" t="s">
        <v>3</v>
      </c>
      <c r="J641" s="4" t="s">
        <v>9</v>
      </c>
      <c r="K641" s="4" t="s">
        <v>37</v>
      </c>
      <c r="L641" s="8">
        <v>1</v>
      </c>
      <c r="M641" s="5">
        <v>151.15</v>
      </c>
      <c r="N641" s="6">
        <v>0</v>
      </c>
      <c r="O641" s="5">
        <v>77.680000000000007</v>
      </c>
      <c r="P641" s="5">
        <f t="shared" si="36"/>
        <v>151.15</v>
      </c>
      <c r="Q641" s="5">
        <f t="shared" si="37"/>
        <v>77.680000000000007</v>
      </c>
      <c r="R641" s="5">
        <f t="shared" si="38"/>
        <v>73.47</v>
      </c>
      <c r="S641" s="7">
        <f t="shared" si="39"/>
        <v>0.48607343698312933</v>
      </c>
    </row>
    <row r="642" spans="1:19" ht="15.6">
      <c r="A642" s="2">
        <v>2024</v>
      </c>
      <c r="B642" s="3">
        <v>46134</v>
      </c>
      <c r="C642" s="4">
        <f>YEAR(SalesDataTable[[#This Row],[Order Date]])</f>
        <v>2026</v>
      </c>
      <c r="D642" s="10" t="str">
        <f>"Q"&amp;ROUNDUP(MONTH(SalesDataTable[[#This Row],[Order Date]])/3,0)</f>
        <v>Q2</v>
      </c>
      <c r="E642" s="4" t="str">
        <f>TEXT(SalesDataTable[[#This Row],[Order Date]],"mmm")</f>
        <v>Apr</v>
      </c>
      <c r="F642" s="4" t="s">
        <v>6</v>
      </c>
      <c r="G642" s="4" t="s">
        <v>27</v>
      </c>
      <c r="H642" s="4" t="s">
        <v>19</v>
      </c>
      <c r="I642" s="4" t="s">
        <v>13</v>
      </c>
      <c r="J642" s="4" t="s">
        <v>23</v>
      </c>
      <c r="K642" s="4" t="s">
        <v>40</v>
      </c>
      <c r="L642" s="8">
        <v>1</v>
      </c>
      <c r="M642" s="5">
        <v>81.73</v>
      </c>
      <c r="N642" s="6">
        <v>0.05</v>
      </c>
      <c r="O642" s="5">
        <v>39.979999999999997</v>
      </c>
      <c r="P642" s="5">
        <f t="shared" ref="P642:P705" si="40">L642*M642*(1-N642)</f>
        <v>77.643500000000003</v>
      </c>
      <c r="Q642" s="5">
        <f t="shared" ref="Q642:Q705" si="41">L642*O642</f>
        <v>39.979999999999997</v>
      </c>
      <c r="R642" s="5">
        <f t="shared" ref="R642:R705" si="42">P642-Q642</f>
        <v>37.663500000000006</v>
      </c>
      <c r="S642" s="7">
        <f t="shared" ref="S642:S705" si="43">IFERROR(R642/P642,0)</f>
        <v>0.48508246021882068</v>
      </c>
    </row>
    <row r="643" spans="1:19" ht="15.6">
      <c r="A643" s="2">
        <v>3980</v>
      </c>
      <c r="B643" s="3">
        <v>46134</v>
      </c>
      <c r="C643" s="4">
        <f>YEAR(SalesDataTable[[#This Row],[Order Date]])</f>
        <v>2026</v>
      </c>
      <c r="D643" s="10" t="str">
        <f>"Q"&amp;ROUNDUP(MONTH(SalesDataTable[[#This Row],[Order Date]])/3,0)</f>
        <v>Q2</v>
      </c>
      <c r="E643" s="4" t="str">
        <f>TEXT(SalesDataTable[[#This Row],[Order Date]],"mmm")</f>
        <v>Apr</v>
      </c>
      <c r="F643" s="4" t="s">
        <v>20</v>
      </c>
      <c r="G643" s="4" t="s">
        <v>21</v>
      </c>
      <c r="H643" s="4" t="s">
        <v>19</v>
      </c>
      <c r="I643" s="4" t="s">
        <v>13</v>
      </c>
      <c r="J643" s="4" t="s">
        <v>9</v>
      </c>
      <c r="K643" s="4" t="s">
        <v>17</v>
      </c>
      <c r="L643" s="8">
        <v>1</v>
      </c>
      <c r="M643" s="5">
        <v>142.53</v>
      </c>
      <c r="N643" s="6">
        <v>0.05</v>
      </c>
      <c r="O643" s="5">
        <v>77.77</v>
      </c>
      <c r="P643" s="5">
        <f t="shared" si="40"/>
        <v>135.40350000000001</v>
      </c>
      <c r="Q643" s="5">
        <f t="shared" si="41"/>
        <v>77.77</v>
      </c>
      <c r="R643" s="5">
        <f t="shared" si="42"/>
        <v>57.633500000000012</v>
      </c>
      <c r="S643" s="7">
        <f t="shared" si="43"/>
        <v>0.4256426163282338</v>
      </c>
    </row>
    <row r="644" spans="1:19" ht="15.6">
      <c r="A644" s="2">
        <v>4239</v>
      </c>
      <c r="B644" s="3">
        <v>46134</v>
      </c>
      <c r="C644" s="4">
        <f>YEAR(SalesDataTable[[#This Row],[Order Date]])</f>
        <v>2026</v>
      </c>
      <c r="D644" s="10" t="str">
        <f>"Q"&amp;ROUNDUP(MONTH(SalesDataTable[[#This Row],[Order Date]])/3,0)</f>
        <v>Q2</v>
      </c>
      <c r="E644" s="4" t="str">
        <f>TEXT(SalesDataTable[[#This Row],[Order Date]],"mmm")</f>
        <v>Apr</v>
      </c>
      <c r="F644" s="4" t="s">
        <v>6</v>
      </c>
      <c r="G644" s="4" t="s">
        <v>7</v>
      </c>
      <c r="H644" s="4" t="s">
        <v>2</v>
      </c>
      <c r="I644" s="4" t="s">
        <v>13</v>
      </c>
      <c r="J644" s="4" t="s">
        <v>23</v>
      </c>
      <c r="K644" s="4" t="s">
        <v>40</v>
      </c>
      <c r="L644" s="8">
        <v>2</v>
      </c>
      <c r="M644" s="5">
        <v>83.24</v>
      </c>
      <c r="N644" s="6">
        <v>0</v>
      </c>
      <c r="O644" s="5">
        <v>40.03</v>
      </c>
      <c r="P644" s="5">
        <f t="shared" si="40"/>
        <v>166.48</v>
      </c>
      <c r="Q644" s="5">
        <f t="shared" si="41"/>
        <v>80.06</v>
      </c>
      <c r="R644" s="5">
        <f t="shared" si="42"/>
        <v>86.419999999999987</v>
      </c>
      <c r="S644" s="7">
        <f t="shared" si="43"/>
        <v>0.51910139356078799</v>
      </c>
    </row>
    <row r="645" spans="1:19" ht="15.6">
      <c r="A645" s="2">
        <v>4761</v>
      </c>
      <c r="B645" s="3">
        <v>46134</v>
      </c>
      <c r="C645" s="4">
        <f>YEAR(SalesDataTable[[#This Row],[Order Date]])</f>
        <v>2026</v>
      </c>
      <c r="D645" s="10" t="str">
        <f>"Q"&amp;ROUNDUP(MONTH(SalesDataTable[[#This Row],[Order Date]])/3,0)</f>
        <v>Q2</v>
      </c>
      <c r="E645" s="4" t="str">
        <f>TEXT(SalesDataTable[[#This Row],[Order Date]],"mmm")</f>
        <v>Apr</v>
      </c>
      <c r="F645" s="4" t="s">
        <v>0</v>
      </c>
      <c r="G645" s="4" t="s">
        <v>1</v>
      </c>
      <c r="H645" s="4" t="s">
        <v>28</v>
      </c>
      <c r="I645" s="4" t="s">
        <v>13</v>
      </c>
      <c r="J645" s="4" t="s">
        <v>9</v>
      </c>
      <c r="K645" s="4" t="s">
        <v>17</v>
      </c>
      <c r="L645" s="8">
        <v>1</v>
      </c>
      <c r="M645" s="5">
        <v>141.99</v>
      </c>
      <c r="N645" s="6">
        <v>0.05</v>
      </c>
      <c r="O645" s="5">
        <v>79.7</v>
      </c>
      <c r="P645" s="5">
        <f t="shared" si="40"/>
        <v>134.8905</v>
      </c>
      <c r="Q645" s="5">
        <f t="shared" si="41"/>
        <v>79.7</v>
      </c>
      <c r="R645" s="5">
        <f t="shared" si="42"/>
        <v>55.1905</v>
      </c>
      <c r="S645" s="7">
        <f t="shared" si="43"/>
        <v>0.40915038494186023</v>
      </c>
    </row>
    <row r="646" spans="1:19" ht="15.6">
      <c r="A646" s="2">
        <v>5160</v>
      </c>
      <c r="B646" s="3">
        <v>46134</v>
      </c>
      <c r="C646" s="4">
        <f>YEAR(SalesDataTable[[#This Row],[Order Date]])</f>
        <v>2026</v>
      </c>
      <c r="D646" s="10" t="str">
        <f>"Q"&amp;ROUNDUP(MONTH(SalesDataTable[[#This Row],[Order Date]])/3,0)</f>
        <v>Q2</v>
      </c>
      <c r="E646" s="4" t="str">
        <f>TEXT(SalesDataTable[[#This Row],[Order Date]],"mmm")</f>
        <v>Apr</v>
      </c>
      <c r="F646" s="4" t="s">
        <v>6</v>
      </c>
      <c r="G646" s="4" t="s">
        <v>43</v>
      </c>
      <c r="H646" s="4" t="s">
        <v>2</v>
      </c>
      <c r="I646" s="4" t="s">
        <v>13</v>
      </c>
      <c r="J646" s="4" t="s">
        <v>34</v>
      </c>
      <c r="K646" s="4" t="s">
        <v>42</v>
      </c>
      <c r="L646" s="8">
        <v>2</v>
      </c>
      <c r="M646" s="5">
        <v>35.94</v>
      </c>
      <c r="N646" s="6">
        <v>0.05</v>
      </c>
      <c r="O646" s="5">
        <v>14.17</v>
      </c>
      <c r="P646" s="5">
        <f t="shared" si="40"/>
        <v>68.285999999999987</v>
      </c>
      <c r="Q646" s="5">
        <f t="shared" si="41"/>
        <v>28.34</v>
      </c>
      <c r="R646" s="5">
        <f t="shared" si="42"/>
        <v>39.945999999999984</v>
      </c>
      <c r="S646" s="7">
        <f t="shared" si="43"/>
        <v>0.5849808159798493</v>
      </c>
    </row>
    <row r="647" spans="1:19" ht="15.6">
      <c r="A647" s="2">
        <v>2224</v>
      </c>
      <c r="B647" s="3">
        <v>46135</v>
      </c>
      <c r="C647" s="4">
        <f>YEAR(SalesDataTable[[#This Row],[Order Date]])</f>
        <v>2026</v>
      </c>
      <c r="D647" s="10" t="str">
        <f>"Q"&amp;ROUNDUP(MONTH(SalesDataTable[[#This Row],[Order Date]])/3,0)</f>
        <v>Q2</v>
      </c>
      <c r="E647" s="4" t="str">
        <f>TEXT(SalesDataTable[[#This Row],[Order Date]],"mmm")</f>
        <v>Apr</v>
      </c>
      <c r="F647" s="4" t="s">
        <v>6</v>
      </c>
      <c r="G647" s="4" t="s">
        <v>7</v>
      </c>
      <c r="H647" s="4" t="s">
        <v>2</v>
      </c>
      <c r="I647" s="4" t="s">
        <v>13</v>
      </c>
      <c r="J647" s="4" t="s">
        <v>34</v>
      </c>
      <c r="K647" s="4" t="s">
        <v>45</v>
      </c>
      <c r="L647" s="8">
        <v>3</v>
      </c>
      <c r="M647" s="5">
        <v>49.55</v>
      </c>
      <c r="N647" s="6">
        <v>0</v>
      </c>
      <c r="O647" s="5">
        <v>22.55</v>
      </c>
      <c r="P647" s="5">
        <f t="shared" si="40"/>
        <v>148.64999999999998</v>
      </c>
      <c r="Q647" s="5">
        <f t="shared" si="41"/>
        <v>67.650000000000006</v>
      </c>
      <c r="R647" s="5">
        <f t="shared" si="42"/>
        <v>80.999999999999972</v>
      </c>
      <c r="S647" s="7">
        <f t="shared" si="43"/>
        <v>0.54490413723511588</v>
      </c>
    </row>
    <row r="648" spans="1:19" ht="15.6">
      <c r="A648" s="2">
        <v>2832</v>
      </c>
      <c r="B648" s="3">
        <v>46135</v>
      </c>
      <c r="C648" s="4">
        <f>YEAR(SalesDataTable[[#This Row],[Order Date]])</f>
        <v>2026</v>
      </c>
      <c r="D648" s="10" t="str">
        <f>"Q"&amp;ROUNDUP(MONTH(SalesDataTable[[#This Row],[Order Date]])/3,0)</f>
        <v>Q2</v>
      </c>
      <c r="E648" s="4" t="str">
        <f>TEXT(SalesDataTable[[#This Row],[Order Date]],"mmm")</f>
        <v>Apr</v>
      </c>
      <c r="F648" s="4" t="s">
        <v>20</v>
      </c>
      <c r="G648" s="4" t="s">
        <v>33</v>
      </c>
      <c r="H648" s="4" t="s">
        <v>28</v>
      </c>
      <c r="I648" s="4" t="s">
        <v>3</v>
      </c>
      <c r="J648" s="4" t="s">
        <v>34</v>
      </c>
      <c r="K648" s="4" t="s">
        <v>35</v>
      </c>
      <c r="L648" s="8">
        <v>1</v>
      </c>
      <c r="M648" s="5">
        <v>39.89</v>
      </c>
      <c r="N648" s="6">
        <v>0.05</v>
      </c>
      <c r="O648" s="5">
        <v>15.06</v>
      </c>
      <c r="P648" s="5">
        <f t="shared" si="40"/>
        <v>37.895499999999998</v>
      </c>
      <c r="Q648" s="5">
        <f t="shared" si="41"/>
        <v>15.06</v>
      </c>
      <c r="R648" s="5">
        <f t="shared" si="42"/>
        <v>22.835499999999996</v>
      </c>
      <c r="S648" s="7">
        <f t="shared" si="43"/>
        <v>0.60259133670224685</v>
      </c>
    </row>
    <row r="649" spans="1:19" ht="15.6">
      <c r="A649" s="2">
        <v>3000</v>
      </c>
      <c r="B649" s="3">
        <v>46135</v>
      </c>
      <c r="C649" s="4">
        <f>YEAR(SalesDataTable[[#This Row],[Order Date]])</f>
        <v>2026</v>
      </c>
      <c r="D649" s="10" t="str">
        <f>"Q"&amp;ROUNDUP(MONTH(SalesDataTable[[#This Row],[Order Date]])/3,0)</f>
        <v>Q2</v>
      </c>
      <c r="E649" s="4" t="str">
        <f>TEXT(SalesDataTable[[#This Row],[Order Date]],"mmm")</f>
        <v>Apr</v>
      </c>
      <c r="F649" s="4" t="s">
        <v>20</v>
      </c>
      <c r="G649" s="4" t="s">
        <v>31</v>
      </c>
      <c r="H649" s="4" t="s">
        <v>28</v>
      </c>
      <c r="I649" s="4" t="s">
        <v>13</v>
      </c>
      <c r="J649" s="4" t="s">
        <v>34</v>
      </c>
      <c r="K649" s="4" t="s">
        <v>35</v>
      </c>
      <c r="L649" s="8">
        <v>1</v>
      </c>
      <c r="M649" s="5">
        <v>40.630000000000003</v>
      </c>
      <c r="N649" s="6">
        <v>0.1</v>
      </c>
      <c r="O649" s="5">
        <v>14.67</v>
      </c>
      <c r="P649" s="5">
        <f t="shared" si="40"/>
        <v>36.567</v>
      </c>
      <c r="Q649" s="5">
        <f t="shared" si="41"/>
        <v>14.67</v>
      </c>
      <c r="R649" s="5">
        <f t="shared" si="42"/>
        <v>21.896999999999998</v>
      </c>
      <c r="S649" s="7">
        <f t="shared" si="43"/>
        <v>0.59881860694068423</v>
      </c>
    </row>
    <row r="650" spans="1:19" ht="15.6">
      <c r="A650" s="2">
        <v>3206</v>
      </c>
      <c r="B650" s="3">
        <v>46135</v>
      </c>
      <c r="C650" s="4">
        <f>YEAR(SalesDataTable[[#This Row],[Order Date]])</f>
        <v>2026</v>
      </c>
      <c r="D650" s="10" t="str">
        <f>"Q"&amp;ROUNDUP(MONTH(SalesDataTable[[#This Row],[Order Date]])/3,0)</f>
        <v>Q2</v>
      </c>
      <c r="E650" s="4" t="str">
        <f>TEXT(SalesDataTable[[#This Row],[Order Date]],"mmm")</f>
        <v>Apr</v>
      </c>
      <c r="F650" s="4" t="s">
        <v>20</v>
      </c>
      <c r="G650" s="4" t="s">
        <v>33</v>
      </c>
      <c r="H650" s="4" t="s">
        <v>28</v>
      </c>
      <c r="I650" s="4" t="s">
        <v>3</v>
      </c>
      <c r="J650" s="4" t="s">
        <v>4</v>
      </c>
      <c r="K650" s="4" t="s">
        <v>26</v>
      </c>
      <c r="L650" s="8">
        <v>4</v>
      </c>
      <c r="M650" s="5">
        <v>39.78</v>
      </c>
      <c r="N650" s="6">
        <v>0.05</v>
      </c>
      <c r="O650" s="5">
        <v>16.7</v>
      </c>
      <c r="P650" s="5">
        <f t="shared" si="40"/>
        <v>151.16399999999999</v>
      </c>
      <c r="Q650" s="5">
        <f t="shared" si="41"/>
        <v>66.8</v>
      </c>
      <c r="R650" s="5">
        <f t="shared" si="42"/>
        <v>84.36399999999999</v>
      </c>
      <c r="S650" s="7">
        <f t="shared" si="43"/>
        <v>0.55809584292556425</v>
      </c>
    </row>
    <row r="651" spans="1:19" ht="15.6">
      <c r="A651" s="2">
        <v>3777</v>
      </c>
      <c r="B651" s="3">
        <v>46135</v>
      </c>
      <c r="C651" s="4">
        <f>YEAR(SalesDataTable[[#This Row],[Order Date]])</f>
        <v>2026</v>
      </c>
      <c r="D651" s="10" t="str">
        <f>"Q"&amp;ROUNDUP(MONTH(SalesDataTable[[#This Row],[Order Date]])/3,0)</f>
        <v>Q2</v>
      </c>
      <c r="E651" s="4" t="str">
        <f>TEXT(SalesDataTable[[#This Row],[Order Date]],"mmm")</f>
        <v>Apr</v>
      </c>
      <c r="F651" s="4" t="s">
        <v>20</v>
      </c>
      <c r="G651" s="4" t="s">
        <v>21</v>
      </c>
      <c r="H651" s="4" t="s">
        <v>28</v>
      </c>
      <c r="I651" s="4" t="s">
        <v>16</v>
      </c>
      <c r="J651" s="4" t="s">
        <v>9</v>
      </c>
      <c r="K651" s="4" t="s">
        <v>10</v>
      </c>
      <c r="L651" s="8">
        <v>1</v>
      </c>
      <c r="M651" s="5">
        <v>92.74</v>
      </c>
      <c r="N651" s="6">
        <v>0</v>
      </c>
      <c r="O651" s="5">
        <v>46.1</v>
      </c>
      <c r="P651" s="5">
        <f t="shared" si="40"/>
        <v>92.74</v>
      </c>
      <c r="Q651" s="5">
        <f t="shared" si="41"/>
        <v>46.1</v>
      </c>
      <c r="R651" s="5">
        <f t="shared" si="42"/>
        <v>46.639999999999993</v>
      </c>
      <c r="S651" s="7">
        <f t="shared" si="43"/>
        <v>0.50291136510675005</v>
      </c>
    </row>
    <row r="652" spans="1:19" ht="15.6">
      <c r="A652" s="2">
        <v>4980</v>
      </c>
      <c r="B652" s="3">
        <v>46135</v>
      </c>
      <c r="C652" s="4">
        <f>YEAR(SalesDataTable[[#This Row],[Order Date]])</f>
        <v>2026</v>
      </c>
      <c r="D652" s="10" t="str">
        <f>"Q"&amp;ROUNDUP(MONTH(SalesDataTable[[#This Row],[Order Date]])/3,0)</f>
        <v>Q2</v>
      </c>
      <c r="E652" s="4" t="str">
        <f>TEXT(SalesDataTable[[#This Row],[Order Date]],"mmm")</f>
        <v>Apr</v>
      </c>
      <c r="F652" s="4" t="s">
        <v>6</v>
      </c>
      <c r="G652" s="4" t="s">
        <v>27</v>
      </c>
      <c r="H652" s="4" t="s">
        <v>19</v>
      </c>
      <c r="I652" s="4" t="s">
        <v>3</v>
      </c>
      <c r="J652" s="4" t="s">
        <v>23</v>
      </c>
      <c r="K652" s="4" t="s">
        <v>51</v>
      </c>
      <c r="L652" s="8">
        <v>2</v>
      </c>
      <c r="M652" s="5">
        <v>120.49</v>
      </c>
      <c r="N652" s="6">
        <v>0.1</v>
      </c>
      <c r="O652" s="5">
        <v>62.23</v>
      </c>
      <c r="P652" s="5">
        <f t="shared" si="40"/>
        <v>216.88200000000001</v>
      </c>
      <c r="Q652" s="5">
        <f t="shared" si="41"/>
        <v>124.46</v>
      </c>
      <c r="R652" s="5">
        <f t="shared" si="42"/>
        <v>92.422000000000011</v>
      </c>
      <c r="S652" s="7">
        <f t="shared" si="43"/>
        <v>0.42613955976060719</v>
      </c>
    </row>
    <row r="653" spans="1:19" ht="15.6">
      <c r="A653" s="2">
        <v>1102</v>
      </c>
      <c r="B653" s="3">
        <v>46136</v>
      </c>
      <c r="C653" s="4">
        <f>YEAR(SalesDataTable[[#This Row],[Order Date]])</f>
        <v>2026</v>
      </c>
      <c r="D653" s="10" t="str">
        <f>"Q"&amp;ROUNDUP(MONTH(SalesDataTable[[#This Row],[Order Date]])/3,0)</f>
        <v>Q2</v>
      </c>
      <c r="E653" s="4" t="str">
        <f>TEXT(SalesDataTable[[#This Row],[Order Date]],"mmm")</f>
        <v>Apr</v>
      </c>
      <c r="F653" s="4" t="s">
        <v>6</v>
      </c>
      <c r="G653" s="4" t="s">
        <v>27</v>
      </c>
      <c r="H653" s="4" t="s">
        <v>2</v>
      </c>
      <c r="I653" s="4" t="s">
        <v>16</v>
      </c>
      <c r="J653" s="4" t="s">
        <v>9</v>
      </c>
      <c r="K653" s="4" t="s">
        <v>46</v>
      </c>
      <c r="L653" s="8">
        <v>2</v>
      </c>
      <c r="M653" s="5">
        <v>70.53</v>
      </c>
      <c r="N653" s="6">
        <v>0</v>
      </c>
      <c r="O653" s="5">
        <v>32.229999999999997</v>
      </c>
      <c r="P653" s="5">
        <f t="shared" si="40"/>
        <v>141.06</v>
      </c>
      <c r="Q653" s="5">
        <f t="shared" si="41"/>
        <v>64.459999999999994</v>
      </c>
      <c r="R653" s="5">
        <f t="shared" si="42"/>
        <v>76.600000000000009</v>
      </c>
      <c r="S653" s="7">
        <f t="shared" si="43"/>
        <v>0.54303133418403526</v>
      </c>
    </row>
    <row r="654" spans="1:19" ht="15.6">
      <c r="A654" s="2">
        <v>1333</v>
      </c>
      <c r="B654" s="3">
        <v>46136</v>
      </c>
      <c r="C654" s="4">
        <f>YEAR(SalesDataTable[[#This Row],[Order Date]])</f>
        <v>2026</v>
      </c>
      <c r="D654" s="10" t="str">
        <f>"Q"&amp;ROUNDUP(MONTH(SalesDataTable[[#This Row],[Order Date]])/3,0)</f>
        <v>Q2</v>
      </c>
      <c r="E654" s="4" t="str">
        <f>TEXT(SalesDataTable[[#This Row],[Order Date]],"mmm")</f>
        <v>Apr</v>
      </c>
      <c r="F654" s="4" t="s">
        <v>6</v>
      </c>
      <c r="G654" s="4" t="s">
        <v>49</v>
      </c>
      <c r="H654" s="4" t="s">
        <v>2</v>
      </c>
      <c r="I654" s="4" t="s">
        <v>13</v>
      </c>
      <c r="J654" s="4" t="s">
        <v>9</v>
      </c>
      <c r="K654" s="4" t="s">
        <v>10</v>
      </c>
      <c r="L654" s="8">
        <v>1</v>
      </c>
      <c r="M654" s="5">
        <v>90.87</v>
      </c>
      <c r="N654" s="6">
        <v>0.1</v>
      </c>
      <c r="O654" s="5">
        <v>44.4</v>
      </c>
      <c r="P654" s="5">
        <f t="shared" si="40"/>
        <v>81.783000000000001</v>
      </c>
      <c r="Q654" s="5">
        <f t="shared" si="41"/>
        <v>44.4</v>
      </c>
      <c r="R654" s="5">
        <f t="shared" si="42"/>
        <v>37.383000000000003</v>
      </c>
      <c r="S654" s="7">
        <f t="shared" si="43"/>
        <v>0.45709988628443565</v>
      </c>
    </row>
    <row r="655" spans="1:19" ht="15.6">
      <c r="A655" s="2">
        <v>1369</v>
      </c>
      <c r="B655" s="3">
        <v>46136</v>
      </c>
      <c r="C655" s="4">
        <f>YEAR(SalesDataTable[[#This Row],[Order Date]])</f>
        <v>2026</v>
      </c>
      <c r="D655" s="10" t="str">
        <f>"Q"&amp;ROUNDUP(MONTH(SalesDataTable[[#This Row],[Order Date]])/3,0)</f>
        <v>Q2</v>
      </c>
      <c r="E655" s="4" t="str">
        <f>TEXT(SalesDataTable[[#This Row],[Order Date]],"mmm")</f>
        <v>Apr</v>
      </c>
      <c r="F655" s="4" t="s">
        <v>6</v>
      </c>
      <c r="G655" s="4" t="s">
        <v>49</v>
      </c>
      <c r="H655" s="4" t="s">
        <v>8</v>
      </c>
      <c r="I655" s="4" t="s">
        <v>3</v>
      </c>
      <c r="J655" s="4" t="s">
        <v>34</v>
      </c>
      <c r="K655" s="4" t="s">
        <v>38</v>
      </c>
      <c r="L655" s="8">
        <v>3</v>
      </c>
      <c r="M655" s="5">
        <v>124.31</v>
      </c>
      <c r="N655" s="6">
        <v>0.2</v>
      </c>
      <c r="O655" s="5">
        <v>67.97</v>
      </c>
      <c r="P655" s="5">
        <f t="shared" si="40"/>
        <v>298.34399999999999</v>
      </c>
      <c r="Q655" s="5">
        <f t="shared" si="41"/>
        <v>203.91</v>
      </c>
      <c r="R655" s="5">
        <f t="shared" si="42"/>
        <v>94.433999999999997</v>
      </c>
      <c r="S655" s="7">
        <f t="shared" si="43"/>
        <v>0.31652723031131846</v>
      </c>
    </row>
    <row r="656" spans="1:19" ht="15.6">
      <c r="A656" s="2">
        <v>1712</v>
      </c>
      <c r="B656" s="3">
        <v>46136</v>
      </c>
      <c r="C656" s="4">
        <f>YEAR(SalesDataTable[[#This Row],[Order Date]])</f>
        <v>2026</v>
      </c>
      <c r="D656" s="10" t="str">
        <f>"Q"&amp;ROUNDUP(MONTH(SalesDataTable[[#This Row],[Order Date]])/3,0)</f>
        <v>Q2</v>
      </c>
      <c r="E656" s="4" t="str">
        <f>TEXT(SalesDataTable[[#This Row],[Order Date]],"mmm")</f>
        <v>Apr</v>
      </c>
      <c r="F656" s="4" t="s">
        <v>6</v>
      </c>
      <c r="G656" s="4" t="s">
        <v>7</v>
      </c>
      <c r="H656" s="4" t="s">
        <v>8</v>
      </c>
      <c r="I656" s="4" t="s">
        <v>3</v>
      </c>
      <c r="J656" s="4" t="s">
        <v>4</v>
      </c>
      <c r="K656" s="4" t="s">
        <v>26</v>
      </c>
      <c r="L656" s="8">
        <v>15</v>
      </c>
      <c r="M656" s="5">
        <v>41.21</v>
      </c>
      <c r="N656" s="6">
        <v>0.15</v>
      </c>
      <c r="O656" s="5">
        <v>16.760000000000002</v>
      </c>
      <c r="P656" s="5">
        <f t="shared" si="40"/>
        <v>525.42750000000001</v>
      </c>
      <c r="Q656" s="5">
        <f t="shared" si="41"/>
        <v>251.40000000000003</v>
      </c>
      <c r="R656" s="5">
        <f t="shared" si="42"/>
        <v>274.02749999999997</v>
      </c>
      <c r="S656" s="7">
        <f t="shared" si="43"/>
        <v>0.52153246642020068</v>
      </c>
    </row>
    <row r="657" spans="1:19" ht="15.6">
      <c r="A657" s="2">
        <v>2229</v>
      </c>
      <c r="B657" s="3">
        <v>46136</v>
      </c>
      <c r="C657" s="4">
        <f>YEAR(SalesDataTable[[#This Row],[Order Date]])</f>
        <v>2026</v>
      </c>
      <c r="D657" s="10" t="str">
        <f>"Q"&amp;ROUNDUP(MONTH(SalesDataTable[[#This Row],[Order Date]])/3,0)</f>
        <v>Q2</v>
      </c>
      <c r="E657" s="4" t="str">
        <f>TEXT(SalesDataTable[[#This Row],[Order Date]],"mmm")</f>
        <v>Apr</v>
      </c>
      <c r="F657" s="4" t="s">
        <v>0</v>
      </c>
      <c r="G657" s="4" t="s">
        <v>1</v>
      </c>
      <c r="H657" s="4" t="s">
        <v>2</v>
      </c>
      <c r="I657" s="4" t="s">
        <v>13</v>
      </c>
      <c r="J657" s="4" t="s">
        <v>9</v>
      </c>
      <c r="K657" s="4" t="s">
        <v>17</v>
      </c>
      <c r="L657" s="8">
        <v>2</v>
      </c>
      <c r="M657" s="5">
        <v>145.75</v>
      </c>
      <c r="N657" s="6">
        <v>0.1</v>
      </c>
      <c r="O657" s="5">
        <v>78.900000000000006</v>
      </c>
      <c r="P657" s="5">
        <f t="shared" si="40"/>
        <v>262.35000000000002</v>
      </c>
      <c r="Q657" s="5">
        <f t="shared" si="41"/>
        <v>157.80000000000001</v>
      </c>
      <c r="R657" s="5">
        <f t="shared" si="42"/>
        <v>104.55000000000001</v>
      </c>
      <c r="S657" s="7">
        <f t="shared" si="43"/>
        <v>0.39851343624928531</v>
      </c>
    </row>
    <row r="658" spans="1:19" ht="15.6">
      <c r="A658" s="2">
        <v>3458</v>
      </c>
      <c r="B658" s="3">
        <v>46136</v>
      </c>
      <c r="C658" s="4">
        <f>YEAR(SalesDataTable[[#This Row],[Order Date]])</f>
        <v>2026</v>
      </c>
      <c r="D658" s="10" t="str">
        <f>"Q"&amp;ROUNDUP(MONTH(SalesDataTable[[#This Row],[Order Date]])/3,0)</f>
        <v>Q2</v>
      </c>
      <c r="E658" s="4" t="str">
        <f>TEXT(SalesDataTable[[#This Row],[Order Date]],"mmm")</f>
        <v>Apr</v>
      </c>
      <c r="F658" s="4" t="s">
        <v>11</v>
      </c>
      <c r="G658" s="4" t="s">
        <v>18</v>
      </c>
      <c r="H658" s="4" t="s">
        <v>2</v>
      </c>
      <c r="I658" s="4" t="s">
        <v>13</v>
      </c>
      <c r="J658" s="4" t="s">
        <v>14</v>
      </c>
      <c r="K658" s="4" t="s">
        <v>44</v>
      </c>
      <c r="L658" s="8">
        <v>1</v>
      </c>
      <c r="M658" s="5">
        <v>134.86000000000001</v>
      </c>
      <c r="N658" s="6">
        <v>0</v>
      </c>
      <c r="O658" s="5">
        <v>66.040000000000006</v>
      </c>
      <c r="P658" s="5">
        <f t="shared" si="40"/>
        <v>134.86000000000001</v>
      </c>
      <c r="Q658" s="5">
        <f t="shared" si="41"/>
        <v>66.040000000000006</v>
      </c>
      <c r="R658" s="5">
        <f t="shared" si="42"/>
        <v>68.820000000000007</v>
      </c>
      <c r="S658" s="7">
        <f t="shared" si="43"/>
        <v>0.51030698502150373</v>
      </c>
    </row>
    <row r="659" spans="1:19" ht="15.6">
      <c r="A659" s="2">
        <v>4637</v>
      </c>
      <c r="B659" s="3">
        <v>46136</v>
      </c>
      <c r="C659" s="4">
        <f>YEAR(SalesDataTable[[#This Row],[Order Date]])</f>
        <v>2026</v>
      </c>
      <c r="D659" s="10" t="str">
        <f>"Q"&amp;ROUNDUP(MONTH(SalesDataTable[[#This Row],[Order Date]])/3,0)</f>
        <v>Q2</v>
      </c>
      <c r="E659" s="4" t="str">
        <f>TEXT(SalesDataTable[[#This Row],[Order Date]],"mmm")</f>
        <v>Apr</v>
      </c>
      <c r="F659" s="4" t="s">
        <v>20</v>
      </c>
      <c r="G659" s="4" t="s">
        <v>47</v>
      </c>
      <c r="H659" s="4" t="s">
        <v>19</v>
      </c>
      <c r="I659" s="4" t="s">
        <v>13</v>
      </c>
      <c r="J659" s="4" t="s">
        <v>14</v>
      </c>
      <c r="K659" s="4" t="s">
        <v>44</v>
      </c>
      <c r="L659" s="8">
        <v>1</v>
      </c>
      <c r="M659" s="5">
        <v>136.07</v>
      </c>
      <c r="N659" s="6">
        <v>0</v>
      </c>
      <c r="O659" s="5">
        <v>65.17</v>
      </c>
      <c r="P659" s="5">
        <f t="shared" si="40"/>
        <v>136.07</v>
      </c>
      <c r="Q659" s="5">
        <f t="shared" si="41"/>
        <v>65.17</v>
      </c>
      <c r="R659" s="5">
        <f t="shared" si="42"/>
        <v>70.899999999999991</v>
      </c>
      <c r="S659" s="7">
        <f t="shared" si="43"/>
        <v>0.52105533916366575</v>
      </c>
    </row>
    <row r="660" spans="1:19" ht="15.6">
      <c r="A660" s="2">
        <v>4726</v>
      </c>
      <c r="B660" s="3">
        <v>46136</v>
      </c>
      <c r="C660" s="4">
        <f>YEAR(SalesDataTable[[#This Row],[Order Date]])</f>
        <v>2026</v>
      </c>
      <c r="D660" s="10" t="str">
        <f>"Q"&amp;ROUNDUP(MONTH(SalesDataTable[[#This Row],[Order Date]])/3,0)</f>
        <v>Q2</v>
      </c>
      <c r="E660" s="4" t="str">
        <f>TEXT(SalesDataTable[[#This Row],[Order Date]],"mmm")</f>
        <v>Apr</v>
      </c>
      <c r="F660" s="4" t="s">
        <v>0</v>
      </c>
      <c r="G660" s="4" t="s">
        <v>50</v>
      </c>
      <c r="H660" s="4" t="s">
        <v>19</v>
      </c>
      <c r="I660" s="4" t="s">
        <v>16</v>
      </c>
      <c r="J660" s="4" t="s">
        <v>14</v>
      </c>
      <c r="K660" s="4" t="s">
        <v>32</v>
      </c>
      <c r="L660" s="8">
        <v>1</v>
      </c>
      <c r="M660" s="5">
        <v>47.25</v>
      </c>
      <c r="N660" s="6">
        <v>0.1</v>
      </c>
      <c r="O660" s="5">
        <v>18.25</v>
      </c>
      <c r="P660" s="5">
        <f t="shared" si="40"/>
        <v>42.524999999999999</v>
      </c>
      <c r="Q660" s="5">
        <f t="shared" si="41"/>
        <v>18.25</v>
      </c>
      <c r="R660" s="5">
        <f t="shared" si="42"/>
        <v>24.274999999999999</v>
      </c>
      <c r="S660" s="7">
        <f t="shared" si="43"/>
        <v>0.57084068195179305</v>
      </c>
    </row>
    <row r="661" spans="1:19" ht="15.6">
      <c r="A661" s="2">
        <v>4838</v>
      </c>
      <c r="B661" s="3">
        <v>46136</v>
      </c>
      <c r="C661" s="4">
        <f>YEAR(SalesDataTable[[#This Row],[Order Date]])</f>
        <v>2026</v>
      </c>
      <c r="D661" s="10" t="str">
        <f>"Q"&amp;ROUNDUP(MONTH(SalesDataTable[[#This Row],[Order Date]])/3,0)</f>
        <v>Q2</v>
      </c>
      <c r="E661" s="4" t="str">
        <f>TEXT(SalesDataTable[[#This Row],[Order Date]],"mmm")</f>
        <v>Apr</v>
      </c>
      <c r="F661" s="4" t="s">
        <v>0</v>
      </c>
      <c r="G661" s="4" t="s">
        <v>1</v>
      </c>
      <c r="H661" s="4" t="s">
        <v>2</v>
      </c>
      <c r="I661" s="4" t="s">
        <v>16</v>
      </c>
      <c r="J661" s="4" t="s">
        <v>4</v>
      </c>
      <c r="K661" s="4" t="s">
        <v>26</v>
      </c>
      <c r="L661" s="8">
        <v>2</v>
      </c>
      <c r="M661" s="5">
        <v>41.32</v>
      </c>
      <c r="N661" s="6">
        <v>0.1</v>
      </c>
      <c r="O661" s="5">
        <v>16.66</v>
      </c>
      <c r="P661" s="5">
        <f t="shared" si="40"/>
        <v>74.376000000000005</v>
      </c>
      <c r="Q661" s="5">
        <f t="shared" si="41"/>
        <v>33.32</v>
      </c>
      <c r="R661" s="5">
        <f t="shared" si="42"/>
        <v>41.056000000000004</v>
      </c>
      <c r="S661" s="7">
        <f t="shared" si="43"/>
        <v>0.5520060234484242</v>
      </c>
    </row>
    <row r="662" spans="1:19" ht="15.6">
      <c r="A662" s="2">
        <v>5075</v>
      </c>
      <c r="B662" s="3">
        <v>46136</v>
      </c>
      <c r="C662" s="4">
        <f>YEAR(SalesDataTable[[#This Row],[Order Date]])</f>
        <v>2026</v>
      </c>
      <c r="D662" s="10" t="str">
        <f>"Q"&amp;ROUNDUP(MONTH(SalesDataTable[[#This Row],[Order Date]])/3,0)</f>
        <v>Q2</v>
      </c>
      <c r="E662" s="4" t="str">
        <f>TEXT(SalesDataTable[[#This Row],[Order Date]],"mmm")</f>
        <v>Apr</v>
      </c>
      <c r="F662" s="4" t="s">
        <v>0</v>
      </c>
      <c r="G662" s="4" t="s">
        <v>50</v>
      </c>
      <c r="H662" s="4" t="s">
        <v>28</v>
      </c>
      <c r="I662" s="4" t="s">
        <v>13</v>
      </c>
      <c r="J662" s="4" t="s">
        <v>4</v>
      </c>
      <c r="K662" s="4" t="s">
        <v>5</v>
      </c>
      <c r="L662" s="8">
        <v>2</v>
      </c>
      <c r="M662" s="5">
        <v>81.75</v>
      </c>
      <c r="N662" s="6">
        <v>0</v>
      </c>
      <c r="O662" s="5">
        <v>41.92</v>
      </c>
      <c r="P662" s="5">
        <f t="shared" si="40"/>
        <v>163.5</v>
      </c>
      <c r="Q662" s="5">
        <f t="shared" si="41"/>
        <v>83.84</v>
      </c>
      <c r="R662" s="5">
        <f t="shared" si="42"/>
        <v>79.66</v>
      </c>
      <c r="S662" s="7">
        <f t="shared" si="43"/>
        <v>0.48721712538226297</v>
      </c>
    </row>
    <row r="663" spans="1:19" ht="15.6">
      <c r="A663" s="2">
        <v>149</v>
      </c>
      <c r="B663" s="3">
        <v>46137</v>
      </c>
      <c r="C663" s="4">
        <f>YEAR(SalesDataTable[[#This Row],[Order Date]])</f>
        <v>2026</v>
      </c>
      <c r="D663" s="10" t="str">
        <f>"Q"&amp;ROUNDUP(MONTH(SalesDataTable[[#This Row],[Order Date]])/3,0)</f>
        <v>Q2</v>
      </c>
      <c r="E663" s="4" t="str">
        <f>TEXT(SalesDataTable[[#This Row],[Order Date]],"mmm")</f>
        <v>Apr</v>
      </c>
      <c r="F663" s="4" t="s">
        <v>6</v>
      </c>
      <c r="G663" s="4" t="s">
        <v>43</v>
      </c>
      <c r="H663" s="4" t="s">
        <v>2</v>
      </c>
      <c r="I663" s="4" t="s">
        <v>3</v>
      </c>
      <c r="J663" s="4" t="s">
        <v>14</v>
      </c>
      <c r="K663" s="4" t="s">
        <v>15</v>
      </c>
      <c r="L663" s="8">
        <v>1</v>
      </c>
      <c r="M663" s="5">
        <v>36.020000000000003</v>
      </c>
      <c r="N663" s="6">
        <v>0.05</v>
      </c>
      <c r="O663" s="5">
        <v>13.72</v>
      </c>
      <c r="P663" s="5">
        <f t="shared" si="40"/>
        <v>34.219000000000001</v>
      </c>
      <c r="Q663" s="5">
        <f t="shared" si="41"/>
        <v>13.72</v>
      </c>
      <c r="R663" s="5">
        <f t="shared" si="42"/>
        <v>20.499000000000002</v>
      </c>
      <c r="S663" s="7">
        <f t="shared" si="43"/>
        <v>0.59905315760250155</v>
      </c>
    </row>
    <row r="664" spans="1:19" ht="15.6">
      <c r="A664" s="2">
        <v>449</v>
      </c>
      <c r="B664" s="3">
        <v>46137</v>
      </c>
      <c r="C664" s="4">
        <f>YEAR(SalesDataTable[[#This Row],[Order Date]])</f>
        <v>2026</v>
      </c>
      <c r="D664" s="10" t="str">
        <f>"Q"&amp;ROUNDUP(MONTH(SalesDataTable[[#This Row],[Order Date]])/3,0)</f>
        <v>Q2</v>
      </c>
      <c r="E664" s="4" t="str">
        <f>TEXT(SalesDataTable[[#This Row],[Order Date]],"mmm")</f>
        <v>Apr</v>
      </c>
      <c r="F664" s="4" t="s">
        <v>11</v>
      </c>
      <c r="G664" s="4" t="s">
        <v>25</v>
      </c>
      <c r="H664" s="4" t="s">
        <v>2</v>
      </c>
      <c r="I664" s="4" t="s">
        <v>16</v>
      </c>
      <c r="J664" s="4" t="s">
        <v>14</v>
      </c>
      <c r="K664" s="4" t="s">
        <v>15</v>
      </c>
      <c r="L664" s="8">
        <v>1</v>
      </c>
      <c r="M664" s="5">
        <v>36.68</v>
      </c>
      <c r="N664" s="6">
        <v>0</v>
      </c>
      <c r="O664" s="5">
        <v>13.27</v>
      </c>
      <c r="P664" s="5">
        <f t="shared" si="40"/>
        <v>36.68</v>
      </c>
      <c r="Q664" s="5">
        <f t="shared" si="41"/>
        <v>13.27</v>
      </c>
      <c r="R664" s="5">
        <f t="shared" si="42"/>
        <v>23.41</v>
      </c>
      <c r="S664" s="7">
        <f t="shared" si="43"/>
        <v>0.63822246455834242</v>
      </c>
    </row>
    <row r="665" spans="1:19" ht="15.6">
      <c r="A665" s="2">
        <v>1422</v>
      </c>
      <c r="B665" s="3">
        <v>46137</v>
      </c>
      <c r="C665" s="4">
        <f>YEAR(SalesDataTable[[#This Row],[Order Date]])</f>
        <v>2026</v>
      </c>
      <c r="D665" s="10" t="str">
        <f>"Q"&amp;ROUNDUP(MONTH(SalesDataTable[[#This Row],[Order Date]])/3,0)</f>
        <v>Q2</v>
      </c>
      <c r="E665" s="4" t="str">
        <f>TEXT(SalesDataTable[[#This Row],[Order Date]],"mmm")</f>
        <v>Apr</v>
      </c>
      <c r="F665" s="4" t="s">
        <v>20</v>
      </c>
      <c r="G665" s="4" t="s">
        <v>33</v>
      </c>
      <c r="H665" s="4" t="s">
        <v>8</v>
      </c>
      <c r="I665" s="4" t="s">
        <v>16</v>
      </c>
      <c r="J665" s="4" t="s">
        <v>23</v>
      </c>
      <c r="K665" s="4" t="s">
        <v>24</v>
      </c>
      <c r="L665" s="8">
        <v>6</v>
      </c>
      <c r="M665" s="5">
        <v>348.16</v>
      </c>
      <c r="N665" s="6">
        <v>0.1</v>
      </c>
      <c r="O665" s="5">
        <v>198.24</v>
      </c>
      <c r="P665" s="5">
        <f t="shared" si="40"/>
        <v>1880.0640000000001</v>
      </c>
      <c r="Q665" s="5">
        <f t="shared" si="41"/>
        <v>1189.44</v>
      </c>
      <c r="R665" s="5">
        <f t="shared" si="42"/>
        <v>690.62400000000002</v>
      </c>
      <c r="S665" s="7">
        <f t="shared" si="43"/>
        <v>0.36734068627450978</v>
      </c>
    </row>
    <row r="666" spans="1:19" ht="15.6">
      <c r="A666" s="2">
        <v>3248</v>
      </c>
      <c r="B666" s="3">
        <v>46137</v>
      </c>
      <c r="C666" s="4">
        <f>YEAR(SalesDataTable[[#This Row],[Order Date]])</f>
        <v>2026</v>
      </c>
      <c r="D666" s="10" t="str">
        <f>"Q"&amp;ROUNDUP(MONTH(SalesDataTable[[#This Row],[Order Date]])/3,0)</f>
        <v>Q2</v>
      </c>
      <c r="E666" s="4" t="str">
        <f>TEXT(SalesDataTable[[#This Row],[Order Date]],"mmm")</f>
        <v>Apr</v>
      </c>
      <c r="F666" s="4" t="s">
        <v>11</v>
      </c>
      <c r="G666" s="4" t="s">
        <v>52</v>
      </c>
      <c r="H666" s="4" t="s">
        <v>2</v>
      </c>
      <c r="I666" s="4" t="s">
        <v>3</v>
      </c>
      <c r="J666" s="4" t="s">
        <v>4</v>
      </c>
      <c r="K666" s="4" t="s">
        <v>26</v>
      </c>
      <c r="L666" s="8">
        <v>2</v>
      </c>
      <c r="M666" s="5">
        <v>39.799999999999997</v>
      </c>
      <c r="N666" s="6">
        <v>0.05</v>
      </c>
      <c r="O666" s="5">
        <v>16.23</v>
      </c>
      <c r="P666" s="5">
        <f t="shared" si="40"/>
        <v>75.61999999999999</v>
      </c>
      <c r="Q666" s="5">
        <f t="shared" si="41"/>
        <v>32.46</v>
      </c>
      <c r="R666" s="5">
        <f t="shared" si="42"/>
        <v>43.159999999999989</v>
      </c>
      <c r="S666" s="7">
        <f t="shared" si="43"/>
        <v>0.57074847923829664</v>
      </c>
    </row>
    <row r="667" spans="1:19" ht="15.6">
      <c r="A667" s="2">
        <v>3445</v>
      </c>
      <c r="B667" s="3">
        <v>46137</v>
      </c>
      <c r="C667" s="4">
        <f>YEAR(SalesDataTable[[#This Row],[Order Date]])</f>
        <v>2026</v>
      </c>
      <c r="D667" s="10" t="str">
        <f>"Q"&amp;ROUNDUP(MONTH(SalesDataTable[[#This Row],[Order Date]])/3,0)</f>
        <v>Q2</v>
      </c>
      <c r="E667" s="4" t="str">
        <f>TEXT(SalesDataTable[[#This Row],[Order Date]],"mmm")</f>
        <v>Apr</v>
      </c>
      <c r="F667" s="4" t="s">
        <v>0</v>
      </c>
      <c r="G667" s="4" t="s">
        <v>50</v>
      </c>
      <c r="H667" s="4" t="s">
        <v>2</v>
      </c>
      <c r="I667" s="4" t="s">
        <v>3</v>
      </c>
      <c r="J667" s="4" t="s">
        <v>4</v>
      </c>
      <c r="K667" s="4" t="s">
        <v>26</v>
      </c>
      <c r="L667" s="8">
        <v>5</v>
      </c>
      <c r="M667" s="5">
        <v>39.369999999999997</v>
      </c>
      <c r="N667" s="6">
        <v>0.05</v>
      </c>
      <c r="O667" s="5">
        <v>16.760000000000002</v>
      </c>
      <c r="P667" s="5">
        <f t="shared" si="40"/>
        <v>187.00749999999999</v>
      </c>
      <c r="Q667" s="5">
        <f t="shared" si="41"/>
        <v>83.800000000000011</v>
      </c>
      <c r="R667" s="5">
        <f t="shared" si="42"/>
        <v>103.20749999999998</v>
      </c>
      <c r="S667" s="7">
        <f t="shared" si="43"/>
        <v>0.55188963009504954</v>
      </c>
    </row>
    <row r="668" spans="1:19" ht="15.6">
      <c r="A668" s="2">
        <v>3930</v>
      </c>
      <c r="B668" s="3">
        <v>46137</v>
      </c>
      <c r="C668" s="4">
        <f>YEAR(SalesDataTable[[#This Row],[Order Date]])</f>
        <v>2026</v>
      </c>
      <c r="D668" s="10" t="str">
        <f>"Q"&amp;ROUNDUP(MONTH(SalesDataTable[[#This Row],[Order Date]])/3,0)</f>
        <v>Q2</v>
      </c>
      <c r="E668" s="4" t="str">
        <f>TEXT(SalesDataTable[[#This Row],[Order Date]],"mmm")</f>
        <v>Apr</v>
      </c>
      <c r="F668" s="4" t="s">
        <v>6</v>
      </c>
      <c r="G668" s="4" t="s">
        <v>43</v>
      </c>
      <c r="H668" s="4" t="s">
        <v>28</v>
      </c>
      <c r="I668" s="4" t="s">
        <v>3</v>
      </c>
      <c r="J668" s="4" t="s">
        <v>34</v>
      </c>
      <c r="K668" s="4" t="s">
        <v>35</v>
      </c>
      <c r="L668" s="8">
        <v>2</v>
      </c>
      <c r="M668" s="5">
        <v>40.85</v>
      </c>
      <c r="N668" s="6">
        <v>0</v>
      </c>
      <c r="O668" s="5">
        <v>14.99</v>
      </c>
      <c r="P668" s="5">
        <f t="shared" si="40"/>
        <v>81.7</v>
      </c>
      <c r="Q668" s="5">
        <f t="shared" si="41"/>
        <v>29.98</v>
      </c>
      <c r="R668" s="5">
        <f t="shared" si="42"/>
        <v>51.72</v>
      </c>
      <c r="S668" s="7">
        <f t="shared" si="43"/>
        <v>0.633047735618115</v>
      </c>
    </row>
    <row r="669" spans="1:19" ht="15.6">
      <c r="A669" s="2">
        <v>3969</v>
      </c>
      <c r="B669" s="3">
        <v>46137</v>
      </c>
      <c r="C669" s="4">
        <f>YEAR(SalesDataTable[[#This Row],[Order Date]])</f>
        <v>2026</v>
      </c>
      <c r="D669" s="10" t="str">
        <f>"Q"&amp;ROUNDUP(MONTH(SalesDataTable[[#This Row],[Order Date]])/3,0)</f>
        <v>Q2</v>
      </c>
      <c r="E669" s="4" t="str">
        <f>TEXT(SalesDataTable[[#This Row],[Order Date]],"mmm")</f>
        <v>Apr</v>
      </c>
      <c r="F669" s="4" t="s">
        <v>20</v>
      </c>
      <c r="G669" s="4" t="s">
        <v>33</v>
      </c>
      <c r="H669" s="4" t="s">
        <v>28</v>
      </c>
      <c r="I669" s="4" t="s">
        <v>3</v>
      </c>
      <c r="J669" s="4" t="s">
        <v>9</v>
      </c>
      <c r="K669" s="4" t="s">
        <v>10</v>
      </c>
      <c r="L669" s="8">
        <v>1</v>
      </c>
      <c r="M669" s="5">
        <v>92.91</v>
      </c>
      <c r="N669" s="6">
        <v>0.05</v>
      </c>
      <c r="O669" s="5">
        <v>46</v>
      </c>
      <c r="P669" s="5">
        <f t="shared" si="40"/>
        <v>88.264499999999998</v>
      </c>
      <c r="Q669" s="5">
        <f t="shared" si="41"/>
        <v>46</v>
      </c>
      <c r="R669" s="5">
        <f t="shared" si="42"/>
        <v>42.264499999999998</v>
      </c>
      <c r="S669" s="7">
        <f t="shared" si="43"/>
        <v>0.4788391709010984</v>
      </c>
    </row>
    <row r="670" spans="1:19" ht="15.6">
      <c r="A670" s="2">
        <v>4190</v>
      </c>
      <c r="B670" s="3">
        <v>46137</v>
      </c>
      <c r="C670" s="4">
        <f>YEAR(SalesDataTable[[#This Row],[Order Date]])</f>
        <v>2026</v>
      </c>
      <c r="D670" s="10" t="str">
        <f>"Q"&amp;ROUNDUP(MONTH(SalesDataTable[[#This Row],[Order Date]])/3,0)</f>
        <v>Q2</v>
      </c>
      <c r="E670" s="4" t="str">
        <f>TEXT(SalesDataTable[[#This Row],[Order Date]],"mmm")</f>
        <v>Apr</v>
      </c>
      <c r="F670" s="4" t="s">
        <v>20</v>
      </c>
      <c r="G670" s="4" t="s">
        <v>47</v>
      </c>
      <c r="H670" s="4" t="s">
        <v>2</v>
      </c>
      <c r="I670" s="4" t="s">
        <v>13</v>
      </c>
      <c r="J670" s="4" t="s">
        <v>9</v>
      </c>
      <c r="K670" s="4" t="s">
        <v>37</v>
      </c>
      <c r="L670" s="8">
        <v>1</v>
      </c>
      <c r="M670" s="5">
        <v>152.01</v>
      </c>
      <c r="N670" s="6">
        <v>0</v>
      </c>
      <c r="O670" s="5">
        <v>80.33</v>
      </c>
      <c r="P670" s="5">
        <f t="shared" si="40"/>
        <v>152.01</v>
      </c>
      <c r="Q670" s="5">
        <f t="shared" si="41"/>
        <v>80.33</v>
      </c>
      <c r="R670" s="5">
        <f t="shared" si="42"/>
        <v>71.679999999999993</v>
      </c>
      <c r="S670" s="7">
        <f t="shared" si="43"/>
        <v>0.47154792447865268</v>
      </c>
    </row>
    <row r="671" spans="1:19" ht="15.6">
      <c r="A671" s="2">
        <v>4442</v>
      </c>
      <c r="B671" s="3">
        <v>46137</v>
      </c>
      <c r="C671" s="4">
        <f>YEAR(SalesDataTable[[#This Row],[Order Date]])</f>
        <v>2026</v>
      </c>
      <c r="D671" s="10" t="str">
        <f>"Q"&amp;ROUNDUP(MONTH(SalesDataTable[[#This Row],[Order Date]])/3,0)</f>
        <v>Q2</v>
      </c>
      <c r="E671" s="4" t="str">
        <f>TEXT(SalesDataTable[[#This Row],[Order Date]],"mmm")</f>
        <v>Apr</v>
      </c>
      <c r="F671" s="4" t="s">
        <v>6</v>
      </c>
      <c r="G671" s="4" t="s">
        <v>27</v>
      </c>
      <c r="H671" s="4" t="s">
        <v>28</v>
      </c>
      <c r="I671" s="4" t="s">
        <v>13</v>
      </c>
      <c r="J671" s="4" t="s">
        <v>14</v>
      </c>
      <c r="K671" s="4" t="s">
        <v>15</v>
      </c>
      <c r="L671" s="8">
        <v>1</v>
      </c>
      <c r="M671" s="5">
        <v>36.65</v>
      </c>
      <c r="N671" s="6">
        <v>0</v>
      </c>
      <c r="O671" s="5">
        <v>13.28</v>
      </c>
      <c r="P671" s="5">
        <f t="shared" si="40"/>
        <v>36.65</v>
      </c>
      <c r="Q671" s="5">
        <f t="shared" si="41"/>
        <v>13.28</v>
      </c>
      <c r="R671" s="5">
        <f t="shared" si="42"/>
        <v>23.369999999999997</v>
      </c>
      <c r="S671" s="7">
        <f t="shared" si="43"/>
        <v>0.63765347885402446</v>
      </c>
    </row>
    <row r="672" spans="1:19" ht="15.6">
      <c r="A672" s="2">
        <v>228</v>
      </c>
      <c r="B672" s="3">
        <v>46138</v>
      </c>
      <c r="C672" s="4">
        <f>YEAR(SalesDataTable[[#This Row],[Order Date]])</f>
        <v>2026</v>
      </c>
      <c r="D672" s="10" t="str">
        <f>"Q"&amp;ROUNDUP(MONTH(SalesDataTable[[#This Row],[Order Date]])/3,0)</f>
        <v>Q2</v>
      </c>
      <c r="E672" s="4" t="str">
        <f>TEXT(SalesDataTable[[#This Row],[Order Date]],"mmm")</f>
        <v>Apr</v>
      </c>
      <c r="F672" s="4" t="s">
        <v>20</v>
      </c>
      <c r="G672" s="4" t="s">
        <v>33</v>
      </c>
      <c r="H672" s="4" t="s">
        <v>2</v>
      </c>
      <c r="I672" s="4" t="s">
        <v>3</v>
      </c>
      <c r="J672" s="4" t="s">
        <v>23</v>
      </c>
      <c r="K672" s="4" t="s">
        <v>40</v>
      </c>
      <c r="L672" s="8">
        <v>5</v>
      </c>
      <c r="M672" s="5">
        <v>80.819999999999993</v>
      </c>
      <c r="N672" s="6">
        <v>0</v>
      </c>
      <c r="O672" s="5">
        <v>40.47</v>
      </c>
      <c r="P672" s="5">
        <f t="shared" si="40"/>
        <v>404.09999999999997</v>
      </c>
      <c r="Q672" s="5">
        <f t="shared" si="41"/>
        <v>202.35</v>
      </c>
      <c r="R672" s="5">
        <f t="shared" si="42"/>
        <v>201.74999999999997</v>
      </c>
      <c r="S672" s="7">
        <f t="shared" si="43"/>
        <v>0.49925760950259834</v>
      </c>
    </row>
    <row r="673" spans="1:19" ht="15.6">
      <c r="A673" s="2">
        <v>2101</v>
      </c>
      <c r="B673" s="3">
        <v>46138</v>
      </c>
      <c r="C673" s="4">
        <f>YEAR(SalesDataTable[[#This Row],[Order Date]])</f>
        <v>2026</v>
      </c>
      <c r="D673" s="10" t="str">
        <f>"Q"&amp;ROUNDUP(MONTH(SalesDataTable[[#This Row],[Order Date]])/3,0)</f>
        <v>Q2</v>
      </c>
      <c r="E673" s="4" t="str">
        <f>TEXT(SalesDataTable[[#This Row],[Order Date]],"mmm")</f>
        <v>Apr</v>
      </c>
      <c r="F673" s="4" t="s">
        <v>20</v>
      </c>
      <c r="G673" s="4" t="s">
        <v>21</v>
      </c>
      <c r="H673" s="4" t="s">
        <v>2</v>
      </c>
      <c r="I673" s="4" t="s">
        <v>13</v>
      </c>
      <c r="J673" s="4" t="s">
        <v>9</v>
      </c>
      <c r="K673" s="4" t="s">
        <v>17</v>
      </c>
      <c r="L673" s="8">
        <v>4</v>
      </c>
      <c r="M673" s="5">
        <v>144.69999999999999</v>
      </c>
      <c r="N673" s="6">
        <v>0</v>
      </c>
      <c r="O673" s="5">
        <v>79.41</v>
      </c>
      <c r="P673" s="5">
        <f t="shared" si="40"/>
        <v>578.79999999999995</v>
      </c>
      <c r="Q673" s="5">
        <f t="shared" si="41"/>
        <v>317.64</v>
      </c>
      <c r="R673" s="5">
        <f t="shared" si="42"/>
        <v>261.15999999999997</v>
      </c>
      <c r="S673" s="7">
        <f t="shared" si="43"/>
        <v>0.45120939875604699</v>
      </c>
    </row>
    <row r="674" spans="1:19" ht="15.6">
      <c r="A674" s="2">
        <v>2590</v>
      </c>
      <c r="B674" s="3">
        <v>46138</v>
      </c>
      <c r="C674" s="4">
        <f>YEAR(SalesDataTable[[#This Row],[Order Date]])</f>
        <v>2026</v>
      </c>
      <c r="D674" s="10" t="str">
        <f>"Q"&amp;ROUNDUP(MONTH(SalesDataTable[[#This Row],[Order Date]])/3,0)</f>
        <v>Q2</v>
      </c>
      <c r="E674" s="4" t="str">
        <f>TEXT(SalesDataTable[[#This Row],[Order Date]],"mmm")</f>
        <v>Apr</v>
      </c>
      <c r="F674" s="4" t="s">
        <v>6</v>
      </c>
      <c r="G674" s="4" t="s">
        <v>27</v>
      </c>
      <c r="H674" s="4" t="s">
        <v>19</v>
      </c>
      <c r="I674" s="4" t="s">
        <v>13</v>
      </c>
      <c r="J674" s="4" t="s">
        <v>34</v>
      </c>
      <c r="K674" s="4" t="s">
        <v>42</v>
      </c>
      <c r="L674" s="8">
        <v>2</v>
      </c>
      <c r="M674" s="5">
        <v>36.51</v>
      </c>
      <c r="N674" s="6">
        <v>0.1</v>
      </c>
      <c r="O674" s="5">
        <v>14.18</v>
      </c>
      <c r="P674" s="5">
        <f t="shared" si="40"/>
        <v>65.718000000000004</v>
      </c>
      <c r="Q674" s="5">
        <f t="shared" si="41"/>
        <v>28.36</v>
      </c>
      <c r="R674" s="5">
        <f t="shared" si="42"/>
        <v>37.358000000000004</v>
      </c>
      <c r="S674" s="7">
        <f t="shared" si="43"/>
        <v>0.56845917404668433</v>
      </c>
    </row>
    <row r="675" spans="1:19" ht="15.6">
      <c r="A675" s="2">
        <v>2957</v>
      </c>
      <c r="B675" s="3">
        <v>46138</v>
      </c>
      <c r="C675" s="4">
        <f>YEAR(SalesDataTable[[#This Row],[Order Date]])</f>
        <v>2026</v>
      </c>
      <c r="D675" s="10" t="str">
        <f>"Q"&amp;ROUNDUP(MONTH(SalesDataTable[[#This Row],[Order Date]])/3,0)</f>
        <v>Q2</v>
      </c>
      <c r="E675" s="4" t="str">
        <f>TEXT(SalesDataTable[[#This Row],[Order Date]],"mmm")</f>
        <v>Apr</v>
      </c>
      <c r="F675" s="4" t="s">
        <v>20</v>
      </c>
      <c r="G675" s="4" t="s">
        <v>31</v>
      </c>
      <c r="H675" s="4" t="s">
        <v>28</v>
      </c>
      <c r="I675" s="4" t="s">
        <v>13</v>
      </c>
      <c r="J675" s="4" t="s">
        <v>14</v>
      </c>
      <c r="K675" s="4" t="s">
        <v>15</v>
      </c>
      <c r="L675" s="8">
        <v>3</v>
      </c>
      <c r="M675" s="5">
        <v>36.58</v>
      </c>
      <c r="N675" s="6">
        <v>0.05</v>
      </c>
      <c r="O675" s="5">
        <v>13.71</v>
      </c>
      <c r="P675" s="5">
        <f t="shared" si="40"/>
        <v>104.25299999999999</v>
      </c>
      <c r="Q675" s="5">
        <f t="shared" si="41"/>
        <v>41.13</v>
      </c>
      <c r="R675" s="5">
        <f t="shared" si="42"/>
        <v>63.122999999999983</v>
      </c>
      <c r="S675" s="7">
        <f t="shared" si="43"/>
        <v>0.60547897902218628</v>
      </c>
    </row>
    <row r="676" spans="1:19" ht="15.6">
      <c r="A676" s="2">
        <v>4270</v>
      </c>
      <c r="B676" s="3">
        <v>46138</v>
      </c>
      <c r="C676" s="4">
        <f>YEAR(SalesDataTable[[#This Row],[Order Date]])</f>
        <v>2026</v>
      </c>
      <c r="D676" s="10" t="str">
        <f>"Q"&amp;ROUNDUP(MONTH(SalesDataTable[[#This Row],[Order Date]])/3,0)</f>
        <v>Q2</v>
      </c>
      <c r="E676" s="4" t="str">
        <f>TEXT(SalesDataTable[[#This Row],[Order Date]],"mmm")</f>
        <v>Apr</v>
      </c>
      <c r="F676" s="4" t="s">
        <v>20</v>
      </c>
      <c r="G676" s="4" t="s">
        <v>31</v>
      </c>
      <c r="H676" s="4" t="s">
        <v>19</v>
      </c>
      <c r="I676" s="4" t="s">
        <v>16</v>
      </c>
      <c r="J676" s="4" t="s">
        <v>23</v>
      </c>
      <c r="K676" s="4" t="s">
        <v>29</v>
      </c>
      <c r="L676" s="8">
        <v>2</v>
      </c>
      <c r="M676" s="5">
        <v>191.59</v>
      </c>
      <c r="N676" s="6">
        <v>0</v>
      </c>
      <c r="O676" s="5">
        <v>102.52</v>
      </c>
      <c r="P676" s="5">
        <f t="shared" si="40"/>
        <v>383.18</v>
      </c>
      <c r="Q676" s="5">
        <f t="shared" si="41"/>
        <v>205.04</v>
      </c>
      <c r="R676" s="5">
        <f t="shared" si="42"/>
        <v>178.14000000000001</v>
      </c>
      <c r="S676" s="7">
        <f t="shared" si="43"/>
        <v>0.46489900307949272</v>
      </c>
    </row>
    <row r="677" spans="1:19" ht="15.6">
      <c r="A677" s="2">
        <v>4324</v>
      </c>
      <c r="B677" s="3">
        <v>46138</v>
      </c>
      <c r="C677" s="4">
        <f>YEAR(SalesDataTable[[#This Row],[Order Date]])</f>
        <v>2026</v>
      </c>
      <c r="D677" s="10" t="str">
        <f>"Q"&amp;ROUNDUP(MONTH(SalesDataTable[[#This Row],[Order Date]])/3,0)</f>
        <v>Q2</v>
      </c>
      <c r="E677" s="4" t="str">
        <f>TEXT(SalesDataTable[[#This Row],[Order Date]],"mmm")</f>
        <v>Apr</v>
      </c>
      <c r="F677" s="4" t="s">
        <v>20</v>
      </c>
      <c r="G677" s="4" t="s">
        <v>33</v>
      </c>
      <c r="H677" s="4" t="s">
        <v>8</v>
      </c>
      <c r="I677" s="4" t="s">
        <v>16</v>
      </c>
      <c r="J677" s="4" t="s">
        <v>23</v>
      </c>
      <c r="K677" s="4" t="s">
        <v>24</v>
      </c>
      <c r="L677" s="8">
        <v>6</v>
      </c>
      <c r="M677" s="5">
        <v>337.24</v>
      </c>
      <c r="N677" s="6">
        <v>0.05</v>
      </c>
      <c r="O677" s="5">
        <v>198.63</v>
      </c>
      <c r="P677" s="5">
        <f t="shared" si="40"/>
        <v>1922.268</v>
      </c>
      <c r="Q677" s="5">
        <f t="shared" si="41"/>
        <v>1191.78</v>
      </c>
      <c r="R677" s="5">
        <f t="shared" si="42"/>
        <v>730.48800000000006</v>
      </c>
      <c r="S677" s="7">
        <f t="shared" si="43"/>
        <v>0.38001360892445801</v>
      </c>
    </row>
    <row r="678" spans="1:19" ht="15.6">
      <c r="A678" s="2">
        <v>5010</v>
      </c>
      <c r="B678" s="3">
        <v>46138</v>
      </c>
      <c r="C678" s="4">
        <f>YEAR(SalesDataTable[[#This Row],[Order Date]])</f>
        <v>2026</v>
      </c>
      <c r="D678" s="10" t="str">
        <f>"Q"&amp;ROUNDUP(MONTH(SalesDataTable[[#This Row],[Order Date]])/3,0)</f>
        <v>Q2</v>
      </c>
      <c r="E678" s="4" t="str">
        <f>TEXT(SalesDataTable[[#This Row],[Order Date]],"mmm")</f>
        <v>Apr</v>
      </c>
      <c r="F678" s="4" t="s">
        <v>20</v>
      </c>
      <c r="G678" s="4" t="s">
        <v>31</v>
      </c>
      <c r="H678" s="4" t="s">
        <v>8</v>
      </c>
      <c r="I678" s="4" t="s">
        <v>16</v>
      </c>
      <c r="J678" s="4" t="s">
        <v>14</v>
      </c>
      <c r="K678" s="4" t="s">
        <v>32</v>
      </c>
      <c r="L678" s="8">
        <v>3</v>
      </c>
      <c r="M678" s="5">
        <v>46.2</v>
      </c>
      <c r="N678" s="6">
        <v>0.1</v>
      </c>
      <c r="O678" s="5">
        <v>18.149999999999999</v>
      </c>
      <c r="P678" s="5">
        <f t="shared" si="40"/>
        <v>124.74000000000002</v>
      </c>
      <c r="Q678" s="5">
        <f t="shared" si="41"/>
        <v>54.449999999999996</v>
      </c>
      <c r="R678" s="5">
        <f t="shared" si="42"/>
        <v>70.29000000000002</v>
      </c>
      <c r="S678" s="7">
        <f t="shared" si="43"/>
        <v>0.5634920634920636</v>
      </c>
    </row>
    <row r="679" spans="1:19" ht="15.6">
      <c r="A679" s="2">
        <v>5092</v>
      </c>
      <c r="B679" s="3">
        <v>46138</v>
      </c>
      <c r="C679" s="4">
        <f>YEAR(SalesDataTable[[#This Row],[Order Date]])</f>
        <v>2026</v>
      </c>
      <c r="D679" s="10" t="str">
        <f>"Q"&amp;ROUNDUP(MONTH(SalesDataTable[[#This Row],[Order Date]])/3,0)</f>
        <v>Q2</v>
      </c>
      <c r="E679" s="4" t="str">
        <f>TEXT(SalesDataTable[[#This Row],[Order Date]],"mmm")</f>
        <v>Apr</v>
      </c>
      <c r="F679" s="4" t="s">
        <v>6</v>
      </c>
      <c r="G679" s="4" t="s">
        <v>7</v>
      </c>
      <c r="H679" s="4" t="s">
        <v>28</v>
      </c>
      <c r="I679" s="4" t="s">
        <v>16</v>
      </c>
      <c r="J679" s="4" t="s">
        <v>34</v>
      </c>
      <c r="K679" s="4" t="s">
        <v>45</v>
      </c>
      <c r="L679" s="8">
        <v>4</v>
      </c>
      <c r="M679" s="5">
        <v>50.84</v>
      </c>
      <c r="N679" s="6">
        <v>0.05</v>
      </c>
      <c r="O679" s="5">
        <v>22.63</v>
      </c>
      <c r="P679" s="5">
        <f t="shared" si="40"/>
        <v>193.19200000000001</v>
      </c>
      <c r="Q679" s="5">
        <f t="shared" si="41"/>
        <v>90.52</v>
      </c>
      <c r="R679" s="5">
        <f t="shared" si="42"/>
        <v>102.67200000000001</v>
      </c>
      <c r="S679" s="7">
        <f t="shared" si="43"/>
        <v>0.53145057766367143</v>
      </c>
    </row>
    <row r="680" spans="1:19" ht="15.6">
      <c r="A680" s="2">
        <v>1061</v>
      </c>
      <c r="B680" s="3">
        <v>46139</v>
      </c>
      <c r="C680" s="4">
        <f>YEAR(SalesDataTable[[#This Row],[Order Date]])</f>
        <v>2026</v>
      </c>
      <c r="D680" s="10" t="str">
        <f>"Q"&amp;ROUNDUP(MONTH(SalesDataTable[[#This Row],[Order Date]])/3,0)</f>
        <v>Q2</v>
      </c>
      <c r="E680" s="4" t="str">
        <f>TEXT(SalesDataTable[[#This Row],[Order Date]],"mmm")</f>
        <v>Apr</v>
      </c>
      <c r="F680" s="4" t="s">
        <v>20</v>
      </c>
      <c r="G680" s="4" t="s">
        <v>47</v>
      </c>
      <c r="H680" s="4" t="s">
        <v>2</v>
      </c>
      <c r="I680" s="4" t="s">
        <v>3</v>
      </c>
      <c r="J680" s="4" t="s">
        <v>14</v>
      </c>
      <c r="K680" s="4" t="s">
        <v>48</v>
      </c>
      <c r="L680" s="8">
        <v>1</v>
      </c>
      <c r="M680" s="5">
        <v>166.5</v>
      </c>
      <c r="N680" s="6">
        <v>0</v>
      </c>
      <c r="O680" s="5">
        <v>85.55</v>
      </c>
      <c r="P680" s="5">
        <f t="shared" si="40"/>
        <v>166.5</v>
      </c>
      <c r="Q680" s="5">
        <f t="shared" si="41"/>
        <v>85.55</v>
      </c>
      <c r="R680" s="5">
        <f t="shared" si="42"/>
        <v>80.95</v>
      </c>
      <c r="S680" s="7">
        <f t="shared" si="43"/>
        <v>0.4861861861861862</v>
      </c>
    </row>
    <row r="681" spans="1:19" ht="15.6">
      <c r="A681" s="2">
        <v>1099</v>
      </c>
      <c r="B681" s="3">
        <v>46139</v>
      </c>
      <c r="C681" s="4">
        <f>YEAR(SalesDataTable[[#This Row],[Order Date]])</f>
        <v>2026</v>
      </c>
      <c r="D681" s="10" t="str">
        <f>"Q"&amp;ROUNDUP(MONTH(SalesDataTable[[#This Row],[Order Date]])/3,0)</f>
        <v>Q2</v>
      </c>
      <c r="E681" s="4" t="str">
        <f>TEXT(SalesDataTable[[#This Row],[Order Date]],"mmm")</f>
        <v>Apr</v>
      </c>
      <c r="F681" s="4" t="s">
        <v>20</v>
      </c>
      <c r="G681" s="4" t="s">
        <v>21</v>
      </c>
      <c r="H681" s="4" t="s">
        <v>28</v>
      </c>
      <c r="I681" s="4" t="s">
        <v>13</v>
      </c>
      <c r="J681" s="4" t="s">
        <v>9</v>
      </c>
      <c r="K681" s="4" t="s">
        <v>46</v>
      </c>
      <c r="L681" s="8">
        <v>1</v>
      </c>
      <c r="M681" s="5">
        <v>70.2</v>
      </c>
      <c r="N681" s="6">
        <v>0</v>
      </c>
      <c r="O681" s="5">
        <v>32.06</v>
      </c>
      <c r="P681" s="5">
        <f t="shared" si="40"/>
        <v>70.2</v>
      </c>
      <c r="Q681" s="5">
        <f t="shared" si="41"/>
        <v>32.06</v>
      </c>
      <c r="R681" s="5">
        <f t="shared" si="42"/>
        <v>38.14</v>
      </c>
      <c r="S681" s="7">
        <f t="shared" si="43"/>
        <v>0.5433048433048433</v>
      </c>
    </row>
    <row r="682" spans="1:19" ht="15.6">
      <c r="A682" s="2">
        <v>3500</v>
      </c>
      <c r="B682" s="3">
        <v>46139</v>
      </c>
      <c r="C682" s="4">
        <f>YEAR(SalesDataTable[[#This Row],[Order Date]])</f>
        <v>2026</v>
      </c>
      <c r="D682" s="10" t="str">
        <f>"Q"&amp;ROUNDUP(MONTH(SalesDataTable[[#This Row],[Order Date]])/3,0)</f>
        <v>Q2</v>
      </c>
      <c r="E682" s="4" t="str">
        <f>TEXT(SalesDataTable[[#This Row],[Order Date]],"mmm")</f>
        <v>Apr</v>
      </c>
      <c r="F682" s="4" t="s">
        <v>6</v>
      </c>
      <c r="G682" s="4" t="s">
        <v>43</v>
      </c>
      <c r="H682" s="4" t="s">
        <v>2</v>
      </c>
      <c r="I682" s="4" t="s">
        <v>13</v>
      </c>
      <c r="J682" s="4" t="s">
        <v>34</v>
      </c>
      <c r="K682" s="4" t="s">
        <v>45</v>
      </c>
      <c r="L682" s="8">
        <v>4</v>
      </c>
      <c r="M682" s="5">
        <v>50.67</v>
      </c>
      <c r="N682" s="6">
        <v>0</v>
      </c>
      <c r="O682" s="5">
        <v>22.62</v>
      </c>
      <c r="P682" s="5">
        <f t="shared" si="40"/>
        <v>202.68</v>
      </c>
      <c r="Q682" s="5">
        <f t="shared" si="41"/>
        <v>90.48</v>
      </c>
      <c r="R682" s="5">
        <f t="shared" si="42"/>
        <v>112.2</v>
      </c>
      <c r="S682" s="7">
        <f t="shared" si="43"/>
        <v>0.55358200118413259</v>
      </c>
    </row>
    <row r="683" spans="1:19" ht="15.6">
      <c r="A683" s="2">
        <v>3856</v>
      </c>
      <c r="B683" s="3">
        <v>46139</v>
      </c>
      <c r="C683" s="4">
        <f>YEAR(SalesDataTable[[#This Row],[Order Date]])</f>
        <v>2026</v>
      </c>
      <c r="D683" s="10" t="str">
        <f>"Q"&amp;ROUNDUP(MONTH(SalesDataTable[[#This Row],[Order Date]])/3,0)</f>
        <v>Q2</v>
      </c>
      <c r="E683" s="4" t="str">
        <f>TEXT(SalesDataTable[[#This Row],[Order Date]],"mmm")</f>
        <v>Apr</v>
      </c>
      <c r="F683" s="4" t="s">
        <v>6</v>
      </c>
      <c r="G683" s="4" t="s">
        <v>41</v>
      </c>
      <c r="H683" s="4" t="s">
        <v>19</v>
      </c>
      <c r="I683" s="4" t="s">
        <v>13</v>
      </c>
      <c r="J683" s="4" t="s">
        <v>14</v>
      </c>
      <c r="K683" s="4" t="s">
        <v>48</v>
      </c>
      <c r="L683" s="8">
        <v>3</v>
      </c>
      <c r="M683" s="5">
        <v>161.05000000000001</v>
      </c>
      <c r="N683" s="6">
        <v>0.05</v>
      </c>
      <c r="O683" s="5">
        <v>87.43</v>
      </c>
      <c r="P683" s="5">
        <f t="shared" si="40"/>
        <v>458.99250000000001</v>
      </c>
      <c r="Q683" s="5">
        <f t="shared" si="41"/>
        <v>262.29000000000002</v>
      </c>
      <c r="R683" s="5">
        <f t="shared" si="42"/>
        <v>196.70249999999999</v>
      </c>
      <c r="S683" s="7">
        <f t="shared" si="43"/>
        <v>0.4285527541299694</v>
      </c>
    </row>
    <row r="684" spans="1:19" ht="15.6">
      <c r="A684" s="2">
        <v>4044</v>
      </c>
      <c r="B684" s="3">
        <v>46139</v>
      </c>
      <c r="C684" s="4">
        <f>YEAR(SalesDataTable[[#This Row],[Order Date]])</f>
        <v>2026</v>
      </c>
      <c r="D684" s="10" t="str">
        <f>"Q"&amp;ROUNDUP(MONTH(SalesDataTable[[#This Row],[Order Date]])/3,0)</f>
        <v>Q2</v>
      </c>
      <c r="E684" s="4" t="str">
        <f>TEXT(SalesDataTable[[#This Row],[Order Date]],"mmm")</f>
        <v>Apr</v>
      </c>
      <c r="F684" s="4" t="s">
        <v>6</v>
      </c>
      <c r="G684" s="4" t="s">
        <v>27</v>
      </c>
      <c r="H684" s="4" t="s">
        <v>8</v>
      </c>
      <c r="I684" s="4" t="s">
        <v>13</v>
      </c>
      <c r="J684" s="4" t="s">
        <v>34</v>
      </c>
      <c r="K684" s="4" t="s">
        <v>38</v>
      </c>
      <c r="L684" s="8">
        <v>10</v>
      </c>
      <c r="M684" s="5">
        <v>124.59</v>
      </c>
      <c r="N684" s="6">
        <v>0.15</v>
      </c>
      <c r="O684" s="5">
        <v>67.14</v>
      </c>
      <c r="P684" s="5">
        <f t="shared" si="40"/>
        <v>1059.0150000000001</v>
      </c>
      <c r="Q684" s="5">
        <f t="shared" si="41"/>
        <v>671.4</v>
      </c>
      <c r="R684" s="5">
        <f t="shared" si="42"/>
        <v>387.61500000000012</v>
      </c>
      <c r="S684" s="7">
        <f t="shared" si="43"/>
        <v>0.36601464568490538</v>
      </c>
    </row>
    <row r="685" spans="1:19" ht="15.6">
      <c r="A685" s="2">
        <v>4235</v>
      </c>
      <c r="B685" s="3">
        <v>46139</v>
      </c>
      <c r="C685" s="4">
        <f>YEAR(SalesDataTable[[#This Row],[Order Date]])</f>
        <v>2026</v>
      </c>
      <c r="D685" s="10" t="str">
        <f>"Q"&amp;ROUNDUP(MONTH(SalesDataTable[[#This Row],[Order Date]])/3,0)</f>
        <v>Q2</v>
      </c>
      <c r="E685" s="4" t="str">
        <f>TEXT(SalesDataTable[[#This Row],[Order Date]],"mmm")</f>
        <v>Apr</v>
      </c>
      <c r="F685" s="4" t="s">
        <v>11</v>
      </c>
      <c r="G685" s="4" t="s">
        <v>52</v>
      </c>
      <c r="H685" s="4" t="s">
        <v>2</v>
      </c>
      <c r="I685" s="4" t="s">
        <v>16</v>
      </c>
      <c r="J685" s="4" t="s">
        <v>34</v>
      </c>
      <c r="K685" s="4" t="s">
        <v>45</v>
      </c>
      <c r="L685" s="8">
        <v>1</v>
      </c>
      <c r="M685" s="5">
        <v>50.18</v>
      </c>
      <c r="N685" s="6">
        <v>0</v>
      </c>
      <c r="O685" s="5">
        <v>22.05</v>
      </c>
      <c r="P685" s="5">
        <f t="shared" si="40"/>
        <v>50.18</v>
      </c>
      <c r="Q685" s="5">
        <f t="shared" si="41"/>
        <v>22.05</v>
      </c>
      <c r="R685" s="5">
        <f t="shared" si="42"/>
        <v>28.13</v>
      </c>
      <c r="S685" s="7">
        <f t="shared" si="43"/>
        <v>0.56058190514149064</v>
      </c>
    </row>
    <row r="686" spans="1:19" ht="15.6">
      <c r="A686" s="2">
        <v>122</v>
      </c>
      <c r="B686" s="3">
        <v>46140</v>
      </c>
      <c r="C686" s="4">
        <f>YEAR(SalesDataTable[[#This Row],[Order Date]])</f>
        <v>2026</v>
      </c>
      <c r="D686" s="10" t="str">
        <f>"Q"&amp;ROUNDUP(MONTH(SalesDataTable[[#This Row],[Order Date]])/3,0)</f>
        <v>Q2</v>
      </c>
      <c r="E686" s="4" t="str">
        <f>TEXT(SalesDataTable[[#This Row],[Order Date]],"mmm")</f>
        <v>Apr</v>
      </c>
      <c r="F686" s="4" t="s">
        <v>6</v>
      </c>
      <c r="G686" s="4" t="s">
        <v>41</v>
      </c>
      <c r="H686" s="4" t="s">
        <v>2</v>
      </c>
      <c r="I686" s="4" t="s">
        <v>13</v>
      </c>
      <c r="J686" s="4" t="s">
        <v>23</v>
      </c>
      <c r="K686" s="4" t="s">
        <v>40</v>
      </c>
      <c r="L686" s="8">
        <v>1</v>
      </c>
      <c r="M686" s="5">
        <v>83.38</v>
      </c>
      <c r="N686" s="6">
        <v>0</v>
      </c>
      <c r="O686" s="5">
        <v>38.979999999999997</v>
      </c>
      <c r="P686" s="5">
        <f t="shared" si="40"/>
        <v>83.38</v>
      </c>
      <c r="Q686" s="5">
        <f t="shared" si="41"/>
        <v>38.979999999999997</v>
      </c>
      <c r="R686" s="5">
        <f t="shared" si="42"/>
        <v>44.4</v>
      </c>
      <c r="S686" s="7">
        <f t="shared" si="43"/>
        <v>0.53250179899256422</v>
      </c>
    </row>
    <row r="687" spans="1:19" ht="15.6">
      <c r="A687" s="2">
        <v>239</v>
      </c>
      <c r="B687" s="3">
        <v>46140</v>
      </c>
      <c r="C687" s="4">
        <f>YEAR(SalesDataTable[[#This Row],[Order Date]])</f>
        <v>2026</v>
      </c>
      <c r="D687" s="10" t="str">
        <f>"Q"&amp;ROUNDUP(MONTH(SalesDataTable[[#This Row],[Order Date]])/3,0)</f>
        <v>Q2</v>
      </c>
      <c r="E687" s="4" t="str">
        <f>TEXT(SalesDataTable[[#This Row],[Order Date]],"mmm")</f>
        <v>Apr</v>
      </c>
      <c r="F687" s="4" t="s">
        <v>20</v>
      </c>
      <c r="G687" s="4" t="s">
        <v>31</v>
      </c>
      <c r="H687" s="4" t="s">
        <v>2</v>
      </c>
      <c r="I687" s="4" t="s">
        <v>3</v>
      </c>
      <c r="J687" s="4" t="s">
        <v>14</v>
      </c>
      <c r="K687" s="4" t="s">
        <v>15</v>
      </c>
      <c r="L687" s="8">
        <v>1</v>
      </c>
      <c r="M687" s="5">
        <v>35.549999999999997</v>
      </c>
      <c r="N687" s="6">
        <v>0.05</v>
      </c>
      <c r="O687" s="5">
        <v>13.25</v>
      </c>
      <c r="P687" s="5">
        <f t="shared" si="40"/>
        <v>33.772499999999994</v>
      </c>
      <c r="Q687" s="5">
        <f t="shared" si="41"/>
        <v>13.25</v>
      </c>
      <c r="R687" s="5">
        <f t="shared" si="42"/>
        <v>20.522499999999994</v>
      </c>
      <c r="S687" s="7">
        <f t="shared" si="43"/>
        <v>0.60766896143311855</v>
      </c>
    </row>
    <row r="688" spans="1:19" ht="15.6">
      <c r="A688" s="2">
        <v>356</v>
      </c>
      <c r="B688" s="3">
        <v>46140</v>
      </c>
      <c r="C688" s="4">
        <f>YEAR(SalesDataTable[[#This Row],[Order Date]])</f>
        <v>2026</v>
      </c>
      <c r="D688" s="10" t="str">
        <f>"Q"&amp;ROUNDUP(MONTH(SalesDataTable[[#This Row],[Order Date]])/3,0)</f>
        <v>Q2</v>
      </c>
      <c r="E688" s="4" t="str">
        <f>TEXT(SalesDataTable[[#This Row],[Order Date]],"mmm")</f>
        <v>Apr</v>
      </c>
      <c r="F688" s="4" t="s">
        <v>20</v>
      </c>
      <c r="G688" s="4" t="s">
        <v>33</v>
      </c>
      <c r="H688" s="4" t="s">
        <v>19</v>
      </c>
      <c r="I688" s="4" t="s">
        <v>13</v>
      </c>
      <c r="J688" s="4" t="s">
        <v>9</v>
      </c>
      <c r="K688" s="4" t="s">
        <v>37</v>
      </c>
      <c r="L688" s="8">
        <v>1</v>
      </c>
      <c r="M688" s="5">
        <v>154.36000000000001</v>
      </c>
      <c r="N688" s="6">
        <v>0</v>
      </c>
      <c r="O688" s="5">
        <v>77.760000000000005</v>
      </c>
      <c r="P688" s="5">
        <f t="shared" si="40"/>
        <v>154.36000000000001</v>
      </c>
      <c r="Q688" s="5">
        <f t="shared" si="41"/>
        <v>77.760000000000005</v>
      </c>
      <c r="R688" s="5">
        <f t="shared" si="42"/>
        <v>76.600000000000009</v>
      </c>
      <c r="S688" s="7">
        <f t="shared" si="43"/>
        <v>0.49624254988338951</v>
      </c>
    </row>
    <row r="689" spans="1:19" ht="15.6">
      <c r="A689" s="2">
        <v>785</v>
      </c>
      <c r="B689" s="3">
        <v>46140</v>
      </c>
      <c r="C689" s="4">
        <f>YEAR(SalesDataTable[[#This Row],[Order Date]])</f>
        <v>2026</v>
      </c>
      <c r="D689" s="10" t="str">
        <f>"Q"&amp;ROUNDUP(MONTH(SalesDataTable[[#This Row],[Order Date]])/3,0)</f>
        <v>Q2</v>
      </c>
      <c r="E689" s="4" t="str">
        <f>TEXT(SalesDataTable[[#This Row],[Order Date]],"mmm")</f>
        <v>Apr</v>
      </c>
      <c r="F689" s="4" t="s">
        <v>0</v>
      </c>
      <c r="G689" s="4" t="s">
        <v>36</v>
      </c>
      <c r="H689" s="4" t="s">
        <v>28</v>
      </c>
      <c r="I689" s="4" t="s">
        <v>13</v>
      </c>
      <c r="J689" s="4" t="s">
        <v>9</v>
      </c>
      <c r="K689" s="4" t="s">
        <v>37</v>
      </c>
      <c r="L689" s="8">
        <v>1</v>
      </c>
      <c r="M689" s="5">
        <v>155.68</v>
      </c>
      <c r="N689" s="6">
        <v>0</v>
      </c>
      <c r="O689" s="5">
        <v>77.97</v>
      </c>
      <c r="P689" s="5">
        <f t="shared" si="40"/>
        <v>155.68</v>
      </c>
      <c r="Q689" s="5">
        <f t="shared" si="41"/>
        <v>77.97</v>
      </c>
      <c r="R689" s="5">
        <f t="shared" si="42"/>
        <v>77.710000000000008</v>
      </c>
      <c r="S689" s="7">
        <f t="shared" si="43"/>
        <v>0.49916495375128472</v>
      </c>
    </row>
    <row r="690" spans="1:19" ht="15.6">
      <c r="A690" s="2">
        <v>2325</v>
      </c>
      <c r="B690" s="3">
        <v>46140</v>
      </c>
      <c r="C690" s="4">
        <f>YEAR(SalesDataTable[[#This Row],[Order Date]])</f>
        <v>2026</v>
      </c>
      <c r="D690" s="10" t="str">
        <f>"Q"&amp;ROUNDUP(MONTH(SalesDataTable[[#This Row],[Order Date]])/3,0)</f>
        <v>Q2</v>
      </c>
      <c r="E690" s="4" t="str">
        <f>TEXT(SalesDataTable[[#This Row],[Order Date]],"mmm")</f>
        <v>Apr</v>
      </c>
      <c r="F690" s="4" t="s">
        <v>0</v>
      </c>
      <c r="G690" s="4" t="s">
        <v>1</v>
      </c>
      <c r="H690" s="4" t="s">
        <v>2</v>
      </c>
      <c r="I690" s="4" t="s">
        <v>3</v>
      </c>
      <c r="J690" s="4" t="s">
        <v>34</v>
      </c>
      <c r="K690" s="4" t="s">
        <v>35</v>
      </c>
      <c r="L690" s="8">
        <v>1</v>
      </c>
      <c r="M690" s="5">
        <v>40.950000000000003</v>
      </c>
      <c r="N690" s="6">
        <v>0.15</v>
      </c>
      <c r="O690" s="5">
        <v>14.89</v>
      </c>
      <c r="P690" s="5">
        <f t="shared" si="40"/>
        <v>34.807500000000005</v>
      </c>
      <c r="Q690" s="5">
        <f t="shared" si="41"/>
        <v>14.89</v>
      </c>
      <c r="R690" s="5">
        <f t="shared" si="42"/>
        <v>19.917500000000004</v>
      </c>
      <c r="S690" s="7">
        <f t="shared" si="43"/>
        <v>0.57221863104216053</v>
      </c>
    </row>
    <row r="691" spans="1:19" ht="15.6">
      <c r="A691" s="2">
        <v>2566</v>
      </c>
      <c r="B691" s="3">
        <v>46140</v>
      </c>
      <c r="C691" s="4">
        <f>YEAR(SalesDataTable[[#This Row],[Order Date]])</f>
        <v>2026</v>
      </c>
      <c r="D691" s="10" t="str">
        <f>"Q"&amp;ROUNDUP(MONTH(SalesDataTable[[#This Row],[Order Date]])/3,0)</f>
        <v>Q2</v>
      </c>
      <c r="E691" s="4" t="str">
        <f>TEXT(SalesDataTable[[#This Row],[Order Date]],"mmm")</f>
        <v>Apr</v>
      </c>
      <c r="F691" s="4" t="s">
        <v>20</v>
      </c>
      <c r="G691" s="4" t="s">
        <v>47</v>
      </c>
      <c r="H691" s="4" t="s">
        <v>28</v>
      </c>
      <c r="I691" s="4" t="s">
        <v>3</v>
      </c>
      <c r="J691" s="4" t="s">
        <v>14</v>
      </c>
      <c r="K691" s="4" t="s">
        <v>32</v>
      </c>
      <c r="L691" s="8">
        <v>3</v>
      </c>
      <c r="M691" s="5">
        <v>47.28</v>
      </c>
      <c r="N691" s="6">
        <v>0.05</v>
      </c>
      <c r="O691" s="5">
        <v>18.52</v>
      </c>
      <c r="P691" s="5">
        <f t="shared" si="40"/>
        <v>134.74799999999999</v>
      </c>
      <c r="Q691" s="5">
        <f t="shared" si="41"/>
        <v>55.56</v>
      </c>
      <c r="R691" s="5">
        <f t="shared" si="42"/>
        <v>79.187999999999988</v>
      </c>
      <c r="S691" s="7">
        <f t="shared" si="43"/>
        <v>0.58767477068305274</v>
      </c>
    </row>
    <row r="692" spans="1:19" ht="15.6">
      <c r="A692" s="2">
        <v>3105</v>
      </c>
      <c r="B692" s="3">
        <v>46140</v>
      </c>
      <c r="C692" s="4">
        <f>YEAR(SalesDataTable[[#This Row],[Order Date]])</f>
        <v>2026</v>
      </c>
      <c r="D692" s="10" t="str">
        <f>"Q"&amp;ROUNDUP(MONTH(SalesDataTable[[#This Row],[Order Date]])/3,0)</f>
        <v>Q2</v>
      </c>
      <c r="E692" s="4" t="str">
        <f>TEXT(SalesDataTable[[#This Row],[Order Date]],"mmm")</f>
        <v>Apr</v>
      </c>
      <c r="F692" s="4" t="s">
        <v>20</v>
      </c>
      <c r="G692" s="4" t="s">
        <v>31</v>
      </c>
      <c r="H692" s="4" t="s">
        <v>2</v>
      </c>
      <c r="I692" s="4" t="s">
        <v>3</v>
      </c>
      <c r="J692" s="4" t="s">
        <v>34</v>
      </c>
      <c r="K692" s="4" t="s">
        <v>45</v>
      </c>
      <c r="L692" s="8">
        <v>4</v>
      </c>
      <c r="M692" s="5">
        <v>51.57</v>
      </c>
      <c r="N692" s="6">
        <v>0.1</v>
      </c>
      <c r="O692" s="5">
        <v>22.58</v>
      </c>
      <c r="P692" s="5">
        <f t="shared" si="40"/>
        <v>185.65200000000002</v>
      </c>
      <c r="Q692" s="5">
        <f t="shared" si="41"/>
        <v>90.32</v>
      </c>
      <c r="R692" s="5">
        <f t="shared" si="42"/>
        <v>95.332000000000022</v>
      </c>
      <c r="S692" s="7">
        <f t="shared" si="43"/>
        <v>0.51349837330058401</v>
      </c>
    </row>
    <row r="693" spans="1:19" ht="15.6">
      <c r="A693" s="2">
        <v>3167</v>
      </c>
      <c r="B693" s="3">
        <v>46140</v>
      </c>
      <c r="C693" s="4">
        <f>YEAR(SalesDataTable[[#This Row],[Order Date]])</f>
        <v>2026</v>
      </c>
      <c r="D693" s="10" t="str">
        <f>"Q"&amp;ROUNDUP(MONTH(SalesDataTable[[#This Row],[Order Date]])/3,0)</f>
        <v>Q2</v>
      </c>
      <c r="E693" s="4" t="str">
        <f>TEXT(SalesDataTable[[#This Row],[Order Date]],"mmm")</f>
        <v>Apr</v>
      </c>
      <c r="F693" s="4" t="s">
        <v>20</v>
      </c>
      <c r="G693" s="4" t="s">
        <v>33</v>
      </c>
      <c r="H693" s="4" t="s">
        <v>2</v>
      </c>
      <c r="I693" s="4" t="s">
        <v>16</v>
      </c>
      <c r="J693" s="4" t="s">
        <v>4</v>
      </c>
      <c r="K693" s="4" t="s">
        <v>22</v>
      </c>
      <c r="L693" s="8">
        <v>1</v>
      </c>
      <c r="M693" s="5">
        <v>51.61</v>
      </c>
      <c r="N693" s="6">
        <v>0</v>
      </c>
      <c r="O693" s="5">
        <v>23</v>
      </c>
      <c r="P693" s="5">
        <f t="shared" si="40"/>
        <v>51.61</v>
      </c>
      <c r="Q693" s="5">
        <f t="shared" si="41"/>
        <v>23</v>
      </c>
      <c r="R693" s="5">
        <f t="shared" si="42"/>
        <v>28.61</v>
      </c>
      <c r="S693" s="7">
        <f t="shared" si="43"/>
        <v>0.55434993218368533</v>
      </c>
    </row>
    <row r="694" spans="1:19" ht="15.6">
      <c r="A694" s="2">
        <v>4396</v>
      </c>
      <c r="B694" s="3">
        <v>46140</v>
      </c>
      <c r="C694" s="4">
        <f>YEAR(SalesDataTable[[#This Row],[Order Date]])</f>
        <v>2026</v>
      </c>
      <c r="D694" s="10" t="str">
        <f>"Q"&amp;ROUNDUP(MONTH(SalesDataTable[[#This Row],[Order Date]])/3,0)</f>
        <v>Q2</v>
      </c>
      <c r="E694" s="4" t="str">
        <f>TEXT(SalesDataTable[[#This Row],[Order Date]],"mmm")</f>
        <v>Apr</v>
      </c>
      <c r="F694" s="4" t="s">
        <v>0</v>
      </c>
      <c r="G694" s="4" t="s">
        <v>50</v>
      </c>
      <c r="H694" s="4" t="s">
        <v>19</v>
      </c>
      <c r="I694" s="4" t="s">
        <v>3</v>
      </c>
      <c r="J694" s="4" t="s">
        <v>34</v>
      </c>
      <c r="K694" s="4" t="s">
        <v>45</v>
      </c>
      <c r="L694" s="8">
        <v>1</v>
      </c>
      <c r="M694" s="5">
        <v>50.56</v>
      </c>
      <c r="N694" s="6">
        <v>0.05</v>
      </c>
      <c r="O694" s="5">
        <v>22.06</v>
      </c>
      <c r="P694" s="5">
        <f t="shared" si="40"/>
        <v>48.031999999999996</v>
      </c>
      <c r="Q694" s="5">
        <f t="shared" si="41"/>
        <v>22.06</v>
      </c>
      <c r="R694" s="5">
        <f t="shared" si="42"/>
        <v>25.971999999999998</v>
      </c>
      <c r="S694" s="7">
        <f t="shared" si="43"/>
        <v>0.54072285143237842</v>
      </c>
    </row>
    <row r="695" spans="1:19" ht="15.6">
      <c r="A695" s="2">
        <v>4475</v>
      </c>
      <c r="B695" s="3">
        <v>46140</v>
      </c>
      <c r="C695" s="4">
        <f>YEAR(SalesDataTable[[#This Row],[Order Date]])</f>
        <v>2026</v>
      </c>
      <c r="D695" s="10" t="str">
        <f>"Q"&amp;ROUNDUP(MONTH(SalesDataTable[[#This Row],[Order Date]])/3,0)</f>
        <v>Q2</v>
      </c>
      <c r="E695" s="4" t="str">
        <f>TEXT(SalesDataTable[[#This Row],[Order Date]],"mmm")</f>
        <v>Apr</v>
      </c>
      <c r="F695" s="4" t="s">
        <v>11</v>
      </c>
      <c r="G695" s="4" t="s">
        <v>25</v>
      </c>
      <c r="H695" s="4" t="s">
        <v>28</v>
      </c>
      <c r="I695" s="4" t="s">
        <v>16</v>
      </c>
      <c r="J695" s="4" t="s">
        <v>14</v>
      </c>
      <c r="K695" s="4" t="s">
        <v>48</v>
      </c>
      <c r="L695" s="8">
        <v>2</v>
      </c>
      <c r="M695" s="5">
        <v>165.74</v>
      </c>
      <c r="N695" s="6">
        <v>0</v>
      </c>
      <c r="O695" s="5">
        <v>87.73</v>
      </c>
      <c r="P695" s="5">
        <f t="shared" si="40"/>
        <v>331.48</v>
      </c>
      <c r="Q695" s="5">
        <f t="shared" si="41"/>
        <v>175.46</v>
      </c>
      <c r="R695" s="5">
        <f t="shared" si="42"/>
        <v>156.02000000000001</v>
      </c>
      <c r="S695" s="7">
        <f t="shared" si="43"/>
        <v>0.47067696391939184</v>
      </c>
    </row>
    <row r="696" spans="1:19" ht="15.6">
      <c r="A696" s="2">
        <v>4482</v>
      </c>
      <c r="B696" s="3">
        <v>46140</v>
      </c>
      <c r="C696" s="4">
        <f>YEAR(SalesDataTable[[#This Row],[Order Date]])</f>
        <v>2026</v>
      </c>
      <c r="D696" s="10" t="str">
        <f>"Q"&amp;ROUNDUP(MONTH(SalesDataTable[[#This Row],[Order Date]])/3,0)</f>
        <v>Q2</v>
      </c>
      <c r="E696" s="4" t="str">
        <f>TEXT(SalesDataTable[[#This Row],[Order Date]],"mmm")</f>
        <v>Apr</v>
      </c>
      <c r="F696" s="4" t="s">
        <v>11</v>
      </c>
      <c r="G696" s="4" t="s">
        <v>12</v>
      </c>
      <c r="H696" s="4" t="s">
        <v>2</v>
      </c>
      <c r="I696" s="4" t="s">
        <v>16</v>
      </c>
      <c r="J696" s="4" t="s">
        <v>34</v>
      </c>
      <c r="K696" s="4" t="s">
        <v>42</v>
      </c>
      <c r="L696" s="8">
        <v>3</v>
      </c>
      <c r="M696" s="5">
        <v>36.770000000000003</v>
      </c>
      <c r="N696" s="6">
        <v>0</v>
      </c>
      <c r="O696" s="5">
        <v>13.63</v>
      </c>
      <c r="P696" s="5">
        <f t="shared" si="40"/>
        <v>110.31</v>
      </c>
      <c r="Q696" s="5">
        <f t="shared" si="41"/>
        <v>40.89</v>
      </c>
      <c r="R696" s="5">
        <f t="shared" si="42"/>
        <v>69.42</v>
      </c>
      <c r="S696" s="7">
        <f t="shared" si="43"/>
        <v>0.62931737829752521</v>
      </c>
    </row>
    <row r="697" spans="1:19" ht="15.6">
      <c r="A697" s="2">
        <v>5022</v>
      </c>
      <c r="B697" s="3">
        <v>46140</v>
      </c>
      <c r="C697" s="4">
        <f>YEAR(SalesDataTable[[#This Row],[Order Date]])</f>
        <v>2026</v>
      </c>
      <c r="D697" s="10" t="str">
        <f>"Q"&amp;ROUNDUP(MONTH(SalesDataTable[[#This Row],[Order Date]])/3,0)</f>
        <v>Q2</v>
      </c>
      <c r="E697" s="4" t="str">
        <f>TEXT(SalesDataTable[[#This Row],[Order Date]],"mmm")</f>
        <v>Apr</v>
      </c>
      <c r="F697" s="4" t="s">
        <v>20</v>
      </c>
      <c r="G697" s="4" t="s">
        <v>31</v>
      </c>
      <c r="H697" s="4" t="s">
        <v>2</v>
      </c>
      <c r="I697" s="4" t="s">
        <v>16</v>
      </c>
      <c r="J697" s="4" t="s">
        <v>23</v>
      </c>
      <c r="K697" s="4" t="s">
        <v>29</v>
      </c>
      <c r="L697" s="8">
        <v>2</v>
      </c>
      <c r="M697" s="5">
        <v>196.37</v>
      </c>
      <c r="N697" s="6">
        <v>0</v>
      </c>
      <c r="O697" s="5">
        <v>101.73</v>
      </c>
      <c r="P697" s="5">
        <f t="shared" si="40"/>
        <v>392.74</v>
      </c>
      <c r="Q697" s="5">
        <f t="shared" si="41"/>
        <v>203.46</v>
      </c>
      <c r="R697" s="5">
        <f t="shared" si="42"/>
        <v>189.28</v>
      </c>
      <c r="S697" s="7">
        <f t="shared" si="43"/>
        <v>0.48194734429902736</v>
      </c>
    </row>
    <row r="698" spans="1:19" ht="15.6">
      <c r="A698" s="2">
        <v>1304</v>
      </c>
      <c r="B698" s="3">
        <v>46141</v>
      </c>
      <c r="C698" s="4">
        <f>YEAR(SalesDataTable[[#This Row],[Order Date]])</f>
        <v>2026</v>
      </c>
      <c r="D698" s="10" t="str">
        <f>"Q"&amp;ROUNDUP(MONTH(SalesDataTable[[#This Row],[Order Date]])/3,0)</f>
        <v>Q2</v>
      </c>
      <c r="E698" s="4" t="str">
        <f>TEXT(SalesDataTable[[#This Row],[Order Date]],"mmm")</f>
        <v>Apr</v>
      </c>
      <c r="F698" s="4" t="s">
        <v>0</v>
      </c>
      <c r="G698" s="4" t="s">
        <v>1</v>
      </c>
      <c r="H698" s="4" t="s">
        <v>28</v>
      </c>
      <c r="I698" s="4" t="s">
        <v>3</v>
      </c>
      <c r="J698" s="4" t="s">
        <v>14</v>
      </c>
      <c r="K698" s="4" t="s">
        <v>15</v>
      </c>
      <c r="L698" s="8">
        <v>2</v>
      </c>
      <c r="M698" s="5">
        <v>35.33</v>
      </c>
      <c r="N698" s="6">
        <v>0</v>
      </c>
      <c r="O698" s="5">
        <v>13.69</v>
      </c>
      <c r="P698" s="5">
        <f t="shared" si="40"/>
        <v>70.66</v>
      </c>
      <c r="Q698" s="5">
        <f t="shared" si="41"/>
        <v>27.38</v>
      </c>
      <c r="R698" s="5">
        <f t="shared" si="42"/>
        <v>43.28</v>
      </c>
      <c r="S698" s="7">
        <f t="shared" si="43"/>
        <v>0.61251061420888764</v>
      </c>
    </row>
    <row r="699" spans="1:19" ht="15.6">
      <c r="A699" s="2">
        <v>3008</v>
      </c>
      <c r="B699" s="3">
        <v>46141</v>
      </c>
      <c r="C699" s="4">
        <f>YEAR(SalesDataTable[[#This Row],[Order Date]])</f>
        <v>2026</v>
      </c>
      <c r="D699" s="10" t="str">
        <f>"Q"&amp;ROUNDUP(MONTH(SalesDataTable[[#This Row],[Order Date]])/3,0)</f>
        <v>Q2</v>
      </c>
      <c r="E699" s="4" t="str">
        <f>TEXT(SalesDataTable[[#This Row],[Order Date]],"mmm")</f>
        <v>Apr</v>
      </c>
      <c r="F699" s="4" t="s">
        <v>11</v>
      </c>
      <c r="G699" s="4" t="s">
        <v>12</v>
      </c>
      <c r="H699" s="4" t="s">
        <v>8</v>
      </c>
      <c r="I699" s="4" t="s">
        <v>16</v>
      </c>
      <c r="J699" s="4" t="s">
        <v>14</v>
      </c>
      <c r="K699" s="4" t="s">
        <v>32</v>
      </c>
      <c r="L699" s="8">
        <v>4</v>
      </c>
      <c r="M699" s="5">
        <v>46.43</v>
      </c>
      <c r="N699" s="6">
        <v>0.1</v>
      </c>
      <c r="O699" s="5">
        <v>18.04</v>
      </c>
      <c r="P699" s="5">
        <f t="shared" si="40"/>
        <v>167.148</v>
      </c>
      <c r="Q699" s="5">
        <f t="shared" si="41"/>
        <v>72.16</v>
      </c>
      <c r="R699" s="5">
        <f t="shared" si="42"/>
        <v>94.988</v>
      </c>
      <c r="S699" s="7">
        <f t="shared" si="43"/>
        <v>0.56828678775695796</v>
      </c>
    </row>
    <row r="700" spans="1:19" ht="15.6">
      <c r="A700" s="2">
        <v>4140</v>
      </c>
      <c r="B700" s="3">
        <v>46141</v>
      </c>
      <c r="C700" s="4">
        <f>YEAR(SalesDataTable[[#This Row],[Order Date]])</f>
        <v>2026</v>
      </c>
      <c r="D700" s="10" t="str">
        <f>"Q"&amp;ROUNDUP(MONTH(SalesDataTable[[#This Row],[Order Date]])/3,0)</f>
        <v>Q2</v>
      </c>
      <c r="E700" s="4" t="str">
        <f>TEXT(SalesDataTable[[#This Row],[Order Date]],"mmm")</f>
        <v>Apr</v>
      </c>
      <c r="F700" s="4" t="s">
        <v>20</v>
      </c>
      <c r="G700" s="4" t="s">
        <v>31</v>
      </c>
      <c r="H700" s="4" t="s">
        <v>28</v>
      </c>
      <c r="I700" s="4" t="s">
        <v>13</v>
      </c>
      <c r="J700" s="4" t="s">
        <v>34</v>
      </c>
      <c r="K700" s="4" t="s">
        <v>38</v>
      </c>
      <c r="L700" s="8">
        <v>1</v>
      </c>
      <c r="M700" s="5">
        <v>125.25</v>
      </c>
      <c r="N700" s="6">
        <v>0</v>
      </c>
      <c r="O700" s="5">
        <v>70.88</v>
      </c>
      <c r="P700" s="5">
        <f t="shared" si="40"/>
        <v>125.25</v>
      </c>
      <c r="Q700" s="5">
        <f t="shared" si="41"/>
        <v>70.88</v>
      </c>
      <c r="R700" s="5">
        <f t="shared" si="42"/>
        <v>54.370000000000005</v>
      </c>
      <c r="S700" s="7">
        <f t="shared" si="43"/>
        <v>0.43409181636726552</v>
      </c>
    </row>
    <row r="701" spans="1:19" ht="15.6">
      <c r="A701" s="2">
        <v>4151</v>
      </c>
      <c r="B701" s="3">
        <v>46141</v>
      </c>
      <c r="C701" s="4">
        <f>YEAR(SalesDataTable[[#This Row],[Order Date]])</f>
        <v>2026</v>
      </c>
      <c r="D701" s="10" t="str">
        <f>"Q"&amp;ROUNDUP(MONTH(SalesDataTable[[#This Row],[Order Date]])/3,0)</f>
        <v>Q2</v>
      </c>
      <c r="E701" s="4" t="str">
        <f>TEXT(SalesDataTable[[#This Row],[Order Date]],"mmm")</f>
        <v>Apr</v>
      </c>
      <c r="F701" s="4" t="s">
        <v>6</v>
      </c>
      <c r="G701" s="4" t="s">
        <v>49</v>
      </c>
      <c r="H701" s="4" t="s">
        <v>2</v>
      </c>
      <c r="I701" s="4" t="s">
        <v>3</v>
      </c>
      <c r="J701" s="4" t="s">
        <v>23</v>
      </c>
      <c r="K701" s="4" t="s">
        <v>24</v>
      </c>
      <c r="L701" s="8">
        <v>1</v>
      </c>
      <c r="M701" s="5">
        <v>341.98</v>
      </c>
      <c r="N701" s="6">
        <v>0</v>
      </c>
      <c r="O701" s="5">
        <v>192.43</v>
      </c>
      <c r="P701" s="5">
        <f t="shared" si="40"/>
        <v>341.98</v>
      </c>
      <c r="Q701" s="5">
        <f t="shared" si="41"/>
        <v>192.43</v>
      </c>
      <c r="R701" s="5">
        <f t="shared" si="42"/>
        <v>149.55000000000001</v>
      </c>
      <c r="S701" s="7">
        <f t="shared" si="43"/>
        <v>0.43730627522077314</v>
      </c>
    </row>
    <row r="702" spans="1:19" ht="15.6">
      <c r="A702" s="2">
        <v>4650</v>
      </c>
      <c r="B702" s="3">
        <v>46141</v>
      </c>
      <c r="C702" s="4">
        <f>YEAR(SalesDataTable[[#This Row],[Order Date]])</f>
        <v>2026</v>
      </c>
      <c r="D702" s="10" t="str">
        <f>"Q"&amp;ROUNDUP(MONTH(SalesDataTable[[#This Row],[Order Date]])/3,0)</f>
        <v>Q2</v>
      </c>
      <c r="E702" s="4" t="str">
        <f>TEXT(SalesDataTable[[#This Row],[Order Date]],"mmm")</f>
        <v>Apr</v>
      </c>
      <c r="F702" s="4" t="s">
        <v>6</v>
      </c>
      <c r="G702" s="4" t="s">
        <v>27</v>
      </c>
      <c r="H702" s="4" t="s">
        <v>28</v>
      </c>
      <c r="I702" s="4" t="s">
        <v>16</v>
      </c>
      <c r="J702" s="4" t="s">
        <v>34</v>
      </c>
      <c r="K702" s="4" t="s">
        <v>35</v>
      </c>
      <c r="L702" s="8">
        <v>1</v>
      </c>
      <c r="M702" s="5">
        <v>40.04</v>
      </c>
      <c r="N702" s="6">
        <v>0</v>
      </c>
      <c r="O702" s="5">
        <v>14.72</v>
      </c>
      <c r="P702" s="5">
        <f t="shared" si="40"/>
        <v>40.04</v>
      </c>
      <c r="Q702" s="5">
        <f t="shared" si="41"/>
        <v>14.72</v>
      </c>
      <c r="R702" s="5">
        <f t="shared" si="42"/>
        <v>25.32</v>
      </c>
      <c r="S702" s="7">
        <f t="shared" si="43"/>
        <v>0.63236763236763238</v>
      </c>
    </row>
    <row r="703" spans="1:19" ht="15.6">
      <c r="A703" s="2">
        <v>4897</v>
      </c>
      <c r="B703" s="3">
        <v>46141</v>
      </c>
      <c r="C703" s="4">
        <f>YEAR(SalesDataTable[[#This Row],[Order Date]])</f>
        <v>2026</v>
      </c>
      <c r="D703" s="10" t="str">
        <f>"Q"&amp;ROUNDUP(MONTH(SalesDataTable[[#This Row],[Order Date]])/3,0)</f>
        <v>Q2</v>
      </c>
      <c r="E703" s="4" t="str">
        <f>TEXT(SalesDataTable[[#This Row],[Order Date]],"mmm")</f>
        <v>Apr</v>
      </c>
      <c r="F703" s="4" t="s">
        <v>20</v>
      </c>
      <c r="G703" s="4" t="s">
        <v>47</v>
      </c>
      <c r="H703" s="4" t="s">
        <v>2</v>
      </c>
      <c r="I703" s="4" t="s">
        <v>3</v>
      </c>
      <c r="J703" s="4" t="s">
        <v>4</v>
      </c>
      <c r="K703" s="4" t="s">
        <v>26</v>
      </c>
      <c r="L703" s="8">
        <v>3</v>
      </c>
      <c r="M703" s="5">
        <v>40.47</v>
      </c>
      <c r="N703" s="6">
        <v>0.05</v>
      </c>
      <c r="O703" s="5">
        <v>17.14</v>
      </c>
      <c r="P703" s="5">
        <f t="shared" si="40"/>
        <v>115.33949999999999</v>
      </c>
      <c r="Q703" s="5">
        <f t="shared" si="41"/>
        <v>51.42</v>
      </c>
      <c r="R703" s="5">
        <f t="shared" si="42"/>
        <v>63.919499999999985</v>
      </c>
      <c r="S703" s="7">
        <f t="shared" si="43"/>
        <v>0.5541856866034619</v>
      </c>
    </row>
    <row r="704" spans="1:19" ht="15.6">
      <c r="A704" s="2">
        <v>792</v>
      </c>
      <c r="B704" s="3">
        <v>46142</v>
      </c>
      <c r="C704" s="4">
        <f>YEAR(SalesDataTable[[#This Row],[Order Date]])</f>
        <v>2026</v>
      </c>
      <c r="D704" s="10" t="str">
        <f>"Q"&amp;ROUNDUP(MONTH(SalesDataTable[[#This Row],[Order Date]])/3,0)</f>
        <v>Q2</v>
      </c>
      <c r="E704" s="4" t="str">
        <f>TEXT(SalesDataTable[[#This Row],[Order Date]],"mmm")</f>
        <v>Apr</v>
      </c>
      <c r="F704" s="4" t="s">
        <v>20</v>
      </c>
      <c r="G704" s="4" t="s">
        <v>33</v>
      </c>
      <c r="H704" s="4" t="s">
        <v>8</v>
      </c>
      <c r="I704" s="4" t="s">
        <v>3</v>
      </c>
      <c r="J704" s="4" t="s">
        <v>23</v>
      </c>
      <c r="K704" s="4" t="s">
        <v>40</v>
      </c>
      <c r="L704" s="8">
        <v>6</v>
      </c>
      <c r="M704" s="5">
        <v>83.7</v>
      </c>
      <c r="N704" s="6">
        <v>0.2</v>
      </c>
      <c r="O704" s="5">
        <v>38.58</v>
      </c>
      <c r="P704" s="5">
        <f t="shared" si="40"/>
        <v>401.76000000000005</v>
      </c>
      <c r="Q704" s="5">
        <f t="shared" si="41"/>
        <v>231.48</v>
      </c>
      <c r="R704" s="5">
        <f t="shared" si="42"/>
        <v>170.28000000000006</v>
      </c>
      <c r="S704" s="7">
        <f t="shared" si="43"/>
        <v>0.42383512544802876</v>
      </c>
    </row>
    <row r="705" spans="1:19" ht="15.6">
      <c r="A705" s="2">
        <v>1796</v>
      </c>
      <c r="B705" s="3">
        <v>46142</v>
      </c>
      <c r="C705" s="4">
        <f>YEAR(SalesDataTable[[#This Row],[Order Date]])</f>
        <v>2026</v>
      </c>
      <c r="D705" s="10" t="str">
        <f>"Q"&amp;ROUNDUP(MONTH(SalesDataTable[[#This Row],[Order Date]])/3,0)</f>
        <v>Q2</v>
      </c>
      <c r="E705" s="4" t="str">
        <f>TEXT(SalesDataTable[[#This Row],[Order Date]],"mmm")</f>
        <v>Apr</v>
      </c>
      <c r="F705" s="4" t="s">
        <v>0</v>
      </c>
      <c r="G705" s="4" t="s">
        <v>50</v>
      </c>
      <c r="H705" s="4" t="s">
        <v>2</v>
      </c>
      <c r="I705" s="4" t="s">
        <v>3</v>
      </c>
      <c r="J705" s="4" t="s">
        <v>23</v>
      </c>
      <c r="K705" s="4" t="s">
        <v>40</v>
      </c>
      <c r="L705" s="8">
        <v>4</v>
      </c>
      <c r="M705" s="5">
        <v>83.27</v>
      </c>
      <c r="N705" s="6">
        <v>0</v>
      </c>
      <c r="O705" s="5">
        <v>39.979999999999997</v>
      </c>
      <c r="P705" s="5">
        <f t="shared" si="40"/>
        <v>333.08</v>
      </c>
      <c r="Q705" s="5">
        <f t="shared" si="41"/>
        <v>159.91999999999999</v>
      </c>
      <c r="R705" s="5">
        <f t="shared" si="42"/>
        <v>173.16</v>
      </c>
      <c r="S705" s="7">
        <f t="shared" si="43"/>
        <v>0.51987510507986068</v>
      </c>
    </row>
    <row r="706" spans="1:19" ht="15.6">
      <c r="A706" s="2">
        <v>3222</v>
      </c>
      <c r="B706" s="3">
        <v>46142</v>
      </c>
      <c r="C706" s="4">
        <f>YEAR(SalesDataTable[[#This Row],[Order Date]])</f>
        <v>2026</v>
      </c>
      <c r="D706" s="10" t="str">
        <f>"Q"&amp;ROUNDUP(MONTH(SalesDataTable[[#This Row],[Order Date]])/3,0)</f>
        <v>Q2</v>
      </c>
      <c r="E706" s="4" t="str">
        <f>TEXT(SalesDataTable[[#This Row],[Order Date]],"mmm")</f>
        <v>Apr</v>
      </c>
      <c r="F706" s="4" t="s">
        <v>11</v>
      </c>
      <c r="G706" s="4" t="s">
        <v>52</v>
      </c>
      <c r="H706" s="4" t="s">
        <v>8</v>
      </c>
      <c r="I706" s="4" t="s">
        <v>16</v>
      </c>
      <c r="J706" s="4" t="s">
        <v>23</v>
      </c>
      <c r="K706" s="4" t="s">
        <v>51</v>
      </c>
      <c r="L706" s="8">
        <v>3</v>
      </c>
      <c r="M706" s="5">
        <v>126.03</v>
      </c>
      <c r="N706" s="6">
        <v>0.1</v>
      </c>
      <c r="O706" s="5">
        <v>61.75</v>
      </c>
      <c r="P706" s="5">
        <f t="shared" ref="P706:P769" si="44">L706*M706*(1-N706)</f>
        <v>340.28100000000006</v>
      </c>
      <c r="Q706" s="5">
        <f t="shared" ref="Q706:Q769" si="45">L706*O706</f>
        <v>185.25</v>
      </c>
      <c r="R706" s="5">
        <f t="shared" ref="R706:R769" si="46">P706-Q706</f>
        <v>155.03100000000006</v>
      </c>
      <c r="S706" s="7">
        <f t="shared" ref="S706:S769" si="47">IFERROR(R706/P706,0)</f>
        <v>0.45559699189787273</v>
      </c>
    </row>
    <row r="707" spans="1:19" ht="15.6">
      <c r="A707" s="2">
        <v>3237</v>
      </c>
      <c r="B707" s="3">
        <v>46142</v>
      </c>
      <c r="C707" s="4">
        <f>YEAR(SalesDataTable[[#This Row],[Order Date]])</f>
        <v>2026</v>
      </c>
      <c r="D707" s="10" t="str">
        <f>"Q"&amp;ROUNDUP(MONTH(SalesDataTable[[#This Row],[Order Date]])/3,0)</f>
        <v>Q2</v>
      </c>
      <c r="E707" s="4" t="str">
        <f>TEXT(SalesDataTable[[#This Row],[Order Date]],"mmm")</f>
        <v>Apr</v>
      </c>
      <c r="F707" s="4" t="s">
        <v>6</v>
      </c>
      <c r="G707" s="4" t="s">
        <v>49</v>
      </c>
      <c r="H707" s="4" t="s">
        <v>2</v>
      </c>
      <c r="I707" s="4" t="s">
        <v>13</v>
      </c>
      <c r="J707" s="4" t="s">
        <v>23</v>
      </c>
      <c r="K707" s="4" t="s">
        <v>51</v>
      </c>
      <c r="L707" s="8">
        <v>1</v>
      </c>
      <c r="M707" s="5">
        <v>122.86</v>
      </c>
      <c r="N707" s="6">
        <v>0.05</v>
      </c>
      <c r="O707" s="5">
        <v>59.22</v>
      </c>
      <c r="P707" s="5">
        <f t="shared" si="44"/>
        <v>116.717</v>
      </c>
      <c r="Q707" s="5">
        <f t="shared" si="45"/>
        <v>59.22</v>
      </c>
      <c r="R707" s="5">
        <f t="shared" si="46"/>
        <v>57.497</v>
      </c>
      <c r="S707" s="7">
        <f t="shared" si="47"/>
        <v>0.49261889870370212</v>
      </c>
    </row>
    <row r="708" spans="1:19" ht="15.6">
      <c r="A708" s="2">
        <v>3695</v>
      </c>
      <c r="B708" s="3">
        <v>46142</v>
      </c>
      <c r="C708" s="4">
        <f>YEAR(SalesDataTable[[#This Row],[Order Date]])</f>
        <v>2026</v>
      </c>
      <c r="D708" s="10" t="str">
        <f>"Q"&amp;ROUNDUP(MONTH(SalesDataTable[[#This Row],[Order Date]])/3,0)</f>
        <v>Q2</v>
      </c>
      <c r="E708" s="4" t="str">
        <f>TEXT(SalesDataTable[[#This Row],[Order Date]],"mmm")</f>
        <v>Apr</v>
      </c>
      <c r="F708" s="4" t="s">
        <v>11</v>
      </c>
      <c r="G708" s="4" t="s">
        <v>12</v>
      </c>
      <c r="H708" s="4" t="s">
        <v>2</v>
      </c>
      <c r="I708" s="4" t="s">
        <v>13</v>
      </c>
      <c r="J708" s="4" t="s">
        <v>4</v>
      </c>
      <c r="K708" s="4" t="s">
        <v>26</v>
      </c>
      <c r="L708" s="8">
        <v>1</v>
      </c>
      <c r="M708" s="5">
        <v>39.44</v>
      </c>
      <c r="N708" s="6">
        <v>0.1</v>
      </c>
      <c r="O708" s="5">
        <v>16.63</v>
      </c>
      <c r="P708" s="5">
        <f t="shared" si="44"/>
        <v>35.496000000000002</v>
      </c>
      <c r="Q708" s="5">
        <f t="shared" si="45"/>
        <v>16.63</v>
      </c>
      <c r="R708" s="5">
        <f t="shared" si="46"/>
        <v>18.866000000000003</v>
      </c>
      <c r="S708" s="7">
        <f t="shared" si="47"/>
        <v>0.53149650664863657</v>
      </c>
    </row>
    <row r="709" spans="1:19" ht="15.6">
      <c r="A709" s="2">
        <v>5148</v>
      </c>
      <c r="B709" s="3">
        <v>46142</v>
      </c>
      <c r="C709" s="4">
        <f>YEAR(SalesDataTable[[#This Row],[Order Date]])</f>
        <v>2026</v>
      </c>
      <c r="D709" s="10" t="str">
        <f>"Q"&amp;ROUNDUP(MONTH(SalesDataTable[[#This Row],[Order Date]])/3,0)</f>
        <v>Q2</v>
      </c>
      <c r="E709" s="4" t="str">
        <f>TEXT(SalesDataTable[[#This Row],[Order Date]],"mmm")</f>
        <v>Apr</v>
      </c>
      <c r="F709" s="4" t="s">
        <v>11</v>
      </c>
      <c r="G709" s="4" t="s">
        <v>39</v>
      </c>
      <c r="H709" s="4" t="s">
        <v>2</v>
      </c>
      <c r="I709" s="4" t="s">
        <v>3</v>
      </c>
      <c r="J709" s="4" t="s">
        <v>14</v>
      </c>
      <c r="K709" s="4" t="s">
        <v>44</v>
      </c>
      <c r="L709" s="8">
        <v>1</v>
      </c>
      <c r="M709" s="5">
        <v>130.34</v>
      </c>
      <c r="N709" s="6">
        <v>0.1</v>
      </c>
      <c r="O709" s="5">
        <v>66.680000000000007</v>
      </c>
      <c r="P709" s="5">
        <f t="shared" si="44"/>
        <v>117.30600000000001</v>
      </c>
      <c r="Q709" s="5">
        <f t="shared" si="45"/>
        <v>66.680000000000007</v>
      </c>
      <c r="R709" s="5">
        <f t="shared" si="46"/>
        <v>50.626000000000005</v>
      </c>
      <c r="S709" s="7">
        <f t="shared" si="47"/>
        <v>0.43157212759790631</v>
      </c>
    </row>
    <row r="710" spans="1:19" ht="15.6">
      <c r="A710" s="2">
        <v>534</v>
      </c>
      <c r="B710" s="3">
        <v>46143</v>
      </c>
      <c r="C710" s="4">
        <f>YEAR(SalesDataTable[[#This Row],[Order Date]])</f>
        <v>2026</v>
      </c>
      <c r="D710" s="10" t="str">
        <f>"Q"&amp;ROUNDUP(MONTH(SalesDataTable[[#This Row],[Order Date]])/3,0)</f>
        <v>Q2</v>
      </c>
      <c r="E710" s="4" t="str">
        <f>TEXT(SalesDataTable[[#This Row],[Order Date]],"mmm")</f>
        <v>May</v>
      </c>
      <c r="F710" s="4" t="s">
        <v>6</v>
      </c>
      <c r="G710" s="4" t="s">
        <v>43</v>
      </c>
      <c r="H710" s="4" t="s">
        <v>2</v>
      </c>
      <c r="I710" s="4" t="s">
        <v>16</v>
      </c>
      <c r="J710" s="4" t="s">
        <v>9</v>
      </c>
      <c r="K710" s="4" t="s">
        <v>37</v>
      </c>
      <c r="L710" s="8">
        <v>1</v>
      </c>
      <c r="M710" s="5">
        <v>154.86000000000001</v>
      </c>
      <c r="N710" s="6">
        <v>0</v>
      </c>
      <c r="O710" s="5">
        <v>78.37</v>
      </c>
      <c r="P710" s="5">
        <f t="shared" si="44"/>
        <v>154.86000000000001</v>
      </c>
      <c r="Q710" s="5">
        <f t="shared" si="45"/>
        <v>78.37</v>
      </c>
      <c r="R710" s="5">
        <f t="shared" si="46"/>
        <v>76.490000000000009</v>
      </c>
      <c r="S710" s="7">
        <f t="shared" si="47"/>
        <v>0.49393000129148912</v>
      </c>
    </row>
    <row r="711" spans="1:19" ht="15.6">
      <c r="A711" s="2">
        <v>551</v>
      </c>
      <c r="B711" s="3">
        <v>46143</v>
      </c>
      <c r="C711" s="4">
        <f>YEAR(SalesDataTable[[#This Row],[Order Date]])</f>
        <v>2026</v>
      </c>
      <c r="D711" s="10" t="str">
        <f>"Q"&amp;ROUNDUP(MONTH(SalesDataTable[[#This Row],[Order Date]])/3,0)</f>
        <v>Q2</v>
      </c>
      <c r="E711" s="4" t="str">
        <f>TEXT(SalesDataTable[[#This Row],[Order Date]],"mmm")</f>
        <v>May</v>
      </c>
      <c r="F711" s="4" t="s">
        <v>20</v>
      </c>
      <c r="G711" s="4" t="s">
        <v>33</v>
      </c>
      <c r="H711" s="4" t="s">
        <v>19</v>
      </c>
      <c r="I711" s="4" t="s">
        <v>3</v>
      </c>
      <c r="J711" s="4" t="s">
        <v>4</v>
      </c>
      <c r="K711" s="4" t="s">
        <v>30</v>
      </c>
      <c r="L711" s="8">
        <v>4</v>
      </c>
      <c r="M711" s="5">
        <v>103.64</v>
      </c>
      <c r="N711" s="6">
        <v>0</v>
      </c>
      <c r="O711" s="5">
        <v>50.59</v>
      </c>
      <c r="P711" s="5">
        <f t="shared" si="44"/>
        <v>414.56</v>
      </c>
      <c r="Q711" s="5">
        <f t="shared" si="45"/>
        <v>202.36</v>
      </c>
      <c r="R711" s="5">
        <f t="shared" si="46"/>
        <v>212.2</v>
      </c>
      <c r="S711" s="7">
        <f t="shared" si="47"/>
        <v>0.51186800463141646</v>
      </c>
    </row>
    <row r="712" spans="1:19" ht="15.6">
      <c r="A712" s="2">
        <v>2110</v>
      </c>
      <c r="B712" s="3">
        <v>46143</v>
      </c>
      <c r="C712" s="4">
        <f>YEAR(SalesDataTable[[#This Row],[Order Date]])</f>
        <v>2026</v>
      </c>
      <c r="D712" s="10" t="str">
        <f>"Q"&amp;ROUNDUP(MONTH(SalesDataTable[[#This Row],[Order Date]])/3,0)</f>
        <v>Q2</v>
      </c>
      <c r="E712" s="4" t="str">
        <f>TEXT(SalesDataTable[[#This Row],[Order Date]],"mmm")</f>
        <v>May</v>
      </c>
      <c r="F712" s="4" t="s">
        <v>0</v>
      </c>
      <c r="G712" s="4" t="s">
        <v>50</v>
      </c>
      <c r="H712" s="4" t="s">
        <v>2</v>
      </c>
      <c r="I712" s="4" t="s">
        <v>3</v>
      </c>
      <c r="J712" s="4" t="s">
        <v>14</v>
      </c>
      <c r="K712" s="4" t="s">
        <v>48</v>
      </c>
      <c r="L712" s="8">
        <v>1</v>
      </c>
      <c r="M712" s="5">
        <v>164.49</v>
      </c>
      <c r="N712" s="6">
        <v>0.05</v>
      </c>
      <c r="O712" s="5">
        <v>87.81</v>
      </c>
      <c r="P712" s="5">
        <f t="shared" si="44"/>
        <v>156.2655</v>
      </c>
      <c r="Q712" s="5">
        <f t="shared" si="45"/>
        <v>87.81</v>
      </c>
      <c r="R712" s="5">
        <f t="shared" si="46"/>
        <v>68.455500000000001</v>
      </c>
      <c r="S712" s="7">
        <f t="shared" si="47"/>
        <v>0.43807174328306631</v>
      </c>
    </row>
    <row r="713" spans="1:19" ht="15.6">
      <c r="A713" s="2">
        <v>2217</v>
      </c>
      <c r="B713" s="3">
        <v>46143</v>
      </c>
      <c r="C713" s="4">
        <f>YEAR(SalesDataTable[[#This Row],[Order Date]])</f>
        <v>2026</v>
      </c>
      <c r="D713" s="10" t="str">
        <f>"Q"&amp;ROUNDUP(MONTH(SalesDataTable[[#This Row],[Order Date]])/3,0)</f>
        <v>Q2</v>
      </c>
      <c r="E713" s="4" t="str">
        <f>TEXT(SalesDataTable[[#This Row],[Order Date]],"mmm")</f>
        <v>May</v>
      </c>
      <c r="F713" s="4" t="s">
        <v>20</v>
      </c>
      <c r="G713" s="4" t="s">
        <v>33</v>
      </c>
      <c r="H713" s="4" t="s">
        <v>8</v>
      </c>
      <c r="I713" s="4" t="s">
        <v>3</v>
      </c>
      <c r="J713" s="4" t="s">
        <v>14</v>
      </c>
      <c r="K713" s="4" t="s">
        <v>48</v>
      </c>
      <c r="L713" s="8">
        <v>3</v>
      </c>
      <c r="M713" s="5">
        <v>163.44999999999999</v>
      </c>
      <c r="N713" s="6">
        <v>0.05</v>
      </c>
      <c r="O713" s="5">
        <v>87.54</v>
      </c>
      <c r="P713" s="5">
        <f t="shared" si="44"/>
        <v>465.83249999999992</v>
      </c>
      <c r="Q713" s="5">
        <f t="shared" si="45"/>
        <v>262.62</v>
      </c>
      <c r="R713" s="5">
        <f t="shared" si="46"/>
        <v>203.21249999999992</v>
      </c>
      <c r="S713" s="7">
        <f t="shared" si="47"/>
        <v>0.4362351274331438</v>
      </c>
    </row>
    <row r="714" spans="1:19" ht="15.6">
      <c r="A714" s="2">
        <v>2544</v>
      </c>
      <c r="B714" s="3">
        <v>46143</v>
      </c>
      <c r="C714" s="4">
        <f>YEAR(SalesDataTable[[#This Row],[Order Date]])</f>
        <v>2026</v>
      </c>
      <c r="D714" s="10" t="str">
        <f>"Q"&amp;ROUNDUP(MONTH(SalesDataTable[[#This Row],[Order Date]])/3,0)</f>
        <v>Q2</v>
      </c>
      <c r="E714" s="4" t="str">
        <f>TEXT(SalesDataTable[[#This Row],[Order Date]],"mmm")</f>
        <v>May</v>
      </c>
      <c r="F714" s="4" t="s">
        <v>20</v>
      </c>
      <c r="G714" s="4" t="s">
        <v>21</v>
      </c>
      <c r="H714" s="4" t="s">
        <v>2</v>
      </c>
      <c r="I714" s="4" t="s">
        <v>3</v>
      </c>
      <c r="J714" s="4" t="s">
        <v>9</v>
      </c>
      <c r="K714" s="4" t="s">
        <v>46</v>
      </c>
      <c r="L714" s="8">
        <v>1</v>
      </c>
      <c r="M714" s="5">
        <v>71.87</v>
      </c>
      <c r="N714" s="6">
        <v>0.05</v>
      </c>
      <c r="O714" s="5">
        <v>31.97</v>
      </c>
      <c r="P714" s="5">
        <f t="shared" si="44"/>
        <v>68.276499999999999</v>
      </c>
      <c r="Q714" s="5">
        <f t="shared" si="45"/>
        <v>31.97</v>
      </c>
      <c r="R714" s="5">
        <f t="shared" si="46"/>
        <v>36.3065</v>
      </c>
      <c r="S714" s="7">
        <f t="shared" si="47"/>
        <v>0.53175690025118449</v>
      </c>
    </row>
    <row r="715" spans="1:19" ht="15.6">
      <c r="A715" s="2">
        <v>3678</v>
      </c>
      <c r="B715" s="3">
        <v>46143</v>
      </c>
      <c r="C715" s="4">
        <f>YEAR(SalesDataTable[[#This Row],[Order Date]])</f>
        <v>2026</v>
      </c>
      <c r="D715" s="10" t="str">
        <f>"Q"&amp;ROUNDUP(MONTH(SalesDataTable[[#This Row],[Order Date]])/3,0)</f>
        <v>Q2</v>
      </c>
      <c r="E715" s="4" t="str">
        <f>TEXT(SalesDataTable[[#This Row],[Order Date]],"mmm")</f>
        <v>May</v>
      </c>
      <c r="F715" s="4" t="s">
        <v>6</v>
      </c>
      <c r="G715" s="4" t="s">
        <v>49</v>
      </c>
      <c r="H715" s="4" t="s">
        <v>28</v>
      </c>
      <c r="I715" s="4" t="s">
        <v>3</v>
      </c>
      <c r="J715" s="4" t="s">
        <v>23</v>
      </c>
      <c r="K715" s="4" t="s">
        <v>29</v>
      </c>
      <c r="L715" s="8">
        <v>2</v>
      </c>
      <c r="M715" s="5">
        <v>194.97</v>
      </c>
      <c r="N715" s="6">
        <v>0</v>
      </c>
      <c r="O715" s="5">
        <v>101.14</v>
      </c>
      <c r="P715" s="5">
        <f t="shared" si="44"/>
        <v>389.94</v>
      </c>
      <c r="Q715" s="5">
        <f t="shared" si="45"/>
        <v>202.28</v>
      </c>
      <c r="R715" s="5">
        <f t="shared" si="46"/>
        <v>187.66</v>
      </c>
      <c r="S715" s="7">
        <f t="shared" si="47"/>
        <v>0.48125352618351541</v>
      </c>
    </row>
    <row r="716" spans="1:19" ht="15.6">
      <c r="A716" s="2">
        <v>3726</v>
      </c>
      <c r="B716" s="3">
        <v>46143</v>
      </c>
      <c r="C716" s="4">
        <f>YEAR(SalesDataTable[[#This Row],[Order Date]])</f>
        <v>2026</v>
      </c>
      <c r="D716" s="10" t="str">
        <f>"Q"&amp;ROUNDUP(MONTH(SalesDataTable[[#This Row],[Order Date]])/3,0)</f>
        <v>Q2</v>
      </c>
      <c r="E716" s="4" t="str">
        <f>TEXT(SalesDataTable[[#This Row],[Order Date]],"mmm")</f>
        <v>May</v>
      </c>
      <c r="F716" s="4" t="s">
        <v>20</v>
      </c>
      <c r="G716" s="4" t="s">
        <v>33</v>
      </c>
      <c r="H716" s="4" t="s">
        <v>28</v>
      </c>
      <c r="I716" s="4" t="s">
        <v>3</v>
      </c>
      <c r="J716" s="4" t="s">
        <v>4</v>
      </c>
      <c r="K716" s="4" t="s">
        <v>22</v>
      </c>
      <c r="L716" s="8">
        <v>2</v>
      </c>
      <c r="M716" s="5">
        <v>49.53</v>
      </c>
      <c r="N716" s="6">
        <v>0</v>
      </c>
      <c r="O716" s="5">
        <v>22.91</v>
      </c>
      <c r="P716" s="5">
        <f t="shared" si="44"/>
        <v>99.06</v>
      </c>
      <c r="Q716" s="5">
        <f t="shared" si="45"/>
        <v>45.82</v>
      </c>
      <c r="R716" s="5">
        <f t="shared" si="46"/>
        <v>53.24</v>
      </c>
      <c r="S716" s="7">
        <f t="shared" si="47"/>
        <v>0.53745204926307288</v>
      </c>
    </row>
    <row r="717" spans="1:19" ht="15.6">
      <c r="A717" s="2">
        <v>3897</v>
      </c>
      <c r="B717" s="3">
        <v>46143</v>
      </c>
      <c r="C717" s="4">
        <f>YEAR(SalesDataTable[[#This Row],[Order Date]])</f>
        <v>2026</v>
      </c>
      <c r="D717" s="10" t="str">
        <f>"Q"&amp;ROUNDUP(MONTH(SalesDataTable[[#This Row],[Order Date]])/3,0)</f>
        <v>Q2</v>
      </c>
      <c r="E717" s="4" t="str">
        <f>TEXT(SalesDataTable[[#This Row],[Order Date]],"mmm")</f>
        <v>May</v>
      </c>
      <c r="F717" s="4" t="s">
        <v>20</v>
      </c>
      <c r="G717" s="4" t="s">
        <v>33</v>
      </c>
      <c r="H717" s="4" t="s">
        <v>8</v>
      </c>
      <c r="I717" s="4" t="s">
        <v>16</v>
      </c>
      <c r="J717" s="4" t="s">
        <v>34</v>
      </c>
      <c r="K717" s="4" t="s">
        <v>42</v>
      </c>
      <c r="L717" s="8">
        <v>4</v>
      </c>
      <c r="M717" s="5">
        <v>35.619999999999997</v>
      </c>
      <c r="N717" s="6">
        <v>0.15</v>
      </c>
      <c r="O717" s="5">
        <v>13.76</v>
      </c>
      <c r="P717" s="5">
        <f t="shared" si="44"/>
        <v>121.10799999999999</v>
      </c>
      <c r="Q717" s="5">
        <f t="shared" si="45"/>
        <v>55.04</v>
      </c>
      <c r="R717" s="5">
        <f t="shared" si="46"/>
        <v>66.067999999999984</v>
      </c>
      <c r="S717" s="7">
        <f t="shared" si="47"/>
        <v>0.54552960993493405</v>
      </c>
    </row>
    <row r="718" spans="1:19" ht="15.6">
      <c r="A718" s="2">
        <v>1262</v>
      </c>
      <c r="B718" s="3">
        <v>46144</v>
      </c>
      <c r="C718" s="4">
        <f>YEAR(SalesDataTable[[#This Row],[Order Date]])</f>
        <v>2026</v>
      </c>
      <c r="D718" s="10" t="str">
        <f>"Q"&amp;ROUNDUP(MONTH(SalesDataTable[[#This Row],[Order Date]])/3,0)</f>
        <v>Q2</v>
      </c>
      <c r="E718" s="4" t="str">
        <f>TEXT(SalesDataTable[[#This Row],[Order Date]],"mmm")</f>
        <v>May</v>
      </c>
      <c r="F718" s="4" t="s">
        <v>20</v>
      </c>
      <c r="G718" s="4" t="s">
        <v>31</v>
      </c>
      <c r="H718" s="4" t="s">
        <v>19</v>
      </c>
      <c r="I718" s="4" t="s">
        <v>3</v>
      </c>
      <c r="J718" s="4" t="s">
        <v>14</v>
      </c>
      <c r="K718" s="4" t="s">
        <v>32</v>
      </c>
      <c r="L718" s="8">
        <v>2</v>
      </c>
      <c r="M718" s="5">
        <v>45.47</v>
      </c>
      <c r="N718" s="6">
        <v>0</v>
      </c>
      <c r="O718" s="5">
        <v>18.37</v>
      </c>
      <c r="P718" s="5">
        <f t="shared" si="44"/>
        <v>90.94</v>
      </c>
      <c r="Q718" s="5">
        <f t="shared" si="45"/>
        <v>36.74</v>
      </c>
      <c r="R718" s="5">
        <f t="shared" si="46"/>
        <v>54.199999999999996</v>
      </c>
      <c r="S718" s="7">
        <f t="shared" si="47"/>
        <v>0.59599736089729494</v>
      </c>
    </row>
    <row r="719" spans="1:19" ht="15.6">
      <c r="A719" s="2">
        <v>2657</v>
      </c>
      <c r="B719" s="3">
        <v>46144</v>
      </c>
      <c r="C719" s="4">
        <f>YEAR(SalesDataTable[[#This Row],[Order Date]])</f>
        <v>2026</v>
      </c>
      <c r="D719" s="10" t="str">
        <f>"Q"&amp;ROUNDUP(MONTH(SalesDataTable[[#This Row],[Order Date]])/3,0)</f>
        <v>Q2</v>
      </c>
      <c r="E719" s="4" t="str">
        <f>TEXT(SalesDataTable[[#This Row],[Order Date]],"mmm")</f>
        <v>May</v>
      </c>
      <c r="F719" s="4" t="s">
        <v>0</v>
      </c>
      <c r="G719" s="4" t="s">
        <v>1</v>
      </c>
      <c r="H719" s="4" t="s">
        <v>19</v>
      </c>
      <c r="I719" s="4" t="s">
        <v>13</v>
      </c>
      <c r="J719" s="4" t="s">
        <v>9</v>
      </c>
      <c r="K719" s="4" t="s">
        <v>17</v>
      </c>
      <c r="L719" s="8">
        <v>1</v>
      </c>
      <c r="M719" s="5">
        <v>145.68</v>
      </c>
      <c r="N719" s="6">
        <v>0</v>
      </c>
      <c r="O719" s="5">
        <v>77.8</v>
      </c>
      <c r="P719" s="5">
        <f t="shared" si="44"/>
        <v>145.68</v>
      </c>
      <c r="Q719" s="5">
        <f t="shared" si="45"/>
        <v>77.8</v>
      </c>
      <c r="R719" s="5">
        <f t="shared" si="46"/>
        <v>67.88000000000001</v>
      </c>
      <c r="S719" s="7">
        <f t="shared" si="47"/>
        <v>0.46595277320153766</v>
      </c>
    </row>
    <row r="720" spans="1:19" ht="15.6">
      <c r="A720" s="2">
        <v>3238</v>
      </c>
      <c r="B720" s="3">
        <v>46144</v>
      </c>
      <c r="C720" s="4">
        <f>YEAR(SalesDataTable[[#This Row],[Order Date]])</f>
        <v>2026</v>
      </c>
      <c r="D720" s="10" t="str">
        <f>"Q"&amp;ROUNDUP(MONTH(SalesDataTable[[#This Row],[Order Date]])/3,0)</f>
        <v>Q2</v>
      </c>
      <c r="E720" s="4" t="str">
        <f>TEXT(SalesDataTable[[#This Row],[Order Date]],"mmm")</f>
        <v>May</v>
      </c>
      <c r="F720" s="4" t="s">
        <v>20</v>
      </c>
      <c r="G720" s="4" t="s">
        <v>33</v>
      </c>
      <c r="H720" s="4" t="s">
        <v>28</v>
      </c>
      <c r="I720" s="4" t="s">
        <v>3</v>
      </c>
      <c r="J720" s="4" t="s">
        <v>23</v>
      </c>
      <c r="K720" s="4" t="s">
        <v>40</v>
      </c>
      <c r="L720" s="8">
        <v>2</v>
      </c>
      <c r="M720" s="5">
        <v>82.65</v>
      </c>
      <c r="N720" s="6">
        <v>0.05</v>
      </c>
      <c r="O720" s="5">
        <v>40.46</v>
      </c>
      <c r="P720" s="5">
        <f t="shared" si="44"/>
        <v>157.035</v>
      </c>
      <c r="Q720" s="5">
        <f t="shared" si="45"/>
        <v>80.92</v>
      </c>
      <c r="R720" s="5">
        <f t="shared" si="46"/>
        <v>76.114999999999995</v>
      </c>
      <c r="S720" s="7">
        <f t="shared" si="47"/>
        <v>0.48470086286496639</v>
      </c>
    </row>
    <row r="721" spans="1:19" ht="15.6">
      <c r="A721" s="2">
        <v>3607</v>
      </c>
      <c r="B721" s="3">
        <v>46144</v>
      </c>
      <c r="C721" s="4">
        <f>YEAR(SalesDataTable[[#This Row],[Order Date]])</f>
        <v>2026</v>
      </c>
      <c r="D721" s="10" t="str">
        <f>"Q"&amp;ROUNDUP(MONTH(SalesDataTable[[#This Row],[Order Date]])/3,0)</f>
        <v>Q2</v>
      </c>
      <c r="E721" s="4" t="str">
        <f>TEXT(SalesDataTable[[#This Row],[Order Date]],"mmm")</f>
        <v>May</v>
      </c>
      <c r="F721" s="4" t="s">
        <v>6</v>
      </c>
      <c r="G721" s="4" t="s">
        <v>27</v>
      </c>
      <c r="H721" s="4" t="s">
        <v>2</v>
      </c>
      <c r="I721" s="4" t="s">
        <v>16</v>
      </c>
      <c r="J721" s="4" t="s">
        <v>14</v>
      </c>
      <c r="K721" s="4" t="s">
        <v>15</v>
      </c>
      <c r="L721" s="8">
        <v>1</v>
      </c>
      <c r="M721" s="5">
        <v>36.270000000000003</v>
      </c>
      <c r="N721" s="6">
        <v>0</v>
      </c>
      <c r="O721" s="5">
        <v>13.8</v>
      </c>
      <c r="P721" s="5">
        <f t="shared" si="44"/>
        <v>36.270000000000003</v>
      </c>
      <c r="Q721" s="5">
        <f t="shared" si="45"/>
        <v>13.8</v>
      </c>
      <c r="R721" s="5">
        <f t="shared" si="46"/>
        <v>22.470000000000002</v>
      </c>
      <c r="S721" s="7">
        <f t="shared" si="47"/>
        <v>0.61952026468155497</v>
      </c>
    </row>
    <row r="722" spans="1:19" ht="15.6">
      <c r="A722" s="2">
        <v>5070</v>
      </c>
      <c r="B722" s="3">
        <v>46144</v>
      </c>
      <c r="C722" s="4">
        <f>YEAR(SalesDataTable[[#This Row],[Order Date]])</f>
        <v>2026</v>
      </c>
      <c r="D722" s="10" t="str">
        <f>"Q"&amp;ROUNDUP(MONTH(SalesDataTable[[#This Row],[Order Date]])/3,0)</f>
        <v>Q2</v>
      </c>
      <c r="E722" s="4" t="str">
        <f>TEXT(SalesDataTable[[#This Row],[Order Date]],"mmm")</f>
        <v>May</v>
      </c>
      <c r="F722" s="4" t="s">
        <v>11</v>
      </c>
      <c r="G722" s="4" t="s">
        <v>52</v>
      </c>
      <c r="H722" s="4" t="s">
        <v>19</v>
      </c>
      <c r="I722" s="4" t="s">
        <v>13</v>
      </c>
      <c r="J722" s="4" t="s">
        <v>23</v>
      </c>
      <c r="K722" s="4" t="s">
        <v>40</v>
      </c>
      <c r="L722" s="8">
        <v>1</v>
      </c>
      <c r="M722" s="5">
        <v>80.819999999999993</v>
      </c>
      <c r="N722" s="6">
        <v>0</v>
      </c>
      <c r="O722" s="5">
        <v>39.950000000000003</v>
      </c>
      <c r="P722" s="5">
        <f t="shared" si="44"/>
        <v>80.819999999999993</v>
      </c>
      <c r="Q722" s="5">
        <f t="shared" si="45"/>
        <v>39.950000000000003</v>
      </c>
      <c r="R722" s="5">
        <f t="shared" si="46"/>
        <v>40.86999999999999</v>
      </c>
      <c r="S722" s="7">
        <f t="shared" si="47"/>
        <v>0.50569166048007907</v>
      </c>
    </row>
    <row r="723" spans="1:19" ht="15.6">
      <c r="A723" s="2">
        <v>5171</v>
      </c>
      <c r="B723" s="3">
        <v>46144</v>
      </c>
      <c r="C723" s="4">
        <f>YEAR(SalesDataTable[[#This Row],[Order Date]])</f>
        <v>2026</v>
      </c>
      <c r="D723" s="10" t="str">
        <f>"Q"&amp;ROUNDUP(MONTH(SalesDataTable[[#This Row],[Order Date]])/3,0)</f>
        <v>Q2</v>
      </c>
      <c r="E723" s="4" t="str">
        <f>TEXT(SalesDataTable[[#This Row],[Order Date]],"mmm")</f>
        <v>May</v>
      </c>
      <c r="F723" s="4" t="s">
        <v>6</v>
      </c>
      <c r="G723" s="4" t="s">
        <v>7</v>
      </c>
      <c r="H723" s="4" t="s">
        <v>19</v>
      </c>
      <c r="I723" s="4" t="s">
        <v>13</v>
      </c>
      <c r="J723" s="4" t="s">
        <v>9</v>
      </c>
      <c r="K723" s="4" t="s">
        <v>37</v>
      </c>
      <c r="L723" s="8">
        <v>2</v>
      </c>
      <c r="M723" s="5">
        <v>157.84</v>
      </c>
      <c r="N723" s="6">
        <v>0.1</v>
      </c>
      <c r="O723" s="5">
        <v>79.28</v>
      </c>
      <c r="P723" s="5">
        <f t="shared" si="44"/>
        <v>284.11200000000002</v>
      </c>
      <c r="Q723" s="5">
        <f t="shared" si="45"/>
        <v>158.56</v>
      </c>
      <c r="R723" s="5">
        <f t="shared" si="46"/>
        <v>125.55200000000002</v>
      </c>
      <c r="S723" s="7">
        <f t="shared" si="47"/>
        <v>0.44191023258433298</v>
      </c>
    </row>
    <row r="724" spans="1:19" ht="15.6">
      <c r="A724" s="2">
        <v>617</v>
      </c>
      <c r="B724" s="3">
        <v>46145</v>
      </c>
      <c r="C724" s="4">
        <f>YEAR(SalesDataTable[[#This Row],[Order Date]])</f>
        <v>2026</v>
      </c>
      <c r="D724" s="10" t="str">
        <f>"Q"&amp;ROUNDUP(MONTH(SalesDataTable[[#This Row],[Order Date]])/3,0)</f>
        <v>Q2</v>
      </c>
      <c r="E724" s="4" t="str">
        <f>TEXT(SalesDataTable[[#This Row],[Order Date]],"mmm")</f>
        <v>May</v>
      </c>
      <c r="F724" s="4" t="s">
        <v>6</v>
      </c>
      <c r="G724" s="4" t="s">
        <v>49</v>
      </c>
      <c r="H724" s="4" t="s">
        <v>28</v>
      </c>
      <c r="I724" s="4" t="s">
        <v>3</v>
      </c>
      <c r="J724" s="4" t="s">
        <v>34</v>
      </c>
      <c r="K724" s="4" t="s">
        <v>42</v>
      </c>
      <c r="L724" s="8">
        <v>4</v>
      </c>
      <c r="M724" s="5">
        <v>36.909999999999997</v>
      </c>
      <c r="N724" s="6">
        <v>0.1</v>
      </c>
      <c r="O724" s="5">
        <v>13.85</v>
      </c>
      <c r="P724" s="5">
        <f t="shared" si="44"/>
        <v>132.876</v>
      </c>
      <c r="Q724" s="5">
        <f t="shared" si="45"/>
        <v>55.4</v>
      </c>
      <c r="R724" s="5">
        <f t="shared" si="46"/>
        <v>77.475999999999999</v>
      </c>
      <c r="S724" s="7">
        <f t="shared" si="47"/>
        <v>0.58306992985941775</v>
      </c>
    </row>
    <row r="725" spans="1:19" ht="15.6">
      <c r="A725" s="2">
        <v>849</v>
      </c>
      <c r="B725" s="3">
        <v>46145</v>
      </c>
      <c r="C725" s="4">
        <f>YEAR(SalesDataTable[[#This Row],[Order Date]])</f>
        <v>2026</v>
      </c>
      <c r="D725" s="10" t="str">
        <f>"Q"&amp;ROUNDUP(MONTH(SalesDataTable[[#This Row],[Order Date]])/3,0)</f>
        <v>Q2</v>
      </c>
      <c r="E725" s="4" t="str">
        <f>TEXT(SalesDataTable[[#This Row],[Order Date]],"mmm")</f>
        <v>May</v>
      </c>
      <c r="F725" s="4" t="s">
        <v>6</v>
      </c>
      <c r="G725" s="4" t="s">
        <v>49</v>
      </c>
      <c r="H725" s="4" t="s">
        <v>8</v>
      </c>
      <c r="I725" s="4" t="s">
        <v>16</v>
      </c>
      <c r="J725" s="4" t="s">
        <v>23</v>
      </c>
      <c r="K725" s="4" t="s">
        <v>29</v>
      </c>
      <c r="L725" s="8">
        <v>3</v>
      </c>
      <c r="M725" s="5">
        <v>193.18</v>
      </c>
      <c r="N725" s="6">
        <v>0.1</v>
      </c>
      <c r="O725" s="5">
        <v>102.31</v>
      </c>
      <c r="P725" s="5">
        <f t="shared" si="44"/>
        <v>521.58600000000001</v>
      </c>
      <c r="Q725" s="5">
        <f t="shared" si="45"/>
        <v>306.93</v>
      </c>
      <c r="R725" s="5">
        <f t="shared" si="46"/>
        <v>214.65600000000001</v>
      </c>
      <c r="S725" s="7">
        <f t="shared" si="47"/>
        <v>0.41154478839539405</v>
      </c>
    </row>
    <row r="726" spans="1:19" ht="15.6">
      <c r="A726" s="2">
        <v>956</v>
      </c>
      <c r="B726" s="3">
        <v>46145</v>
      </c>
      <c r="C726" s="4">
        <f>YEAR(SalesDataTable[[#This Row],[Order Date]])</f>
        <v>2026</v>
      </c>
      <c r="D726" s="10" t="str">
        <f>"Q"&amp;ROUNDUP(MONTH(SalesDataTable[[#This Row],[Order Date]])/3,0)</f>
        <v>Q2</v>
      </c>
      <c r="E726" s="4" t="str">
        <f>TEXT(SalesDataTable[[#This Row],[Order Date]],"mmm")</f>
        <v>May</v>
      </c>
      <c r="F726" s="4" t="s">
        <v>0</v>
      </c>
      <c r="G726" s="4" t="s">
        <v>50</v>
      </c>
      <c r="H726" s="4" t="s">
        <v>2</v>
      </c>
      <c r="I726" s="4" t="s">
        <v>16</v>
      </c>
      <c r="J726" s="4" t="s">
        <v>9</v>
      </c>
      <c r="K726" s="4" t="s">
        <v>37</v>
      </c>
      <c r="L726" s="8">
        <v>1</v>
      </c>
      <c r="M726" s="5">
        <v>157.59</v>
      </c>
      <c r="N726" s="6">
        <v>0.05</v>
      </c>
      <c r="O726" s="5">
        <v>77.599999999999994</v>
      </c>
      <c r="P726" s="5">
        <f t="shared" si="44"/>
        <v>149.7105</v>
      </c>
      <c r="Q726" s="5">
        <f t="shared" si="45"/>
        <v>77.599999999999994</v>
      </c>
      <c r="R726" s="5">
        <f t="shared" si="46"/>
        <v>72.110500000000002</v>
      </c>
      <c r="S726" s="7">
        <f t="shared" si="47"/>
        <v>0.48166628259206939</v>
      </c>
    </row>
    <row r="727" spans="1:19" ht="15.6">
      <c r="A727" s="2">
        <v>1896</v>
      </c>
      <c r="B727" s="3">
        <v>46145</v>
      </c>
      <c r="C727" s="4">
        <f>YEAR(SalesDataTable[[#This Row],[Order Date]])</f>
        <v>2026</v>
      </c>
      <c r="D727" s="10" t="str">
        <f>"Q"&amp;ROUNDUP(MONTH(SalesDataTable[[#This Row],[Order Date]])/3,0)</f>
        <v>Q2</v>
      </c>
      <c r="E727" s="4" t="str">
        <f>TEXT(SalesDataTable[[#This Row],[Order Date]],"mmm")</f>
        <v>May</v>
      </c>
      <c r="F727" s="4" t="s">
        <v>6</v>
      </c>
      <c r="G727" s="4" t="s">
        <v>43</v>
      </c>
      <c r="H727" s="4" t="s">
        <v>28</v>
      </c>
      <c r="I727" s="4" t="s">
        <v>13</v>
      </c>
      <c r="J727" s="4" t="s">
        <v>34</v>
      </c>
      <c r="K727" s="4" t="s">
        <v>45</v>
      </c>
      <c r="L727" s="8">
        <v>2</v>
      </c>
      <c r="M727" s="5">
        <v>49.97</v>
      </c>
      <c r="N727" s="6">
        <v>0</v>
      </c>
      <c r="O727" s="5">
        <v>22.63</v>
      </c>
      <c r="P727" s="5">
        <f t="shared" si="44"/>
        <v>99.94</v>
      </c>
      <c r="Q727" s="5">
        <f t="shared" si="45"/>
        <v>45.26</v>
      </c>
      <c r="R727" s="5">
        <f t="shared" si="46"/>
        <v>54.68</v>
      </c>
      <c r="S727" s="7">
        <f t="shared" si="47"/>
        <v>0.54712827696617972</v>
      </c>
    </row>
    <row r="728" spans="1:19" ht="15.6">
      <c r="A728" s="2">
        <v>2317</v>
      </c>
      <c r="B728" s="3">
        <v>46145</v>
      </c>
      <c r="C728" s="4">
        <f>YEAR(SalesDataTable[[#This Row],[Order Date]])</f>
        <v>2026</v>
      </c>
      <c r="D728" s="10" t="str">
        <f>"Q"&amp;ROUNDUP(MONTH(SalesDataTable[[#This Row],[Order Date]])/3,0)</f>
        <v>Q2</v>
      </c>
      <c r="E728" s="4" t="str">
        <f>TEXT(SalesDataTable[[#This Row],[Order Date]],"mmm")</f>
        <v>May</v>
      </c>
      <c r="F728" s="4" t="s">
        <v>0</v>
      </c>
      <c r="G728" s="4" t="s">
        <v>50</v>
      </c>
      <c r="H728" s="4" t="s">
        <v>8</v>
      </c>
      <c r="I728" s="4" t="s">
        <v>16</v>
      </c>
      <c r="J728" s="4" t="s">
        <v>9</v>
      </c>
      <c r="K728" s="4" t="s">
        <v>37</v>
      </c>
      <c r="L728" s="8">
        <v>5</v>
      </c>
      <c r="M728" s="5">
        <v>155.54</v>
      </c>
      <c r="N728" s="6">
        <v>0.1</v>
      </c>
      <c r="O728" s="5">
        <v>78.02</v>
      </c>
      <c r="P728" s="5">
        <f t="shared" si="44"/>
        <v>699.93</v>
      </c>
      <c r="Q728" s="5">
        <f t="shared" si="45"/>
        <v>390.09999999999997</v>
      </c>
      <c r="R728" s="5">
        <f t="shared" si="46"/>
        <v>309.83</v>
      </c>
      <c r="S728" s="7">
        <f t="shared" si="47"/>
        <v>0.44265855156944267</v>
      </c>
    </row>
    <row r="729" spans="1:19" ht="15.6">
      <c r="A729" s="2">
        <v>2542</v>
      </c>
      <c r="B729" s="3">
        <v>46145</v>
      </c>
      <c r="C729" s="4">
        <f>YEAR(SalesDataTable[[#This Row],[Order Date]])</f>
        <v>2026</v>
      </c>
      <c r="D729" s="10" t="str">
        <f>"Q"&amp;ROUNDUP(MONTH(SalesDataTable[[#This Row],[Order Date]])/3,0)</f>
        <v>Q2</v>
      </c>
      <c r="E729" s="4" t="str">
        <f>TEXT(SalesDataTable[[#This Row],[Order Date]],"mmm")</f>
        <v>May</v>
      </c>
      <c r="F729" s="4" t="s">
        <v>20</v>
      </c>
      <c r="G729" s="4" t="s">
        <v>33</v>
      </c>
      <c r="H729" s="4" t="s">
        <v>19</v>
      </c>
      <c r="I729" s="4" t="s">
        <v>13</v>
      </c>
      <c r="J729" s="4" t="s">
        <v>14</v>
      </c>
      <c r="K729" s="4" t="s">
        <v>44</v>
      </c>
      <c r="L729" s="8">
        <v>1</v>
      </c>
      <c r="M729" s="5">
        <v>131.13</v>
      </c>
      <c r="N729" s="6">
        <v>0.05</v>
      </c>
      <c r="O729" s="5">
        <v>67.010000000000005</v>
      </c>
      <c r="P729" s="5">
        <f t="shared" si="44"/>
        <v>124.5735</v>
      </c>
      <c r="Q729" s="5">
        <f t="shared" si="45"/>
        <v>67.010000000000005</v>
      </c>
      <c r="R729" s="5">
        <f t="shared" si="46"/>
        <v>57.563499999999991</v>
      </c>
      <c r="S729" s="7">
        <f t="shared" si="47"/>
        <v>0.46208463276700096</v>
      </c>
    </row>
    <row r="730" spans="1:19" ht="15.6">
      <c r="A730" s="2">
        <v>4535</v>
      </c>
      <c r="B730" s="3">
        <v>46145</v>
      </c>
      <c r="C730" s="4">
        <f>YEAR(SalesDataTable[[#This Row],[Order Date]])</f>
        <v>2026</v>
      </c>
      <c r="D730" s="10" t="str">
        <f>"Q"&amp;ROUNDUP(MONTH(SalesDataTable[[#This Row],[Order Date]])/3,0)</f>
        <v>Q2</v>
      </c>
      <c r="E730" s="4" t="str">
        <f>TEXT(SalesDataTable[[#This Row],[Order Date]],"mmm")</f>
        <v>May</v>
      </c>
      <c r="F730" s="4" t="s">
        <v>11</v>
      </c>
      <c r="G730" s="4" t="s">
        <v>25</v>
      </c>
      <c r="H730" s="4" t="s">
        <v>2</v>
      </c>
      <c r="I730" s="4" t="s">
        <v>13</v>
      </c>
      <c r="J730" s="4" t="s">
        <v>14</v>
      </c>
      <c r="K730" s="4" t="s">
        <v>15</v>
      </c>
      <c r="L730" s="8">
        <v>1</v>
      </c>
      <c r="M730" s="5">
        <v>36.82</v>
      </c>
      <c r="N730" s="6">
        <v>0.1</v>
      </c>
      <c r="O730" s="5">
        <v>13.4</v>
      </c>
      <c r="P730" s="5">
        <f t="shared" si="44"/>
        <v>33.137999999999998</v>
      </c>
      <c r="Q730" s="5">
        <f t="shared" si="45"/>
        <v>13.4</v>
      </c>
      <c r="R730" s="5">
        <f t="shared" si="46"/>
        <v>19.738</v>
      </c>
      <c r="S730" s="7">
        <f t="shared" si="47"/>
        <v>0.5956303941094816</v>
      </c>
    </row>
    <row r="731" spans="1:19" ht="15.6">
      <c r="A731" s="2">
        <v>4988</v>
      </c>
      <c r="B731" s="3">
        <v>46145</v>
      </c>
      <c r="C731" s="4">
        <f>YEAR(SalesDataTable[[#This Row],[Order Date]])</f>
        <v>2026</v>
      </c>
      <c r="D731" s="10" t="str">
        <f>"Q"&amp;ROUNDUP(MONTH(SalesDataTable[[#This Row],[Order Date]])/3,0)</f>
        <v>Q2</v>
      </c>
      <c r="E731" s="4" t="str">
        <f>TEXT(SalesDataTable[[#This Row],[Order Date]],"mmm")</f>
        <v>May</v>
      </c>
      <c r="F731" s="4" t="s">
        <v>11</v>
      </c>
      <c r="G731" s="4" t="s">
        <v>39</v>
      </c>
      <c r="H731" s="4" t="s">
        <v>19</v>
      </c>
      <c r="I731" s="4" t="s">
        <v>13</v>
      </c>
      <c r="J731" s="4" t="s">
        <v>34</v>
      </c>
      <c r="K731" s="4" t="s">
        <v>38</v>
      </c>
      <c r="L731" s="8">
        <v>1</v>
      </c>
      <c r="M731" s="5">
        <v>122.28</v>
      </c>
      <c r="N731" s="6">
        <v>0</v>
      </c>
      <c r="O731" s="5">
        <v>67.28</v>
      </c>
      <c r="P731" s="5">
        <f t="shared" si="44"/>
        <v>122.28</v>
      </c>
      <c r="Q731" s="5">
        <f t="shared" si="45"/>
        <v>67.28</v>
      </c>
      <c r="R731" s="5">
        <f t="shared" si="46"/>
        <v>55</v>
      </c>
      <c r="S731" s="7">
        <f t="shared" si="47"/>
        <v>0.44978737324174028</v>
      </c>
    </row>
    <row r="732" spans="1:19" ht="15.6">
      <c r="A732" s="2">
        <v>253</v>
      </c>
      <c r="B732" s="3">
        <v>46146</v>
      </c>
      <c r="C732" s="4">
        <f>YEAR(SalesDataTable[[#This Row],[Order Date]])</f>
        <v>2026</v>
      </c>
      <c r="D732" s="10" t="str">
        <f>"Q"&amp;ROUNDUP(MONTH(SalesDataTable[[#This Row],[Order Date]])/3,0)</f>
        <v>Q2</v>
      </c>
      <c r="E732" s="4" t="str">
        <f>TEXT(SalesDataTable[[#This Row],[Order Date]],"mmm")</f>
        <v>May</v>
      </c>
      <c r="F732" s="4" t="s">
        <v>11</v>
      </c>
      <c r="G732" s="4" t="s">
        <v>39</v>
      </c>
      <c r="H732" s="4" t="s">
        <v>19</v>
      </c>
      <c r="I732" s="4" t="s">
        <v>16</v>
      </c>
      <c r="J732" s="4" t="s">
        <v>9</v>
      </c>
      <c r="K732" s="4" t="s">
        <v>10</v>
      </c>
      <c r="L732" s="8">
        <v>1</v>
      </c>
      <c r="M732" s="5">
        <v>90.92</v>
      </c>
      <c r="N732" s="6">
        <v>0.15</v>
      </c>
      <c r="O732" s="5">
        <v>44.93</v>
      </c>
      <c r="P732" s="5">
        <f t="shared" si="44"/>
        <v>77.281999999999996</v>
      </c>
      <c r="Q732" s="5">
        <f t="shared" si="45"/>
        <v>44.93</v>
      </c>
      <c r="R732" s="5">
        <f t="shared" si="46"/>
        <v>32.351999999999997</v>
      </c>
      <c r="S732" s="7">
        <f t="shared" si="47"/>
        <v>0.41862270645169636</v>
      </c>
    </row>
    <row r="733" spans="1:19" ht="15.6">
      <c r="A733" s="2">
        <v>1743</v>
      </c>
      <c r="B733" s="3">
        <v>46146</v>
      </c>
      <c r="C733" s="4">
        <f>YEAR(SalesDataTable[[#This Row],[Order Date]])</f>
        <v>2026</v>
      </c>
      <c r="D733" s="10" t="str">
        <f>"Q"&amp;ROUNDUP(MONTH(SalesDataTable[[#This Row],[Order Date]])/3,0)</f>
        <v>Q2</v>
      </c>
      <c r="E733" s="4" t="str">
        <f>TEXT(SalesDataTable[[#This Row],[Order Date]],"mmm")</f>
        <v>May</v>
      </c>
      <c r="F733" s="4" t="s">
        <v>6</v>
      </c>
      <c r="G733" s="4" t="s">
        <v>43</v>
      </c>
      <c r="H733" s="4" t="s">
        <v>2</v>
      </c>
      <c r="I733" s="4" t="s">
        <v>13</v>
      </c>
      <c r="J733" s="4" t="s">
        <v>34</v>
      </c>
      <c r="K733" s="4" t="s">
        <v>45</v>
      </c>
      <c r="L733" s="8">
        <v>1</v>
      </c>
      <c r="M733" s="5">
        <v>51.02</v>
      </c>
      <c r="N733" s="6">
        <v>0</v>
      </c>
      <c r="O733" s="5">
        <v>21.83</v>
      </c>
      <c r="P733" s="5">
        <f t="shared" si="44"/>
        <v>51.02</v>
      </c>
      <c r="Q733" s="5">
        <f t="shared" si="45"/>
        <v>21.83</v>
      </c>
      <c r="R733" s="5">
        <f t="shared" si="46"/>
        <v>29.190000000000005</v>
      </c>
      <c r="S733" s="7">
        <f t="shared" si="47"/>
        <v>0.5721285770286163</v>
      </c>
    </row>
    <row r="734" spans="1:19" ht="15.6">
      <c r="A734" s="2">
        <v>1801</v>
      </c>
      <c r="B734" s="3">
        <v>46146</v>
      </c>
      <c r="C734" s="4">
        <f>YEAR(SalesDataTable[[#This Row],[Order Date]])</f>
        <v>2026</v>
      </c>
      <c r="D734" s="10" t="str">
        <f>"Q"&amp;ROUNDUP(MONTH(SalesDataTable[[#This Row],[Order Date]])/3,0)</f>
        <v>Q2</v>
      </c>
      <c r="E734" s="4" t="str">
        <f>TEXT(SalesDataTable[[#This Row],[Order Date]],"mmm")</f>
        <v>May</v>
      </c>
      <c r="F734" s="4" t="s">
        <v>11</v>
      </c>
      <c r="G734" s="4" t="s">
        <v>12</v>
      </c>
      <c r="H734" s="4" t="s">
        <v>2</v>
      </c>
      <c r="I734" s="4" t="s">
        <v>16</v>
      </c>
      <c r="J734" s="4" t="s">
        <v>14</v>
      </c>
      <c r="K734" s="4" t="s">
        <v>15</v>
      </c>
      <c r="L734" s="8">
        <v>2</v>
      </c>
      <c r="M734" s="5">
        <v>36.299999999999997</v>
      </c>
      <c r="N734" s="6">
        <v>0.05</v>
      </c>
      <c r="O734" s="5">
        <v>13.9</v>
      </c>
      <c r="P734" s="5">
        <f t="shared" si="44"/>
        <v>68.969999999999985</v>
      </c>
      <c r="Q734" s="5">
        <f t="shared" si="45"/>
        <v>27.8</v>
      </c>
      <c r="R734" s="5">
        <f t="shared" si="46"/>
        <v>41.169999999999987</v>
      </c>
      <c r="S734" s="7">
        <f t="shared" si="47"/>
        <v>0.59692619979701311</v>
      </c>
    </row>
    <row r="735" spans="1:19" ht="15.6">
      <c r="A735" s="2">
        <v>2511</v>
      </c>
      <c r="B735" s="3">
        <v>46146</v>
      </c>
      <c r="C735" s="4">
        <f>YEAR(SalesDataTable[[#This Row],[Order Date]])</f>
        <v>2026</v>
      </c>
      <c r="D735" s="10" t="str">
        <f>"Q"&amp;ROUNDUP(MONTH(SalesDataTable[[#This Row],[Order Date]])/3,0)</f>
        <v>Q2</v>
      </c>
      <c r="E735" s="4" t="str">
        <f>TEXT(SalesDataTable[[#This Row],[Order Date]],"mmm")</f>
        <v>May</v>
      </c>
      <c r="F735" s="4" t="s">
        <v>11</v>
      </c>
      <c r="G735" s="4" t="s">
        <v>39</v>
      </c>
      <c r="H735" s="4" t="s">
        <v>8</v>
      </c>
      <c r="I735" s="4" t="s">
        <v>16</v>
      </c>
      <c r="J735" s="4" t="s">
        <v>23</v>
      </c>
      <c r="K735" s="4" t="s">
        <v>29</v>
      </c>
      <c r="L735" s="8">
        <v>8</v>
      </c>
      <c r="M735" s="5">
        <v>195.03</v>
      </c>
      <c r="N735" s="6">
        <v>0.15</v>
      </c>
      <c r="O735" s="5">
        <v>101.13</v>
      </c>
      <c r="P735" s="5">
        <f t="shared" si="44"/>
        <v>1326.204</v>
      </c>
      <c r="Q735" s="5">
        <f t="shared" si="45"/>
        <v>809.04</v>
      </c>
      <c r="R735" s="5">
        <f t="shared" si="46"/>
        <v>517.16399999999999</v>
      </c>
      <c r="S735" s="7">
        <f t="shared" si="47"/>
        <v>0.38995810599274322</v>
      </c>
    </row>
    <row r="736" spans="1:19" ht="15.6">
      <c r="A736" s="2">
        <v>3186</v>
      </c>
      <c r="B736" s="3">
        <v>46146</v>
      </c>
      <c r="C736" s="4">
        <f>YEAR(SalesDataTable[[#This Row],[Order Date]])</f>
        <v>2026</v>
      </c>
      <c r="D736" s="10" t="str">
        <f>"Q"&amp;ROUNDUP(MONTH(SalesDataTable[[#This Row],[Order Date]])/3,0)</f>
        <v>Q2</v>
      </c>
      <c r="E736" s="4" t="str">
        <f>TEXT(SalesDataTable[[#This Row],[Order Date]],"mmm")</f>
        <v>May</v>
      </c>
      <c r="F736" s="4" t="s">
        <v>6</v>
      </c>
      <c r="G736" s="4" t="s">
        <v>27</v>
      </c>
      <c r="H736" s="4" t="s">
        <v>2</v>
      </c>
      <c r="I736" s="4" t="s">
        <v>13</v>
      </c>
      <c r="J736" s="4" t="s">
        <v>9</v>
      </c>
      <c r="K736" s="4" t="s">
        <v>17</v>
      </c>
      <c r="L736" s="8">
        <v>1</v>
      </c>
      <c r="M736" s="5">
        <v>143.66</v>
      </c>
      <c r="N736" s="6">
        <v>0.1</v>
      </c>
      <c r="O736" s="5">
        <v>79.25</v>
      </c>
      <c r="P736" s="5">
        <f t="shared" si="44"/>
        <v>129.29400000000001</v>
      </c>
      <c r="Q736" s="5">
        <f t="shared" si="45"/>
        <v>79.25</v>
      </c>
      <c r="R736" s="5">
        <f t="shared" si="46"/>
        <v>50.044000000000011</v>
      </c>
      <c r="S736" s="7">
        <f t="shared" si="47"/>
        <v>0.38705585719368268</v>
      </c>
    </row>
    <row r="737" spans="1:19" ht="15.6">
      <c r="A737" s="2">
        <v>3378</v>
      </c>
      <c r="B737" s="3">
        <v>46146</v>
      </c>
      <c r="C737" s="4">
        <f>YEAR(SalesDataTable[[#This Row],[Order Date]])</f>
        <v>2026</v>
      </c>
      <c r="D737" s="10" t="str">
        <f>"Q"&amp;ROUNDUP(MONTH(SalesDataTable[[#This Row],[Order Date]])/3,0)</f>
        <v>Q2</v>
      </c>
      <c r="E737" s="4" t="str">
        <f>TEXT(SalesDataTable[[#This Row],[Order Date]],"mmm")</f>
        <v>May</v>
      </c>
      <c r="F737" s="4" t="s">
        <v>0</v>
      </c>
      <c r="G737" s="4" t="s">
        <v>1</v>
      </c>
      <c r="H737" s="4" t="s">
        <v>8</v>
      </c>
      <c r="I737" s="4" t="s">
        <v>16</v>
      </c>
      <c r="J737" s="4" t="s">
        <v>34</v>
      </c>
      <c r="K737" s="4" t="s">
        <v>38</v>
      </c>
      <c r="L737" s="8">
        <v>3</v>
      </c>
      <c r="M737" s="5">
        <v>120.28</v>
      </c>
      <c r="N737" s="6">
        <v>0.2</v>
      </c>
      <c r="O737" s="5">
        <v>69.23</v>
      </c>
      <c r="P737" s="5">
        <f t="shared" si="44"/>
        <v>288.67200000000003</v>
      </c>
      <c r="Q737" s="5">
        <f t="shared" si="45"/>
        <v>207.69</v>
      </c>
      <c r="R737" s="5">
        <f t="shared" si="46"/>
        <v>80.982000000000028</v>
      </c>
      <c r="S737" s="7">
        <f t="shared" si="47"/>
        <v>0.28053292317924849</v>
      </c>
    </row>
    <row r="738" spans="1:19" ht="15.6">
      <c r="A738" s="2">
        <v>4255</v>
      </c>
      <c r="B738" s="3">
        <v>46146</v>
      </c>
      <c r="C738" s="4">
        <f>YEAR(SalesDataTable[[#This Row],[Order Date]])</f>
        <v>2026</v>
      </c>
      <c r="D738" s="10" t="str">
        <f>"Q"&amp;ROUNDUP(MONTH(SalesDataTable[[#This Row],[Order Date]])/3,0)</f>
        <v>Q2</v>
      </c>
      <c r="E738" s="4" t="str">
        <f>TEXT(SalesDataTable[[#This Row],[Order Date]],"mmm")</f>
        <v>May</v>
      </c>
      <c r="F738" s="4" t="s">
        <v>20</v>
      </c>
      <c r="G738" s="4" t="s">
        <v>31</v>
      </c>
      <c r="H738" s="4" t="s">
        <v>28</v>
      </c>
      <c r="I738" s="4" t="s">
        <v>3</v>
      </c>
      <c r="J738" s="4" t="s">
        <v>14</v>
      </c>
      <c r="K738" s="4" t="s">
        <v>15</v>
      </c>
      <c r="L738" s="8">
        <v>6</v>
      </c>
      <c r="M738" s="5">
        <v>36.04</v>
      </c>
      <c r="N738" s="6">
        <v>0</v>
      </c>
      <c r="O738" s="5">
        <v>13.38</v>
      </c>
      <c r="P738" s="5">
        <f t="shared" si="44"/>
        <v>216.24</v>
      </c>
      <c r="Q738" s="5">
        <f t="shared" si="45"/>
        <v>80.28</v>
      </c>
      <c r="R738" s="5">
        <f t="shared" si="46"/>
        <v>135.96</v>
      </c>
      <c r="S738" s="7">
        <f t="shared" si="47"/>
        <v>0.62874583795782468</v>
      </c>
    </row>
    <row r="739" spans="1:19" ht="15.6">
      <c r="A739" s="2">
        <v>4587</v>
      </c>
      <c r="B739" s="3">
        <v>46146</v>
      </c>
      <c r="C739" s="4">
        <f>YEAR(SalesDataTable[[#This Row],[Order Date]])</f>
        <v>2026</v>
      </c>
      <c r="D739" s="10" t="str">
        <f>"Q"&amp;ROUNDUP(MONTH(SalesDataTable[[#This Row],[Order Date]])/3,0)</f>
        <v>Q2</v>
      </c>
      <c r="E739" s="4" t="str">
        <f>TEXT(SalesDataTable[[#This Row],[Order Date]],"mmm")</f>
        <v>May</v>
      </c>
      <c r="F739" s="4" t="s">
        <v>11</v>
      </c>
      <c r="G739" s="4" t="s">
        <v>12</v>
      </c>
      <c r="H739" s="4" t="s">
        <v>28</v>
      </c>
      <c r="I739" s="4" t="s">
        <v>3</v>
      </c>
      <c r="J739" s="4" t="s">
        <v>9</v>
      </c>
      <c r="K739" s="4" t="s">
        <v>10</v>
      </c>
      <c r="L739" s="8">
        <v>2</v>
      </c>
      <c r="M739" s="5">
        <v>91.72</v>
      </c>
      <c r="N739" s="6">
        <v>0</v>
      </c>
      <c r="O739" s="5">
        <v>45.67</v>
      </c>
      <c r="P739" s="5">
        <f t="shared" si="44"/>
        <v>183.44</v>
      </c>
      <c r="Q739" s="5">
        <f t="shared" si="45"/>
        <v>91.34</v>
      </c>
      <c r="R739" s="5">
        <f t="shared" si="46"/>
        <v>92.1</v>
      </c>
      <c r="S739" s="7">
        <f t="shared" si="47"/>
        <v>0.50207152202354988</v>
      </c>
    </row>
    <row r="740" spans="1:19" ht="15.6">
      <c r="A740" s="2">
        <v>830</v>
      </c>
      <c r="B740" s="3">
        <v>46147</v>
      </c>
      <c r="C740" s="4">
        <f>YEAR(SalesDataTable[[#This Row],[Order Date]])</f>
        <v>2026</v>
      </c>
      <c r="D740" s="10" t="str">
        <f>"Q"&amp;ROUNDUP(MONTH(SalesDataTable[[#This Row],[Order Date]])/3,0)</f>
        <v>Q2</v>
      </c>
      <c r="E740" s="4" t="str">
        <f>TEXT(SalesDataTable[[#This Row],[Order Date]],"mmm")</f>
        <v>May</v>
      </c>
      <c r="F740" s="4" t="s">
        <v>20</v>
      </c>
      <c r="G740" s="4" t="s">
        <v>33</v>
      </c>
      <c r="H740" s="4" t="s">
        <v>2</v>
      </c>
      <c r="I740" s="4" t="s">
        <v>16</v>
      </c>
      <c r="J740" s="4" t="s">
        <v>4</v>
      </c>
      <c r="K740" s="4" t="s">
        <v>22</v>
      </c>
      <c r="L740" s="8">
        <v>2</v>
      </c>
      <c r="M740" s="5">
        <v>50.4</v>
      </c>
      <c r="N740" s="6">
        <v>0</v>
      </c>
      <c r="O740" s="5">
        <v>22.21</v>
      </c>
      <c r="P740" s="5">
        <f t="shared" si="44"/>
        <v>100.8</v>
      </c>
      <c r="Q740" s="5">
        <f t="shared" si="45"/>
        <v>44.42</v>
      </c>
      <c r="R740" s="5">
        <f t="shared" si="46"/>
        <v>56.379999999999995</v>
      </c>
      <c r="S740" s="7">
        <f t="shared" si="47"/>
        <v>0.55932539682539684</v>
      </c>
    </row>
    <row r="741" spans="1:19" ht="15.6">
      <c r="A741" s="2">
        <v>4320</v>
      </c>
      <c r="B741" s="3">
        <v>46147</v>
      </c>
      <c r="C741" s="4">
        <f>YEAR(SalesDataTable[[#This Row],[Order Date]])</f>
        <v>2026</v>
      </c>
      <c r="D741" s="10" t="str">
        <f>"Q"&amp;ROUNDUP(MONTH(SalesDataTable[[#This Row],[Order Date]])/3,0)</f>
        <v>Q2</v>
      </c>
      <c r="E741" s="4" t="str">
        <f>TEXT(SalesDataTable[[#This Row],[Order Date]],"mmm")</f>
        <v>May</v>
      </c>
      <c r="F741" s="4" t="s">
        <v>6</v>
      </c>
      <c r="G741" s="4" t="s">
        <v>27</v>
      </c>
      <c r="H741" s="4" t="s">
        <v>2</v>
      </c>
      <c r="I741" s="4" t="s">
        <v>3</v>
      </c>
      <c r="J741" s="4" t="s">
        <v>14</v>
      </c>
      <c r="K741" s="4" t="s">
        <v>48</v>
      </c>
      <c r="L741" s="8">
        <v>2</v>
      </c>
      <c r="M741" s="5">
        <v>165.17</v>
      </c>
      <c r="N741" s="6">
        <v>0</v>
      </c>
      <c r="O741" s="5">
        <v>87.78</v>
      </c>
      <c r="P741" s="5">
        <f t="shared" si="44"/>
        <v>330.34</v>
      </c>
      <c r="Q741" s="5">
        <f t="shared" si="45"/>
        <v>175.56</v>
      </c>
      <c r="R741" s="5">
        <f t="shared" si="46"/>
        <v>154.77999999999997</v>
      </c>
      <c r="S741" s="7">
        <f t="shared" si="47"/>
        <v>0.46854755706242052</v>
      </c>
    </row>
    <row r="742" spans="1:19" ht="15.6">
      <c r="A742" s="2">
        <v>4386</v>
      </c>
      <c r="B742" s="3">
        <v>46147</v>
      </c>
      <c r="C742" s="4">
        <f>YEAR(SalesDataTable[[#This Row],[Order Date]])</f>
        <v>2026</v>
      </c>
      <c r="D742" s="10" t="str">
        <f>"Q"&amp;ROUNDUP(MONTH(SalesDataTable[[#This Row],[Order Date]])/3,0)</f>
        <v>Q2</v>
      </c>
      <c r="E742" s="4" t="str">
        <f>TEXT(SalesDataTable[[#This Row],[Order Date]],"mmm")</f>
        <v>May</v>
      </c>
      <c r="F742" s="4" t="s">
        <v>0</v>
      </c>
      <c r="G742" s="4" t="s">
        <v>50</v>
      </c>
      <c r="H742" s="4" t="s">
        <v>2</v>
      </c>
      <c r="I742" s="4" t="s">
        <v>3</v>
      </c>
      <c r="J742" s="4" t="s">
        <v>9</v>
      </c>
      <c r="K742" s="4" t="s">
        <v>46</v>
      </c>
      <c r="L742" s="8">
        <v>1</v>
      </c>
      <c r="M742" s="5">
        <v>69.819999999999993</v>
      </c>
      <c r="N742" s="6">
        <v>0.05</v>
      </c>
      <c r="O742" s="5">
        <v>33.29</v>
      </c>
      <c r="P742" s="5">
        <f t="shared" si="44"/>
        <v>66.328999999999994</v>
      </c>
      <c r="Q742" s="5">
        <f t="shared" si="45"/>
        <v>33.29</v>
      </c>
      <c r="R742" s="5">
        <f t="shared" si="46"/>
        <v>33.038999999999994</v>
      </c>
      <c r="S742" s="7">
        <f t="shared" si="47"/>
        <v>0.49810791659756665</v>
      </c>
    </row>
    <row r="743" spans="1:19" ht="15.6">
      <c r="A743" s="2">
        <v>4602</v>
      </c>
      <c r="B743" s="3">
        <v>46147</v>
      </c>
      <c r="C743" s="4">
        <f>YEAR(SalesDataTable[[#This Row],[Order Date]])</f>
        <v>2026</v>
      </c>
      <c r="D743" s="10" t="str">
        <f>"Q"&amp;ROUNDUP(MONTH(SalesDataTable[[#This Row],[Order Date]])/3,0)</f>
        <v>Q2</v>
      </c>
      <c r="E743" s="4" t="str">
        <f>TEXT(SalesDataTable[[#This Row],[Order Date]],"mmm")</f>
        <v>May</v>
      </c>
      <c r="F743" s="4" t="s">
        <v>6</v>
      </c>
      <c r="G743" s="4" t="s">
        <v>43</v>
      </c>
      <c r="H743" s="4" t="s">
        <v>28</v>
      </c>
      <c r="I743" s="4" t="s">
        <v>13</v>
      </c>
      <c r="J743" s="4" t="s">
        <v>14</v>
      </c>
      <c r="K743" s="4" t="s">
        <v>44</v>
      </c>
      <c r="L743" s="8">
        <v>2</v>
      </c>
      <c r="M743" s="5">
        <v>131.36000000000001</v>
      </c>
      <c r="N743" s="6">
        <v>0.1</v>
      </c>
      <c r="O743" s="5">
        <v>65.3</v>
      </c>
      <c r="P743" s="5">
        <f t="shared" si="44"/>
        <v>236.44800000000004</v>
      </c>
      <c r="Q743" s="5">
        <f t="shared" si="45"/>
        <v>130.6</v>
      </c>
      <c r="R743" s="5">
        <f t="shared" si="46"/>
        <v>105.84800000000004</v>
      </c>
      <c r="S743" s="7">
        <f t="shared" si="47"/>
        <v>0.4476586818243336</v>
      </c>
    </row>
    <row r="744" spans="1:19" ht="15.6">
      <c r="A744" s="2">
        <v>5190</v>
      </c>
      <c r="B744" s="3">
        <v>46147</v>
      </c>
      <c r="C744" s="4">
        <f>YEAR(SalesDataTable[[#This Row],[Order Date]])</f>
        <v>2026</v>
      </c>
      <c r="D744" s="10" t="str">
        <f>"Q"&amp;ROUNDUP(MONTH(SalesDataTable[[#This Row],[Order Date]])/3,0)</f>
        <v>Q2</v>
      </c>
      <c r="E744" s="4" t="str">
        <f>TEXT(SalesDataTable[[#This Row],[Order Date]],"mmm")</f>
        <v>May</v>
      </c>
      <c r="F744" s="4" t="s">
        <v>20</v>
      </c>
      <c r="G744" s="4" t="s">
        <v>33</v>
      </c>
      <c r="H744" s="4" t="s">
        <v>8</v>
      </c>
      <c r="I744" s="4" t="s">
        <v>3</v>
      </c>
      <c r="J744" s="4" t="s">
        <v>9</v>
      </c>
      <c r="K744" s="4" t="s">
        <v>10</v>
      </c>
      <c r="L744" s="8">
        <v>15</v>
      </c>
      <c r="M744" s="5">
        <v>93.65</v>
      </c>
      <c r="N744" s="6">
        <v>0.1</v>
      </c>
      <c r="O744" s="5">
        <v>44.89</v>
      </c>
      <c r="P744" s="5">
        <f t="shared" si="44"/>
        <v>1264.2750000000001</v>
      </c>
      <c r="Q744" s="5">
        <f t="shared" si="45"/>
        <v>673.35</v>
      </c>
      <c r="R744" s="5">
        <f t="shared" si="46"/>
        <v>590.92500000000007</v>
      </c>
      <c r="S744" s="7">
        <f t="shared" si="47"/>
        <v>0.46740226612089936</v>
      </c>
    </row>
    <row r="745" spans="1:19" ht="15.6">
      <c r="A745" s="2">
        <v>393</v>
      </c>
      <c r="B745" s="3">
        <v>46148</v>
      </c>
      <c r="C745" s="4">
        <f>YEAR(SalesDataTable[[#This Row],[Order Date]])</f>
        <v>2026</v>
      </c>
      <c r="D745" s="10" t="str">
        <f>"Q"&amp;ROUNDUP(MONTH(SalesDataTable[[#This Row],[Order Date]])/3,0)</f>
        <v>Q2</v>
      </c>
      <c r="E745" s="4" t="str">
        <f>TEXT(SalesDataTable[[#This Row],[Order Date]],"mmm")</f>
        <v>May</v>
      </c>
      <c r="F745" s="4" t="s">
        <v>6</v>
      </c>
      <c r="G745" s="4" t="s">
        <v>43</v>
      </c>
      <c r="H745" s="4" t="s">
        <v>28</v>
      </c>
      <c r="I745" s="4" t="s">
        <v>13</v>
      </c>
      <c r="J745" s="4" t="s">
        <v>23</v>
      </c>
      <c r="K745" s="4" t="s">
        <v>29</v>
      </c>
      <c r="L745" s="8">
        <v>3</v>
      </c>
      <c r="M745" s="5">
        <v>199.93</v>
      </c>
      <c r="N745" s="6">
        <v>0</v>
      </c>
      <c r="O745" s="5">
        <v>104.86</v>
      </c>
      <c r="P745" s="5">
        <f t="shared" si="44"/>
        <v>599.79</v>
      </c>
      <c r="Q745" s="5">
        <f t="shared" si="45"/>
        <v>314.58</v>
      </c>
      <c r="R745" s="5">
        <f t="shared" si="46"/>
        <v>285.20999999999998</v>
      </c>
      <c r="S745" s="7">
        <f t="shared" si="47"/>
        <v>0.47551643075076278</v>
      </c>
    </row>
    <row r="746" spans="1:19" ht="15.6">
      <c r="A746" s="2">
        <v>812</v>
      </c>
      <c r="B746" s="3">
        <v>46148</v>
      </c>
      <c r="C746" s="4">
        <f>YEAR(SalesDataTable[[#This Row],[Order Date]])</f>
        <v>2026</v>
      </c>
      <c r="D746" s="10" t="str">
        <f>"Q"&amp;ROUNDUP(MONTH(SalesDataTable[[#This Row],[Order Date]])/3,0)</f>
        <v>Q2</v>
      </c>
      <c r="E746" s="4" t="str">
        <f>TEXT(SalesDataTable[[#This Row],[Order Date]],"mmm")</f>
        <v>May</v>
      </c>
      <c r="F746" s="4" t="s">
        <v>0</v>
      </c>
      <c r="G746" s="4" t="s">
        <v>1</v>
      </c>
      <c r="H746" s="4" t="s">
        <v>2</v>
      </c>
      <c r="I746" s="4" t="s">
        <v>13</v>
      </c>
      <c r="J746" s="4" t="s">
        <v>9</v>
      </c>
      <c r="K746" s="4" t="s">
        <v>46</v>
      </c>
      <c r="L746" s="8">
        <v>5</v>
      </c>
      <c r="M746" s="5">
        <v>70.150000000000006</v>
      </c>
      <c r="N746" s="6">
        <v>0</v>
      </c>
      <c r="O746" s="5">
        <v>32.700000000000003</v>
      </c>
      <c r="P746" s="5">
        <f t="shared" si="44"/>
        <v>350.75</v>
      </c>
      <c r="Q746" s="5">
        <f t="shared" si="45"/>
        <v>163.5</v>
      </c>
      <c r="R746" s="5">
        <f t="shared" si="46"/>
        <v>187.25</v>
      </c>
      <c r="S746" s="7">
        <f t="shared" si="47"/>
        <v>0.53385602280826805</v>
      </c>
    </row>
    <row r="747" spans="1:19" ht="15.6">
      <c r="A747" s="2">
        <v>1297</v>
      </c>
      <c r="B747" s="3">
        <v>46148</v>
      </c>
      <c r="C747" s="4">
        <f>YEAR(SalesDataTable[[#This Row],[Order Date]])</f>
        <v>2026</v>
      </c>
      <c r="D747" s="10" t="str">
        <f>"Q"&amp;ROUNDUP(MONTH(SalesDataTable[[#This Row],[Order Date]])/3,0)</f>
        <v>Q2</v>
      </c>
      <c r="E747" s="4" t="str">
        <f>TEXT(SalesDataTable[[#This Row],[Order Date]],"mmm")</f>
        <v>May</v>
      </c>
      <c r="F747" s="4" t="s">
        <v>11</v>
      </c>
      <c r="G747" s="4" t="s">
        <v>12</v>
      </c>
      <c r="H747" s="4" t="s">
        <v>19</v>
      </c>
      <c r="I747" s="4" t="s">
        <v>13</v>
      </c>
      <c r="J747" s="4" t="s">
        <v>34</v>
      </c>
      <c r="K747" s="4" t="s">
        <v>42</v>
      </c>
      <c r="L747" s="8">
        <v>2</v>
      </c>
      <c r="M747" s="5">
        <v>35.86</v>
      </c>
      <c r="N747" s="6">
        <v>0</v>
      </c>
      <c r="O747" s="5">
        <v>13.9</v>
      </c>
      <c r="P747" s="5">
        <f t="shared" si="44"/>
        <v>71.72</v>
      </c>
      <c r="Q747" s="5">
        <f t="shared" si="45"/>
        <v>27.8</v>
      </c>
      <c r="R747" s="5">
        <f t="shared" si="46"/>
        <v>43.92</v>
      </c>
      <c r="S747" s="7">
        <f t="shared" si="47"/>
        <v>0.61238148354712774</v>
      </c>
    </row>
    <row r="748" spans="1:19" ht="15.6">
      <c r="A748" s="2">
        <v>1574</v>
      </c>
      <c r="B748" s="3">
        <v>46148</v>
      </c>
      <c r="C748" s="4">
        <f>YEAR(SalesDataTable[[#This Row],[Order Date]])</f>
        <v>2026</v>
      </c>
      <c r="D748" s="10" t="str">
        <f>"Q"&amp;ROUNDUP(MONTH(SalesDataTable[[#This Row],[Order Date]])/3,0)</f>
        <v>Q2</v>
      </c>
      <c r="E748" s="4" t="str">
        <f>TEXT(SalesDataTable[[#This Row],[Order Date]],"mmm")</f>
        <v>May</v>
      </c>
      <c r="F748" s="4" t="s">
        <v>6</v>
      </c>
      <c r="G748" s="4" t="s">
        <v>27</v>
      </c>
      <c r="H748" s="4" t="s">
        <v>2</v>
      </c>
      <c r="I748" s="4" t="s">
        <v>3</v>
      </c>
      <c r="J748" s="4" t="s">
        <v>9</v>
      </c>
      <c r="K748" s="4" t="s">
        <v>10</v>
      </c>
      <c r="L748" s="8">
        <v>1</v>
      </c>
      <c r="M748" s="5">
        <v>92.27</v>
      </c>
      <c r="N748" s="6">
        <v>0</v>
      </c>
      <c r="O748" s="5">
        <v>46.5</v>
      </c>
      <c r="P748" s="5">
        <f t="shared" si="44"/>
        <v>92.27</v>
      </c>
      <c r="Q748" s="5">
        <f t="shared" si="45"/>
        <v>46.5</v>
      </c>
      <c r="R748" s="5">
        <f t="shared" si="46"/>
        <v>45.769999999999996</v>
      </c>
      <c r="S748" s="7">
        <f t="shared" si="47"/>
        <v>0.49604421805570603</v>
      </c>
    </row>
    <row r="749" spans="1:19" ht="15.6">
      <c r="A749" s="2">
        <v>3060</v>
      </c>
      <c r="B749" s="3">
        <v>46148</v>
      </c>
      <c r="C749" s="4">
        <f>YEAR(SalesDataTable[[#This Row],[Order Date]])</f>
        <v>2026</v>
      </c>
      <c r="D749" s="10" t="str">
        <f>"Q"&amp;ROUNDUP(MONTH(SalesDataTable[[#This Row],[Order Date]])/3,0)</f>
        <v>Q2</v>
      </c>
      <c r="E749" s="4" t="str">
        <f>TEXT(SalesDataTable[[#This Row],[Order Date]],"mmm")</f>
        <v>May</v>
      </c>
      <c r="F749" s="4" t="s">
        <v>6</v>
      </c>
      <c r="G749" s="4" t="s">
        <v>27</v>
      </c>
      <c r="H749" s="4" t="s">
        <v>8</v>
      </c>
      <c r="I749" s="4" t="s">
        <v>16</v>
      </c>
      <c r="J749" s="4" t="s">
        <v>9</v>
      </c>
      <c r="K749" s="4" t="s">
        <v>37</v>
      </c>
      <c r="L749" s="8">
        <v>6</v>
      </c>
      <c r="M749" s="5">
        <v>157.31</v>
      </c>
      <c r="N749" s="6">
        <v>0.15</v>
      </c>
      <c r="O749" s="5">
        <v>80.34</v>
      </c>
      <c r="P749" s="5">
        <f t="shared" si="44"/>
        <v>802.28099999999995</v>
      </c>
      <c r="Q749" s="5">
        <f t="shared" si="45"/>
        <v>482.04</v>
      </c>
      <c r="R749" s="5">
        <f t="shared" si="46"/>
        <v>320.24099999999993</v>
      </c>
      <c r="S749" s="7">
        <f t="shared" si="47"/>
        <v>0.3991631361081715</v>
      </c>
    </row>
    <row r="750" spans="1:19" ht="15.6">
      <c r="A750" s="2">
        <v>3490</v>
      </c>
      <c r="B750" s="3">
        <v>46148</v>
      </c>
      <c r="C750" s="4">
        <f>YEAR(SalesDataTable[[#This Row],[Order Date]])</f>
        <v>2026</v>
      </c>
      <c r="D750" s="10" t="str">
        <f>"Q"&amp;ROUNDUP(MONTH(SalesDataTable[[#This Row],[Order Date]])/3,0)</f>
        <v>Q2</v>
      </c>
      <c r="E750" s="4" t="str">
        <f>TEXT(SalesDataTable[[#This Row],[Order Date]],"mmm")</f>
        <v>May</v>
      </c>
      <c r="F750" s="4" t="s">
        <v>6</v>
      </c>
      <c r="G750" s="4" t="s">
        <v>41</v>
      </c>
      <c r="H750" s="4" t="s">
        <v>2</v>
      </c>
      <c r="I750" s="4" t="s">
        <v>13</v>
      </c>
      <c r="J750" s="4" t="s">
        <v>14</v>
      </c>
      <c r="K750" s="4" t="s">
        <v>32</v>
      </c>
      <c r="L750" s="8">
        <v>2</v>
      </c>
      <c r="M750" s="5">
        <v>46.18</v>
      </c>
      <c r="N750" s="6">
        <v>0.05</v>
      </c>
      <c r="O750" s="5">
        <v>17.899999999999999</v>
      </c>
      <c r="P750" s="5">
        <f t="shared" si="44"/>
        <v>87.74199999999999</v>
      </c>
      <c r="Q750" s="5">
        <f t="shared" si="45"/>
        <v>35.799999999999997</v>
      </c>
      <c r="R750" s="5">
        <f t="shared" si="46"/>
        <v>51.941999999999993</v>
      </c>
      <c r="S750" s="7">
        <f t="shared" si="47"/>
        <v>0.59198559412823959</v>
      </c>
    </row>
    <row r="751" spans="1:19" ht="15.6">
      <c r="A751" s="2">
        <v>3654</v>
      </c>
      <c r="B751" s="3">
        <v>46148</v>
      </c>
      <c r="C751" s="4">
        <f>YEAR(SalesDataTable[[#This Row],[Order Date]])</f>
        <v>2026</v>
      </c>
      <c r="D751" s="10" t="str">
        <f>"Q"&amp;ROUNDUP(MONTH(SalesDataTable[[#This Row],[Order Date]])/3,0)</f>
        <v>Q2</v>
      </c>
      <c r="E751" s="4" t="str">
        <f>TEXT(SalesDataTable[[#This Row],[Order Date]],"mmm")</f>
        <v>May</v>
      </c>
      <c r="F751" s="4" t="s">
        <v>11</v>
      </c>
      <c r="G751" s="4" t="s">
        <v>39</v>
      </c>
      <c r="H751" s="4" t="s">
        <v>2</v>
      </c>
      <c r="I751" s="4" t="s">
        <v>16</v>
      </c>
      <c r="J751" s="4" t="s">
        <v>4</v>
      </c>
      <c r="K751" s="4" t="s">
        <v>22</v>
      </c>
      <c r="L751" s="8">
        <v>1</v>
      </c>
      <c r="M751" s="5">
        <v>51.44</v>
      </c>
      <c r="N751" s="6">
        <v>0.1</v>
      </c>
      <c r="O751" s="5">
        <v>22.88</v>
      </c>
      <c r="P751" s="5">
        <f t="shared" si="44"/>
        <v>46.295999999999999</v>
      </c>
      <c r="Q751" s="5">
        <f t="shared" si="45"/>
        <v>22.88</v>
      </c>
      <c r="R751" s="5">
        <f t="shared" si="46"/>
        <v>23.416</v>
      </c>
      <c r="S751" s="7">
        <f t="shared" si="47"/>
        <v>0.50578883704855715</v>
      </c>
    </row>
    <row r="752" spans="1:19" ht="15.6">
      <c r="A752" s="2">
        <v>4209</v>
      </c>
      <c r="B752" s="3">
        <v>46148</v>
      </c>
      <c r="C752" s="4">
        <f>YEAR(SalesDataTable[[#This Row],[Order Date]])</f>
        <v>2026</v>
      </c>
      <c r="D752" s="10" t="str">
        <f>"Q"&amp;ROUNDUP(MONTH(SalesDataTable[[#This Row],[Order Date]])/3,0)</f>
        <v>Q2</v>
      </c>
      <c r="E752" s="4" t="str">
        <f>TEXT(SalesDataTable[[#This Row],[Order Date]],"mmm")</f>
        <v>May</v>
      </c>
      <c r="F752" s="4" t="s">
        <v>6</v>
      </c>
      <c r="G752" s="4" t="s">
        <v>7</v>
      </c>
      <c r="H752" s="4" t="s">
        <v>2</v>
      </c>
      <c r="I752" s="4" t="s">
        <v>13</v>
      </c>
      <c r="J752" s="4" t="s">
        <v>34</v>
      </c>
      <c r="K752" s="4" t="s">
        <v>45</v>
      </c>
      <c r="L752" s="8">
        <v>2</v>
      </c>
      <c r="M752" s="5">
        <v>50.97</v>
      </c>
      <c r="N752" s="6">
        <v>0.05</v>
      </c>
      <c r="O752" s="5">
        <v>21.67</v>
      </c>
      <c r="P752" s="5">
        <f t="shared" si="44"/>
        <v>96.842999999999989</v>
      </c>
      <c r="Q752" s="5">
        <f t="shared" si="45"/>
        <v>43.34</v>
      </c>
      <c r="R752" s="5">
        <f t="shared" si="46"/>
        <v>53.502999999999986</v>
      </c>
      <c r="S752" s="7">
        <f t="shared" si="47"/>
        <v>0.55247152607829153</v>
      </c>
    </row>
    <row r="753" spans="1:19" ht="15.6">
      <c r="A753" s="2">
        <v>4227</v>
      </c>
      <c r="B753" s="3">
        <v>46148</v>
      </c>
      <c r="C753" s="4">
        <f>YEAR(SalesDataTable[[#This Row],[Order Date]])</f>
        <v>2026</v>
      </c>
      <c r="D753" s="10" t="str">
        <f>"Q"&amp;ROUNDUP(MONTH(SalesDataTable[[#This Row],[Order Date]])/3,0)</f>
        <v>Q2</v>
      </c>
      <c r="E753" s="4" t="str">
        <f>TEXT(SalesDataTable[[#This Row],[Order Date]],"mmm")</f>
        <v>May</v>
      </c>
      <c r="F753" s="4" t="s">
        <v>6</v>
      </c>
      <c r="G753" s="4" t="s">
        <v>7</v>
      </c>
      <c r="H753" s="4" t="s">
        <v>2</v>
      </c>
      <c r="I753" s="4" t="s">
        <v>13</v>
      </c>
      <c r="J753" s="4" t="s">
        <v>4</v>
      </c>
      <c r="K753" s="4" t="s">
        <v>26</v>
      </c>
      <c r="L753" s="8">
        <v>2</v>
      </c>
      <c r="M753" s="5">
        <v>40.549999999999997</v>
      </c>
      <c r="N753" s="6">
        <v>0</v>
      </c>
      <c r="O753" s="5">
        <v>16.52</v>
      </c>
      <c r="P753" s="5">
        <f t="shared" si="44"/>
        <v>81.099999999999994</v>
      </c>
      <c r="Q753" s="5">
        <f t="shared" si="45"/>
        <v>33.04</v>
      </c>
      <c r="R753" s="5">
        <f t="shared" si="46"/>
        <v>48.059999999999995</v>
      </c>
      <c r="S753" s="7">
        <f t="shared" si="47"/>
        <v>0.59260172626387175</v>
      </c>
    </row>
    <row r="754" spans="1:19" ht="15.6">
      <c r="A754" s="2">
        <v>4247</v>
      </c>
      <c r="B754" s="3">
        <v>46148</v>
      </c>
      <c r="C754" s="4">
        <f>YEAR(SalesDataTable[[#This Row],[Order Date]])</f>
        <v>2026</v>
      </c>
      <c r="D754" s="10" t="str">
        <f>"Q"&amp;ROUNDUP(MONTH(SalesDataTable[[#This Row],[Order Date]])/3,0)</f>
        <v>Q2</v>
      </c>
      <c r="E754" s="4" t="str">
        <f>TEXT(SalesDataTable[[#This Row],[Order Date]],"mmm")</f>
        <v>May</v>
      </c>
      <c r="F754" s="4" t="s">
        <v>11</v>
      </c>
      <c r="G754" s="4" t="s">
        <v>52</v>
      </c>
      <c r="H754" s="4" t="s">
        <v>2</v>
      </c>
      <c r="I754" s="4" t="s">
        <v>13</v>
      </c>
      <c r="J754" s="4" t="s">
        <v>4</v>
      </c>
      <c r="K754" s="4" t="s">
        <v>22</v>
      </c>
      <c r="L754" s="8">
        <v>2</v>
      </c>
      <c r="M754" s="5">
        <v>51.3</v>
      </c>
      <c r="N754" s="6">
        <v>0</v>
      </c>
      <c r="O754" s="5">
        <v>23.12</v>
      </c>
      <c r="P754" s="5">
        <f t="shared" si="44"/>
        <v>102.6</v>
      </c>
      <c r="Q754" s="5">
        <f t="shared" si="45"/>
        <v>46.24</v>
      </c>
      <c r="R754" s="5">
        <f t="shared" si="46"/>
        <v>56.359999999999992</v>
      </c>
      <c r="S754" s="7">
        <f t="shared" si="47"/>
        <v>0.54931773879142298</v>
      </c>
    </row>
    <row r="755" spans="1:19" ht="15.6">
      <c r="A755" s="2">
        <v>5196</v>
      </c>
      <c r="B755" s="3">
        <v>46148</v>
      </c>
      <c r="C755" s="4">
        <f>YEAR(SalesDataTable[[#This Row],[Order Date]])</f>
        <v>2026</v>
      </c>
      <c r="D755" s="10" t="str">
        <f>"Q"&amp;ROUNDUP(MONTH(SalesDataTable[[#This Row],[Order Date]])/3,0)</f>
        <v>Q2</v>
      </c>
      <c r="E755" s="4" t="str">
        <f>TEXT(SalesDataTable[[#This Row],[Order Date]],"mmm")</f>
        <v>May</v>
      </c>
      <c r="F755" s="4" t="s">
        <v>20</v>
      </c>
      <c r="G755" s="4" t="s">
        <v>33</v>
      </c>
      <c r="H755" s="4" t="s">
        <v>2</v>
      </c>
      <c r="I755" s="4" t="s">
        <v>13</v>
      </c>
      <c r="J755" s="4" t="s">
        <v>23</v>
      </c>
      <c r="K755" s="4" t="s">
        <v>40</v>
      </c>
      <c r="L755" s="8">
        <v>3</v>
      </c>
      <c r="M755" s="5">
        <v>82.56</v>
      </c>
      <c r="N755" s="6">
        <v>0</v>
      </c>
      <c r="O755" s="5">
        <v>39.99</v>
      </c>
      <c r="P755" s="5">
        <f t="shared" si="44"/>
        <v>247.68</v>
      </c>
      <c r="Q755" s="5">
        <f t="shared" si="45"/>
        <v>119.97</v>
      </c>
      <c r="R755" s="5">
        <f t="shared" si="46"/>
        <v>127.71000000000001</v>
      </c>
      <c r="S755" s="7">
        <f t="shared" si="47"/>
        <v>0.515625</v>
      </c>
    </row>
    <row r="756" spans="1:19" ht="15.6">
      <c r="A756" s="2">
        <v>400</v>
      </c>
      <c r="B756" s="3">
        <v>46149</v>
      </c>
      <c r="C756" s="4">
        <f>YEAR(SalesDataTable[[#This Row],[Order Date]])</f>
        <v>2026</v>
      </c>
      <c r="D756" s="10" t="str">
        <f>"Q"&amp;ROUNDUP(MONTH(SalesDataTable[[#This Row],[Order Date]])/3,0)</f>
        <v>Q2</v>
      </c>
      <c r="E756" s="4" t="str">
        <f>TEXT(SalesDataTable[[#This Row],[Order Date]],"mmm")</f>
        <v>May</v>
      </c>
      <c r="F756" s="4" t="s">
        <v>6</v>
      </c>
      <c r="G756" s="4" t="s">
        <v>43</v>
      </c>
      <c r="H756" s="4" t="s">
        <v>8</v>
      </c>
      <c r="I756" s="4" t="s">
        <v>16</v>
      </c>
      <c r="J756" s="4" t="s">
        <v>9</v>
      </c>
      <c r="K756" s="4" t="s">
        <v>10</v>
      </c>
      <c r="L756" s="8">
        <v>6</v>
      </c>
      <c r="M756" s="5">
        <v>92.66</v>
      </c>
      <c r="N756" s="6">
        <v>0.15</v>
      </c>
      <c r="O756" s="5">
        <v>44.71</v>
      </c>
      <c r="P756" s="5">
        <f t="shared" si="44"/>
        <v>472.56600000000003</v>
      </c>
      <c r="Q756" s="5">
        <f t="shared" si="45"/>
        <v>268.26</v>
      </c>
      <c r="R756" s="5">
        <f t="shared" si="46"/>
        <v>204.30600000000004</v>
      </c>
      <c r="S756" s="7">
        <f t="shared" si="47"/>
        <v>0.43233326138571126</v>
      </c>
    </row>
    <row r="757" spans="1:19" ht="15.6">
      <c r="A757" s="2">
        <v>829</v>
      </c>
      <c r="B757" s="3">
        <v>46149</v>
      </c>
      <c r="C757" s="4">
        <f>YEAR(SalesDataTable[[#This Row],[Order Date]])</f>
        <v>2026</v>
      </c>
      <c r="D757" s="10" t="str">
        <f>"Q"&amp;ROUNDUP(MONTH(SalesDataTable[[#This Row],[Order Date]])/3,0)</f>
        <v>Q2</v>
      </c>
      <c r="E757" s="4" t="str">
        <f>TEXT(SalesDataTable[[#This Row],[Order Date]],"mmm")</f>
        <v>May</v>
      </c>
      <c r="F757" s="4" t="s">
        <v>11</v>
      </c>
      <c r="G757" s="4" t="s">
        <v>52</v>
      </c>
      <c r="H757" s="4" t="s">
        <v>28</v>
      </c>
      <c r="I757" s="4" t="s">
        <v>13</v>
      </c>
      <c r="J757" s="4" t="s">
        <v>34</v>
      </c>
      <c r="K757" s="4" t="s">
        <v>35</v>
      </c>
      <c r="L757" s="8">
        <v>1</v>
      </c>
      <c r="M757" s="5">
        <v>39.42</v>
      </c>
      <c r="N757" s="6">
        <v>0</v>
      </c>
      <c r="O757" s="5">
        <v>14.86</v>
      </c>
      <c r="P757" s="5">
        <f t="shared" si="44"/>
        <v>39.42</v>
      </c>
      <c r="Q757" s="5">
        <f t="shared" si="45"/>
        <v>14.86</v>
      </c>
      <c r="R757" s="5">
        <f t="shared" si="46"/>
        <v>24.560000000000002</v>
      </c>
      <c r="S757" s="7">
        <f t="shared" si="47"/>
        <v>0.62303399289700667</v>
      </c>
    </row>
    <row r="758" spans="1:19" ht="15.6">
      <c r="A758" s="2">
        <v>1236</v>
      </c>
      <c r="B758" s="3">
        <v>46149</v>
      </c>
      <c r="C758" s="4">
        <f>YEAR(SalesDataTable[[#This Row],[Order Date]])</f>
        <v>2026</v>
      </c>
      <c r="D758" s="10" t="str">
        <f>"Q"&amp;ROUNDUP(MONTH(SalesDataTable[[#This Row],[Order Date]])/3,0)</f>
        <v>Q2</v>
      </c>
      <c r="E758" s="4" t="str">
        <f>TEXT(SalesDataTable[[#This Row],[Order Date]],"mmm")</f>
        <v>May</v>
      </c>
      <c r="F758" s="4" t="s">
        <v>0</v>
      </c>
      <c r="G758" s="4" t="s">
        <v>36</v>
      </c>
      <c r="H758" s="4" t="s">
        <v>19</v>
      </c>
      <c r="I758" s="4" t="s">
        <v>3</v>
      </c>
      <c r="J758" s="4" t="s">
        <v>34</v>
      </c>
      <c r="K758" s="4" t="s">
        <v>38</v>
      </c>
      <c r="L758" s="8">
        <v>2</v>
      </c>
      <c r="M758" s="5">
        <v>124.25</v>
      </c>
      <c r="N758" s="6">
        <v>0</v>
      </c>
      <c r="O758" s="5">
        <v>69.510000000000005</v>
      </c>
      <c r="P758" s="5">
        <f t="shared" si="44"/>
        <v>248.5</v>
      </c>
      <c r="Q758" s="5">
        <f t="shared" si="45"/>
        <v>139.02000000000001</v>
      </c>
      <c r="R758" s="5">
        <f t="shared" si="46"/>
        <v>109.47999999999999</v>
      </c>
      <c r="S758" s="7">
        <f t="shared" si="47"/>
        <v>0.44056338028169012</v>
      </c>
    </row>
    <row r="759" spans="1:19" ht="15.6">
      <c r="A759" s="2">
        <v>1364</v>
      </c>
      <c r="B759" s="3">
        <v>46149</v>
      </c>
      <c r="C759" s="4">
        <f>YEAR(SalesDataTable[[#This Row],[Order Date]])</f>
        <v>2026</v>
      </c>
      <c r="D759" s="10" t="str">
        <f>"Q"&amp;ROUNDUP(MONTH(SalesDataTable[[#This Row],[Order Date]])/3,0)</f>
        <v>Q2</v>
      </c>
      <c r="E759" s="4" t="str">
        <f>TEXT(SalesDataTable[[#This Row],[Order Date]],"mmm")</f>
        <v>May</v>
      </c>
      <c r="F759" s="4" t="s">
        <v>6</v>
      </c>
      <c r="G759" s="4" t="s">
        <v>49</v>
      </c>
      <c r="H759" s="4" t="s">
        <v>2</v>
      </c>
      <c r="I759" s="4" t="s">
        <v>13</v>
      </c>
      <c r="J759" s="4" t="s">
        <v>9</v>
      </c>
      <c r="K759" s="4" t="s">
        <v>37</v>
      </c>
      <c r="L759" s="8">
        <v>2</v>
      </c>
      <c r="M759" s="5">
        <v>156.43</v>
      </c>
      <c r="N759" s="6">
        <v>0</v>
      </c>
      <c r="O759" s="5">
        <v>78.569999999999993</v>
      </c>
      <c r="P759" s="5">
        <f t="shared" si="44"/>
        <v>312.86</v>
      </c>
      <c r="Q759" s="5">
        <f t="shared" si="45"/>
        <v>157.13999999999999</v>
      </c>
      <c r="R759" s="5">
        <f t="shared" si="46"/>
        <v>155.72000000000003</v>
      </c>
      <c r="S759" s="7">
        <f t="shared" si="47"/>
        <v>0.49773061433228927</v>
      </c>
    </row>
    <row r="760" spans="1:19" ht="15.6">
      <c r="A760" s="2">
        <v>2105</v>
      </c>
      <c r="B760" s="3">
        <v>46149</v>
      </c>
      <c r="C760" s="4">
        <f>YEAR(SalesDataTable[[#This Row],[Order Date]])</f>
        <v>2026</v>
      </c>
      <c r="D760" s="10" t="str">
        <f>"Q"&amp;ROUNDUP(MONTH(SalesDataTable[[#This Row],[Order Date]])/3,0)</f>
        <v>Q2</v>
      </c>
      <c r="E760" s="4" t="str">
        <f>TEXT(SalesDataTable[[#This Row],[Order Date]],"mmm")</f>
        <v>May</v>
      </c>
      <c r="F760" s="4" t="s">
        <v>6</v>
      </c>
      <c r="G760" s="4" t="s">
        <v>49</v>
      </c>
      <c r="H760" s="4" t="s">
        <v>19</v>
      </c>
      <c r="I760" s="4" t="s">
        <v>13</v>
      </c>
      <c r="J760" s="4" t="s">
        <v>23</v>
      </c>
      <c r="K760" s="4" t="s">
        <v>40</v>
      </c>
      <c r="L760" s="8">
        <v>1</v>
      </c>
      <c r="M760" s="5">
        <v>80.3</v>
      </c>
      <c r="N760" s="6">
        <v>0</v>
      </c>
      <c r="O760" s="5">
        <v>40.020000000000003</v>
      </c>
      <c r="P760" s="5">
        <f t="shared" si="44"/>
        <v>80.3</v>
      </c>
      <c r="Q760" s="5">
        <f t="shared" si="45"/>
        <v>40.020000000000003</v>
      </c>
      <c r="R760" s="5">
        <f t="shared" si="46"/>
        <v>40.279999999999994</v>
      </c>
      <c r="S760" s="7">
        <f t="shared" si="47"/>
        <v>0.50161892901618921</v>
      </c>
    </row>
    <row r="761" spans="1:19" ht="15.6">
      <c r="A761" s="2">
        <v>4706</v>
      </c>
      <c r="B761" s="3">
        <v>46149</v>
      </c>
      <c r="C761" s="4">
        <f>YEAR(SalesDataTable[[#This Row],[Order Date]])</f>
        <v>2026</v>
      </c>
      <c r="D761" s="10" t="str">
        <f>"Q"&amp;ROUNDUP(MONTH(SalesDataTable[[#This Row],[Order Date]])/3,0)</f>
        <v>Q2</v>
      </c>
      <c r="E761" s="4" t="str">
        <f>TEXT(SalesDataTable[[#This Row],[Order Date]],"mmm")</f>
        <v>May</v>
      </c>
      <c r="F761" s="4" t="s">
        <v>20</v>
      </c>
      <c r="G761" s="4" t="s">
        <v>47</v>
      </c>
      <c r="H761" s="4" t="s">
        <v>19</v>
      </c>
      <c r="I761" s="4" t="s">
        <v>13</v>
      </c>
      <c r="J761" s="4" t="s">
        <v>23</v>
      </c>
      <c r="K761" s="4" t="s">
        <v>40</v>
      </c>
      <c r="L761" s="8">
        <v>1</v>
      </c>
      <c r="M761" s="5">
        <v>79.89</v>
      </c>
      <c r="N761" s="6">
        <v>0</v>
      </c>
      <c r="O761" s="5">
        <v>39.549999999999997</v>
      </c>
      <c r="P761" s="5">
        <f t="shared" si="44"/>
        <v>79.89</v>
      </c>
      <c r="Q761" s="5">
        <f t="shared" si="45"/>
        <v>39.549999999999997</v>
      </c>
      <c r="R761" s="5">
        <f t="shared" si="46"/>
        <v>40.340000000000003</v>
      </c>
      <c r="S761" s="7">
        <f t="shared" si="47"/>
        <v>0.50494429841031419</v>
      </c>
    </row>
    <row r="762" spans="1:19" ht="15.6">
      <c r="A762" s="2">
        <v>68</v>
      </c>
      <c r="B762" s="3">
        <v>46150</v>
      </c>
      <c r="C762" s="4">
        <f>YEAR(SalesDataTable[[#This Row],[Order Date]])</f>
        <v>2026</v>
      </c>
      <c r="D762" s="10" t="str">
        <f>"Q"&amp;ROUNDUP(MONTH(SalesDataTable[[#This Row],[Order Date]])/3,0)</f>
        <v>Q2</v>
      </c>
      <c r="E762" s="4" t="str">
        <f>TEXT(SalesDataTable[[#This Row],[Order Date]],"mmm")</f>
        <v>May</v>
      </c>
      <c r="F762" s="4" t="s">
        <v>20</v>
      </c>
      <c r="G762" s="4" t="s">
        <v>31</v>
      </c>
      <c r="H762" s="4" t="s">
        <v>19</v>
      </c>
      <c r="I762" s="4" t="s">
        <v>13</v>
      </c>
      <c r="J762" s="4" t="s">
        <v>34</v>
      </c>
      <c r="K762" s="4" t="s">
        <v>35</v>
      </c>
      <c r="L762" s="8">
        <v>1</v>
      </c>
      <c r="M762" s="5">
        <v>39.5</v>
      </c>
      <c r="N762" s="6">
        <v>0</v>
      </c>
      <c r="O762" s="5">
        <v>14.68</v>
      </c>
      <c r="P762" s="5">
        <f t="shared" si="44"/>
        <v>39.5</v>
      </c>
      <c r="Q762" s="5">
        <f t="shared" si="45"/>
        <v>14.68</v>
      </c>
      <c r="R762" s="5">
        <f t="shared" si="46"/>
        <v>24.82</v>
      </c>
      <c r="S762" s="7">
        <f t="shared" si="47"/>
        <v>0.62835443037974681</v>
      </c>
    </row>
    <row r="763" spans="1:19" ht="15.6">
      <c r="A763" s="2">
        <v>1352</v>
      </c>
      <c r="B763" s="3">
        <v>46150</v>
      </c>
      <c r="C763" s="4">
        <f>YEAR(SalesDataTable[[#This Row],[Order Date]])</f>
        <v>2026</v>
      </c>
      <c r="D763" s="10" t="str">
        <f>"Q"&amp;ROUNDUP(MONTH(SalesDataTable[[#This Row],[Order Date]])/3,0)</f>
        <v>Q2</v>
      </c>
      <c r="E763" s="4" t="str">
        <f>TEXT(SalesDataTable[[#This Row],[Order Date]],"mmm")</f>
        <v>May</v>
      </c>
      <c r="F763" s="4" t="s">
        <v>20</v>
      </c>
      <c r="G763" s="4" t="s">
        <v>31</v>
      </c>
      <c r="H763" s="4" t="s">
        <v>2</v>
      </c>
      <c r="I763" s="4" t="s">
        <v>3</v>
      </c>
      <c r="J763" s="4" t="s">
        <v>4</v>
      </c>
      <c r="K763" s="4" t="s">
        <v>5</v>
      </c>
      <c r="L763" s="8">
        <v>1</v>
      </c>
      <c r="M763" s="5">
        <v>80.7</v>
      </c>
      <c r="N763" s="6">
        <v>0</v>
      </c>
      <c r="O763" s="5">
        <v>41.88</v>
      </c>
      <c r="P763" s="5">
        <f t="shared" si="44"/>
        <v>80.7</v>
      </c>
      <c r="Q763" s="5">
        <f t="shared" si="45"/>
        <v>41.88</v>
      </c>
      <c r="R763" s="5">
        <f t="shared" si="46"/>
        <v>38.82</v>
      </c>
      <c r="S763" s="7">
        <f t="shared" si="47"/>
        <v>0.48104089219330853</v>
      </c>
    </row>
    <row r="764" spans="1:19" ht="15.6">
      <c r="A764" s="2">
        <v>2526</v>
      </c>
      <c r="B764" s="3">
        <v>46150</v>
      </c>
      <c r="C764" s="4">
        <f>YEAR(SalesDataTable[[#This Row],[Order Date]])</f>
        <v>2026</v>
      </c>
      <c r="D764" s="10" t="str">
        <f>"Q"&amp;ROUNDUP(MONTH(SalesDataTable[[#This Row],[Order Date]])/3,0)</f>
        <v>Q2</v>
      </c>
      <c r="E764" s="4" t="str">
        <f>TEXT(SalesDataTable[[#This Row],[Order Date]],"mmm")</f>
        <v>May</v>
      </c>
      <c r="F764" s="4" t="s">
        <v>6</v>
      </c>
      <c r="G764" s="4" t="s">
        <v>49</v>
      </c>
      <c r="H764" s="4" t="s">
        <v>2</v>
      </c>
      <c r="I764" s="4" t="s">
        <v>13</v>
      </c>
      <c r="J764" s="4" t="s">
        <v>23</v>
      </c>
      <c r="K764" s="4" t="s">
        <v>40</v>
      </c>
      <c r="L764" s="8">
        <v>1</v>
      </c>
      <c r="M764" s="5">
        <v>80.86</v>
      </c>
      <c r="N764" s="6">
        <v>0</v>
      </c>
      <c r="O764" s="5">
        <v>38.44</v>
      </c>
      <c r="P764" s="5">
        <f t="shared" si="44"/>
        <v>80.86</v>
      </c>
      <c r="Q764" s="5">
        <f t="shared" si="45"/>
        <v>38.44</v>
      </c>
      <c r="R764" s="5">
        <f t="shared" si="46"/>
        <v>42.42</v>
      </c>
      <c r="S764" s="7">
        <f t="shared" si="47"/>
        <v>0.52461043779371752</v>
      </c>
    </row>
    <row r="765" spans="1:19" ht="15.6">
      <c r="A765" s="2">
        <v>3298</v>
      </c>
      <c r="B765" s="3">
        <v>46150</v>
      </c>
      <c r="C765" s="4">
        <f>YEAR(SalesDataTable[[#This Row],[Order Date]])</f>
        <v>2026</v>
      </c>
      <c r="D765" s="10" t="str">
        <f>"Q"&amp;ROUNDUP(MONTH(SalesDataTable[[#This Row],[Order Date]])/3,0)</f>
        <v>Q2</v>
      </c>
      <c r="E765" s="4" t="str">
        <f>TEXT(SalesDataTable[[#This Row],[Order Date]],"mmm")</f>
        <v>May</v>
      </c>
      <c r="F765" s="4" t="s">
        <v>6</v>
      </c>
      <c r="G765" s="4" t="s">
        <v>49</v>
      </c>
      <c r="H765" s="4" t="s">
        <v>28</v>
      </c>
      <c r="I765" s="4" t="s">
        <v>13</v>
      </c>
      <c r="J765" s="4" t="s">
        <v>23</v>
      </c>
      <c r="K765" s="4" t="s">
        <v>24</v>
      </c>
      <c r="L765" s="8">
        <v>2</v>
      </c>
      <c r="M765" s="5">
        <v>337.7</v>
      </c>
      <c r="N765" s="6">
        <v>0.1</v>
      </c>
      <c r="O765" s="5">
        <v>192.16</v>
      </c>
      <c r="P765" s="5">
        <f t="shared" si="44"/>
        <v>607.86</v>
      </c>
      <c r="Q765" s="5">
        <f t="shared" si="45"/>
        <v>384.32</v>
      </c>
      <c r="R765" s="5">
        <f t="shared" si="46"/>
        <v>223.54000000000002</v>
      </c>
      <c r="S765" s="7">
        <f t="shared" si="47"/>
        <v>0.36774915276543946</v>
      </c>
    </row>
    <row r="766" spans="1:19" ht="15.6">
      <c r="A766" s="2">
        <v>3510</v>
      </c>
      <c r="B766" s="3">
        <v>46150</v>
      </c>
      <c r="C766" s="4">
        <f>YEAR(SalesDataTable[[#This Row],[Order Date]])</f>
        <v>2026</v>
      </c>
      <c r="D766" s="10" t="str">
        <f>"Q"&amp;ROUNDUP(MONTH(SalesDataTable[[#This Row],[Order Date]])/3,0)</f>
        <v>Q2</v>
      </c>
      <c r="E766" s="4" t="str">
        <f>TEXT(SalesDataTable[[#This Row],[Order Date]],"mmm")</f>
        <v>May</v>
      </c>
      <c r="F766" s="4" t="s">
        <v>11</v>
      </c>
      <c r="G766" s="4" t="s">
        <v>12</v>
      </c>
      <c r="H766" s="4" t="s">
        <v>2</v>
      </c>
      <c r="I766" s="4" t="s">
        <v>3</v>
      </c>
      <c r="J766" s="4" t="s">
        <v>23</v>
      </c>
      <c r="K766" s="4" t="s">
        <v>51</v>
      </c>
      <c r="L766" s="8">
        <v>4</v>
      </c>
      <c r="M766" s="5">
        <v>121.81</v>
      </c>
      <c r="N766" s="6">
        <v>0</v>
      </c>
      <c r="O766" s="5">
        <v>58.95</v>
      </c>
      <c r="P766" s="5">
        <f t="shared" si="44"/>
        <v>487.24</v>
      </c>
      <c r="Q766" s="5">
        <f t="shared" si="45"/>
        <v>235.8</v>
      </c>
      <c r="R766" s="5">
        <f t="shared" si="46"/>
        <v>251.44</v>
      </c>
      <c r="S766" s="7">
        <f t="shared" si="47"/>
        <v>0.5160495854199163</v>
      </c>
    </row>
    <row r="767" spans="1:19" ht="15.6">
      <c r="A767" s="2">
        <v>3638</v>
      </c>
      <c r="B767" s="3">
        <v>46150</v>
      </c>
      <c r="C767" s="4">
        <f>YEAR(SalesDataTable[[#This Row],[Order Date]])</f>
        <v>2026</v>
      </c>
      <c r="D767" s="10" t="str">
        <f>"Q"&amp;ROUNDUP(MONTH(SalesDataTable[[#This Row],[Order Date]])/3,0)</f>
        <v>Q2</v>
      </c>
      <c r="E767" s="4" t="str">
        <f>TEXT(SalesDataTable[[#This Row],[Order Date]],"mmm")</f>
        <v>May</v>
      </c>
      <c r="F767" s="4" t="s">
        <v>20</v>
      </c>
      <c r="G767" s="4" t="s">
        <v>31</v>
      </c>
      <c r="H767" s="4" t="s">
        <v>8</v>
      </c>
      <c r="I767" s="4" t="s">
        <v>16</v>
      </c>
      <c r="J767" s="4" t="s">
        <v>14</v>
      </c>
      <c r="K767" s="4" t="s">
        <v>48</v>
      </c>
      <c r="L767" s="8">
        <v>10</v>
      </c>
      <c r="M767" s="5">
        <v>168.55</v>
      </c>
      <c r="N767" s="6">
        <v>0.1</v>
      </c>
      <c r="O767" s="5">
        <v>88.85</v>
      </c>
      <c r="P767" s="5">
        <f t="shared" si="44"/>
        <v>1516.95</v>
      </c>
      <c r="Q767" s="5">
        <f t="shared" si="45"/>
        <v>888.5</v>
      </c>
      <c r="R767" s="5">
        <f t="shared" si="46"/>
        <v>628.45000000000005</v>
      </c>
      <c r="S767" s="7">
        <f t="shared" si="47"/>
        <v>0.41428524341606515</v>
      </c>
    </row>
    <row r="768" spans="1:19" ht="15.6">
      <c r="A768" s="2">
        <v>3754</v>
      </c>
      <c r="B768" s="3">
        <v>46150</v>
      </c>
      <c r="C768" s="4">
        <f>YEAR(SalesDataTable[[#This Row],[Order Date]])</f>
        <v>2026</v>
      </c>
      <c r="D768" s="10" t="str">
        <f>"Q"&amp;ROUNDUP(MONTH(SalesDataTable[[#This Row],[Order Date]])/3,0)</f>
        <v>Q2</v>
      </c>
      <c r="E768" s="4" t="str">
        <f>TEXT(SalesDataTable[[#This Row],[Order Date]],"mmm")</f>
        <v>May</v>
      </c>
      <c r="F768" s="4" t="s">
        <v>6</v>
      </c>
      <c r="G768" s="4" t="s">
        <v>43</v>
      </c>
      <c r="H768" s="4" t="s">
        <v>2</v>
      </c>
      <c r="I768" s="4" t="s">
        <v>3</v>
      </c>
      <c r="J768" s="4" t="s">
        <v>4</v>
      </c>
      <c r="K768" s="4" t="s">
        <v>26</v>
      </c>
      <c r="L768" s="8">
        <v>1</v>
      </c>
      <c r="M768" s="5">
        <v>39.42</v>
      </c>
      <c r="N768" s="6">
        <v>0.05</v>
      </c>
      <c r="O768" s="5">
        <v>16.77</v>
      </c>
      <c r="P768" s="5">
        <f t="shared" si="44"/>
        <v>37.448999999999998</v>
      </c>
      <c r="Q768" s="5">
        <f t="shared" si="45"/>
        <v>16.77</v>
      </c>
      <c r="R768" s="5">
        <f t="shared" si="46"/>
        <v>20.678999999999998</v>
      </c>
      <c r="S768" s="7">
        <f t="shared" si="47"/>
        <v>0.55219097973243614</v>
      </c>
    </row>
    <row r="769" spans="1:19" ht="15.6">
      <c r="A769" s="2">
        <v>4029</v>
      </c>
      <c r="B769" s="3">
        <v>46150</v>
      </c>
      <c r="C769" s="4">
        <f>YEAR(SalesDataTable[[#This Row],[Order Date]])</f>
        <v>2026</v>
      </c>
      <c r="D769" s="10" t="str">
        <f>"Q"&amp;ROUNDUP(MONTH(SalesDataTable[[#This Row],[Order Date]])/3,0)</f>
        <v>Q2</v>
      </c>
      <c r="E769" s="4" t="str">
        <f>TEXT(SalesDataTable[[#This Row],[Order Date]],"mmm")</f>
        <v>May</v>
      </c>
      <c r="F769" s="4" t="s">
        <v>20</v>
      </c>
      <c r="G769" s="4" t="s">
        <v>47</v>
      </c>
      <c r="H769" s="4" t="s">
        <v>19</v>
      </c>
      <c r="I769" s="4" t="s">
        <v>13</v>
      </c>
      <c r="J769" s="4" t="s">
        <v>14</v>
      </c>
      <c r="K769" s="4" t="s">
        <v>48</v>
      </c>
      <c r="L769" s="8">
        <v>1</v>
      </c>
      <c r="M769" s="5">
        <v>161.36000000000001</v>
      </c>
      <c r="N769" s="6">
        <v>0</v>
      </c>
      <c r="O769" s="5">
        <v>87</v>
      </c>
      <c r="P769" s="5">
        <f t="shared" si="44"/>
        <v>161.36000000000001</v>
      </c>
      <c r="Q769" s="5">
        <f t="shared" si="45"/>
        <v>87</v>
      </c>
      <c r="R769" s="5">
        <f t="shared" si="46"/>
        <v>74.360000000000014</v>
      </c>
      <c r="S769" s="7">
        <f t="shared" si="47"/>
        <v>0.46083292017848293</v>
      </c>
    </row>
    <row r="770" spans="1:19" ht="15.6">
      <c r="A770" s="2">
        <v>4651</v>
      </c>
      <c r="B770" s="3">
        <v>46150</v>
      </c>
      <c r="C770" s="4">
        <f>YEAR(SalesDataTable[[#This Row],[Order Date]])</f>
        <v>2026</v>
      </c>
      <c r="D770" s="10" t="str">
        <f>"Q"&amp;ROUNDUP(MONTH(SalesDataTable[[#This Row],[Order Date]])/3,0)</f>
        <v>Q2</v>
      </c>
      <c r="E770" s="4" t="str">
        <f>TEXT(SalesDataTable[[#This Row],[Order Date]],"mmm")</f>
        <v>May</v>
      </c>
      <c r="F770" s="4" t="s">
        <v>6</v>
      </c>
      <c r="G770" s="4" t="s">
        <v>41</v>
      </c>
      <c r="H770" s="4" t="s">
        <v>2</v>
      </c>
      <c r="I770" s="4" t="s">
        <v>16</v>
      </c>
      <c r="J770" s="4" t="s">
        <v>23</v>
      </c>
      <c r="K770" s="4" t="s">
        <v>51</v>
      </c>
      <c r="L770" s="8">
        <v>1</v>
      </c>
      <c r="M770" s="5">
        <v>123.68</v>
      </c>
      <c r="N770" s="6">
        <v>0</v>
      </c>
      <c r="O770" s="5">
        <v>59.26</v>
      </c>
      <c r="P770" s="5">
        <f t="shared" ref="P770:P833" si="48">L770*M770*(1-N770)</f>
        <v>123.68</v>
      </c>
      <c r="Q770" s="5">
        <f t="shared" ref="Q770:Q833" si="49">L770*O770</f>
        <v>59.26</v>
      </c>
      <c r="R770" s="5">
        <f t="shared" ref="R770:R833" si="50">P770-Q770</f>
        <v>64.420000000000016</v>
      </c>
      <c r="S770" s="7">
        <f t="shared" ref="S770:S833" si="51">IFERROR(R770/P770,0)</f>
        <v>0.52086028460543343</v>
      </c>
    </row>
    <row r="771" spans="1:19" ht="15.6">
      <c r="A771" s="2">
        <v>4886</v>
      </c>
      <c r="B771" s="3">
        <v>46150</v>
      </c>
      <c r="C771" s="4">
        <f>YEAR(SalesDataTable[[#This Row],[Order Date]])</f>
        <v>2026</v>
      </c>
      <c r="D771" s="10" t="str">
        <f>"Q"&amp;ROUNDUP(MONTH(SalesDataTable[[#This Row],[Order Date]])/3,0)</f>
        <v>Q2</v>
      </c>
      <c r="E771" s="4" t="str">
        <f>TEXT(SalesDataTable[[#This Row],[Order Date]],"mmm")</f>
        <v>May</v>
      </c>
      <c r="F771" s="4" t="s">
        <v>20</v>
      </c>
      <c r="G771" s="4" t="s">
        <v>33</v>
      </c>
      <c r="H771" s="4" t="s">
        <v>28</v>
      </c>
      <c r="I771" s="4" t="s">
        <v>3</v>
      </c>
      <c r="J771" s="4" t="s">
        <v>9</v>
      </c>
      <c r="K771" s="4" t="s">
        <v>17</v>
      </c>
      <c r="L771" s="8">
        <v>1</v>
      </c>
      <c r="M771" s="5">
        <v>146.29</v>
      </c>
      <c r="N771" s="6">
        <v>0</v>
      </c>
      <c r="O771" s="5">
        <v>81.16</v>
      </c>
      <c r="P771" s="5">
        <f t="shared" si="48"/>
        <v>146.29</v>
      </c>
      <c r="Q771" s="5">
        <f t="shared" si="49"/>
        <v>81.16</v>
      </c>
      <c r="R771" s="5">
        <f t="shared" si="50"/>
        <v>65.13</v>
      </c>
      <c r="S771" s="7">
        <f t="shared" si="51"/>
        <v>0.44521156606740037</v>
      </c>
    </row>
    <row r="772" spans="1:19" ht="15.6">
      <c r="A772" s="2">
        <v>162</v>
      </c>
      <c r="B772" s="3">
        <v>46151</v>
      </c>
      <c r="C772" s="4">
        <f>YEAR(SalesDataTable[[#This Row],[Order Date]])</f>
        <v>2026</v>
      </c>
      <c r="D772" s="10" t="str">
        <f>"Q"&amp;ROUNDUP(MONTH(SalesDataTable[[#This Row],[Order Date]])/3,0)</f>
        <v>Q2</v>
      </c>
      <c r="E772" s="4" t="str">
        <f>TEXT(SalesDataTable[[#This Row],[Order Date]],"mmm")</f>
        <v>May</v>
      </c>
      <c r="F772" s="4" t="s">
        <v>0</v>
      </c>
      <c r="G772" s="4" t="s">
        <v>1</v>
      </c>
      <c r="H772" s="4" t="s">
        <v>2</v>
      </c>
      <c r="I772" s="4" t="s">
        <v>13</v>
      </c>
      <c r="J772" s="4" t="s">
        <v>14</v>
      </c>
      <c r="K772" s="4" t="s">
        <v>48</v>
      </c>
      <c r="L772" s="8">
        <v>2</v>
      </c>
      <c r="M772" s="5">
        <v>164.95</v>
      </c>
      <c r="N772" s="6">
        <v>0.1</v>
      </c>
      <c r="O772" s="5">
        <v>86.27</v>
      </c>
      <c r="P772" s="5">
        <f t="shared" si="48"/>
        <v>296.90999999999997</v>
      </c>
      <c r="Q772" s="5">
        <f t="shared" si="49"/>
        <v>172.54</v>
      </c>
      <c r="R772" s="5">
        <f t="shared" si="50"/>
        <v>124.36999999999998</v>
      </c>
      <c r="S772" s="7">
        <f t="shared" si="51"/>
        <v>0.41888114243373409</v>
      </c>
    </row>
    <row r="773" spans="1:19" ht="15.6">
      <c r="A773" s="2">
        <v>184</v>
      </c>
      <c r="B773" s="3">
        <v>46151</v>
      </c>
      <c r="C773" s="4">
        <f>YEAR(SalesDataTable[[#This Row],[Order Date]])</f>
        <v>2026</v>
      </c>
      <c r="D773" s="10" t="str">
        <f>"Q"&amp;ROUNDUP(MONTH(SalesDataTable[[#This Row],[Order Date]])/3,0)</f>
        <v>Q2</v>
      </c>
      <c r="E773" s="4" t="str">
        <f>TEXT(SalesDataTable[[#This Row],[Order Date]],"mmm")</f>
        <v>May</v>
      </c>
      <c r="F773" s="4" t="s">
        <v>0</v>
      </c>
      <c r="G773" s="4" t="s">
        <v>50</v>
      </c>
      <c r="H773" s="4" t="s">
        <v>19</v>
      </c>
      <c r="I773" s="4" t="s">
        <v>16</v>
      </c>
      <c r="J773" s="4" t="s">
        <v>9</v>
      </c>
      <c r="K773" s="4" t="s">
        <v>10</v>
      </c>
      <c r="L773" s="8">
        <v>2</v>
      </c>
      <c r="M773" s="5">
        <v>91.59</v>
      </c>
      <c r="N773" s="6">
        <v>0</v>
      </c>
      <c r="O773" s="5">
        <v>44.97</v>
      </c>
      <c r="P773" s="5">
        <f t="shared" si="48"/>
        <v>183.18</v>
      </c>
      <c r="Q773" s="5">
        <f t="shared" si="49"/>
        <v>89.94</v>
      </c>
      <c r="R773" s="5">
        <f t="shared" si="50"/>
        <v>93.240000000000009</v>
      </c>
      <c r="S773" s="7">
        <f t="shared" si="51"/>
        <v>0.50900753357353423</v>
      </c>
    </row>
    <row r="774" spans="1:19" ht="15.6">
      <c r="A774" s="2">
        <v>328</v>
      </c>
      <c r="B774" s="3">
        <v>46151</v>
      </c>
      <c r="C774" s="4">
        <f>YEAR(SalesDataTable[[#This Row],[Order Date]])</f>
        <v>2026</v>
      </c>
      <c r="D774" s="10" t="str">
        <f>"Q"&amp;ROUNDUP(MONTH(SalesDataTable[[#This Row],[Order Date]])/3,0)</f>
        <v>Q2</v>
      </c>
      <c r="E774" s="4" t="str">
        <f>TEXT(SalesDataTable[[#This Row],[Order Date]],"mmm")</f>
        <v>May</v>
      </c>
      <c r="F774" s="4" t="s">
        <v>20</v>
      </c>
      <c r="G774" s="4" t="s">
        <v>47</v>
      </c>
      <c r="H774" s="4" t="s">
        <v>2</v>
      </c>
      <c r="I774" s="4" t="s">
        <v>3</v>
      </c>
      <c r="J774" s="4" t="s">
        <v>34</v>
      </c>
      <c r="K774" s="4" t="s">
        <v>45</v>
      </c>
      <c r="L774" s="8">
        <v>1</v>
      </c>
      <c r="M774" s="5">
        <v>51.78</v>
      </c>
      <c r="N774" s="6">
        <v>0.1</v>
      </c>
      <c r="O774" s="5">
        <v>21.63</v>
      </c>
      <c r="P774" s="5">
        <f t="shared" si="48"/>
        <v>46.602000000000004</v>
      </c>
      <c r="Q774" s="5">
        <f t="shared" si="49"/>
        <v>21.63</v>
      </c>
      <c r="R774" s="5">
        <f t="shared" si="50"/>
        <v>24.972000000000005</v>
      </c>
      <c r="S774" s="7">
        <f t="shared" si="51"/>
        <v>0.53585683017896235</v>
      </c>
    </row>
    <row r="775" spans="1:19" ht="15.6">
      <c r="A775" s="2">
        <v>908</v>
      </c>
      <c r="B775" s="3">
        <v>46151</v>
      </c>
      <c r="C775" s="4">
        <f>YEAR(SalesDataTable[[#This Row],[Order Date]])</f>
        <v>2026</v>
      </c>
      <c r="D775" s="10" t="str">
        <f>"Q"&amp;ROUNDUP(MONTH(SalesDataTable[[#This Row],[Order Date]])/3,0)</f>
        <v>Q2</v>
      </c>
      <c r="E775" s="4" t="str">
        <f>TEXT(SalesDataTable[[#This Row],[Order Date]],"mmm")</f>
        <v>May</v>
      </c>
      <c r="F775" s="4" t="s">
        <v>20</v>
      </c>
      <c r="G775" s="4" t="s">
        <v>33</v>
      </c>
      <c r="H775" s="4" t="s">
        <v>19</v>
      </c>
      <c r="I775" s="4" t="s">
        <v>3</v>
      </c>
      <c r="J775" s="4" t="s">
        <v>14</v>
      </c>
      <c r="K775" s="4" t="s">
        <v>32</v>
      </c>
      <c r="L775" s="8">
        <v>2</v>
      </c>
      <c r="M775" s="5">
        <v>46.25</v>
      </c>
      <c r="N775" s="6">
        <v>0</v>
      </c>
      <c r="O775" s="5">
        <v>18.12</v>
      </c>
      <c r="P775" s="5">
        <f t="shared" si="48"/>
        <v>92.5</v>
      </c>
      <c r="Q775" s="5">
        <f t="shared" si="49"/>
        <v>36.24</v>
      </c>
      <c r="R775" s="5">
        <f t="shared" si="50"/>
        <v>56.26</v>
      </c>
      <c r="S775" s="7">
        <f t="shared" si="51"/>
        <v>0.60821621621621624</v>
      </c>
    </row>
    <row r="776" spans="1:19" ht="15.6">
      <c r="A776" s="2">
        <v>3159</v>
      </c>
      <c r="B776" s="3">
        <v>46151</v>
      </c>
      <c r="C776" s="4">
        <f>YEAR(SalesDataTable[[#This Row],[Order Date]])</f>
        <v>2026</v>
      </c>
      <c r="D776" s="10" t="str">
        <f>"Q"&amp;ROUNDUP(MONTH(SalesDataTable[[#This Row],[Order Date]])/3,0)</f>
        <v>Q2</v>
      </c>
      <c r="E776" s="4" t="str">
        <f>TEXT(SalesDataTable[[#This Row],[Order Date]],"mmm")</f>
        <v>May</v>
      </c>
      <c r="F776" s="4" t="s">
        <v>0</v>
      </c>
      <c r="G776" s="4" t="s">
        <v>1</v>
      </c>
      <c r="H776" s="4" t="s">
        <v>2</v>
      </c>
      <c r="I776" s="4" t="s">
        <v>3</v>
      </c>
      <c r="J776" s="4" t="s">
        <v>23</v>
      </c>
      <c r="K776" s="4" t="s">
        <v>29</v>
      </c>
      <c r="L776" s="8">
        <v>3</v>
      </c>
      <c r="M776" s="5">
        <v>198.5</v>
      </c>
      <c r="N776" s="6">
        <v>0</v>
      </c>
      <c r="O776" s="5">
        <v>102.23</v>
      </c>
      <c r="P776" s="5">
        <f t="shared" si="48"/>
        <v>595.5</v>
      </c>
      <c r="Q776" s="5">
        <f t="shared" si="49"/>
        <v>306.69</v>
      </c>
      <c r="R776" s="5">
        <f t="shared" si="50"/>
        <v>288.81</v>
      </c>
      <c r="S776" s="7">
        <f t="shared" si="51"/>
        <v>0.48498740554156172</v>
      </c>
    </row>
    <row r="777" spans="1:19" ht="15.6">
      <c r="A777" s="2">
        <v>4509</v>
      </c>
      <c r="B777" s="3">
        <v>46151</v>
      </c>
      <c r="C777" s="4">
        <f>YEAR(SalesDataTable[[#This Row],[Order Date]])</f>
        <v>2026</v>
      </c>
      <c r="D777" s="10" t="str">
        <f>"Q"&amp;ROUNDUP(MONTH(SalesDataTable[[#This Row],[Order Date]])/3,0)</f>
        <v>Q2</v>
      </c>
      <c r="E777" s="4" t="str">
        <f>TEXT(SalesDataTable[[#This Row],[Order Date]],"mmm")</f>
        <v>May</v>
      </c>
      <c r="F777" s="4" t="s">
        <v>20</v>
      </c>
      <c r="G777" s="4" t="s">
        <v>33</v>
      </c>
      <c r="H777" s="4" t="s">
        <v>2</v>
      </c>
      <c r="I777" s="4" t="s">
        <v>13</v>
      </c>
      <c r="J777" s="4" t="s">
        <v>9</v>
      </c>
      <c r="K777" s="4" t="s">
        <v>37</v>
      </c>
      <c r="L777" s="8">
        <v>1</v>
      </c>
      <c r="M777" s="5">
        <v>152.80000000000001</v>
      </c>
      <c r="N777" s="6">
        <v>0.1</v>
      </c>
      <c r="O777" s="5">
        <v>77.67</v>
      </c>
      <c r="P777" s="5">
        <f t="shared" si="48"/>
        <v>137.52000000000001</v>
      </c>
      <c r="Q777" s="5">
        <f t="shared" si="49"/>
        <v>77.67</v>
      </c>
      <c r="R777" s="5">
        <f t="shared" si="50"/>
        <v>59.850000000000009</v>
      </c>
      <c r="S777" s="7">
        <f t="shared" si="51"/>
        <v>0.43520942408376967</v>
      </c>
    </row>
    <row r="778" spans="1:19" ht="15.6">
      <c r="A778" s="2">
        <v>4677</v>
      </c>
      <c r="B778" s="3">
        <v>46151</v>
      </c>
      <c r="C778" s="4">
        <f>YEAR(SalesDataTable[[#This Row],[Order Date]])</f>
        <v>2026</v>
      </c>
      <c r="D778" s="10" t="str">
        <f>"Q"&amp;ROUNDUP(MONTH(SalesDataTable[[#This Row],[Order Date]])/3,0)</f>
        <v>Q2</v>
      </c>
      <c r="E778" s="4" t="str">
        <f>TEXT(SalesDataTable[[#This Row],[Order Date]],"mmm")</f>
        <v>May</v>
      </c>
      <c r="F778" s="4" t="s">
        <v>6</v>
      </c>
      <c r="G778" s="4" t="s">
        <v>49</v>
      </c>
      <c r="H778" s="4" t="s">
        <v>2</v>
      </c>
      <c r="I778" s="4" t="s">
        <v>16</v>
      </c>
      <c r="J778" s="4" t="s">
        <v>14</v>
      </c>
      <c r="K778" s="4" t="s">
        <v>48</v>
      </c>
      <c r="L778" s="8">
        <v>2</v>
      </c>
      <c r="M778" s="5">
        <v>161.47999999999999</v>
      </c>
      <c r="N778" s="6">
        <v>0</v>
      </c>
      <c r="O778" s="5">
        <v>85.03</v>
      </c>
      <c r="P778" s="5">
        <f t="shared" si="48"/>
        <v>322.95999999999998</v>
      </c>
      <c r="Q778" s="5">
        <f t="shared" si="49"/>
        <v>170.06</v>
      </c>
      <c r="R778" s="5">
        <f t="shared" si="50"/>
        <v>152.89999999999998</v>
      </c>
      <c r="S778" s="7">
        <f t="shared" si="51"/>
        <v>0.47343324250681196</v>
      </c>
    </row>
    <row r="779" spans="1:19" ht="15.6">
      <c r="A779" s="2">
        <v>4867</v>
      </c>
      <c r="B779" s="3">
        <v>46151</v>
      </c>
      <c r="C779" s="4">
        <f>YEAR(SalesDataTable[[#This Row],[Order Date]])</f>
        <v>2026</v>
      </c>
      <c r="D779" s="10" t="str">
        <f>"Q"&amp;ROUNDUP(MONTH(SalesDataTable[[#This Row],[Order Date]])/3,0)</f>
        <v>Q2</v>
      </c>
      <c r="E779" s="4" t="str">
        <f>TEXT(SalesDataTable[[#This Row],[Order Date]],"mmm")</f>
        <v>May</v>
      </c>
      <c r="F779" s="4" t="s">
        <v>6</v>
      </c>
      <c r="G779" s="4" t="s">
        <v>27</v>
      </c>
      <c r="H779" s="4" t="s">
        <v>19</v>
      </c>
      <c r="I779" s="4" t="s">
        <v>3</v>
      </c>
      <c r="J779" s="4" t="s">
        <v>4</v>
      </c>
      <c r="K779" s="4" t="s">
        <v>5</v>
      </c>
      <c r="L779" s="8">
        <v>1</v>
      </c>
      <c r="M779" s="5">
        <v>82.86</v>
      </c>
      <c r="N779" s="6">
        <v>0</v>
      </c>
      <c r="O779" s="5">
        <v>42.67</v>
      </c>
      <c r="P779" s="5">
        <f t="shared" si="48"/>
        <v>82.86</v>
      </c>
      <c r="Q779" s="5">
        <f t="shared" si="49"/>
        <v>42.67</v>
      </c>
      <c r="R779" s="5">
        <f t="shared" si="50"/>
        <v>40.19</v>
      </c>
      <c r="S779" s="7">
        <f t="shared" si="51"/>
        <v>0.48503499879314504</v>
      </c>
    </row>
    <row r="780" spans="1:19" ht="15.6">
      <c r="A780" s="2">
        <v>1615</v>
      </c>
      <c r="B780" s="3">
        <v>46152</v>
      </c>
      <c r="C780" s="4">
        <f>YEAR(SalesDataTable[[#This Row],[Order Date]])</f>
        <v>2026</v>
      </c>
      <c r="D780" s="10" t="str">
        <f>"Q"&amp;ROUNDUP(MONTH(SalesDataTable[[#This Row],[Order Date]])/3,0)</f>
        <v>Q2</v>
      </c>
      <c r="E780" s="4" t="str">
        <f>TEXT(SalesDataTable[[#This Row],[Order Date]],"mmm")</f>
        <v>May</v>
      </c>
      <c r="F780" s="4" t="s">
        <v>20</v>
      </c>
      <c r="G780" s="4" t="s">
        <v>21</v>
      </c>
      <c r="H780" s="4" t="s">
        <v>2</v>
      </c>
      <c r="I780" s="4" t="s">
        <v>13</v>
      </c>
      <c r="J780" s="4" t="s">
        <v>34</v>
      </c>
      <c r="K780" s="4" t="s">
        <v>45</v>
      </c>
      <c r="L780" s="8">
        <v>1</v>
      </c>
      <c r="M780" s="5">
        <v>51.15</v>
      </c>
      <c r="N780" s="6">
        <v>0</v>
      </c>
      <c r="O780" s="5">
        <v>21.39</v>
      </c>
      <c r="P780" s="5">
        <f t="shared" si="48"/>
        <v>51.15</v>
      </c>
      <c r="Q780" s="5">
        <f t="shared" si="49"/>
        <v>21.39</v>
      </c>
      <c r="R780" s="5">
        <f t="shared" si="50"/>
        <v>29.759999999999998</v>
      </c>
      <c r="S780" s="7">
        <f t="shared" si="51"/>
        <v>0.58181818181818179</v>
      </c>
    </row>
    <row r="781" spans="1:19" ht="15.6">
      <c r="A781" s="2">
        <v>1812</v>
      </c>
      <c r="B781" s="3">
        <v>46152</v>
      </c>
      <c r="C781" s="4">
        <f>YEAR(SalesDataTable[[#This Row],[Order Date]])</f>
        <v>2026</v>
      </c>
      <c r="D781" s="10" t="str">
        <f>"Q"&amp;ROUNDUP(MONTH(SalesDataTable[[#This Row],[Order Date]])/3,0)</f>
        <v>Q2</v>
      </c>
      <c r="E781" s="4" t="str">
        <f>TEXT(SalesDataTable[[#This Row],[Order Date]],"mmm")</f>
        <v>May</v>
      </c>
      <c r="F781" s="4" t="s">
        <v>11</v>
      </c>
      <c r="G781" s="4" t="s">
        <v>12</v>
      </c>
      <c r="H781" s="4" t="s">
        <v>8</v>
      </c>
      <c r="I781" s="4" t="s">
        <v>16</v>
      </c>
      <c r="J781" s="4" t="s">
        <v>34</v>
      </c>
      <c r="K781" s="4" t="s">
        <v>45</v>
      </c>
      <c r="L781" s="8">
        <v>12</v>
      </c>
      <c r="M781" s="5">
        <v>50.53</v>
      </c>
      <c r="N781" s="6">
        <v>0.1</v>
      </c>
      <c r="O781" s="5">
        <v>22.09</v>
      </c>
      <c r="P781" s="5">
        <f t="shared" si="48"/>
        <v>545.72400000000005</v>
      </c>
      <c r="Q781" s="5">
        <f t="shared" si="49"/>
        <v>265.08</v>
      </c>
      <c r="R781" s="5">
        <f t="shared" si="50"/>
        <v>280.64400000000006</v>
      </c>
      <c r="S781" s="7">
        <f t="shared" si="51"/>
        <v>0.5142599555819426</v>
      </c>
    </row>
    <row r="782" spans="1:19" ht="15.6">
      <c r="A782" s="2">
        <v>3645</v>
      </c>
      <c r="B782" s="3">
        <v>46152</v>
      </c>
      <c r="C782" s="4">
        <f>YEAR(SalesDataTable[[#This Row],[Order Date]])</f>
        <v>2026</v>
      </c>
      <c r="D782" s="10" t="str">
        <f>"Q"&amp;ROUNDUP(MONTH(SalesDataTable[[#This Row],[Order Date]])/3,0)</f>
        <v>Q2</v>
      </c>
      <c r="E782" s="4" t="str">
        <f>TEXT(SalesDataTable[[#This Row],[Order Date]],"mmm")</f>
        <v>May</v>
      </c>
      <c r="F782" s="4" t="s">
        <v>6</v>
      </c>
      <c r="G782" s="4" t="s">
        <v>7</v>
      </c>
      <c r="H782" s="4" t="s">
        <v>28</v>
      </c>
      <c r="I782" s="4" t="s">
        <v>3</v>
      </c>
      <c r="J782" s="4" t="s">
        <v>4</v>
      </c>
      <c r="K782" s="4" t="s">
        <v>22</v>
      </c>
      <c r="L782" s="8">
        <v>2</v>
      </c>
      <c r="M782" s="5">
        <v>50.93</v>
      </c>
      <c r="N782" s="6">
        <v>0</v>
      </c>
      <c r="O782" s="5">
        <v>22.91</v>
      </c>
      <c r="P782" s="5">
        <f t="shared" si="48"/>
        <v>101.86</v>
      </c>
      <c r="Q782" s="5">
        <f t="shared" si="49"/>
        <v>45.82</v>
      </c>
      <c r="R782" s="5">
        <f t="shared" si="50"/>
        <v>56.04</v>
      </c>
      <c r="S782" s="7">
        <f t="shared" si="51"/>
        <v>0.55016689573924993</v>
      </c>
    </row>
    <row r="783" spans="1:19" ht="15.6">
      <c r="A783" s="2">
        <v>3804</v>
      </c>
      <c r="B783" s="3">
        <v>46152</v>
      </c>
      <c r="C783" s="4">
        <f>YEAR(SalesDataTable[[#This Row],[Order Date]])</f>
        <v>2026</v>
      </c>
      <c r="D783" s="10" t="str">
        <f>"Q"&amp;ROUNDUP(MONTH(SalesDataTable[[#This Row],[Order Date]])/3,0)</f>
        <v>Q2</v>
      </c>
      <c r="E783" s="4" t="str">
        <f>TEXT(SalesDataTable[[#This Row],[Order Date]],"mmm")</f>
        <v>May</v>
      </c>
      <c r="F783" s="4" t="s">
        <v>11</v>
      </c>
      <c r="G783" s="4" t="s">
        <v>25</v>
      </c>
      <c r="H783" s="4" t="s">
        <v>2</v>
      </c>
      <c r="I783" s="4" t="s">
        <v>3</v>
      </c>
      <c r="J783" s="4" t="s">
        <v>34</v>
      </c>
      <c r="K783" s="4" t="s">
        <v>45</v>
      </c>
      <c r="L783" s="8">
        <v>2</v>
      </c>
      <c r="M783" s="5">
        <v>50.79</v>
      </c>
      <c r="N783" s="6">
        <v>0.05</v>
      </c>
      <c r="O783" s="5">
        <v>21.83</v>
      </c>
      <c r="P783" s="5">
        <f t="shared" si="48"/>
        <v>96.500999999999991</v>
      </c>
      <c r="Q783" s="5">
        <f t="shared" si="49"/>
        <v>43.66</v>
      </c>
      <c r="R783" s="5">
        <f t="shared" si="50"/>
        <v>52.840999999999994</v>
      </c>
      <c r="S783" s="7">
        <f t="shared" si="51"/>
        <v>0.54756945523880585</v>
      </c>
    </row>
    <row r="784" spans="1:19" ht="15.6">
      <c r="A784" s="2">
        <v>4367</v>
      </c>
      <c r="B784" s="3">
        <v>46152</v>
      </c>
      <c r="C784" s="4">
        <f>YEAR(SalesDataTable[[#This Row],[Order Date]])</f>
        <v>2026</v>
      </c>
      <c r="D784" s="10" t="str">
        <f>"Q"&amp;ROUNDUP(MONTH(SalesDataTable[[#This Row],[Order Date]])/3,0)</f>
        <v>Q2</v>
      </c>
      <c r="E784" s="4" t="str">
        <f>TEXT(SalesDataTable[[#This Row],[Order Date]],"mmm")</f>
        <v>May</v>
      </c>
      <c r="F784" s="4" t="s">
        <v>20</v>
      </c>
      <c r="G784" s="4" t="s">
        <v>33</v>
      </c>
      <c r="H784" s="4" t="s">
        <v>2</v>
      </c>
      <c r="I784" s="4" t="s">
        <v>16</v>
      </c>
      <c r="J784" s="4" t="s">
        <v>14</v>
      </c>
      <c r="K784" s="4" t="s">
        <v>48</v>
      </c>
      <c r="L784" s="8">
        <v>5</v>
      </c>
      <c r="M784" s="5">
        <v>160.94</v>
      </c>
      <c r="N784" s="6">
        <v>0.1</v>
      </c>
      <c r="O784" s="5">
        <v>88.89</v>
      </c>
      <c r="P784" s="5">
        <f t="shared" si="48"/>
        <v>724.23</v>
      </c>
      <c r="Q784" s="5">
        <f t="shared" si="49"/>
        <v>444.45</v>
      </c>
      <c r="R784" s="5">
        <f t="shared" si="50"/>
        <v>279.78000000000003</v>
      </c>
      <c r="S784" s="7">
        <f t="shared" si="51"/>
        <v>0.38631374011018604</v>
      </c>
    </row>
    <row r="785" spans="1:19" ht="15.6">
      <c r="A785" s="2">
        <v>4746</v>
      </c>
      <c r="B785" s="3">
        <v>46152</v>
      </c>
      <c r="C785" s="4">
        <f>YEAR(SalesDataTable[[#This Row],[Order Date]])</f>
        <v>2026</v>
      </c>
      <c r="D785" s="10" t="str">
        <f>"Q"&amp;ROUNDUP(MONTH(SalesDataTable[[#This Row],[Order Date]])/3,0)</f>
        <v>Q2</v>
      </c>
      <c r="E785" s="4" t="str">
        <f>TEXT(SalesDataTable[[#This Row],[Order Date]],"mmm")</f>
        <v>May</v>
      </c>
      <c r="F785" s="4" t="s">
        <v>6</v>
      </c>
      <c r="G785" s="4" t="s">
        <v>7</v>
      </c>
      <c r="H785" s="4" t="s">
        <v>2</v>
      </c>
      <c r="I785" s="4" t="s">
        <v>3</v>
      </c>
      <c r="J785" s="4" t="s">
        <v>34</v>
      </c>
      <c r="K785" s="4" t="s">
        <v>42</v>
      </c>
      <c r="L785" s="8">
        <v>2</v>
      </c>
      <c r="M785" s="5">
        <v>36.409999999999997</v>
      </c>
      <c r="N785" s="6">
        <v>0</v>
      </c>
      <c r="O785" s="5">
        <v>13.92</v>
      </c>
      <c r="P785" s="5">
        <f t="shared" si="48"/>
        <v>72.819999999999993</v>
      </c>
      <c r="Q785" s="5">
        <f t="shared" si="49"/>
        <v>27.84</v>
      </c>
      <c r="R785" s="5">
        <f t="shared" si="50"/>
        <v>44.97999999999999</v>
      </c>
      <c r="S785" s="7">
        <f t="shared" si="51"/>
        <v>0.61768744850315838</v>
      </c>
    </row>
    <row r="786" spans="1:19" ht="15.6">
      <c r="A786" s="2">
        <v>4795</v>
      </c>
      <c r="B786" s="3">
        <v>46152</v>
      </c>
      <c r="C786" s="4">
        <f>YEAR(SalesDataTable[[#This Row],[Order Date]])</f>
        <v>2026</v>
      </c>
      <c r="D786" s="10" t="str">
        <f>"Q"&amp;ROUNDUP(MONTH(SalesDataTable[[#This Row],[Order Date]])/3,0)</f>
        <v>Q2</v>
      </c>
      <c r="E786" s="4" t="str">
        <f>TEXT(SalesDataTable[[#This Row],[Order Date]],"mmm")</f>
        <v>May</v>
      </c>
      <c r="F786" s="4" t="s">
        <v>20</v>
      </c>
      <c r="G786" s="4" t="s">
        <v>21</v>
      </c>
      <c r="H786" s="4" t="s">
        <v>28</v>
      </c>
      <c r="I786" s="4" t="s">
        <v>3</v>
      </c>
      <c r="J786" s="4" t="s">
        <v>9</v>
      </c>
      <c r="K786" s="4" t="s">
        <v>46</v>
      </c>
      <c r="L786" s="8">
        <v>2</v>
      </c>
      <c r="M786" s="5">
        <v>72.25</v>
      </c>
      <c r="N786" s="6">
        <v>0</v>
      </c>
      <c r="O786" s="5">
        <v>32.25</v>
      </c>
      <c r="P786" s="5">
        <f t="shared" si="48"/>
        <v>144.5</v>
      </c>
      <c r="Q786" s="5">
        <f t="shared" si="49"/>
        <v>64.5</v>
      </c>
      <c r="R786" s="5">
        <f t="shared" si="50"/>
        <v>80</v>
      </c>
      <c r="S786" s="7">
        <f t="shared" si="51"/>
        <v>0.55363321799307963</v>
      </c>
    </row>
    <row r="787" spans="1:19" ht="15.6">
      <c r="A787" s="2">
        <v>4800</v>
      </c>
      <c r="B787" s="3">
        <v>46152</v>
      </c>
      <c r="C787" s="4">
        <f>YEAR(SalesDataTable[[#This Row],[Order Date]])</f>
        <v>2026</v>
      </c>
      <c r="D787" s="10" t="str">
        <f>"Q"&amp;ROUNDUP(MONTH(SalesDataTable[[#This Row],[Order Date]])/3,0)</f>
        <v>Q2</v>
      </c>
      <c r="E787" s="4" t="str">
        <f>TEXT(SalesDataTable[[#This Row],[Order Date]],"mmm")</f>
        <v>May</v>
      </c>
      <c r="F787" s="4" t="s">
        <v>20</v>
      </c>
      <c r="G787" s="4" t="s">
        <v>33</v>
      </c>
      <c r="H787" s="4" t="s">
        <v>19</v>
      </c>
      <c r="I787" s="4" t="s">
        <v>13</v>
      </c>
      <c r="J787" s="4" t="s">
        <v>4</v>
      </c>
      <c r="K787" s="4" t="s">
        <v>30</v>
      </c>
      <c r="L787" s="8">
        <v>4</v>
      </c>
      <c r="M787" s="5">
        <v>103.36</v>
      </c>
      <c r="N787" s="6">
        <v>0</v>
      </c>
      <c r="O787" s="5">
        <v>51.59</v>
      </c>
      <c r="P787" s="5">
        <f t="shared" si="48"/>
        <v>413.44</v>
      </c>
      <c r="Q787" s="5">
        <f t="shared" si="49"/>
        <v>206.36</v>
      </c>
      <c r="R787" s="5">
        <f t="shared" si="50"/>
        <v>207.07999999999998</v>
      </c>
      <c r="S787" s="7">
        <f t="shared" si="51"/>
        <v>0.50087074303405565</v>
      </c>
    </row>
    <row r="788" spans="1:19" ht="15.6">
      <c r="A788" s="2">
        <v>5018</v>
      </c>
      <c r="B788" s="3">
        <v>46152</v>
      </c>
      <c r="C788" s="4">
        <f>YEAR(SalesDataTable[[#This Row],[Order Date]])</f>
        <v>2026</v>
      </c>
      <c r="D788" s="10" t="str">
        <f>"Q"&amp;ROUNDUP(MONTH(SalesDataTable[[#This Row],[Order Date]])/3,0)</f>
        <v>Q2</v>
      </c>
      <c r="E788" s="4" t="str">
        <f>TEXT(SalesDataTable[[#This Row],[Order Date]],"mmm")</f>
        <v>May</v>
      </c>
      <c r="F788" s="4" t="s">
        <v>11</v>
      </c>
      <c r="G788" s="4" t="s">
        <v>12</v>
      </c>
      <c r="H788" s="4" t="s">
        <v>8</v>
      </c>
      <c r="I788" s="4" t="s">
        <v>16</v>
      </c>
      <c r="J788" s="4" t="s">
        <v>9</v>
      </c>
      <c r="K788" s="4" t="s">
        <v>17</v>
      </c>
      <c r="L788" s="8">
        <v>4</v>
      </c>
      <c r="M788" s="5">
        <v>145.85</v>
      </c>
      <c r="N788" s="6">
        <v>0.15</v>
      </c>
      <c r="O788" s="5">
        <v>79.69</v>
      </c>
      <c r="P788" s="5">
        <f t="shared" si="48"/>
        <v>495.89</v>
      </c>
      <c r="Q788" s="5">
        <f t="shared" si="49"/>
        <v>318.76</v>
      </c>
      <c r="R788" s="5">
        <f t="shared" si="50"/>
        <v>177.13</v>
      </c>
      <c r="S788" s="7">
        <f t="shared" si="51"/>
        <v>0.35719615237250196</v>
      </c>
    </row>
    <row r="789" spans="1:19" ht="15.6">
      <c r="A789" s="2">
        <v>474</v>
      </c>
      <c r="B789" s="3">
        <v>46153</v>
      </c>
      <c r="C789" s="4">
        <f>YEAR(SalesDataTable[[#This Row],[Order Date]])</f>
        <v>2026</v>
      </c>
      <c r="D789" s="10" t="str">
        <f>"Q"&amp;ROUNDUP(MONTH(SalesDataTable[[#This Row],[Order Date]])/3,0)</f>
        <v>Q2</v>
      </c>
      <c r="E789" s="4" t="str">
        <f>TEXT(SalesDataTable[[#This Row],[Order Date]],"mmm")</f>
        <v>May</v>
      </c>
      <c r="F789" s="4" t="s">
        <v>6</v>
      </c>
      <c r="G789" s="4" t="s">
        <v>43</v>
      </c>
      <c r="H789" s="4" t="s">
        <v>2</v>
      </c>
      <c r="I789" s="4" t="s">
        <v>3</v>
      </c>
      <c r="J789" s="4" t="s">
        <v>4</v>
      </c>
      <c r="K789" s="4" t="s">
        <v>30</v>
      </c>
      <c r="L789" s="8">
        <v>2</v>
      </c>
      <c r="M789" s="5">
        <v>100.49</v>
      </c>
      <c r="N789" s="6">
        <v>0.1</v>
      </c>
      <c r="O789" s="5">
        <v>50.11</v>
      </c>
      <c r="P789" s="5">
        <f t="shared" si="48"/>
        <v>180.88200000000001</v>
      </c>
      <c r="Q789" s="5">
        <f t="shared" si="49"/>
        <v>100.22</v>
      </c>
      <c r="R789" s="5">
        <f t="shared" si="50"/>
        <v>80.662000000000006</v>
      </c>
      <c r="S789" s="7">
        <f t="shared" si="51"/>
        <v>0.44593713028383147</v>
      </c>
    </row>
    <row r="790" spans="1:19" ht="15.6">
      <c r="A790" s="2">
        <v>1175</v>
      </c>
      <c r="B790" s="3">
        <v>46153</v>
      </c>
      <c r="C790" s="4">
        <f>YEAR(SalesDataTable[[#This Row],[Order Date]])</f>
        <v>2026</v>
      </c>
      <c r="D790" s="10" t="str">
        <f>"Q"&amp;ROUNDUP(MONTH(SalesDataTable[[#This Row],[Order Date]])/3,0)</f>
        <v>Q2</v>
      </c>
      <c r="E790" s="4" t="str">
        <f>TEXT(SalesDataTable[[#This Row],[Order Date]],"mmm")</f>
        <v>May</v>
      </c>
      <c r="F790" s="4" t="s">
        <v>11</v>
      </c>
      <c r="G790" s="4" t="s">
        <v>52</v>
      </c>
      <c r="H790" s="4" t="s">
        <v>8</v>
      </c>
      <c r="I790" s="4" t="s">
        <v>3</v>
      </c>
      <c r="J790" s="4" t="s">
        <v>23</v>
      </c>
      <c r="K790" s="4" t="s">
        <v>24</v>
      </c>
      <c r="L790" s="8">
        <v>4</v>
      </c>
      <c r="M790" s="5">
        <v>332.89</v>
      </c>
      <c r="N790" s="6">
        <v>0.1</v>
      </c>
      <c r="O790" s="5">
        <v>198.06</v>
      </c>
      <c r="P790" s="5">
        <f t="shared" si="48"/>
        <v>1198.404</v>
      </c>
      <c r="Q790" s="5">
        <f t="shared" si="49"/>
        <v>792.24</v>
      </c>
      <c r="R790" s="5">
        <f t="shared" si="50"/>
        <v>406.16399999999999</v>
      </c>
      <c r="S790" s="7">
        <f t="shared" si="51"/>
        <v>0.33892076461694054</v>
      </c>
    </row>
    <row r="791" spans="1:19" ht="15.6">
      <c r="A791" s="2">
        <v>2015</v>
      </c>
      <c r="B791" s="3">
        <v>46153</v>
      </c>
      <c r="C791" s="4">
        <f>YEAR(SalesDataTable[[#This Row],[Order Date]])</f>
        <v>2026</v>
      </c>
      <c r="D791" s="10" t="str">
        <f>"Q"&amp;ROUNDUP(MONTH(SalesDataTable[[#This Row],[Order Date]])/3,0)</f>
        <v>Q2</v>
      </c>
      <c r="E791" s="4" t="str">
        <f>TEXT(SalesDataTable[[#This Row],[Order Date]],"mmm")</f>
        <v>May</v>
      </c>
      <c r="F791" s="4" t="s">
        <v>6</v>
      </c>
      <c r="G791" s="4" t="s">
        <v>43</v>
      </c>
      <c r="H791" s="4" t="s">
        <v>2</v>
      </c>
      <c r="I791" s="4" t="s">
        <v>13</v>
      </c>
      <c r="J791" s="4" t="s">
        <v>9</v>
      </c>
      <c r="K791" s="4" t="s">
        <v>37</v>
      </c>
      <c r="L791" s="8">
        <v>1</v>
      </c>
      <c r="M791" s="5">
        <v>154.6</v>
      </c>
      <c r="N791" s="6">
        <v>0</v>
      </c>
      <c r="O791" s="5">
        <v>80.05</v>
      </c>
      <c r="P791" s="5">
        <f t="shared" si="48"/>
        <v>154.6</v>
      </c>
      <c r="Q791" s="5">
        <f t="shared" si="49"/>
        <v>80.05</v>
      </c>
      <c r="R791" s="5">
        <f t="shared" si="50"/>
        <v>74.55</v>
      </c>
      <c r="S791" s="7">
        <f t="shared" si="51"/>
        <v>0.48221216041397152</v>
      </c>
    </row>
    <row r="792" spans="1:19" ht="15.6">
      <c r="A792" s="2">
        <v>2196</v>
      </c>
      <c r="B792" s="3">
        <v>46153</v>
      </c>
      <c r="C792" s="4">
        <f>YEAR(SalesDataTable[[#This Row],[Order Date]])</f>
        <v>2026</v>
      </c>
      <c r="D792" s="10" t="str">
        <f>"Q"&amp;ROUNDUP(MONTH(SalesDataTable[[#This Row],[Order Date]])/3,0)</f>
        <v>Q2</v>
      </c>
      <c r="E792" s="4" t="str">
        <f>TEXT(SalesDataTable[[#This Row],[Order Date]],"mmm")</f>
        <v>May</v>
      </c>
      <c r="F792" s="4" t="s">
        <v>20</v>
      </c>
      <c r="G792" s="4" t="s">
        <v>21</v>
      </c>
      <c r="H792" s="4" t="s">
        <v>28</v>
      </c>
      <c r="I792" s="4" t="s">
        <v>3</v>
      </c>
      <c r="J792" s="4" t="s">
        <v>4</v>
      </c>
      <c r="K792" s="4" t="s">
        <v>5</v>
      </c>
      <c r="L792" s="8">
        <v>1</v>
      </c>
      <c r="M792" s="5">
        <v>83.23</v>
      </c>
      <c r="N792" s="6">
        <v>0.05</v>
      </c>
      <c r="O792" s="5">
        <v>43.82</v>
      </c>
      <c r="P792" s="5">
        <f t="shared" si="48"/>
        <v>79.0685</v>
      </c>
      <c r="Q792" s="5">
        <f t="shared" si="49"/>
        <v>43.82</v>
      </c>
      <c r="R792" s="5">
        <f t="shared" si="50"/>
        <v>35.2485</v>
      </c>
      <c r="S792" s="7">
        <f t="shared" si="51"/>
        <v>0.44579699880483376</v>
      </c>
    </row>
    <row r="793" spans="1:19" ht="15.6">
      <c r="A793" s="2">
        <v>3508</v>
      </c>
      <c r="B793" s="3">
        <v>46153</v>
      </c>
      <c r="C793" s="4">
        <f>YEAR(SalesDataTable[[#This Row],[Order Date]])</f>
        <v>2026</v>
      </c>
      <c r="D793" s="10" t="str">
        <f>"Q"&amp;ROUNDUP(MONTH(SalesDataTable[[#This Row],[Order Date]])/3,0)</f>
        <v>Q2</v>
      </c>
      <c r="E793" s="4" t="str">
        <f>TEXT(SalesDataTable[[#This Row],[Order Date]],"mmm")</f>
        <v>May</v>
      </c>
      <c r="F793" s="4" t="s">
        <v>6</v>
      </c>
      <c r="G793" s="4" t="s">
        <v>43</v>
      </c>
      <c r="H793" s="4" t="s">
        <v>28</v>
      </c>
      <c r="I793" s="4" t="s">
        <v>3</v>
      </c>
      <c r="J793" s="4" t="s">
        <v>14</v>
      </c>
      <c r="K793" s="4" t="s">
        <v>32</v>
      </c>
      <c r="L793" s="8">
        <v>3</v>
      </c>
      <c r="M793" s="5">
        <v>46.23</v>
      </c>
      <c r="N793" s="6">
        <v>0</v>
      </c>
      <c r="O793" s="5">
        <v>18.47</v>
      </c>
      <c r="P793" s="5">
        <f t="shared" si="48"/>
        <v>138.69</v>
      </c>
      <c r="Q793" s="5">
        <f t="shared" si="49"/>
        <v>55.41</v>
      </c>
      <c r="R793" s="5">
        <f t="shared" si="50"/>
        <v>83.28</v>
      </c>
      <c r="S793" s="7">
        <f t="shared" si="51"/>
        <v>0.60047588146225395</v>
      </c>
    </row>
    <row r="794" spans="1:19" ht="15.6">
      <c r="A794" s="2">
        <v>3516</v>
      </c>
      <c r="B794" s="3">
        <v>46153</v>
      </c>
      <c r="C794" s="4">
        <f>YEAR(SalesDataTable[[#This Row],[Order Date]])</f>
        <v>2026</v>
      </c>
      <c r="D794" s="10" t="str">
        <f>"Q"&amp;ROUNDUP(MONTH(SalesDataTable[[#This Row],[Order Date]])/3,0)</f>
        <v>Q2</v>
      </c>
      <c r="E794" s="4" t="str">
        <f>TEXT(SalesDataTable[[#This Row],[Order Date]],"mmm")</f>
        <v>May</v>
      </c>
      <c r="F794" s="4" t="s">
        <v>20</v>
      </c>
      <c r="G794" s="4" t="s">
        <v>31</v>
      </c>
      <c r="H794" s="4" t="s">
        <v>28</v>
      </c>
      <c r="I794" s="4" t="s">
        <v>3</v>
      </c>
      <c r="J794" s="4" t="s">
        <v>23</v>
      </c>
      <c r="K794" s="4" t="s">
        <v>51</v>
      </c>
      <c r="L794" s="8">
        <v>1</v>
      </c>
      <c r="M794" s="5">
        <v>125.3</v>
      </c>
      <c r="N794" s="6">
        <v>0.05</v>
      </c>
      <c r="O794" s="5">
        <v>59.62</v>
      </c>
      <c r="P794" s="5">
        <f t="shared" si="48"/>
        <v>119.035</v>
      </c>
      <c r="Q794" s="5">
        <f t="shared" si="49"/>
        <v>59.62</v>
      </c>
      <c r="R794" s="5">
        <f t="shared" si="50"/>
        <v>59.414999999999999</v>
      </c>
      <c r="S794" s="7">
        <f t="shared" si="51"/>
        <v>0.49913890872432476</v>
      </c>
    </row>
    <row r="795" spans="1:19" ht="15.6">
      <c r="A795" s="2">
        <v>3570</v>
      </c>
      <c r="B795" s="3">
        <v>46153</v>
      </c>
      <c r="C795" s="4">
        <f>YEAR(SalesDataTable[[#This Row],[Order Date]])</f>
        <v>2026</v>
      </c>
      <c r="D795" s="10" t="str">
        <f>"Q"&amp;ROUNDUP(MONTH(SalesDataTable[[#This Row],[Order Date]])/3,0)</f>
        <v>Q2</v>
      </c>
      <c r="E795" s="4" t="str">
        <f>TEXT(SalesDataTable[[#This Row],[Order Date]],"mmm")</f>
        <v>May</v>
      </c>
      <c r="F795" s="4" t="s">
        <v>6</v>
      </c>
      <c r="G795" s="4" t="s">
        <v>43</v>
      </c>
      <c r="H795" s="4" t="s">
        <v>2</v>
      </c>
      <c r="I795" s="4" t="s">
        <v>16</v>
      </c>
      <c r="J795" s="4" t="s">
        <v>14</v>
      </c>
      <c r="K795" s="4" t="s">
        <v>15</v>
      </c>
      <c r="L795" s="8">
        <v>1</v>
      </c>
      <c r="M795" s="5">
        <v>36.159999999999997</v>
      </c>
      <c r="N795" s="6">
        <v>0.1</v>
      </c>
      <c r="O795" s="5">
        <v>13.38</v>
      </c>
      <c r="P795" s="5">
        <f t="shared" si="48"/>
        <v>32.543999999999997</v>
      </c>
      <c r="Q795" s="5">
        <f t="shared" si="49"/>
        <v>13.38</v>
      </c>
      <c r="R795" s="5">
        <f t="shared" si="50"/>
        <v>19.163999999999994</v>
      </c>
      <c r="S795" s="7">
        <f t="shared" si="51"/>
        <v>0.58886430678466062</v>
      </c>
    </row>
    <row r="796" spans="1:19" ht="15.6">
      <c r="A796" s="2">
        <v>4799</v>
      </c>
      <c r="B796" s="3">
        <v>46153</v>
      </c>
      <c r="C796" s="4">
        <f>YEAR(SalesDataTable[[#This Row],[Order Date]])</f>
        <v>2026</v>
      </c>
      <c r="D796" s="10" t="str">
        <f>"Q"&amp;ROUNDUP(MONTH(SalesDataTable[[#This Row],[Order Date]])/3,0)</f>
        <v>Q2</v>
      </c>
      <c r="E796" s="4" t="str">
        <f>TEXT(SalesDataTable[[#This Row],[Order Date]],"mmm")</f>
        <v>May</v>
      </c>
      <c r="F796" s="4" t="s">
        <v>20</v>
      </c>
      <c r="G796" s="4" t="s">
        <v>47</v>
      </c>
      <c r="H796" s="4" t="s">
        <v>2</v>
      </c>
      <c r="I796" s="4" t="s">
        <v>3</v>
      </c>
      <c r="J796" s="4" t="s">
        <v>23</v>
      </c>
      <c r="K796" s="4" t="s">
        <v>51</v>
      </c>
      <c r="L796" s="8">
        <v>1</v>
      </c>
      <c r="M796" s="5">
        <v>121.41</v>
      </c>
      <c r="N796" s="6">
        <v>0.05</v>
      </c>
      <c r="O796" s="5">
        <v>60.75</v>
      </c>
      <c r="P796" s="5">
        <f t="shared" si="48"/>
        <v>115.33949999999999</v>
      </c>
      <c r="Q796" s="5">
        <f t="shared" si="49"/>
        <v>60.75</v>
      </c>
      <c r="R796" s="5">
        <f t="shared" si="50"/>
        <v>54.589499999999987</v>
      </c>
      <c r="S796" s="7">
        <f t="shared" si="51"/>
        <v>0.47329405797666879</v>
      </c>
    </row>
    <row r="797" spans="1:19" ht="15.6">
      <c r="A797" s="2">
        <v>5156</v>
      </c>
      <c r="B797" s="3">
        <v>46153</v>
      </c>
      <c r="C797" s="4">
        <f>YEAR(SalesDataTable[[#This Row],[Order Date]])</f>
        <v>2026</v>
      </c>
      <c r="D797" s="10" t="str">
        <f>"Q"&amp;ROUNDUP(MONTH(SalesDataTable[[#This Row],[Order Date]])/3,0)</f>
        <v>Q2</v>
      </c>
      <c r="E797" s="4" t="str">
        <f>TEXT(SalesDataTable[[#This Row],[Order Date]],"mmm")</f>
        <v>May</v>
      </c>
      <c r="F797" s="4" t="s">
        <v>0</v>
      </c>
      <c r="G797" s="4" t="s">
        <v>1</v>
      </c>
      <c r="H797" s="4" t="s">
        <v>19</v>
      </c>
      <c r="I797" s="4" t="s">
        <v>13</v>
      </c>
      <c r="J797" s="4" t="s">
        <v>14</v>
      </c>
      <c r="K797" s="4" t="s">
        <v>44</v>
      </c>
      <c r="L797" s="8">
        <v>3</v>
      </c>
      <c r="M797" s="5">
        <v>132.58000000000001</v>
      </c>
      <c r="N797" s="6">
        <v>0.1</v>
      </c>
      <c r="O797" s="5">
        <v>67.88</v>
      </c>
      <c r="P797" s="5">
        <f t="shared" si="48"/>
        <v>357.96600000000001</v>
      </c>
      <c r="Q797" s="5">
        <f t="shared" si="49"/>
        <v>203.64</v>
      </c>
      <c r="R797" s="5">
        <f t="shared" si="50"/>
        <v>154.32600000000002</v>
      </c>
      <c r="S797" s="7">
        <f t="shared" si="51"/>
        <v>0.43111915656794225</v>
      </c>
    </row>
    <row r="798" spans="1:19" ht="15.6">
      <c r="A798" s="2">
        <v>526</v>
      </c>
      <c r="B798" s="3">
        <v>46154</v>
      </c>
      <c r="C798" s="4">
        <f>YEAR(SalesDataTable[[#This Row],[Order Date]])</f>
        <v>2026</v>
      </c>
      <c r="D798" s="10" t="str">
        <f>"Q"&amp;ROUNDUP(MONTH(SalesDataTable[[#This Row],[Order Date]])/3,0)</f>
        <v>Q2</v>
      </c>
      <c r="E798" s="4" t="str">
        <f>TEXT(SalesDataTable[[#This Row],[Order Date]],"mmm")</f>
        <v>May</v>
      </c>
      <c r="F798" s="4" t="s">
        <v>6</v>
      </c>
      <c r="G798" s="4" t="s">
        <v>7</v>
      </c>
      <c r="H798" s="4" t="s">
        <v>19</v>
      </c>
      <c r="I798" s="4" t="s">
        <v>3</v>
      </c>
      <c r="J798" s="4" t="s">
        <v>23</v>
      </c>
      <c r="K798" s="4" t="s">
        <v>40</v>
      </c>
      <c r="L798" s="8">
        <v>2</v>
      </c>
      <c r="M798" s="5">
        <v>81.11</v>
      </c>
      <c r="N798" s="6">
        <v>0.05</v>
      </c>
      <c r="O798" s="5">
        <v>40.049999999999997</v>
      </c>
      <c r="P798" s="5">
        <f t="shared" si="48"/>
        <v>154.10899999999998</v>
      </c>
      <c r="Q798" s="5">
        <f t="shared" si="49"/>
        <v>80.099999999999994</v>
      </c>
      <c r="R798" s="5">
        <f t="shared" si="50"/>
        <v>74.008999999999986</v>
      </c>
      <c r="S798" s="7">
        <f t="shared" si="51"/>
        <v>0.48023801335418437</v>
      </c>
    </row>
    <row r="799" spans="1:19" ht="15.6">
      <c r="A799" s="2">
        <v>712</v>
      </c>
      <c r="B799" s="3">
        <v>46154</v>
      </c>
      <c r="C799" s="4">
        <f>YEAR(SalesDataTable[[#This Row],[Order Date]])</f>
        <v>2026</v>
      </c>
      <c r="D799" s="10" t="str">
        <f>"Q"&amp;ROUNDUP(MONTH(SalesDataTable[[#This Row],[Order Date]])/3,0)</f>
        <v>Q2</v>
      </c>
      <c r="E799" s="4" t="str">
        <f>TEXT(SalesDataTable[[#This Row],[Order Date]],"mmm")</f>
        <v>May</v>
      </c>
      <c r="F799" s="4" t="s">
        <v>6</v>
      </c>
      <c r="G799" s="4" t="s">
        <v>49</v>
      </c>
      <c r="H799" s="4" t="s">
        <v>28</v>
      </c>
      <c r="I799" s="4" t="s">
        <v>16</v>
      </c>
      <c r="J799" s="4" t="s">
        <v>4</v>
      </c>
      <c r="K799" s="4" t="s">
        <v>30</v>
      </c>
      <c r="L799" s="8">
        <v>3</v>
      </c>
      <c r="M799" s="5">
        <v>104.54</v>
      </c>
      <c r="N799" s="6">
        <v>0</v>
      </c>
      <c r="O799" s="5">
        <v>51.45</v>
      </c>
      <c r="P799" s="5">
        <f t="shared" si="48"/>
        <v>313.62</v>
      </c>
      <c r="Q799" s="5">
        <f t="shared" si="49"/>
        <v>154.35000000000002</v>
      </c>
      <c r="R799" s="5">
        <f t="shared" si="50"/>
        <v>159.26999999999998</v>
      </c>
      <c r="S799" s="7">
        <f t="shared" si="51"/>
        <v>0.50784388750717424</v>
      </c>
    </row>
    <row r="800" spans="1:19" ht="15.6">
      <c r="A800" s="2">
        <v>1533</v>
      </c>
      <c r="B800" s="3">
        <v>46154</v>
      </c>
      <c r="C800" s="4">
        <f>YEAR(SalesDataTable[[#This Row],[Order Date]])</f>
        <v>2026</v>
      </c>
      <c r="D800" s="10" t="str">
        <f>"Q"&amp;ROUNDUP(MONTH(SalesDataTable[[#This Row],[Order Date]])/3,0)</f>
        <v>Q2</v>
      </c>
      <c r="E800" s="4" t="str">
        <f>TEXT(SalesDataTable[[#This Row],[Order Date]],"mmm")</f>
        <v>May</v>
      </c>
      <c r="F800" s="4" t="s">
        <v>11</v>
      </c>
      <c r="G800" s="4" t="s">
        <v>52</v>
      </c>
      <c r="H800" s="4" t="s">
        <v>19</v>
      </c>
      <c r="I800" s="4" t="s">
        <v>13</v>
      </c>
      <c r="J800" s="4" t="s">
        <v>9</v>
      </c>
      <c r="K800" s="4" t="s">
        <v>17</v>
      </c>
      <c r="L800" s="8">
        <v>3</v>
      </c>
      <c r="M800" s="5">
        <v>143.87</v>
      </c>
      <c r="N800" s="6">
        <v>0</v>
      </c>
      <c r="O800" s="5">
        <v>79.2</v>
      </c>
      <c r="P800" s="5">
        <f t="shared" si="48"/>
        <v>431.61</v>
      </c>
      <c r="Q800" s="5">
        <f t="shared" si="49"/>
        <v>237.60000000000002</v>
      </c>
      <c r="R800" s="5">
        <f t="shared" si="50"/>
        <v>194.01</v>
      </c>
      <c r="S800" s="7">
        <f t="shared" si="51"/>
        <v>0.44950302356293875</v>
      </c>
    </row>
    <row r="801" spans="1:19" ht="15.6">
      <c r="A801" s="2">
        <v>1933</v>
      </c>
      <c r="B801" s="3">
        <v>46154</v>
      </c>
      <c r="C801" s="4">
        <f>YEAR(SalesDataTable[[#This Row],[Order Date]])</f>
        <v>2026</v>
      </c>
      <c r="D801" s="10" t="str">
        <f>"Q"&amp;ROUNDUP(MONTH(SalesDataTable[[#This Row],[Order Date]])/3,0)</f>
        <v>Q2</v>
      </c>
      <c r="E801" s="4" t="str">
        <f>TEXT(SalesDataTable[[#This Row],[Order Date]],"mmm")</f>
        <v>May</v>
      </c>
      <c r="F801" s="4" t="s">
        <v>20</v>
      </c>
      <c r="G801" s="4" t="s">
        <v>47</v>
      </c>
      <c r="H801" s="4" t="s">
        <v>2</v>
      </c>
      <c r="I801" s="4" t="s">
        <v>3</v>
      </c>
      <c r="J801" s="4" t="s">
        <v>14</v>
      </c>
      <c r="K801" s="4" t="s">
        <v>15</v>
      </c>
      <c r="L801" s="8">
        <v>1</v>
      </c>
      <c r="M801" s="5">
        <v>36.950000000000003</v>
      </c>
      <c r="N801" s="6">
        <v>0.1</v>
      </c>
      <c r="O801" s="5">
        <v>13.26</v>
      </c>
      <c r="P801" s="5">
        <f t="shared" si="48"/>
        <v>33.255000000000003</v>
      </c>
      <c r="Q801" s="5">
        <f t="shared" si="49"/>
        <v>13.26</v>
      </c>
      <c r="R801" s="5">
        <f t="shared" si="50"/>
        <v>19.995000000000005</v>
      </c>
      <c r="S801" s="7">
        <f t="shared" si="51"/>
        <v>0.60126296797474077</v>
      </c>
    </row>
    <row r="802" spans="1:19" ht="15.6">
      <c r="A802" s="2">
        <v>3128</v>
      </c>
      <c r="B802" s="3">
        <v>46154</v>
      </c>
      <c r="C802" s="4">
        <f>YEAR(SalesDataTable[[#This Row],[Order Date]])</f>
        <v>2026</v>
      </c>
      <c r="D802" s="10" t="str">
        <f>"Q"&amp;ROUNDUP(MONTH(SalesDataTable[[#This Row],[Order Date]])/3,0)</f>
        <v>Q2</v>
      </c>
      <c r="E802" s="4" t="str">
        <f>TEXT(SalesDataTable[[#This Row],[Order Date]],"mmm")</f>
        <v>May</v>
      </c>
      <c r="F802" s="4" t="s">
        <v>11</v>
      </c>
      <c r="G802" s="4" t="s">
        <v>25</v>
      </c>
      <c r="H802" s="4" t="s">
        <v>2</v>
      </c>
      <c r="I802" s="4" t="s">
        <v>13</v>
      </c>
      <c r="J802" s="4" t="s">
        <v>23</v>
      </c>
      <c r="K802" s="4" t="s">
        <v>51</v>
      </c>
      <c r="L802" s="8">
        <v>1</v>
      </c>
      <c r="M802" s="5">
        <v>121.38</v>
      </c>
      <c r="N802" s="6">
        <v>0</v>
      </c>
      <c r="O802" s="5">
        <v>59.68</v>
      </c>
      <c r="P802" s="5">
        <f t="shared" si="48"/>
        <v>121.38</v>
      </c>
      <c r="Q802" s="5">
        <f t="shared" si="49"/>
        <v>59.68</v>
      </c>
      <c r="R802" s="5">
        <f t="shared" si="50"/>
        <v>61.699999999999996</v>
      </c>
      <c r="S802" s="7">
        <f t="shared" si="51"/>
        <v>0.50832097544900312</v>
      </c>
    </row>
    <row r="803" spans="1:19" ht="15.6">
      <c r="A803" s="2">
        <v>4922</v>
      </c>
      <c r="B803" s="3">
        <v>46154</v>
      </c>
      <c r="C803" s="4">
        <f>YEAR(SalesDataTable[[#This Row],[Order Date]])</f>
        <v>2026</v>
      </c>
      <c r="D803" s="10" t="str">
        <f>"Q"&amp;ROUNDUP(MONTH(SalesDataTable[[#This Row],[Order Date]])/3,0)</f>
        <v>Q2</v>
      </c>
      <c r="E803" s="4" t="str">
        <f>TEXT(SalesDataTable[[#This Row],[Order Date]],"mmm")</f>
        <v>May</v>
      </c>
      <c r="F803" s="4" t="s">
        <v>20</v>
      </c>
      <c r="G803" s="4" t="s">
        <v>33</v>
      </c>
      <c r="H803" s="4" t="s">
        <v>2</v>
      </c>
      <c r="I803" s="4" t="s">
        <v>3</v>
      </c>
      <c r="J803" s="4" t="s">
        <v>34</v>
      </c>
      <c r="K803" s="4" t="s">
        <v>35</v>
      </c>
      <c r="L803" s="8">
        <v>2</v>
      </c>
      <c r="M803" s="5">
        <v>39.79</v>
      </c>
      <c r="N803" s="6">
        <v>0.1</v>
      </c>
      <c r="O803" s="5">
        <v>14.33</v>
      </c>
      <c r="P803" s="5">
        <f t="shared" si="48"/>
        <v>71.622</v>
      </c>
      <c r="Q803" s="5">
        <f t="shared" si="49"/>
        <v>28.66</v>
      </c>
      <c r="R803" s="5">
        <f t="shared" si="50"/>
        <v>42.962000000000003</v>
      </c>
      <c r="S803" s="7">
        <f t="shared" si="51"/>
        <v>0.59984362346764963</v>
      </c>
    </row>
    <row r="804" spans="1:19" ht="15.6">
      <c r="A804" s="2">
        <v>5051</v>
      </c>
      <c r="B804" s="3">
        <v>46154</v>
      </c>
      <c r="C804" s="4">
        <f>YEAR(SalesDataTable[[#This Row],[Order Date]])</f>
        <v>2026</v>
      </c>
      <c r="D804" s="10" t="str">
        <f>"Q"&amp;ROUNDUP(MONTH(SalesDataTable[[#This Row],[Order Date]])/3,0)</f>
        <v>Q2</v>
      </c>
      <c r="E804" s="4" t="str">
        <f>TEXT(SalesDataTable[[#This Row],[Order Date]],"mmm")</f>
        <v>May</v>
      </c>
      <c r="F804" s="4" t="s">
        <v>0</v>
      </c>
      <c r="G804" s="4" t="s">
        <v>50</v>
      </c>
      <c r="H804" s="4" t="s">
        <v>19</v>
      </c>
      <c r="I804" s="4" t="s">
        <v>3</v>
      </c>
      <c r="J804" s="4" t="s">
        <v>4</v>
      </c>
      <c r="K804" s="4" t="s">
        <v>22</v>
      </c>
      <c r="L804" s="8">
        <v>4</v>
      </c>
      <c r="M804" s="5">
        <v>51.31</v>
      </c>
      <c r="N804" s="6">
        <v>0</v>
      </c>
      <c r="O804" s="5">
        <v>22.19</v>
      </c>
      <c r="P804" s="5">
        <f t="shared" si="48"/>
        <v>205.24</v>
      </c>
      <c r="Q804" s="5">
        <f t="shared" si="49"/>
        <v>88.76</v>
      </c>
      <c r="R804" s="5">
        <f t="shared" si="50"/>
        <v>116.48</v>
      </c>
      <c r="S804" s="7">
        <f t="shared" si="51"/>
        <v>0.56753069577080495</v>
      </c>
    </row>
    <row r="805" spans="1:19" ht="15.6">
      <c r="A805" s="2">
        <v>5182</v>
      </c>
      <c r="B805" s="3">
        <v>46154</v>
      </c>
      <c r="C805" s="4">
        <f>YEAR(SalesDataTable[[#This Row],[Order Date]])</f>
        <v>2026</v>
      </c>
      <c r="D805" s="10" t="str">
        <f>"Q"&amp;ROUNDUP(MONTH(SalesDataTable[[#This Row],[Order Date]])/3,0)</f>
        <v>Q2</v>
      </c>
      <c r="E805" s="4" t="str">
        <f>TEXT(SalesDataTable[[#This Row],[Order Date]],"mmm")</f>
        <v>May</v>
      </c>
      <c r="F805" s="4" t="s">
        <v>20</v>
      </c>
      <c r="G805" s="4" t="s">
        <v>31</v>
      </c>
      <c r="H805" s="4" t="s">
        <v>2</v>
      </c>
      <c r="I805" s="4" t="s">
        <v>3</v>
      </c>
      <c r="J805" s="4" t="s">
        <v>34</v>
      </c>
      <c r="K805" s="4" t="s">
        <v>45</v>
      </c>
      <c r="L805" s="8">
        <v>2</v>
      </c>
      <c r="M805" s="5">
        <v>51.15</v>
      </c>
      <c r="N805" s="6">
        <v>0</v>
      </c>
      <c r="O805" s="5">
        <v>22.53</v>
      </c>
      <c r="P805" s="5">
        <f t="shared" si="48"/>
        <v>102.3</v>
      </c>
      <c r="Q805" s="5">
        <f t="shared" si="49"/>
        <v>45.06</v>
      </c>
      <c r="R805" s="5">
        <f t="shared" si="50"/>
        <v>57.239999999999995</v>
      </c>
      <c r="S805" s="7">
        <f t="shared" si="51"/>
        <v>0.55953079178885623</v>
      </c>
    </row>
    <row r="806" spans="1:19" ht="15.6">
      <c r="A806" s="2">
        <v>1071</v>
      </c>
      <c r="B806" s="3">
        <v>46155</v>
      </c>
      <c r="C806" s="4">
        <f>YEAR(SalesDataTable[[#This Row],[Order Date]])</f>
        <v>2026</v>
      </c>
      <c r="D806" s="10" t="str">
        <f>"Q"&amp;ROUNDUP(MONTH(SalesDataTable[[#This Row],[Order Date]])/3,0)</f>
        <v>Q2</v>
      </c>
      <c r="E806" s="4" t="str">
        <f>TEXT(SalesDataTable[[#This Row],[Order Date]],"mmm")</f>
        <v>May</v>
      </c>
      <c r="F806" s="4" t="s">
        <v>6</v>
      </c>
      <c r="G806" s="4" t="s">
        <v>43</v>
      </c>
      <c r="H806" s="4" t="s">
        <v>19</v>
      </c>
      <c r="I806" s="4" t="s">
        <v>16</v>
      </c>
      <c r="J806" s="4" t="s">
        <v>34</v>
      </c>
      <c r="K806" s="4" t="s">
        <v>45</v>
      </c>
      <c r="L806" s="8">
        <v>1</v>
      </c>
      <c r="M806" s="5">
        <v>50.83</v>
      </c>
      <c r="N806" s="6">
        <v>0.1</v>
      </c>
      <c r="O806" s="5">
        <v>21.82</v>
      </c>
      <c r="P806" s="5">
        <f t="shared" si="48"/>
        <v>45.747</v>
      </c>
      <c r="Q806" s="5">
        <f t="shared" si="49"/>
        <v>21.82</v>
      </c>
      <c r="R806" s="5">
        <f t="shared" si="50"/>
        <v>23.927</v>
      </c>
      <c r="S806" s="7">
        <f t="shared" si="51"/>
        <v>0.52302883249174803</v>
      </c>
    </row>
    <row r="807" spans="1:19" ht="15.6">
      <c r="A807" s="2">
        <v>1210</v>
      </c>
      <c r="B807" s="3">
        <v>46155</v>
      </c>
      <c r="C807" s="4">
        <f>YEAR(SalesDataTable[[#This Row],[Order Date]])</f>
        <v>2026</v>
      </c>
      <c r="D807" s="10" t="str">
        <f>"Q"&amp;ROUNDUP(MONTH(SalesDataTable[[#This Row],[Order Date]])/3,0)</f>
        <v>Q2</v>
      </c>
      <c r="E807" s="4" t="str">
        <f>TEXT(SalesDataTable[[#This Row],[Order Date]],"mmm")</f>
        <v>May</v>
      </c>
      <c r="F807" s="4" t="s">
        <v>11</v>
      </c>
      <c r="G807" s="4" t="s">
        <v>12</v>
      </c>
      <c r="H807" s="4" t="s">
        <v>8</v>
      </c>
      <c r="I807" s="4" t="s">
        <v>16</v>
      </c>
      <c r="J807" s="4" t="s">
        <v>9</v>
      </c>
      <c r="K807" s="4" t="s">
        <v>17</v>
      </c>
      <c r="L807" s="8">
        <v>6</v>
      </c>
      <c r="M807" s="5">
        <v>141.9</v>
      </c>
      <c r="N807" s="6">
        <v>0.1</v>
      </c>
      <c r="O807" s="5">
        <v>79.64</v>
      </c>
      <c r="P807" s="5">
        <f t="shared" si="48"/>
        <v>766.2600000000001</v>
      </c>
      <c r="Q807" s="5">
        <f t="shared" si="49"/>
        <v>477.84000000000003</v>
      </c>
      <c r="R807" s="5">
        <f t="shared" si="50"/>
        <v>288.42000000000007</v>
      </c>
      <c r="S807" s="7">
        <f t="shared" si="51"/>
        <v>0.37639965546942294</v>
      </c>
    </row>
    <row r="808" spans="1:19" ht="15.6">
      <c r="A808" s="2">
        <v>1244</v>
      </c>
      <c r="B808" s="3">
        <v>46155</v>
      </c>
      <c r="C808" s="4">
        <f>YEAR(SalesDataTable[[#This Row],[Order Date]])</f>
        <v>2026</v>
      </c>
      <c r="D808" s="10" t="str">
        <f>"Q"&amp;ROUNDUP(MONTH(SalesDataTable[[#This Row],[Order Date]])/3,0)</f>
        <v>Q2</v>
      </c>
      <c r="E808" s="4" t="str">
        <f>TEXT(SalesDataTable[[#This Row],[Order Date]],"mmm")</f>
        <v>May</v>
      </c>
      <c r="F808" s="4" t="s">
        <v>20</v>
      </c>
      <c r="G808" s="4" t="s">
        <v>33</v>
      </c>
      <c r="H808" s="4" t="s">
        <v>2</v>
      </c>
      <c r="I808" s="4" t="s">
        <v>3</v>
      </c>
      <c r="J808" s="4" t="s">
        <v>23</v>
      </c>
      <c r="K808" s="4" t="s">
        <v>51</v>
      </c>
      <c r="L808" s="8">
        <v>1</v>
      </c>
      <c r="M808" s="5">
        <v>122.11</v>
      </c>
      <c r="N808" s="6">
        <v>0</v>
      </c>
      <c r="O808" s="5">
        <v>59.86</v>
      </c>
      <c r="P808" s="5">
        <f t="shared" si="48"/>
        <v>122.11</v>
      </c>
      <c r="Q808" s="5">
        <f t="shared" si="49"/>
        <v>59.86</v>
      </c>
      <c r="R808" s="5">
        <f t="shared" si="50"/>
        <v>62.25</v>
      </c>
      <c r="S808" s="7">
        <f t="shared" si="51"/>
        <v>0.50978625829170421</v>
      </c>
    </row>
    <row r="809" spans="1:19" ht="15.6">
      <c r="A809" s="2">
        <v>1403</v>
      </c>
      <c r="B809" s="3">
        <v>46155</v>
      </c>
      <c r="C809" s="4">
        <f>YEAR(SalesDataTable[[#This Row],[Order Date]])</f>
        <v>2026</v>
      </c>
      <c r="D809" s="10" t="str">
        <f>"Q"&amp;ROUNDUP(MONTH(SalesDataTable[[#This Row],[Order Date]])/3,0)</f>
        <v>Q2</v>
      </c>
      <c r="E809" s="4" t="str">
        <f>TEXT(SalesDataTable[[#This Row],[Order Date]],"mmm")</f>
        <v>May</v>
      </c>
      <c r="F809" s="4" t="s">
        <v>6</v>
      </c>
      <c r="G809" s="4" t="s">
        <v>41</v>
      </c>
      <c r="H809" s="4" t="s">
        <v>2</v>
      </c>
      <c r="I809" s="4" t="s">
        <v>3</v>
      </c>
      <c r="J809" s="4" t="s">
        <v>4</v>
      </c>
      <c r="K809" s="4" t="s">
        <v>30</v>
      </c>
      <c r="L809" s="8">
        <v>1</v>
      </c>
      <c r="M809" s="5">
        <v>102.38</v>
      </c>
      <c r="N809" s="6">
        <v>0</v>
      </c>
      <c r="O809" s="5">
        <v>50.82</v>
      </c>
      <c r="P809" s="5">
        <f t="shared" si="48"/>
        <v>102.38</v>
      </c>
      <c r="Q809" s="5">
        <f t="shared" si="49"/>
        <v>50.82</v>
      </c>
      <c r="R809" s="5">
        <f t="shared" si="50"/>
        <v>51.559999999999995</v>
      </c>
      <c r="S809" s="7">
        <f t="shared" si="51"/>
        <v>0.50361398710685679</v>
      </c>
    </row>
    <row r="810" spans="1:19" ht="15.6">
      <c r="A810" s="2">
        <v>1592</v>
      </c>
      <c r="B810" s="3">
        <v>46155</v>
      </c>
      <c r="C810" s="4">
        <f>YEAR(SalesDataTable[[#This Row],[Order Date]])</f>
        <v>2026</v>
      </c>
      <c r="D810" s="10" t="str">
        <f>"Q"&amp;ROUNDUP(MONTH(SalesDataTable[[#This Row],[Order Date]])/3,0)</f>
        <v>Q2</v>
      </c>
      <c r="E810" s="4" t="str">
        <f>TEXT(SalesDataTable[[#This Row],[Order Date]],"mmm")</f>
        <v>May</v>
      </c>
      <c r="F810" s="4" t="s">
        <v>11</v>
      </c>
      <c r="G810" s="4" t="s">
        <v>52</v>
      </c>
      <c r="H810" s="4" t="s">
        <v>19</v>
      </c>
      <c r="I810" s="4" t="s">
        <v>3</v>
      </c>
      <c r="J810" s="4" t="s">
        <v>34</v>
      </c>
      <c r="K810" s="4" t="s">
        <v>42</v>
      </c>
      <c r="L810" s="8">
        <v>5</v>
      </c>
      <c r="M810" s="5">
        <v>37.119999999999997</v>
      </c>
      <c r="N810" s="6">
        <v>0.1</v>
      </c>
      <c r="O810" s="5">
        <v>13.96</v>
      </c>
      <c r="P810" s="5">
        <f t="shared" si="48"/>
        <v>167.04</v>
      </c>
      <c r="Q810" s="5">
        <f t="shared" si="49"/>
        <v>69.800000000000011</v>
      </c>
      <c r="R810" s="5">
        <f t="shared" si="50"/>
        <v>97.239999999999981</v>
      </c>
      <c r="S810" s="7">
        <f t="shared" si="51"/>
        <v>0.58213601532567039</v>
      </c>
    </row>
    <row r="811" spans="1:19" ht="15.6">
      <c r="A811" s="2">
        <v>2581</v>
      </c>
      <c r="B811" s="3">
        <v>46155</v>
      </c>
      <c r="C811" s="4">
        <f>YEAR(SalesDataTable[[#This Row],[Order Date]])</f>
        <v>2026</v>
      </c>
      <c r="D811" s="10" t="str">
        <f>"Q"&amp;ROUNDUP(MONTH(SalesDataTable[[#This Row],[Order Date]])/3,0)</f>
        <v>Q2</v>
      </c>
      <c r="E811" s="4" t="str">
        <f>TEXT(SalesDataTable[[#This Row],[Order Date]],"mmm")</f>
        <v>May</v>
      </c>
      <c r="F811" s="4" t="s">
        <v>6</v>
      </c>
      <c r="G811" s="4" t="s">
        <v>43</v>
      </c>
      <c r="H811" s="4" t="s">
        <v>2</v>
      </c>
      <c r="I811" s="4" t="s">
        <v>13</v>
      </c>
      <c r="J811" s="4" t="s">
        <v>9</v>
      </c>
      <c r="K811" s="4" t="s">
        <v>10</v>
      </c>
      <c r="L811" s="8">
        <v>2</v>
      </c>
      <c r="M811" s="5">
        <v>91.76</v>
      </c>
      <c r="N811" s="6">
        <v>0.05</v>
      </c>
      <c r="O811" s="5">
        <v>46.31</v>
      </c>
      <c r="P811" s="5">
        <f t="shared" si="48"/>
        <v>174.34399999999999</v>
      </c>
      <c r="Q811" s="5">
        <f t="shared" si="49"/>
        <v>92.62</v>
      </c>
      <c r="R811" s="5">
        <f t="shared" si="50"/>
        <v>81.72399999999999</v>
      </c>
      <c r="S811" s="7">
        <f t="shared" si="51"/>
        <v>0.46875143394668006</v>
      </c>
    </row>
    <row r="812" spans="1:19" ht="15.6">
      <c r="A812" s="2">
        <v>3428</v>
      </c>
      <c r="B812" s="3">
        <v>46155</v>
      </c>
      <c r="C812" s="4">
        <f>YEAR(SalesDataTable[[#This Row],[Order Date]])</f>
        <v>2026</v>
      </c>
      <c r="D812" s="10" t="str">
        <f>"Q"&amp;ROUNDUP(MONTH(SalesDataTable[[#This Row],[Order Date]])/3,0)</f>
        <v>Q2</v>
      </c>
      <c r="E812" s="4" t="str">
        <f>TEXT(SalesDataTable[[#This Row],[Order Date]],"mmm")</f>
        <v>May</v>
      </c>
      <c r="F812" s="4" t="s">
        <v>20</v>
      </c>
      <c r="G812" s="4" t="s">
        <v>21</v>
      </c>
      <c r="H812" s="4" t="s">
        <v>2</v>
      </c>
      <c r="I812" s="4" t="s">
        <v>3</v>
      </c>
      <c r="J812" s="4" t="s">
        <v>9</v>
      </c>
      <c r="K812" s="4" t="s">
        <v>17</v>
      </c>
      <c r="L812" s="8">
        <v>1</v>
      </c>
      <c r="M812" s="5">
        <v>144.51</v>
      </c>
      <c r="N812" s="6">
        <v>0</v>
      </c>
      <c r="O812" s="5">
        <v>79.22</v>
      </c>
      <c r="P812" s="5">
        <f t="shared" si="48"/>
        <v>144.51</v>
      </c>
      <c r="Q812" s="5">
        <f t="shared" si="49"/>
        <v>79.22</v>
      </c>
      <c r="R812" s="5">
        <f t="shared" si="50"/>
        <v>65.289999999999992</v>
      </c>
      <c r="S812" s="7">
        <f t="shared" si="51"/>
        <v>0.45180264341568055</v>
      </c>
    </row>
    <row r="813" spans="1:19" ht="15.6">
      <c r="A813" s="2">
        <v>765</v>
      </c>
      <c r="B813" s="3">
        <v>46156</v>
      </c>
      <c r="C813" s="4">
        <f>YEAR(SalesDataTable[[#This Row],[Order Date]])</f>
        <v>2026</v>
      </c>
      <c r="D813" s="10" t="str">
        <f>"Q"&amp;ROUNDUP(MONTH(SalesDataTable[[#This Row],[Order Date]])/3,0)</f>
        <v>Q2</v>
      </c>
      <c r="E813" s="4" t="str">
        <f>TEXT(SalesDataTable[[#This Row],[Order Date]],"mmm")</f>
        <v>May</v>
      </c>
      <c r="F813" s="4" t="s">
        <v>6</v>
      </c>
      <c r="G813" s="4" t="s">
        <v>27</v>
      </c>
      <c r="H813" s="4" t="s">
        <v>8</v>
      </c>
      <c r="I813" s="4" t="s">
        <v>16</v>
      </c>
      <c r="J813" s="4" t="s">
        <v>34</v>
      </c>
      <c r="K813" s="4" t="s">
        <v>45</v>
      </c>
      <c r="L813" s="8">
        <v>3</v>
      </c>
      <c r="M813" s="5">
        <v>49.7</v>
      </c>
      <c r="N813" s="6">
        <v>0.1</v>
      </c>
      <c r="O813" s="5">
        <v>21.84</v>
      </c>
      <c r="P813" s="5">
        <f t="shared" si="48"/>
        <v>134.19000000000003</v>
      </c>
      <c r="Q813" s="5">
        <f t="shared" si="49"/>
        <v>65.52</v>
      </c>
      <c r="R813" s="5">
        <f t="shared" si="50"/>
        <v>68.67000000000003</v>
      </c>
      <c r="S813" s="7">
        <f t="shared" si="51"/>
        <v>0.5117370892018781</v>
      </c>
    </row>
    <row r="814" spans="1:19" ht="15.6">
      <c r="A814" s="2">
        <v>854</v>
      </c>
      <c r="B814" s="3">
        <v>46156</v>
      </c>
      <c r="C814" s="4">
        <f>YEAR(SalesDataTable[[#This Row],[Order Date]])</f>
        <v>2026</v>
      </c>
      <c r="D814" s="10" t="str">
        <f>"Q"&amp;ROUNDUP(MONTH(SalesDataTable[[#This Row],[Order Date]])/3,0)</f>
        <v>Q2</v>
      </c>
      <c r="E814" s="4" t="str">
        <f>TEXT(SalesDataTable[[#This Row],[Order Date]],"mmm")</f>
        <v>May</v>
      </c>
      <c r="F814" s="4" t="s">
        <v>0</v>
      </c>
      <c r="G814" s="4" t="s">
        <v>1</v>
      </c>
      <c r="H814" s="4" t="s">
        <v>2</v>
      </c>
      <c r="I814" s="4" t="s">
        <v>3</v>
      </c>
      <c r="J814" s="4" t="s">
        <v>23</v>
      </c>
      <c r="K814" s="4" t="s">
        <v>51</v>
      </c>
      <c r="L814" s="8">
        <v>1</v>
      </c>
      <c r="M814" s="5">
        <v>120.9</v>
      </c>
      <c r="N814" s="6">
        <v>0</v>
      </c>
      <c r="O814" s="5">
        <v>59.31</v>
      </c>
      <c r="P814" s="5">
        <f t="shared" si="48"/>
        <v>120.9</v>
      </c>
      <c r="Q814" s="5">
        <f t="shared" si="49"/>
        <v>59.31</v>
      </c>
      <c r="R814" s="5">
        <f t="shared" si="50"/>
        <v>61.59</v>
      </c>
      <c r="S814" s="7">
        <f t="shared" si="51"/>
        <v>0.50942928039702229</v>
      </c>
    </row>
    <row r="815" spans="1:19" ht="15.6">
      <c r="A815" s="2">
        <v>1087</v>
      </c>
      <c r="B815" s="3">
        <v>46156</v>
      </c>
      <c r="C815" s="4">
        <f>YEAR(SalesDataTable[[#This Row],[Order Date]])</f>
        <v>2026</v>
      </c>
      <c r="D815" s="10" t="str">
        <f>"Q"&amp;ROUNDUP(MONTH(SalesDataTable[[#This Row],[Order Date]])/3,0)</f>
        <v>Q2</v>
      </c>
      <c r="E815" s="4" t="str">
        <f>TEXT(SalesDataTable[[#This Row],[Order Date]],"mmm")</f>
        <v>May</v>
      </c>
      <c r="F815" s="4" t="s">
        <v>11</v>
      </c>
      <c r="G815" s="4" t="s">
        <v>39</v>
      </c>
      <c r="H815" s="4" t="s">
        <v>2</v>
      </c>
      <c r="I815" s="4" t="s">
        <v>3</v>
      </c>
      <c r="J815" s="4" t="s">
        <v>23</v>
      </c>
      <c r="K815" s="4" t="s">
        <v>29</v>
      </c>
      <c r="L815" s="8">
        <v>1</v>
      </c>
      <c r="M815" s="5">
        <v>195.72</v>
      </c>
      <c r="N815" s="6">
        <v>0.05</v>
      </c>
      <c r="O815" s="5">
        <v>105.73</v>
      </c>
      <c r="P815" s="5">
        <f t="shared" si="48"/>
        <v>185.934</v>
      </c>
      <c r="Q815" s="5">
        <f t="shared" si="49"/>
        <v>105.73</v>
      </c>
      <c r="R815" s="5">
        <f t="shared" si="50"/>
        <v>80.203999999999994</v>
      </c>
      <c r="S815" s="7">
        <f t="shared" si="51"/>
        <v>0.43135736336549524</v>
      </c>
    </row>
    <row r="816" spans="1:19" ht="15.6">
      <c r="A816" s="2">
        <v>1150</v>
      </c>
      <c r="B816" s="3">
        <v>46156</v>
      </c>
      <c r="C816" s="4">
        <f>YEAR(SalesDataTable[[#This Row],[Order Date]])</f>
        <v>2026</v>
      </c>
      <c r="D816" s="10" t="str">
        <f>"Q"&amp;ROUNDUP(MONTH(SalesDataTable[[#This Row],[Order Date]])/3,0)</f>
        <v>Q2</v>
      </c>
      <c r="E816" s="4" t="str">
        <f>TEXT(SalesDataTable[[#This Row],[Order Date]],"mmm")</f>
        <v>May</v>
      </c>
      <c r="F816" s="4" t="s">
        <v>0</v>
      </c>
      <c r="G816" s="4" t="s">
        <v>1</v>
      </c>
      <c r="H816" s="4" t="s">
        <v>8</v>
      </c>
      <c r="I816" s="4" t="s">
        <v>3</v>
      </c>
      <c r="J816" s="4" t="s">
        <v>4</v>
      </c>
      <c r="K816" s="4" t="s">
        <v>26</v>
      </c>
      <c r="L816" s="8">
        <v>8</v>
      </c>
      <c r="M816" s="5">
        <v>40.15</v>
      </c>
      <c r="N816" s="6">
        <v>0.15</v>
      </c>
      <c r="O816" s="5">
        <v>16.91</v>
      </c>
      <c r="P816" s="5">
        <f t="shared" si="48"/>
        <v>273.02</v>
      </c>
      <c r="Q816" s="5">
        <f t="shared" si="49"/>
        <v>135.28</v>
      </c>
      <c r="R816" s="5">
        <f t="shared" si="50"/>
        <v>137.73999999999998</v>
      </c>
      <c r="S816" s="7">
        <f t="shared" si="51"/>
        <v>0.50450516445681637</v>
      </c>
    </row>
    <row r="817" spans="1:19" ht="15.6">
      <c r="A817" s="2">
        <v>1902</v>
      </c>
      <c r="B817" s="3">
        <v>46156</v>
      </c>
      <c r="C817" s="4">
        <f>YEAR(SalesDataTable[[#This Row],[Order Date]])</f>
        <v>2026</v>
      </c>
      <c r="D817" s="10" t="str">
        <f>"Q"&amp;ROUNDUP(MONTH(SalesDataTable[[#This Row],[Order Date]])/3,0)</f>
        <v>Q2</v>
      </c>
      <c r="E817" s="4" t="str">
        <f>TEXT(SalesDataTable[[#This Row],[Order Date]],"mmm")</f>
        <v>May</v>
      </c>
      <c r="F817" s="4" t="s">
        <v>6</v>
      </c>
      <c r="G817" s="4" t="s">
        <v>49</v>
      </c>
      <c r="H817" s="4" t="s">
        <v>19</v>
      </c>
      <c r="I817" s="4" t="s">
        <v>16</v>
      </c>
      <c r="J817" s="4" t="s">
        <v>14</v>
      </c>
      <c r="K817" s="4" t="s">
        <v>44</v>
      </c>
      <c r="L817" s="8">
        <v>4</v>
      </c>
      <c r="M817" s="5">
        <v>130.83000000000001</v>
      </c>
      <c r="N817" s="6">
        <v>0</v>
      </c>
      <c r="O817" s="5">
        <v>66.959999999999994</v>
      </c>
      <c r="P817" s="5">
        <f t="shared" si="48"/>
        <v>523.32000000000005</v>
      </c>
      <c r="Q817" s="5">
        <f t="shared" si="49"/>
        <v>267.83999999999997</v>
      </c>
      <c r="R817" s="5">
        <f t="shared" si="50"/>
        <v>255.48000000000008</v>
      </c>
      <c r="S817" s="7">
        <f t="shared" si="51"/>
        <v>0.48819078193074994</v>
      </c>
    </row>
    <row r="818" spans="1:19" ht="15.6">
      <c r="A818" s="2">
        <v>3913</v>
      </c>
      <c r="B818" s="3">
        <v>46156</v>
      </c>
      <c r="C818" s="4">
        <f>YEAR(SalesDataTable[[#This Row],[Order Date]])</f>
        <v>2026</v>
      </c>
      <c r="D818" s="10" t="str">
        <f>"Q"&amp;ROUNDUP(MONTH(SalesDataTable[[#This Row],[Order Date]])/3,0)</f>
        <v>Q2</v>
      </c>
      <c r="E818" s="4" t="str">
        <f>TEXT(SalesDataTable[[#This Row],[Order Date]],"mmm")</f>
        <v>May</v>
      </c>
      <c r="F818" s="4" t="s">
        <v>6</v>
      </c>
      <c r="G818" s="4" t="s">
        <v>43</v>
      </c>
      <c r="H818" s="4" t="s">
        <v>2</v>
      </c>
      <c r="I818" s="4" t="s">
        <v>13</v>
      </c>
      <c r="J818" s="4" t="s">
        <v>4</v>
      </c>
      <c r="K818" s="4" t="s">
        <v>22</v>
      </c>
      <c r="L818" s="8">
        <v>1</v>
      </c>
      <c r="M818" s="5">
        <v>50.34</v>
      </c>
      <c r="N818" s="6">
        <v>0.05</v>
      </c>
      <c r="O818" s="5">
        <v>22.23</v>
      </c>
      <c r="P818" s="5">
        <f t="shared" si="48"/>
        <v>47.823</v>
      </c>
      <c r="Q818" s="5">
        <f t="shared" si="49"/>
        <v>22.23</v>
      </c>
      <c r="R818" s="5">
        <f t="shared" si="50"/>
        <v>25.593</v>
      </c>
      <c r="S818" s="7">
        <f t="shared" si="51"/>
        <v>0.53516090584028608</v>
      </c>
    </row>
    <row r="819" spans="1:19" ht="15.6">
      <c r="A819" s="2">
        <v>4378</v>
      </c>
      <c r="B819" s="3">
        <v>46156</v>
      </c>
      <c r="C819" s="4">
        <f>YEAR(SalesDataTable[[#This Row],[Order Date]])</f>
        <v>2026</v>
      </c>
      <c r="D819" s="10" t="str">
        <f>"Q"&amp;ROUNDUP(MONTH(SalesDataTable[[#This Row],[Order Date]])/3,0)</f>
        <v>Q2</v>
      </c>
      <c r="E819" s="4" t="str">
        <f>TEXT(SalesDataTable[[#This Row],[Order Date]],"mmm")</f>
        <v>May</v>
      </c>
      <c r="F819" s="4" t="s">
        <v>11</v>
      </c>
      <c r="G819" s="4" t="s">
        <v>39</v>
      </c>
      <c r="H819" s="4" t="s">
        <v>2</v>
      </c>
      <c r="I819" s="4" t="s">
        <v>3</v>
      </c>
      <c r="J819" s="4" t="s">
        <v>4</v>
      </c>
      <c r="K819" s="4" t="s">
        <v>30</v>
      </c>
      <c r="L819" s="8">
        <v>2</v>
      </c>
      <c r="M819" s="5">
        <v>103.37</v>
      </c>
      <c r="N819" s="6">
        <v>0</v>
      </c>
      <c r="O819" s="5">
        <v>50.49</v>
      </c>
      <c r="P819" s="5">
        <f t="shared" si="48"/>
        <v>206.74</v>
      </c>
      <c r="Q819" s="5">
        <f t="shared" si="49"/>
        <v>100.98</v>
      </c>
      <c r="R819" s="5">
        <f t="shared" si="50"/>
        <v>105.76</v>
      </c>
      <c r="S819" s="7">
        <f t="shared" si="51"/>
        <v>0.51156041404662866</v>
      </c>
    </row>
    <row r="820" spans="1:19" ht="15.6">
      <c r="A820" s="2">
        <v>4551</v>
      </c>
      <c r="B820" s="3">
        <v>46156</v>
      </c>
      <c r="C820" s="4">
        <f>YEAR(SalesDataTable[[#This Row],[Order Date]])</f>
        <v>2026</v>
      </c>
      <c r="D820" s="10" t="str">
        <f>"Q"&amp;ROUNDUP(MONTH(SalesDataTable[[#This Row],[Order Date]])/3,0)</f>
        <v>Q2</v>
      </c>
      <c r="E820" s="4" t="str">
        <f>TEXT(SalesDataTable[[#This Row],[Order Date]],"mmm")</f>
        <v>May</v>
      </c>
      <c r="F820" s="4" t="s">
        <v>6</v>
      </c>
      <c r="G820" s="4" t="s">
        <v>49</v>
      </c>
      <c r="H820" s="4" t="s">
        <v>19</v>
      </c>
      <c r="I820" s="4" t="s">
        <v>16</v>
      </c>
      <c r="J820" s="4" t="s">
        <v>34</v>
      </c>
      <c r="K820" s="4" t="s">
        <v>38</v>
      </c>
      <c r="L820" s="8">
        <v>3</v>
      </c>
      <c r="M820" s="5">
        <v>122.31</v>
      </c>
      <c r="N820" s="6">
        <v>0.05</v>
      </c>
      <c r="O820" s="5">
        <v>71.11</v>
      </c>
      <c r="P820" s="5">
        <f t="shared" si="48"/>
        <v>348.58350000000002</v>
      </c>
      <c r="Q820" s="5">
        <f t="shared" si="49"/>
        <v>213.32999999999998</v>
      </c>
      <c r="R820" s="5">
        <f t="shared" si="50"/>
        <v>135.25350000000003</v>
      </c>
      <c r="S820" s="7">
        <f t="shared" si="51"/>
        <v>0.38800889887214979</v>
      </c>
    </row>
    <row r="821" spans="1:19" ht="15.6">
      <c r="A821" s="2">
        <v>787</v>
      </c>
      <c r="B821" s="3">
        <v>46157</v>
      </c>
      <c r="C821" s="4">
        <f>YEAR(SalesDataTable[[#This Row],[Order Date]])</f>
        <v>2026</v>
      </c>
      <c r="D821" s="10" t="str">
        <f>"Q"&amp;ROUNDUP(MONTH(SalesDataTable[[#This Row],[Order Date]])/3,0)</f>
        <v>Q2</v>
      </c>
      <c r="E821" s="4" t="str">
        <f>TEXT(SalesDataTable[[#This Row],[Order Date]],"mmm")</f>
        <v>May</v>
      </c>
      <c r="F821" s="4" t="s">
        <v>0</v>
      </c>
      <c r="G821" s="4" t="s">
        <v>36</v>
      </c>
      <c r="H821" s="4" t="s">
        <v>2</v>
      </c>
      <c r="I821" s="4" t="s">
        <v>16</v>
      </c>
      <c r="J821" s="4" t="s">
        <v>14</v>
      </c>
      <c r="K821" s="4" t="s">
        <v>48</v>
      </c>
      <c r="L821" s="8">
        <v>1</v>
      </c>
      <c r="M821" s="5">
        <v>166.48</v>
      </c>
      <c r="N821" s="6">
        <v>0</v>
      </c>
      <c r="O821" s="5">
        <v>89.42</v>
      </c>
      <c r="P821" s="5">
        <f t="shared" si="48"/>
        <v>166.48</v>
      </c>
      <c r="Q821" s="5">
        <f t="shared" si="49"/>
        <v>89.42</v>
      </c>
      <c r="R821" s="5">
        <f t="shared" si="50"/>
        <v>77.059999999999988</v>
      </c>
      <c r="S821" s="7">
        <f t="shared" si="51"/>
        <v>0.4628784238346948</v>
      </c>
    </row>
    <row r="822" spans="1:19" ht="15.6">
      <c r="A822" s="2">
        <v>1133</v>
      </c>
      <c r="B822" s="3">
        <v>46157</v>
      </c>
      <c r="C822" s="4">
        <f>YEAR(SalesDataTable[[#This Row],[Order Date]])</f>
        <v>2026</v>
      </c>
      <c r="D822" s="10" t="str">
        <f>"Q"&amp;ROUNDUP(MONTH(SalesDataTable[[#This Row],[Order Date]])/3,0)</f>
        <v>Q2</v>
      </c>
      <c r="E822" s="4" t="str">
        <f>TEXT(SalesDataTable[[#This Row],[Order Date]],"mmm")</f>
        <v>May</v>
      </c>
      <c r="F822" s="4" t="s">
        <v>0</v>
      </c>
      <c r="G822" s="4" t="s">
        <v>50</v>
      </c>
      <c r="H822" s="4" t="s">
        <v>19</v>
      </c>
      <c r="I822" s="4" t="s">
        <v>13</v>
      </c>
      <c r="J822" s="4" t="s">
        <v>23</v>
      </c>
      <c r="K822" s="4" t="s">
        <v>29</v>
      </c>
      <c r="L822" s="8">
        <v>3</v>
      </c>
      <c r="M822" s="5">
        <v>192.21</v>
      </c>
      <c r="N822" s="6">
        <v>0</v>
      </c>
      <c r="O822" s="5">
        <v>103.51</v>
      </c>
      <c r="P822" s="5">
        <f t="shared" si="48"/>
        <v>576.63</v>
      </c>
      <c r="Q822" s="5">
        <f t="shared" si="49"/>
        <v>310.53000000000003</v>
      </c>
      <c r="R822" s="5">
        <f t="shared" si="50"/>
        <v>266.09999999999997</v>
      </c>
      <c r="S822" s="7">
        <f t="shared" si="51"/>
        <v>0.46147442900993701</v>
      </c>
    </row>
    <row r="823" spans="1:19" ht="15.6">
      <c r="A823" s="2">
        <v>2075</v>
      </c>
      <c r="B823" s="3">
        <v>46157</v>
      </c>
      <c r="C823" s="4">
        <f>YEAR(SalesDataTable[[#This Row],[Order Date]])</f>
        <v>2026</v>
      </c>
      <c r="D823" s="10" t="str">
        <f>"Q"&amp;ROUNDUP(MONTH(SalesDataTable[[#This Row],[Order Date]])/3,0)</f>
        <v>Q2</v>
      </c>
      <c r="E823" s="4" t="str">
        <f>TEXT(SalesDataTable[[#This Row],[Order Date]],"mmm")</f>
        <v>May</v>
      </c>
      <c r="F823" s="4" t="s">
        <v>0</v>
      </c>
      <c r="G823" s="4" t="s">
        <v>36</v>
      </c>
      <c r="H823" s="4" t="s">
        <v>8</v>
      </c>
      <c r="I823" s="4" t="s">
        <v>16</v>
      </c>
      <c r="J823" s="4" t="s">
        <v>23</v>
      </c>
      <c r="K823" s="4" t="s">
        <v>40</v>
      </c>
      <c r="L823" s="8">
        <v>6</v>
      </c>
      <c r="M823" s="5">
        <v>81.13</v>
      </c>
      <c r="N823" s="6">
        <v>0.05</v>
      </c>
      <c r="O823" s="5">
        <v>39.409999999999997</v>
      </c>
      <c r="P823" s="5">
        <f t="shared" si="48"/>
        <v>462.44099999999997</v>
      </c>
      <c r="Q823" s="5">
        <f t="shared" si="49"/>
        <v>236.45999999999998</v>
      </c>
      <c r="R823" s="5">
        <f t="shared" si="50"/>
        <v>225.98099999999999</v>
      </c>
      <c r="S823" s="7">
        <f t="shared" si="51"/>
        <v>0.48866990599881932</v>
      </c>
    </row>
    <row r="824" spans="1:19" ht="15.6">
      <c r="A824" s="2">
        <v>2172</v>
      </c>
      <c r="B824" s="3">
        <v>46157</v>
      </c>
      <c r="C824" s="4">
        <f>YEAR(SalesDataTable[[#This Row],[Order Date]])</f>
        <v>2026</v>
      </c>
      <c r="D824" s="10" t="str">
        <f>"Q"&amp;ROUNDUP(MONTH(SalesDataTable[[#This Row],[Order Date]])/3,0)</f>
        <v>Q2</v>
      </c>
      <c r="E824" s="4" t="str">
        <f>TEXT(SalesDataTable[[#This Row],[Order Date]],"mmm")</f>
        <v>May</v>
      </c>
      <c r="F824" s="4" t="s">
        <v>11</v>
      </c>
      <c r="G824" s="4" t="s">
        <v>39</v>
      </c>
      <c r="H824" s="4" t="s">
        <v>8</v>
      </c>
      <c r="I824" s="4" t="s">
        <v>16</v>
      </c>
      <c r="J824" s="4" t="s">
        <v>14</v>
      </c>
      <c r="K824" s="4" t="s">
        <v>15</v>
      </c>
      <c r="L824" s="8">
        <v>6</v>
      </c>
      <c r="M824" s="5">
        <v>37.1</v>
      </c>
      <c r="N824" s="6">
        <v>0.1</v>
      </c>
      <c r="O824" s="5">
        <v>13.63</v>
      </c>
      <c r="P824" s="5">
        <f t="shared" si="48"/>
        <v>200.34000000000003</v>
      </c>
      <c r="Q824" s="5">
        <f t="shared" si="49"/>
        <v>81.78</v>
      </c>
      <c r="R824" s="5">
        <f t="shared" si="50"/>
        <v>118.56000000000003</v>
      </c>
      <c r="S824" s="7">
        <f t="shared" si="51"/>
        <v>0.59179395028451642</v>
      </c>
    </row>
    <row r="825" spans="1:19" ht="15.6">
      <c r="A825" s="2">
        <v>2977</v>
      </c>
      <c r="B825" s="3">
        <v>46157</v>
      </c>
      <c r="C825" s="4">
        <f>YEAR(SalesDataTable[[#This Row],[Order Date]])</f>
        <v>2026</v>
      </c>
      <c r="D825" s="10" t="str">
        <f>"Q"&amp;ROUNDUP(MONTH(SalesDataTable[[#This Row],[Order Date]])/3,0)</f>
        <v>Q2</v>
      </c>
      <c r="E825" s="4" t="str">
        <f>TEXT(SalesDataTable[[#This Row],[Order Date]],"mmm")</f>
        <v>May</v>
      </c>
      <c r="F825" s="4" t="s">
        <v>6</v>
      </c>
      <c r="G825" s="4" t="s">
        <v>49</v>
      </c>
      <c r="H825" s="4" t="s">
        <v>8</v>
      </c>
      <c r="I825" s="4" t="s">
        <v>16</v>
      </c>
      <c r="J825" s="4" t="s">
        <v>14</v>
      </c>
      <c r="K825" s="4" t="s">
        <v>15</v>
      </c>
      <c r="L825" s="8">
        <v>6</v>
      </c>
      <c r="M825" s="5">
        <v>35.92</v>
      </c>
      <c r="N825" s="6">
        <v>0.15</v>
      </c>
      <c r="O825" s="5">
        <v>13.3</v>
      </c>
      <c r="P825" s="5">
        <f t="shared" si="48"/>
        <v>183.19200000000001</v>
      </c>
      <c r="Q825" s="5">
        <f t="shared" si="49"/>
        <v>79.800000000000011</v>
      </c>
      <c r="R825" s="5">
        <f t="shared" si="50"/>
        <v>103.392</v>
      </c>
      <c r="S825" s="7">
        <f t="shared" si="51"/>
        <v>0.56439145814227687</v>
      </c>
    </row>
    <row r="826" spans="1:19" ht="15.6">
      <c r="A826" s="2">
        <v>3531</v>
      </c>
      <c r="B826" s="3">
        <v>46157</v>
      </c>
      <c r="C826" s="4">
        <f>YEAR(SalesDataTable[[#This Row],[Order Date]])</f>
        <v>2026</v>
      </c>
      <c r="D826" s="10" t="str">
        <f>"Q"&amp;ROUNDUP(MONTH(SalesDataTable[[#This Row],[Order Date]])/3,0)</f>
        <v>Q2</v>
      </c>
      <c r="E826" s="4" t="str">
        <f>TEXT(SalesDataTable[[#This Row],[Order Date]],"mmm")</f>
        <v>May</v>
      </c>
      <c r="F826" s="4" t="s">
        <v>20</v>
      </c>
      <c r="G826" s="4" t="s">
        <v>47</v>
      </c>
      <c r="H826" s="4" t="s">
        <v>19</v>
      </c>
      <c r="I826" s="4" t="s">
        <v>16</v>
      </c>
      <c r="J826" s="4" t="s">
        <v>34</v>
      </c>
      <c r="K826" s="4" t="s">
        <v>42</v>
      </c>
      <c r="L826" s="8">
        <v>4</v>
      </c>
      <c r="M826" s="5">
        <v>36.21</v>
      </c>
      <c r="N826" s="6">
        <v>0</v>
      </c>
      <c r="O826" s="5">
        <v>14.3</v>
      </c>
      <c r="P826" s="5">
        <f t="shared" si="48"/>
        <v>144.84</v>
      </c>
      <c r="Q826" s="5">
        <f t="shared" si="49"/>
        <v>57.2</v>
      </c>
      <c r="R826" s="5">
        <f t="shared" si="50"/>
        <v>87.64</v>
      </c>
      <c r="S826" s="7">
        <f t="shared" si="51"/>
        <v>0.60508146920740125</v>
      </c>
    </row>
    <row r="827" spans="1:19" ht="15.6">
      <c r="A827" s="2">
        <v>3881</v>
      </c>
      <c r="B827" s="3">
        <v>46157</v>
      </c>
      <c r="C827" s="4">
        <f>YEAR(SalesDataTable[[#This Row],[Order Date]])</f>
        <v>2026</v>
      </c>
      <c r="D827" s="10" t="str">
        <f>"Q"&amp;ROUNDUP(MONTH(SalesDataTable[[#This Row],[Order Date]])/3,0)</f>
        <v>Q2</v>
      </c>
      <c r="E827" s="4" t="str">
        <f>TEXT(SalesDataTable[[#This Row],[Order Date]],"mmm")</f>
        <v>May</v>
      </c>
      <c r="F827" s="4" t="s">
        <v>11</v>
      </c>
      <c r="G827" s="4" t="s">
        <v>39</v>
      </c>
      <c r="H827" s="4" t="s">
        <v>2</v>
      </c>
      <c r="I827" s="4" t="s">
        <v>16</v>
      </c>
      <c r="J827" s="4" t="s">
        <v>9</v>
      </c>
      <c r="K827" s="4" t="s">
        <v>46</v>
      </c>
      <c r="L827" s="8">
        <v>3</v>
      </c>
      <c r="M827" s="5">
        <v>73.03</v>
      </c>
      <c r="N827" s="6">
        <v>0.05</v>
      </c>
      <c r="O827" s="5">
        <v>33.200000000000003</v>
      </c>
      <c r="P827" s="5">
        <f t="shared" si="48"/>
        <v>208.13550000000001</v>
      </c>
      <c r="Q827" s="5">
        <f t="shared" si="49"/>
        <v>99.600000000000009</v>
      </c>
      <c r="R827" s="5">
        <f t="shared" si="50"/>
        <v>108.5355</v>
      </c>
      <c r="S827" s="7">
        <f t="shared" si="51"/>
        <v>0.52146558371829888</v>
      </c>
    </row>
    <row r="828" spans="1:19" ht="15.6">
      <c r="A828" s="2">
        <v>4469</v>
      </c>
      <c r="B828" s="3">
        <v>46157</v>
      </c>
      <c r="C828" s="4">
        <f>YEAR(SalesDataTable[[#This Row],[Order Date]])</f>
        <v>2026</v>
      </c>
      <c r="D828" s="10" t="str">
        <f>"Q"&amp;ROUNDUP(MONTH(SalesDataTable[[#This Row],[Order Date]])/3,0)</f>
        <v>Q2</v>
      </c>
      <c r="E828" s="4" t="str">
        <f>TEXT(SalesDataTable[[#This Row],[Order Date]],"mmm")</f>
        <v>May</v>
      </c>
      <c r="F828" s="4" t="s">
        <v>11</v>
      </c>
      <c r="G828" s="4" t="s">
        <v>25</v>
      </c>
      <c r="H828" s="4" t="s">
        <v>19</v>
      </c>
      <c r="I828" s="4" t="s">
        <v>3</v>
      </c>
      <c r="J828" s="4" t="s">
        <v>4</v>
      </c>
      <c r="K828" s="4" t="s">
        <v>5</v>
      </c>
      <c r="L828" s="8">
        <v>2</v>
      </c>
      <c r="M828" s="5">
        <v>80.81</v>
      </c>
      <c r="N828" s="6">
        <v>0</v>
      </c>
      <c r="O828" s="5">
        <v>42.53</v>
      </c>
      <c r="P828" s="5">
        <f t="shared" si="48"/>
        <v>161.62</v>
      </c>
      <c r="Q828" s="5">
        <f t="shared" si="49"/>
        <v>85.06</v>
      </c>
      <c r="R828" s="5">
        <f t="shared" si="50"/>
        <v>76.56</v>
      </c>
      <c r="S828" s="7">
        <f t="shared" si="51"/>
        <v>0.47370374953594852</v>
      </c>
    </row>
    <row r="829" spans="1:19" ht="15.6">
      <c r="A829" s="2">
        <v>5037</v>
      </c>
      <c r="B829" s="3">
        <v>46157</v>
      </c>
      <c r="C829" s="4">
        <f>YEAR(SalesDataTable[[#This Row],[Order Date]])</f>
        <v>2026</v>
      </c>
      <c r="D829" s="10" t="str">
        <f>"Q"&amp;ROUNDUP(MONTH(SalesDataTable[[#This Row],[Order Date]])/3,0)</f>
        <v>Q2</v>
      </c>
      <c r="E829" s="4" t="str">
        <f>TEXT(SalesDataTable[[#This Row],[Order Date]],"mmm")</f>
        <v>May</v>
      </c>
      <c r="F829" s="4" t="s">
        <v>6</v>
      </c>
      <c r="G829" s="4" t="s">
        <v>41</v>
      </c>
      <c r="H829" s="4" t="s">
        <v>2</v>
      </c>
      <c r="I829" s="4" t="s">
        <v>13</v>
      </c>
      <c r="J829" s="4" t="s">
        <v>4</v>
      </c>
      <c r="K829" s="4" t="s">
        <v>22</v>
      </c>
      <c r="L829" s="8">
        <v>1</v>
      </c>
      <c r="M829" s="5">
        <v>51.53</v>
      </c>
      <c r="N829" s="6">
        <v>0.1</v>
      </c>
      <c r="O829" s="5">
        <v>23.06</v>
      </c>
      <c r="P829" s="5">
        <f t="shared" si="48"/>
        <v>46.377000000000002</v>
      </c>
      <c r="Q829" s="5">
        <f t="shared" si="49"/>
        <v>23.06</v>
      </c>
      <c r="R829" s="5">
        <f t="shared" si="50"/>
        <v>23.317000000000004</v>
      </c>
      <c r="S829" s="7">
        <f t="shared" si="51"/>
        <v>0.50277076999374692</v>
      </c>
    </row>
    <row r="830" spans="1:19" ht="15.6">
      <c r="A830" s="2">
        <v>35</v>
      </c>
      <c r="B830" s="3">
        <v>46158</v>
      </c>
      <c r="C830" s="4">
        <f>YEAR(SalesDataTable[[#This Row],[Order Date]])</f>
        <v>2026</v>
      </c>
      <c r="D830" s="10" t="str">
        <f>"Q"&amp;ROUNDUP(MONTH(SalesDataTable[[#This Row],[Order Date]])/3,0)</f>
        <v>Q2</v>
      </c>
      <c r="E830" s="4" t="str">
        <f>TEXT(SalesDataTable[[#This Row],[Order Date]],"mmm")</f>
        <v>May</v>
      </c>
      <c r="F830" s="4" t="s">
        <v>20</v>
      </c>
      <c r="G830" s="4" t="s">
        <v>47</v>
      </c>
      <c r="H830" s="4" t="s">
        <v>8</v>
      </c>
      <c r="I830" s="4" t="s">
        <v>16</v>
      </c>
      <c r="J830" s="4" t="s">
        <v>23</v>
      </c>
      <c r="K830" s="4" t="s">
        <v>40</v>
      </c>
      <c r="L830" s="8">
        <v>5</v>
      </c>
      <c r="M830" s="5">
        <v>81.75</v>
      </c>
      <c r="N830" s="6">
        <v>0.05</v>
      </c>
      <c r="O830" s="5">
        <v>39.159999999999997</v>
      </c>
      <c r="P830" s="5">
        <f t="shared" si="48"/>
        <v>388.3125</v>
      </c>
      <c r="Q830" s="5">
        <f t="shared" si="49"/>
        <v>195.79999999999998</v>
      </c>
      <c r="R830" s="5">
        <f t="shared" si="50"/>
        <v>192.51250000000002</v>
      </c>
      <c r="S830" s="7">
        <f t="shared" si="51"/>
        <v>0.49576694028649609</v>
      </c>
    </row>
    <row r="831" spans="1:19" ht="15.6">
      <c r="A831" s="2">
        <v>226</v>
      </c>
      <c r="B831" s="3">
        <v>46158</v>
      </c>
      <c r="C831" s="4">
        <f>YEAR(SalesDataTable[[#This Row],[Order Date]])</f>
        <v>2026</v>
      </c>
      <c r="D831" s="10" t="str">
        <f>"Q"&amp;ROUNDUP(MONTH(SalesDataTable[[#This Row],[Order Date]])/3,0)</f>
        <v>Q2</v>
      </c>
      <c r="E831" s="4" t="str">
        <f>TEXT(SalesDataTable[[#This Row],[Order Date]],"mmm")</f>
        <v>May</v>
      </c>
      <c r="F831" s="4" t="s">
        <v>11</v>
      </c>
      <c r="G831" s="4" t="s">
        <v>39</v>
      </c>
      <c r="H831" s="4" t="s">
        <v>2</v>
      </c>
      <c r="I831" s="4" t="s">
        <v>13</v>
      </c>
      <c r="J831" s="4" t="s">
        <v>14</v>
      </c>
      <c r="K831" s="4" t="s">
        <v>48</v>
      </c>
      <c r="L831" s="8">
        <v>1</v>
      </c>
      <c r="M831" s="5">
        <v>165.99</v>
      </c>
      <c r="N831" s="6">
        <v>0.1</v>
      </c>
      <c r="O831" s="5">
        <v>89.9</v>
      </c>
      <c r="P831" s="5">
        <f t="shared" si="48"/>
        <v>149.39100000000002</v>
      </c>
      <c r="Q831" s="5">
        <f t="shared" si="49"/>
        <v>89.9</v>
      </c>
      <c r="R831" s="5">
        <f t="shared" si="50"/>
        <v>59.491000000000014</v>
      </c>
      <c r="S831" s="7">
        <f t="shared" si="51"/>
        <v>0.3982234538894579</v>
      </c>
    </row>
    <row r="832" spans="1:19" ht="15.6">
      <c r="A832" s="2">
        <v>1713</v>
      </c>
      <c r="B832" s="3">
        <v>46158</v>
      </c>
      <c r="C832" s="4">
        <f>YEAR(SalesDataTable[[#This Row],[Order Date]])</f>
        <v>2026</v>
      </c>
      <c r="D832" s="10" t="str">
        <f>"Q"&amp;ROUNDUP(MONTH(SalesDataTable[[#This Row],[Order Date]])/3,0)</f>
        <v>Q2</v>
      </c>
      <c r="E832" s="4" t="str">
        <f>TEXT(SalesDataTable[[#This Row],[Order Date]],"mmm")</f>
        <v>May</v>
      </c>
      <c r="F832" s="4" t="s">
        <v>0</v>
      </c>
      <c r="G832" s="4" t="s">
        <v>50</v>
      </c>
      <c r="H832" s="4" t="s">
        <v>19</v>
      </c>
      <c r="I832" s="4" t="s">
        <v>13</v>
      </c>
      <c r="J832" s="4" t="s">
        <v>23</v>
      </c>
      <c r="K832" s="4" t="s">
        <v>51</v>
      </c>
      <c r="L832" s="8">
        <v>2</v>
      </c>
      <c r="M832" s="5">
        <v>121.22</v>
      </c>
      <c r="N832" s="6">
        <v>0</v>
      </c>
      <c r="O832" s="5">
        <v>60.38</v>
      </c>
      <c r="P832" s="5">
        <f t="shared" si="48"/>
        <v>242.44</v>
      </c>
      <c r="Q832" s="5">
        <f t="shared" si="49"/>
        <v>120.76</v>
      </c>
      <c r="R832" s="5">
        <f t="shared" si="50"/>
        <v>121.67999999999999</v>
      </c>
      <c r="S832" s="7">
        <f t="shared" si="51"/>
        <v>0.50189737667051637</v>
      </c>
    </row>
    <row r="833" spans="1:19" ht="15.6">
      <c r="A833" s="2">
        <v>2320</v>
      </c>
      <c r="B833" s="3">
        <v>46158</v>
      </c>
      <c r="C833" s="4">
        <f>YEAR(SalesDataTable[[#This Row],[Order Date]])</f>
        <v>2026</v>
      </c>
      <c r="D833" s="10" t="str">
        <f>"Q"&amp;ROUNDUP(MONTH(SalesDataTable[[#This Row],[Order Date]])/3,0)</f>
        <v>Q2</v>
      </c>
      <c r="E833" s="4" t="str">
        <f>TEXT(SalesDataTable[[#This Row],[Order Date]],"mmm")</f>
        <v>May</v>
      </c>
      <c r="F833" s="4" t="s">
        <v>6</v>
      </c>
      <c r="G833" s="4" t="s">
        <v>43</v>
      </c>
      <c r="H833" s="4" t="s">
        <v>19</v>
      </c>
      <c r="I833" s="4" t="s">
        <v>16</v>
      </c>
      <c r="J833" s="4" t="s">
        <v>14</v>
      </c>
      <c r="K833" s="4" t="s">
        <v>44</v>
      </c>
      <c r="L833" s="8">
        <v>2</v>
      </c>
      <c r="M833" s="5">
        <v>131.1</v>
      </c>
      <c r="N833" s="6">
        <v>0</v>
      </c>
      <c r="O833" s="5">
        <v>65.55</v>
      </c>
      <c r="P833" s="5">
        <f t="shared" si="48"/>
        <v>262.2</v>
      </c>
      <c r="Q833" s="5">
        <f t="shared" si="49"/>
        <v>131.1</v>
      </c>
      <c r="R833" s="5">
        <f t="shared" si="50"/>
        <v>131.1</v>
      </c>
      <c r="S833" s="7">
        <f t="shared" si="51"/>
        <v>0.5</v>
      </c>
    </row>
    <row r="834" spans="1:19" ht="15.6">
      <c r="A834" s="2">
        <v>2496</v>
      </c>
      <c r="B834" s="3">
        <v>46158</v>
      </c>
      <c r="C834" s="4">
        <f>YEAR(SalesDataTable[[#This Row],[Order Date]])</f>
        <v>2026</v>
      </c>
      <c r="D834" s="10" t="str">
        <f>"Q"&amp;ROUNDUP(MONTH(SalesDataTable[[#This Row],[Order Date]])/3,0)</f>
        <v>Q2</v>
      </c>
      <c r="E834" s="4" t="str">
        <f>TEXT(SalesDataTable[[#This Row],[Order Date]],"mmm")</f>
        <v>May</v>
      </c>
      <c r="F834" s="4" t="s">
        <v>6</v>
      </c>
      <c r="G834" s="4" t="s">
        <v>27</v>
      </c>
      <c r="H834" s="4" t="s">
        <v>2</v>
      </c>
      <c r="I834" s="4" t="s">
        <v>3</v>
      </c>
      <c r="J834" s="4" t="s">
        <v>14</v>
      </c>
      <c r="K834" s="4" t="s">
        <v>32</v>
      </c>
      <c r="L834" s="8">
        <v>2</v>
      </c>
      <c r="M834" s="5">
        <v>46.44</v>
      </c>
      <c r="N834" s="6">
        <v>0</v>
      </c>
      <c r="O834" s="5">
        <v>18.63</v>
      </c>
      <c r="P834" s="5">
        <f t="shared" ref="P834:P897" si="52">L834*M834*(1-N834)</f>
        <v>92.88</v>
      </c>
      <c r="Q834" s="5">
        <f t="shared" ref="Q834:Q897" si="53">L834*O834</f>
        <v>37.26</v>
      </c>
      <c r="R834" s="5">
        <f t="shared" ref="R834:R897" si="54">P834-Q834</f>
        <v>55.62</v>
      </c>
      <c r="S834" s="7">
        <f t="shared" ref="S834:S897" si="55">IFERROR(R834/P834,0)</f>
        <v>0.59883720930232553</v>
      </c>
    </row>
    <row r="835" spans="1:19" ht="15.6">
      <c r="A835" s="2">
        <v>2504</v>
      </c>
      <c r="B835" s="3">
        <v>46158</v>
      </c>
      <c r="C835" s="4">
        <f>YEAR(SalesDataTable[[#This Row],[Order Date]])</f>
        <v>2026</v>
      </c>
      <c r="D835" s="10" t="str">
        <f>"Q"&amp;ROUNDUP(MONTH(SalesDataTable[[#This Row],[Order Date]])/3,0)</f>
        <v>Q2</v>
      </c>
      <c r="E835" s="4" t="str">
        <f>TEXT(SalesDataTable[[#This Row],[Order Date]],"mmm")</f>
        <v>May</v>
      </c>
      <c r="F835" s="4" t="s">
        <v>20</v>
      </c>
      <c r="G835" s="4" t="s">
        <v>31</v>
      </c>
      <c r="H835" s="4" t="s">
        <v>2</v>
      </c>
      <c r="I835" s="4" t="s">
        <v>13</v>
      </c>
      <c r="J835" s="4" t="s">
        <v>14</v>
      </c>
      <c r="K835" s="4" t="s">
        <v>15</v>
      </c>
      <c r="L835" s="8">
        <v>1</v>
      </c>
      <c r="M835" s="5">
        <v>36.659999999999997</v>
      </c>
      <c r="N835" s="6">
        <v>0</v>
      </c>
      <c r="O835" s="5">
        <v>13.61</v>
      </c>
      <c r="P835" s="5">
        <f t="shared" si="52"/>
        <v>36.659999999999997</v>
      </c>
      <c r="Q835" s="5">
        <f t="shared" si="53"/>
        <v>13.61</v>
      </c>
      <c r="R835" s="5">
        <f t="shared" si="54"/>
        <v>23.049999999999997</v>
      </c>
      <c r="S835" s="7">
        <f t="shared" si="55"/>
        <v>0.62875068194217132</v>
      </c>
    </row>
    <row r="836" spans="1:19" ht="15.6">
      <c r="A836" s="2">
        <v>2598</v>
      </c>
      <c r="B836" s="3">
        <v>46158</v>
      </c>
      <c r="C836" s="4">
        <f>YEAR(SalesDataTable[[#This Row],[Order Date]])</f>
        <v>2026</v>
      </c>
      <c r="D836" s="10" t="str">
        <f>"Q"&amp;ROUNDUP(MONTH(SalesDataTable[[#This Row],[Order Date]])/3,0)</f>
        <v>Q2</v>
      </c>
      <c r="E836" s="4" t="str">
        <f>TEXT(SalesDataTable[[#This Row],[Order Date]],"mmm")</f>
        <v>May</v>
      </c>
      <c r="F836" s="4" t="s">
        <v>20</v>
      </c>
      <c r="G836" s="4" t="s">
        <v>33</v>
      </c>
      <c r="H836" s="4" t="s">
        <v>2</v>
      </c>
      <c r="I836" s="4" t="s">
        <v>13</v>
      </c>
      <c r="J836" s="4" t="s">
        <v>9</v>
      </c>
      <c r="K836" s="4" t="s">
        <v>37</v>
      </c>
      <c r="L836" s="8">
        <v>5</v>
      </c>
      <c r="M836" s="5">
        <v>156.16999999999999</v>
      </c>
      <c r="N836" s="6">
        <v>0.1</v>
      </c>
      <c r="O836" s="5">
        <v>80.59</v>
      </c>
      <c r="P836" s="5">
        <f t="shared" si="52"/>
        <v>702.76499999999999</v>
      </c>
      <c r="Q836" s="5">
        <f t="shared" si="53"/>
        <v>402.95000000000005</v>
      </c>
      <c r="R836" s="5">
        <f t="shared" si="54"/>
        <v>299.81499999999994</v>
      </c>
      <c r="S836" s="7">
        <f t="shared" si="55"/>
        <v>0.42662198601239382</v>
      </c>
    </row>
    <row r="837" spans="1:19" ht="15.6">
      <c r="A837" s="2">
        <v>2600</v>
      </c>
      <c r="B837" s="3">
        <v>46158</v>
      </c>
      <c r="C837" s="4">
        <f>YEAR(SalesDataTable[[#This Row],[Order Date]])</f>
        <v>2026</v>
      </c>
      <c r="D837" s="10" t="str">
        <f>"Q"&amp;ROUNDUP(MONTH(SalesDataTable[[#This Row],[Order Date]])/3,0)</f>
        <v>Q2</v>
      </c>
      <c r="E837" s="4" t="str">
        <f>TEXT(SalesDataTable[[#This Row],[Order Date]],"mmm")</f>
        <v>May</v>
      </c>
      <c r="F837" s="4" t="s">
        <v>6</v>
      </c>
      <c r="G837" s="4" t="s">
        <v>43</v>
      </c>
      <c r="H837" s="4" t="s">
        <v>19</v>
      </c>
      <c r="I837" s="4" t="s">
        <v>13</v>
      </c>
      <c r="J837" s="4" t="s">
        <v>14</v>
      </c>
      <c r="K837" s="4" t="s">
        <v>15</v>
      </c>
      <c r="L837" s="8">
        <v>1</v>
      </c>
      <c r="M837" s="5">
        <v>35.97</v>
      </c>
      <c r="N837" s="6">
        <v>0.1</v>
      </c>
      <c r="O837" s="5">
        <v>13.54</v>
      </c>
      <c r="P837" s="5">
        <f t="shared" si="52"/>
        <v>32.372999999999998</v>
      </c>
      <c r="Q837" s="5">
        <f t="shared" si="53"/>
        <v>13.54</v>
      </c>
      <c r="R837" s="5">
        <f t="shared" si="54"/>
        <v>18.832999999999998</v>
      </c>
      <c r="S837" s="7">
        <f t="shared" si="55"/>
        <v>0.58175022395205878</v>
      </c>
    </row>
    <row r="838" spans="1:19" ht="15.6">
      <c r="A838" s="2">
        <v>2856</v>
      </c>
      <c r="B838" s="3">
        <v>46158</v>
      </c>
      <c r="C838" s="4">
        <f>YEAR(SalesDataTable[[#This Row],[Order Date]])</f>
        <v>2026</v>
      </c>
      <c r="D838" s="10" t="str">
        <f>"Q"&amp;ROUNDUP(MONTH(SalesDataTable[[#This Row],[Order Date]])/3,0)</f>
        <v>Q2</v>
      </c>
      <c r="E838" s="4" t="str">
        <f>TEXT(SalesDataTable[[#This Row],[Order Date]],"mmm")</f>
        <v>May</v>
      </c>
      <c r="F838" s="4" t="s">
        <v>6</v>
      </c>
      <c r="G838" s="4" t="s">
        <v>41</v>
      </c>
      <c r="H838" s="4" t="s">
        <v>8</v>
      </c>
      <c r="I838" s="4" t="s">
        <v>16</v>
      </c>
      <c r="J838" s="4" t="s">
        <v>34</v>
      </c>
      <c r="K838" s="4" t="s">
        <v>38</v>
      </c>
      <c r="L838" s="8">
        <v>4</v>
      </c>
      <c r="M838" s="5">
        <v>125.11</v>
      </c>
      <c r="N838" s="6">
        <v>0.15</v>
      </c>
      <c r="O838" s="5">
        <v>70.010000000000005</v>
      </c>
      <c r="P838" s="5">
        <f t="shared" si="52"/>
        <v>425.37399999999997</v>
      </c>
      <c r="Q838" s="5">
        <f t="shared" si="53"/>
        <v>280.04000000000002</v>
      </c>
      <c r="R838" s="5">
        <f t="shared" si="54"/>
        <v>145.33399999999995</v>
      </c>
      <c r="S838" s="7">
        <f t="shared" si="55"/>
        <v>0.34166169065340135</v>
      </c>
    </row>
    <row r="839" spans="1:19" ht="15.6">
      <c r="A839" s="2">
        <v>3478</v>
      </c>
      <c r="B839" s="3">
        <v>46158</v>
      </c>
      <c r="C839" s="4">
        <f>YEAR(SalesDataTable[[#This Row],[Order Date]])</f>
        <v>2026</v>
      </c>
      <c r="D839" s="10" t="str">
        <f>"Q"&amp;ROUNDUP(MONTH(SalesDataTable[[#This Row],[Order Date]])/3,0)</f>
        <v>Q2</v>
      </c>
      <c r="E839" s="4" t="str">
        <f>TEXT(SalesDataTable[[#This Row],[Order Date]],"mmm")</f>
        <v>May</v>
      </c>
      <c r="F839" s="4" t="s">
        <v>20</v>
      </c>
      <c r="G839" s="4" t="s">
        <v>33</v>
      </c>
      <c r="H839" s="4" t="s">
        <v>2</v>
      </c>
      <c r="I839" s="4" t="s">
        <v>13</v>
      </c>
      <c r="J839" s="4" t="s">
        <v>34</v>
      </c>
      <c r="K839" s="4" t="s">
        <v>42</v>
      </c>
      <c r="L839" s="8">
        <v>4</v>
      </c>
      <c r="M839" s="5">
        <v>36.29</v>
      </c>
      <c r="N839" s="6">
        <v>0.1</v>
      </c>
      <c r="O839" s="5">
        <v>13.77</v>
      </c>
      <c r="P839" s="5">
        <f t="shared" si="52"/>
        <v>130.64400000000001</v>
      </c>
      <c r="Q839" s="5">
        <f t="shared" si="53"/>
        <v>55.08</v>
      </c>
      <c r="R839" s="5">
        <f t="shared" si="54"/>
        <v>75.564000000000007</v>
      </c>
      <c r="S839" s="7">
        <f t="shared" si="55"/>
        <v>0.57839625241113257</v>
      </c>
    </row>
    <row r="840" spans="1:19" ht="15.6">
      <c r="A840" s="2">
        <v>3599</v>
      </c>
      <c r="B840" s="3">
        <v>46158</v>
      </c>
      <c r="C840" s="4">
        <f>YEAR(SalesDataTable[[#This Row],[Order Date]])</f>
        <v>2026</v>
      </c>
      <c r="D840" s="10" t="str">
        <f>"Q"&amp;ROUNDUP(MONTH(SalesDataTable[[#This Row],[Order Date]])/3,0)</f>
        <v>Q2</v>
      </c>
      <c r="E840" s="4" t="str">
        <f>TEXT(SalesDataTable[[#This Row],[Order Date]],"mmm")</f>
        <v>May</v>
      </c>
      <c r="F840" s="4" t="s">
        <v>6</v>
      </c>
      <c r="G840" s="4" t="s">
        <v>27</v>
      </c>
      <c r="H840" s="4" t="s">
        <v>2</v>
      </c>
      <c r="I840" s="4" t="s">
        <v>13</v>
      </c>
      <c r="J840" s="4" t="s">
        <v>9</v>
      </c>
      <c r="K840" s="4" t="s">
        <v>17</v>
      </c>
      <c r="L840" s="8">
        <v>4</v>
      </c>
      <c r="M840" s="5">
        <v>143.34</v>
      </c>
      <c r="N840" s="6">
        <v>0</v>
      </c>
      <c r="O840" s="5">
        <v>80.55</v>
      </c>
      <c r="P840" s="5">
        <f t="shared" si="52"/>
        <v>573.36</v>
      </c>
      <c r="Q840" s="5">
        <f t="shared" si="53"/>
        <v>322.2</v>
      </c>
      <c r="R840" s="5">
        <f t="shared" si="54"/>
        <v>251.16000000000003</v>
      </c>
      <c r="S840" s="7">
        <f t="shared" si="55"/>
        <v>0.43804939305148599</v>
      </c>
    </row>
    <row r="841" spans="1:19" ht="15.6">
      <c r="A841" s="2">
        <v>282</v>
      </c>
      <c r="B841" s="3">
        <v>46159</v>
      </c>
      <c r="C841" s="4">
        <f>YEAR(SalesDataTable[[#This Row],[Order Date]])</f>
        <v>2026</v>
      </c>
      <c r="D841" s="10" t="str">
        <f>"Q"&amp;ROUNDUP(MONTH(SalesDataTable[[#This Row],[Order Date]])/3,0)</f>
        <v>Q2</v>
      </c>
      <c r="E841" s="4" t="str">
        <f>TEXT(SalesDataTable[[#This Row],[Order Date]],"mmm")</f>
        <v>May</v>
      </c>
      <c r="F841" s="4" t="s">
        <v>6</v>
      </c>
      <c r="G841" s="4" t="s">
        <v>43</v>
      </c>
      <c r="H841" s="4" t="s">
        <v>28</v>
      </c>
      <c r="I841" s="4" t="s">
        <v>13</v>
      </c>
      <c r="J841" s="4" t="s">
        <v>4</v>
      </c>
      <c r="K841" s="4" t="s">
        <v>22</v>
      </c>
      <c r="L841" s="8">
        <v>3</v>
      </c>
      <c r="M841" s="5">
        <v>51.68</v>
      </c>
      <c r="N841" s="6">
        <v>0</v>
      </c>
      <c r="O841" s="5">
        <v>22.4</v>
      </c>
      <c r="P841" s="5">
        <f t="shared" si="52"/>
        <v>155.04</v>
      </c>
      <c r="Q841" s="5">
        <f t="shared" si="53"/>
        <v>67.199999999999989</v>
      </c>
      <c r="R841" s="5">
        <f t="shared" si="54"/>
        <v>87.84</v>
      </c>
      <c r="S841" s="7">
        <f t="shared" si="55"/>
        <v>0.56656346749226016</v>
      </c>
    </row>
    <row r="842" spans="1:19" ht="15.6">
      <c r="A842" s="2">
        <v>980</v>
      </c>
      <c r="B842" s="3">
        <v>46159</v>
      </c>
      <c r="C842" s="4">
        <f>YEAR(SalesDataTable[[#This Row],[Order Date]])</f>
        <v>2026</v>
      </c>
      <c r="D842" s="10" t="str">
        <f>"Q"&amp;ROUNDUP(MONTH(SalesDataTable[[#This Row],[Order Date]])/3,0)</f>
        <v>Q2</v>
      </c>
      <c r="E842" s="4" t="str">
        <f>TEXT(SalesDataTable[[#This Row],[Order Date]],"mmm")</f>
        <v>May</v>
      </c>
      <c r="F842" s="4" t="s">
        <v>20</v>
      </c>
      <c r="G842" s="4" t="s">
        <v>31</v>
      </c>
      <c r="H842" s="4" t="s">
        <v>2</v>
      </c>
      <c r="I842" s="4" t="s">
        <v>3</v>
      </c>
      <c r="J842" s="4" t="s">
        <v>14</v>
      </c>
      <c r="K842" s="4" t="s">
        <v>32</v>
      </c>
      <c r="L842" s="8">
        <v>1</v>
      </c>
      <c r="M842" s="5">
        <v>46.84</v>
      </c>
      <c r="N842" s="6">
        <v>0</v>
      </c>
      <c r="O842" s="5">
        <v>17.93</v>
      </c>
      <c r="P842" s="5">
        <f t="shared" si="52"/>
        <v>46.84</v>
      </c>
      <c r="Q842" s="5">
        <f t="shared" si="53"/>
        <v>17.93</v>
      </c>
      <c r="R842" s="5">
        <f t="shared" si="54"/>
        <v>28.910000000000004</v>
      </c>
      <c r="S842" s="7">
        <f t="shared" si="55"/>
        <v>0.61720751494449189</v>
      </c>
    </row>
    <row r="843" spans="1:19" ht="15.6">
      <c r="A843" s="2">
        <v>1155</v>
      </c>
      <c r="B843" s="3">
        <v>46159</v>
      </c>
      <c r="C843" s="4">
        <f>YEAR(SalesDataTable[[#This Row],[Order Date]])</f>
        <v>2026</v>
      </c>
      <c r="D843" s="10" t="str">
        <f>"Q"&amp;ROUNDUP(MONTH(SalesDataTable[[#This Row],[Order Date]])/3,0)</f>
        <v>Q2</v>
      </c>
      <c r="E843" s="4" t="str">
        <f>TEXT(SalesDataTable[[#This Row],[Order Date]],"mmm")</f>
        <v>May</v>
      </c>
      <c r="F843" s="4" t="s">
        <v>11</v>
      </c>
      <c r="G843" s="4" t="s">
        <v>12</v>
      </c>
      <c r="H843" s="4" t="s">
        <v>28</v>
      </c>
      <c r="I843" s="4" t="s">
        <v>13</v>
      </c>
      <c r="J843" s="4" t="s">
        <v>9</v>
      </c>
      <c r="K843" s="4" t="s">
        <v>46</v>
      </c>
      <c r="L843" s="8">
        <v>5</v>
      </c>
      <c r="M843" s="5">
        <v>72.900000000000006</v>
      </c>
      <c r="N843" s="6">
        <v>0.05</v>
      </c>
      <c r="O843" s="5">
        <v>31.57</v>
      </c>
      <c r="P843" s="5">
        <f t="shared" si="52"/>
        <v>346.27499999999998</v>
      </c>
      <c r="Q843" s="5">
        <f t="shared" si="53"/>
        <v>157.85</v>
      </c>
      <c r="R843" s="5">
        <f t="shared" si="54"/>
        <v>188.42499999999998</v>
      </c>
      <c r="S843" s="7">
        <f t="shared" si="55"/>
        <v>0.54414843693596127</v>
      </c>
    </row>
    <row r="844" spans="1:19" ht="15.6">
      <c r="A844" s="2">
        <v>1816</v>
      </c>
      <c r="B844" s="3">
        <v>46159</v>
      </c>
      <c r="C844" s="4">
        <f>YEAR(SalesDataTable[[#This Row],[Order Date]])</f>
        <v>2026</v>
      </c>
      <c r="D844" s="10" t="str">
        <f>"Q"&amp;ROUNDUP(MONTH(SalesDataTable[[#This Row],[Order Date]])/3,0)</f>
        <v>Q2</v>
      </c>
      <c r="E844" s="4" t="str">
        <f>TEXT(SalesDataTable[[#This Row],[Order Date]],"mmm")</f>
        <v>May</v>
      </c>
      <c r="F844" s="4" t="s">
        <v>20</v>
      </c>
      <c r="G844" s="4" t="s">
        <v>31</v>
      </c>
      <c r="H844" s="4" t="s">
        <v>2</v>
      </c>
      <c r="I844" s="4" t="s">
        <v>13</v>
      </c>
      <c r="J844" s="4" t="s">
        <v>9</v>
      </c>
      <c r="K844" s="4" t="s">
        <v>10</v>
      </c>
      <c r="L844" s="8">
        <v>1</v>
      </c>
      <c r="M844" s="5">
        <v>91.07</v>
      </c>
      <c r="N844" s="6">
        <v>0</v>
      </c>
      <c r="O844" s="5">
        <v>45.3</v>
      </c>
      <c r="P844" s="5">
        <f t="shared" si="52"/>
        <v>91.07</v>
      </c>
      <c r="Q844" s="5">
        <f t="shared" si="53"/>
        <v>45.3</v>
      </c>
      <c r="R844" s="5">
        <f t="shared" si="54"/>
        <v>45.769999999999996</v>
      </c>
      <c r="S844" s="7">
        <f t="shared" si="55"/>
        <v>0.50258043263423735</v>
      </c>
    </row>
    <row r="845" spans="1:19" ht="15.6">
      <c r="A845" s="2">
        <v>2128</v>
      </c>
      <c r="B845" s="3">
        <v>46159</v>
      </c>
      <c r="C845" s="4">
        <f>YEAR(SalesDataTable[[#This Row],[Order Date]])</f>
        <v>2026</v>
      </c>
      <c r="D845" s="10" t="str">
        <f>"Q"&amp;ROUNDUP(MONTH(SalesDataTable[[#This Row],[Order Date]])/3,0)</f>
        <v>Q2</v>
      </c>
      <c r="E845" s="4" t="str">
        <f>TEXT(SalesDataTable[[#This Row],[Order Date]],"mmm")</f>
        <v>May</v>
      </c>
      <c r="F845" s="4" t="s">
        <v>11</v>
      </c>
      <c r="G845" s="4" t="s">
        <v>39</v>
      </c>
      <c r="H845" s="4" t="s">
        <v>19</v>
      </c>
      <c r="I845" s="4" t="s">
        <v>13</v>
      </c>
      <c r="J845" s="4" t="s">
        <v>4</v>
      </c>
      <c r="K845" s="4" t="s">
        <v>5</v>
      </c>
      <c r="L845" s="8">
        <v>1</v>
      </c>
      <c r="M845" s="5">
        <v>81.86</v>
      </c>
      <c r="N845" s="6">
        <v>0</v>
      </c>
      <c r="O845" s="5">
        <v>43.14</v>
      </c>
      <c r="P845" s="5">
        <f t="shared" si="52"/>
        <v>81.86</v>
      </c>
      <c r="Q845" s="5">
        <f t="shared" si="53"/>
        <v>43.14</v>
      </c>
      <c r="R845" s="5">
        <f t="shared" si="54"/>
        <v>38.72</v>
      </c>
      <c r="S845" s="7">
        <f t="shared" si="55"/>
        <v>0.47300268751526997</v>
      </c>
    </row>
    <row r="846" spans="1:19" ht="15.6">
      <c r="A846" s="2">
        <v>2296</v>
      </c>
      <c r="B846" s="3">
        <v>46159</v>
      </c>
      <c r="C846" s="4">
        <f>YEAR(SalesDataTable[[#This Row],[Order Date]])</f>
        <v>2026</v>
      </c>
      <c r="D846" s="10" t="str">
        <f>"Q"&amp;ROUNDUP(MONTH(SalesDataTable[[#This Row],[Order Date]])/3,0)</f>
        <v>Q2</v>
      </c>
      <c r="E846" s="4" t="str">
        <f>TEXT(SalesDataTable[[#This Row],[Order Date]],"mmm")</f>
        <v>May</v>
      </c>
      <c r="F846" s="4" t="s">
        <v>20</v>
      </c>
      <c r="G846" s="4" t="s">
        <v>33</v>
      </c>
      <c r="H846" s="4" t="s">
        <v>2</v>
      </c>
      <c r="I846" s="4" t="s">
        <v>3</v>
      </c>
      <c r="J846" s="4" t="s">
        <v>14</v>
      </c>
      <c r="K846" s="4" t="s">
        <v>32</v>
      </c>
      <c r="L846" s="8">
        <v>1</v>
      </c>
      <c r="M846" s="5">
        <v>45.45</v>
      </c>
      <c r="N846" s="6">
        <v>0</v>
      </c>
      <c r="O846" s="5">
        <v>17.93</v>
      </c>
      <c r="P846" s="5">
        <f t="shared" si="52"/>
        <v>45.45</v>
      </c>
      <c r="Q846" s="5">
        <f t="shared" si="53"/>
        <v>17.93</v>
      </c>
      <c r="R846" s="5">
        <f t="shared" si="54"/>
        <v>27.520000000000003</v>
      </c>
      <c r="S846" s="7">
        <f t="shared" si="55"/>
        <v>0.60550055005500558</v>
      </c>
    </row>
    <row r="847" spans="1:19" ht="15.6">
      <c r="A847" s="2">
        <v>2322</v>
      </c>
      <c r="B847" s="3">
        <v>46159</v>
      </c>
      <c r="C847" s="4">
        <f>YEAR(SalesDataTable[[#This Row],[Order Date]])</f>
        <v>2026</v>
      </c>
      <c r="D847" s="10" t="str">
        <f>"Q"&amp;ROUNDUP(MONTH(SalesDataTable[[#This Row],[Order Date]])/3,0)</f>
        <v>Q2</v>
      </c>
      <c r="E847" s="4" t="str">
        <f>TEXT(SalesDataTable[[#This Row],[Order Date]],"mmm")</f>
        <v>May</v>
      </c>
      <c r="F847" s="4" t="s">
        <v>11</v>
      </c>
      <c r="G847" s="4" t="s">
        <v>39</v>
      </c>
      <c r="H847" s="4" t="s">
        <v>19</v>
      </c>
      <c r="I847" s="4" t="s">
        <v>16</v>
      </c>
      <c r="J847" s="4" t="s">
        <v>9</v>
      </c>
      <c r="K847" s="4" t="s">
        <v>46</v>
      </c>
      <c r="L847" s="8">
        <v>1</v>
      </c>
      <c r="M847" s="5">
        <v>70.62</v>
      </c>
      <c r="N847" s="6">
        <v>0</v>
      </c>
      <c r="O847" s="5">
        <v>32.53</v>
      </c>
      <c r="P847" s="5">
        <f t="shared" si="52"/>
        <v>70.62</v>
      </c>
      <c r="Q847" s="5">
        <f t="shared" si="53"/>
        <v>32.53</v>
      </c>
      <c r="R847" s="5">
        <f t="shared" si="54"/>
        <v>38.090000000000003</v>
      </c>
      <c r="S847" s="7">
        <f t="shared" si="55"/>
        <v>0.53936561880487111</v>
      </c>
    </row>
    <row r="848" spans="1:19" ht="15.6">
      <c r="A848" s="2">
        <v>3480</v>
      </c>
      <c r="B848" s="3">
        <v>46159</v>
      </c>
      <c r="C848" s="4">
        <f>YEAR(SalesDataTable[[#This Row],[Order Date]])</f>
        <v>2026</v>
      </c>
      <c r="D848" s="10" t="str">
        <f>"Q"&amp;ROUNDUP(MONTH(SalesDataTable[[#This Row],[Order Date]])/3,0)</f>
        <v>Q2</v>
      </c>
      <c r="E848" s="4" t="str">
        <f>TEXT(SalesDataTable[[#This Row],[Order Date]],"mmm")</f>
        <v>May</v>
      </c>
      <c r="F848" s="4" t="s">
        <v>20</v>
      </c>
      <c r="G848" s="4" t="s">
        <v>33</v>
      </c>
      <c r="H848" s="4" t="s">
        <v>2</v>
      </c>
      <c r="I848" s="4" t="s">
        <v>13</v>
      </c>
      <c r="J848" s="4" t="s">
        <v>34</v>
      </c>
      <c r="K848" s="4" t="s">
        <v>45</v>
      </c>
      <c r="L848" s="8">
        <v>2</v>
      </c>
      <c r="M848" s="5">
        <v>51.56</v>
      </c>
      <c r="N848" s="6">
        <v>0</v>
      </c>
      <c r="O848" s="5">
        <v>22.46</v>
      </c>
      <c r="P848" s="5">
        <f t="shared" si="52"/>
        <v>103.12</v>
      </c>
      <c r="Q848" s="5">
        <f t="shared" si="53"/>
        <v>44.92</v>
      </c>
      <c r="R848" s="5">
        <f t="shared" si="54"/>
        <v>58.2</v>
      </c>
      <c r="S848" s="7">
        <f t="shared" si="55"/>
        <v>0.56439100077579518</v>
      </c>
    </row>
    <row r="849" spans="1:19" ht="15.6">
      <c r="A849" s="2">
        <v>4426</v>
      </c>
      <c r="B849" s="3">
        <v>46159</v>
      </c>
      <c r="C849" s="4">
        <f>YEAR(SalesDataTable[[#This Row],[Order Date]])</f>
        <v>2026</v>
      </c>
      <c r="D849" s="10" t="str">
        <f>"Q"&amp;ROUNDUP(MONTH(SalesDataTable[[#This Row],[Order Date]])/3,0)</f>
        <v>Q2</v>
      </c>
      <c r="E849" s="4" t="str">
        <f>TEXT(SalesDataTable[[#This Row],[Order Date]],"mmm")</f>
        <v>May</v>
      </c>
      <c r="F849" s="4" t="s">
        <v>20</v>
      </c>
      <c r="G849" s="4" t="s">
        <v>33</v>
      </c>
      <c r="H849" s="4" t="s">
        <v>2</v>
      </c>
      <c r="I849" s="4" t="s">
        <v>13</v>
      </c>
      <c r="J849" s="4" t="s">
        <v>9</v>
      </c>
      <c r="K849" s="4" t="s">
        <v>17</v>
      </c>
      <c r="L849" s="8">
        <v>2</v>
      </c>
      <c r="M849" s="5">
        <v>146.22</v>
      </c>
      <c r="N849" s="6">
        <v>0</v>
      </c>
      <c r="O849" s="5">
        <v>81.069999999999993</v>
      </c>
      <c r="P849" s="5">
        <f t="shared" si="52"/>
        <v>292.44</v>
      </c>
      <c r="Q849" s="5">
        <f t="shared" si="53"/>
        <v>162.13999999999999</v>
      </c>
      <c r="R849" s="5">
        <f t="shared" si="54"/>
        <v>130.30000000000001</v>
      </c>
      <c r="S849" s="7">
        <f t="shared" si="55"/>
        <v>0.4455614826973055</v>
      </c>
    </row>
    <row r="850" spans="1:19" ht="15.6">
      <c r="A850" s="2">
        <v>4938</v>
      </c>
      <c r="B850" s="3">
        <v>46159</v>
      </c>
      <c r="C850" s="4">
        <f>YEAR(SalesDataTable[[#This Row],[Order Date]])</f>
        <v>2026</v>
      </c>
      <c r="D850" s="10" t="str">
        <f>"Q"&amp;ROUNDUP(MONTH(SalesDataTable[[#This Row],[Order Date]])/3,0)</f>
        <v>Q2</v>
      </c>
      <c r="E850" s="4" t="str">
        <f>TEXT(SalesDataTable[[#This Row],[Order Date]],"mmm")</f>
        <v>May</v>
      </c>
      <c r="F850" s="4" t="s">
        <v>20</v>
      </c>
      <c r="G850" s="4" t="s">
        <v>47</v>
      </c>
      <c r="H850" s="4" t="s">
        <v>19</v>
      </c>
      <c r="I850" s="4" t="s">
        <v>3</v>
      </c>
      <c r="J850" s="4" t="s">
        <v>34</v>
      </c>
      <c r="K850" s="4" t="s">
        <v>45</v>
      </c>
      <c r="L850" s="8">
        <v>2</v>
      </c>
      <c r="M850" s="5">
        <v>51.34</v>
      </c>
      <c r="N850" s="6">
        <v>0</v>
      </c>
      <c r="O850" s="5">
        <v>22.17</v>
      </c>
      <c r="P850" s="5">
        <f t="shared" si="52"/>
        <v>102.68</v>
      </c>
      <c r="Q850" s="5">
        <f t="shared" si="53"/>
        <v>44.34</v>
      </c>
      <c r="R850" s="5">
        <f t="shared" si="54"/>
        <v>58.34</v>
      </c>
      <c r="S850" s="7">
        <f t="shared" si="55"/>
        <v>0.56817296455005839</v>
      </c>
    </row>
    <row r="851" spans="1:19" ht="15.6">
      <c r="A851" s="2">
        <v>915</v>
      </c>
      <c r="B851" s="3">
        <v>46160</v>
      </c>
      <c r="C851" s="4">
        <f>YEAR(SalesDataTable[[#This Row],[Order Date]])</f>
        <v>2026</v>
      </c>
      <c r="D851" s="10" t="str">
        <f>"Q"&amp;ROUNDUP(MONTH(SalesDataTable[[#This Row],[Order Date]])/3,0)</f>
        <v>Q2</v>
      </c>
      <c r="E851" s="4" t="str">
        <f>TEXT(SalesDataTable[[#This Row],[Order Date]],"mmm")</f>
        <v>May</v>
      </c>
      <c r="F851" s="4" t="s">
        <v>20</v>
      </c>
      <c r="G851" s="4" t="s">
        <v>33</v>
      </c>
      <c r="H851" s="4" t="s">
        <v>2</v>
      </c>
      <c r="I851" s="4" t="s">
        <v>13</v>
      </c>
      <c r="J851" s="4" t="s">
        <v>9</v>
      </c>
      <c r="K851" s="4" t="s">
        <v>37</v>
      </c>
      <c r="L851" s="8">
        <v>1</v>
      </c>
      <c r="M851" s="5">
        <v>153.61000000000001</v>
      </c>
      <c r="N851" s="6">
        <v>0.05</v>
      </c>
      <c r="O851" s="5">
        <v>79.94</v>
      </c>
      <c r="P851" s="5">
        <f t="shared" si="52"/>
        <v>145.92950000000002</v>
      </c>
      <c r="Q851" s="5">
        <f t="shared" si="53"/>
        <v>79.94</v>
      </c>
      <c r="R851" s="5">
        <f t="shared" si="54"/>
        <v>65.989500000000021</v>
      </c>
      <c r="S851" s="7">
        <f t="shared" si="55"/>
        <v>0.45220123415758989</v>
      </c>
    </row>
    <row r="852" spans="1:19" ht="15.6">
      <c r="A852" s="2">
        <v>1188</v>
      </c>
      <c r="B852" s="3">
        <v>46160</v>
      </c>
      <c r="C852" s="4">
        <f>YEAR(SalesDataTable[[#This Row],[Order Date]])</f>
        <v>2026</v>
      </c>
      <c r="D852" s="10" t="str">
        <f>"Q"&amp;ROUNDUP(MONTH(SalesDataTable[[#This Row],[Order Date]])/3,0)</f>
        <v>Q2</v>
      </c>
      <c r="E852" s="4" t="str">
        <f>TEXT(SalesDataTable[[#This Row],[Order Date]],"mmm")</f>
        <v>May</v>
      </c>
      <c r="F852" s="4" t="s">
        <v>6</v>
      </c>
      <c r="G852" s="4" t="s">
        <v>27</v>
      </c>
      <c r="H852" s="4" t="s">
        <v>2</v>
      </c>
      <c r="I852" s="4" t="s">
        <v>3</v>
      </c>
      <c r="J852" s="4" t="s">
        <v>23</v>
      </c>
      <c r="K852" s="4" t="s">
        <v>40</v>
      </c>
      <c r="L852" s="8">
        <v>1</v>
      </c>
      <c r="M852" s="5">
        <v>82.44</v>
      </c>
      <c r="N852" s="6">
        <v>0.15</v>
      </c>
      <c r="O852" s="5">
        <v>39.380000000000003</v>
      </c>
      <c r="P852" s="5">
        <f t="shared" si="52"/>
        <v>70.073999999999998</v>
      </c>
      <c r="Q852" s="5">
        <f t="shared" si="53"/>
        <v>39.380000000000003</v>
      </c>
      <c r="R852" s="5">
        <f t="shared" si="54"/>
        <v>30.693999999999996</v>
      </c>
      <c r="S852" s="7">
        <f t="shared" si="55"/>
        <v>0.43802266175757054</v>
      </c>
    </row>
    <row r="853" spans="1:19" ht="15.6">
      <c r="A853" s="2">
        <v>1594</v>
      </c>
      <c r="B853" s="3">
        <v>46160</v>
      </c>
      <c r="C853" s="4">
        <f>YEAR(SalesDataTable[[#This Row],[Order Date]])</f>
        <v>2026</v>
      </c>
      <c r="D853" s="10" t="str">
        <f>"Q"&amp;ROUNDUP(MONTH(SalesDataTable[[#This Row],[Order Date]])/3,0)</f>
        <v>Q2</v>
      </c>
      <c r="E853" s="4" t="str">
        <f>TEXT(SalesDataTable[[#This Row],[Order Date]],"mmm")</f>
        <v>May</v>
      </c>
      <c r="F853" s="4" t="s">
        <v>0</v>
      </c>
      <c r="G853" s="4" t="s">
        <v>1</v>
      </c>
      <c r="H853" s="4" t="s">
        <v>8</v>
      </c>
      <c r="I853" s="4" t="s">
        <v>16</v>
      </c>
      <c r="J853" s="4" t="s">
        <v>9</v>
      </c>
      <c r="K853" s="4" t="s">
        <v>10</v>
      </c>
      <c r="L853" s="8">
        <v>10</v>
      </c>
      <c r="M853" s="5">
        <v>92.09</v>
      </c>
      <c r="N853" s="6">
        <v>0.15</v>
      </c>
      <c r="O853" s="5">
        <v>45.13</v>
      </c>
      <c r="P853" s="5">
        <f t="shared" si="52"/>
        <v>782.7650000000001</v>
      </c>
      <c r="Q853" s="5">
        <f t="shared" si="53"/>
        <v>451.3</v>
      </c>
      <c r="R853" s="5">
        <f t="shared" si="54"/>
        <v>331.46500000000009</v>
      </c>
      <c r="S853" s="7">
        <f t="shared" si="55"/>
        <v>0.42345403792964686</v>
      </c>
    </row>
    <row r="854" spans="1:19" ht="15.6">
      <c r="A854" s="2">
        <v>3022</v>
      </c>
      <c r="B854" s="3">
        <v>46160</v>
      </c>
      <c r="C854" s="4">
        <f>YEAR(SalesDataTable[[#This Row],[Order Date]])</f>
        <v>2026</v>
      </c>
      <c r="D854" s="10" t="str">
        <f>"Q"&amp;ROUNDUP(MONTH(SalesDataTable[[#This Row],[Order Date]])/3,0)</f>
        <v>Q2</v>
      </c>
      <c r="E854" s="4" t="str">
        <f>TEXT(SalesDataTable[[#This Row],[Order Date]],"mmm")</f>
        <v>May</v>
      </c>
      <c r="F854" s="4" t="s">
        <v>20</v>
      </c>
      <c r="G854" s="4" t="s">
        <v>33</v>
      </c>
      <c r="H854" s="4" t="s">
        <v>28</v>
      </c>
      <c r="I854" s="4" t="s">
        <v>13</v>
      </c>
      <c r="J854" s="4" t="s">
        <v>14</v>
      </c>
      <c r="K854" s="4" t="s">
        <v>15</v>
      </c>
      <c r="L854" s="8">
        <v>1</v>
      </c>
      <c r="M854" s="5">
        <v>36.72</v>
      </c>
      <c r="N854" s="6">
        <v>0</v>
      </c>
      <c r="O854" s="5">
        <v>13.67</v>
      </c>
      <c r="P854" s="5">
        <f t="shared" si="52"/>
        <v>36.72</v>
      </c>
      <c r="Q854" s="5">
        <f t="shared" si="53"/>
        <v>13.67</v>
      </c>
      <c r="R854" s="5">
        <f t="shared" si="54"/>
        <v>23.049999999999997</v>
      </c>
      <c r="S854" s="7">
        <f t="shared" si="55"/>
        <v>0.62772331154684091</v>
      </c>
    </row>
    <row r="855" spans="1:19" ht="15.6">
      <c r="A855" s="2">
        <v>588</v>
      </c>
      <c r="B855" s="3">
        <v>46161</v>
      </c>
      <c r="C855" s="4">
        <f>YEAR(SalesDataTable[[#This Row],[Order Date]])</f>
        <v>2026</v>
      </c>
      <c r="D855" s="10" t="str">
        <f>"Q"&amp;ROUNDUP(MONTH(SalesDataTable[[#This Row],[Order Date]])/3,0)</f>
        <v>Q2</v>
      </c>
      <c r="E855" s="4" t="str">
        <f>TEXT(SalesDataTable[[#This Row],[Order Date]],"mmm")</f>
        <v>May</v>
      </c>
      <c r="F855" s="4" t="s">
        <v>6</v>
      </c>
      <c r="G855" s="4" t="s">
        <v>7</v>
      </c>
      <c r="H855" s="4" t="s">
        <v>8</v>
      </c>
      <c r="I855" s="4" t="s">
        <v>16</v>
      </c>
      <c r="J855" s="4" t="s">
        <v>14</v>
      </c>
      <c r="K855" s="4" t="s">
        <v>44</v>
      </c>
      <c r="L855" s="8">
        <v>3</v>
      </c>
      <c r="M855" s="5">
        <v>132.41999999999999</v>
      </c>
      <c r="N855" s="6">
        <v>0.05</v>
      </c>
      <c r="O855" s="5">
        <v>67.09</v>
      </c>
      <c r="P855" s="5">
        <f t="shared" si="52"/>
        <v>377.39699999999999</v>
      </c>
      <c r="Q855" s="5">
        <f t="shared" si="53"/>
        <v>201.27</v>
      </c>
      <c r="R855" s="5">
        <f t="shared" si="54"/>
        <v>176.12699999999998</v>
      </c>
      <c r="S855" s="7">
        <f t="shared" si="55"/>
        <v>0.46668892439526544</v>
      </c>
    </row>
    <row r="856" spans="1:19" ht="15.6">
      <c r="A856" s="2">
        <v>1016</v>
      </c>
      <c r="B856" s="3">
        <v>46161</v>
      </c>
      <c r="C856" s="4">
        <f>YEAR(SalesDataTable[[#This Row],[Order Date]])</f>
        <v>2026</v>
      </c>
      <c r="D856" s="10" t="str">
        <f>"Q"&amp;ROUNDUP(MONTH(SalesDataTable[[#This Row],[Order Date]])/3,0)</f>
        <v>Q2</v>
      </c>
      <c r="E856" s="4" t="str">
        <f>TEXT(SalesDataTable[[#This Row],[Order Date]],"mmm")</f>
        <v>May</v>
      </c>
      <c r="F856" s="4" t="s">
        <v>20</v>
      </c>
      <c r="G856" s="4" t="s">
        <v>47</v>
      </c>
      <c r="H856" s="4" t="s">
        <v>19</v>
      </c>
      <c r="I856" s="4" t="s">
        <v>3</v>
      </c>
      <c r="J856" s="4" t="s">
        <v>23</v>
      </c>
      <c r="K856" s="4" t="s">
        <v>29</v>
      </c>
      <c r="L856" s="8">
        <v>2</v>
      </c>
      <c r="M856" s="5">
        <v>192.1</v>
      </c>
      <c r="N856" s="6">
        <v>0.05</v>
      </c>
      <c r="O856" s="5">
        <v>106.07</v>
      </c>
      <c r="P856" s="5">
        <f t="shared" si="52"/>
        <v>364.98999999999995</v>
      </c>
      <c r="Q856" s="5">
        <f t="shared" si="53"/>
        <v>212.14</v>
      </c>
      <c r="R856" s="5">
        <f t="shared" si="54"/>
        <v>152.84999999999997</v>
      </c>
      <c r="S856" s="7">
        <f t="shared" si="55"/>
        <v>0.41877859667388145</v>
      </c>
    </row>
    <row r="857" spans="1:19" ht="15.6">
      <c r="A857" s="2">
        <v>1930</v>
      </c>
      <c r="B857" s="3">
        <v>46161</v>
      </c>
      <c r="C857" s="4">
        <f>YEAR(SalesDataTable[[#This Row],[Order Date]])</f>
        <v>2026</v>
      </c>
      <c r="D857" s="10" t="str">
        <f>"Q"&amp;ROUNDUP(MONTH(SalesDataTable[[#This Row],[Order Date]])/3,0)</f>
        <v>Q2</v>
      </c>
      <c r="E857" s="4" t="str">
        <f>TEXT(SalesDataTable[[#This Row],[Order Date]],"mmm")</f>
        <v>May</v>
      </c>
      <c r="F857" s="4" t="s">
        <v>11</v>
      </c>
      <c r="G857" s="4" t="s">
        <v>52</v>
      </c>
      <c r="H857" s="4" t="s">
        <v>19</v>
      </c>
      <c r="I857" s="4" t="s">
        <v>13</v>
      </c>
      <c r="J857" s="4" t="s">
        <v>14</v>
      </c>
      <c r="K857" s="4" t="s">
        <v>15</v>
      </c>
      <c r="L857" s="8">
        <v>4</v>
      </c>
      <c r="M857" s="5">
        <v>36.94</v>
      </c>
      <c r="N857" s="6">
        <v>0</v>
      </c>
      <c r="O857" s="5">
        <v>13.63</v>
      </c>
      <c r="P857" s="5">
        <f t="shared" si="52"/>
        <v>147.76</v>
      </c>
      <c r="Q857" s="5">
        <f t="shared" si="53"/>
        <v>54.52</v>
      </c>
      <c r="R857" s="5">
        <f t="shared" si="54"/>
        <v>93.239999999999981</v>
      </c>
      <c r="S857" s="7">
        <f t="shared" si="55"/>
        <v>0.63102328099620997</v>
      </c>
    </row>
    <row r="858" spans="1:19" ht="15.6">
      <c r="A858" s="2">
        <v>2658</v>
      </c>
      <c r="B858" s="3">
        <v>46161</v>
      </c>
      <c r="C858" s="4">
        <f>YEAR(SalesDataTable[[#This Row],[Order Date]])</f>
        <v>2026</v>
      </c>
      <c r="D858" s="10" t="str">
        <f>"Q"&amp;ROUNDUP(MONTH(SalesDataTable[[#This Row],[Order Date]])/3,0)</f>
        <v>Q2</v>
      </c>
      <c r="E858" s="4" t="str">
        <f>TEXT(SalesDataTable[[#This Row],[Order Date]],"mmm")</f>
        <v>May</v>
      </c>
      <c r="F858" s="4" t="s">
        <v>0</v>
      </c>
      <c r="G858" s="4" t="s">
        <v>50</v>
      </c>
      <c r="H858" s="4" t="s">
        <v>2</v>
      </c>
      <c r="I858" s="4" t="s">
        <v>16</v>
      </c>
      <c r="J858" s="4" t="s">
        <v>9</v>
      </c>
      <c r="K858" s="4" t="s">
        <v>37</v>
      </c>
      <c r="L858" s="8">
        <v>1</v>
      </c>
      <c r="M858" s="5">
        <v>153.16999999999999</v>
      </c>
      <c r="N858" s="6">
        <v>0</v>
      </c>
      <c r="O858" s="5">
        <v>78.489999999999995</v>
      </c>
      <c r="P858" s="5">
        <f t="shared" si="52"/>
        <v>153.16999999999999</v>
      </c>
      <c r="Q858" s="5">
        <f t="shared" si="53"/>
        <v>78.489999999999995</v>
      </c>
      <c r="R858" s="5">
        <f t="shared" si="54"/>
        <v>74.679999999999993</v>
      </c>
      <c r="S858" s="7">
        <f t="shared" si="55"/>
        <v>0.48756283867598094</v>
      </c>
    </row>
    <row r="859" spans="1:19" ht="15.6">
      <c r="A859" s="2">
        <v>2951</v>
      </c>
      <c r="B859" s="3">
        <v>46161</v>
      </c>
      <c r="C859" s="4">
        <f>YEAR(SalesDataTable[[#This Row],[Order Date]])</f>
        <v>2026</v>
      </c>
      <c r="D859" s="10" t="str">
        <f>"Q"&amp;ROUNDUP(MONTH(SalesDataTable[[#This Row],[Order Date]])/3,0)</f>
        <v>Q2</v>
      </c>
      <c r="E859" s="4" t="str">
        <f>TEXT(SalesDataTable[[#This Row],[Order Date]],"mmm")</f>
        <v>May</v>
      </c>
      <c r="F859" s="4" t="s">
        <v>0</v>
      </c>
      <c r="G859" s="4" t="s">
        <v>1</v>
      </c>
      <c r="H859" s="4" t="s">
        <v>2</v>
      </c>
      <c r="I859" s="4" t="s">
        <v>16</v>
      </c>
      <c r="J859" s="4" t="s">
        <v>4</v>
      </c>
      <c r="K859" s="4" t="s">
        <v>5</v>
      </c>
      <c r="L859" s="8">
        <v>2</v>
      </c>
      <c r="M859" s="5">
        <v>82.85</v>
      </c>
      <c r="N859" s="6">
        <v>0</v>
      </c>
      <c r="O859" s="5">
        <v>42.53</v>
      </c>
      <c r="P859" s="5">
        <f t="shared" si="52"/>
        <v>165.7</v>
      </c>
      <c r="Q859" s="5">
        <f t="shared" si="53"/>
        <v>85.06</v>
      </c>
      <c r="R859" s="5">
        <f t="shared" si="54"/>
        <v>80.639999999999986</v>
      </c>
      <c r="S859" s="7">
        <f t="shared" si="55"/>
        <v>0.48666264333132164</v>
      </c>
    </row>
    <row r="860" spans="1:19" ht="15.6">
      <c r="A860" s="2">
        <v>4328</v>
      </c>
      <c r="B860" s="3">
        <v>46161</v>
      </c>
      <c r="C860" s="4">
        <f>YEAR(SalesDataTable[[#This Row],[Order Date]])</f>
        <v>2026</v>
      </c>
      <c r="D860" s="10" t="str">
        <f>"Q"&amp;ROUNDUP(MONTH(SalesDataTable[[#This Row],[Order Date]])/3,0)</f>
        <v>Q2</v>
      </c>
      <c r="E860" s="4" t="str">
        <f>TEXT(SalesDataTable[[#This Row],[Order Date]],"mmm")</f>
        <v>May</v>
      </c>
      <c r="F860" s="4" t="s">
        <v>11</v>
      </c>
      <c r="G860" s="4" t="s">
        <v>25</v>
      </c>
      <c r="H860" s="4" t="s">
        <v>28</v>
      </c>
      <c r="I860" s="4" t="s">
        <v>13</v>
      </c>
      <c r="J860" s="4" t="s">
        <v>9</v>
      </c>
      <c r="K860" s="4" t="s">
        <v>17</v>
      </c>
      <c r="L860" s="8">
        <v>1</v>
      </c>
      <c r="M860" s="5">
        <v>143.52000000000001</v>
      </c>
      <c r="N860" s="6">
        <v>0</v>
      </c>
      <c r="O860" s="5">
        <v>81.040000000000006</v>
      </c>
      <c r="P860" s="5">
        <f t="shared" si="52"/>
        <v>143.52000000000001</v>
      </c>
      <c r="Q860" s="5">
        <f t="shared" si="53"/>
        <v>81.040000000000006</v>
      </c>
      <c r="R860" s="5">
        <f t="shared" si="54"/>
        <v>62.480000000000004</v>
      </c>
      <c r="S860" s="7">
        <f t="shared" si="55"/>
        <v>0.435340022296544</v>
      </c>
    </row>
    <row r="861" spans="1:19" ht="15.6">
      <c r="A861" s="2">
        <v>4591</v>
      </c>
      <c r="B861" s="3">
        <v>46161</v>
      </c>
      <c r="C861" s="4">
        <f>YEAR(SalesDataTable[[#This Row],[Order Date]])</f>
        <v>2026</v>
      </c>
      <c r="D861" s="10" t="str">
        <f>"Q"&amp;ROUNDUP(MONTH(SalesDataTable[[#This Row],[Order Date]])/3,0)</f>
        <v>Q2</v>
      </c>
      <c r="E861" s="4" t="str">
        <f>TEXT(SalesDataTable[[#This Row],[Order Date]],"mmm")</f>
        <v>May</v>
      </c>
      <c r="F861" s="4" t="s">
        <v>11</v>
      </c>
      <c r="G861" s="4" t="s">
        <v>52</v>
      </c>
      <c r="H861" s="4" t="s">
        <v>19</v>
      </c>
      <c r="I861" s="4" t="s">
        <v>13</v>
      </c>
      <c r="J861" s="4" t="s">
        <v>23</v>
      </c>
      <c r="K861" s="4" t="s">
        <v>29</v>
      </c>
      <c r="L861" s="8">
        <v>1</v>
      </c>
      <c r="M861" s="5">
        <v>192.94</v>
      </c>
      <c r="N861" s="6">
        <v>0</v>
      </c>
      <c r="O861" s="5">
        <v>105.15</v>
      </c>
      <c r="P861" s="5">
        <f t="shared" si="52"/>
        <v>192.94</v>
      </c>
      <c r="Q861" s="5">
        <f t="shared" si="53"/>
        <v>105.15</v>
      </c>
      <c r="R861" s="5">
        <f t="shared" si="54"/>
        <v>87.789999999999992</v>
      </c>
      <c r="S861" s="7">
        <f t="shared" si="55"/>
        <v>0.45501192080439512</v>
      </c>
    </row>
    <row r="862" spans="1:19" ht="15.6">
      <c r="A862" s="2">
        <v>280</v>
      </c>
      <c r="B862" s="3">
        <v>46162</v>
      </c>
      <c r="C862" s="4">
        <f>YEAR(SalesDataTable[[#This Row],[Order Date]])</f>
        <v>2026</v>
      </c>
      <c r="D862" s="10" t="str">
        <f>"Q"&amp;ROUNDUP(MONTH(SalesDataTable[[#This Row],[Order Date]])/3,0)</f>
        <v>Q2</v>
      </c>
      <c r="E862" s="4" t="str">
        <f>TEXT(SalesDataTable[[#This Row],[Order Date]],"mmm")</f>
        <v>May</v>
      </c>
      <c r="F862" s="4" t="s">
        <v>20</v>
      </c>
      <c r="G862" s="4" t="s">
        <v>33</v>
      </c>
      <c r="H862" s="4" t="s">
        <v>19</v>
      </c>
      <c r="I862" s="4" t="s">
        <v>16</v>
      </c>
      <c r="J862" s="4" t="s">
        <v>14</v>
      </c>
      <c r="K862" s="4" t="s">
        <v>48</v>
      </c>
      <c r="L862" s="8">
        <v>1</v>
      </c>
      <c r="M862" s="5">
        <v>168.56</v>
      </c>
      <c r="N862" s="6">
        <v>0</v>
      </c>
      <c r="O862" s="5">
        <v>85.46</v>
      </c>
      <c r="P862" s="5">
        <f t="shared" si="52"/>
        <v>168.56</v>
      </c>
      <c r="Q862" s="5">
        <f t="shared" si="53"/>
        <v>85.46</v>
      </c>
      <c r="R862" s="5">
        <f t="shared" si="54"/>
        <v>83.100000000000009</v>
      </c>
      <c r="S862" s="7">
        <f t="shared" si="55"/>
        <v>0.49299952539155201</v>
      </c>
    </row>
    <row r="863" spans="1:19" ht="15.6">
      <c r="A863" s="2">
        <v>409</v>
      </c>
      <c r="B863" s="3">
        <v>46162</v>
      </c>
      <c r="C863" s="4">
        <f>YEAR(SalesDataTable[[#This Row],[Order Date]])</f>
        <v>2026</v>
      </c>
      <c r="D863" s="10" t="str">
        <f>"Q"&amp;ROUNDUP(MONTH(SalesDataTable[[#This Row],[Order Date]])/3,0)</f>
        <v>Q2</v>
      </c>
      <c r="E863" s="4" t="str">
        <f>TEXT(SalesDataTable[[#This Row],[Order Date]],"mmm")</f>
        <v>May</v>
      </c>
      <c r="F863" s="4" t="s">
        <v>0</v>
      </c>
      <c r="G863" s="4" t="s">
        <v>1</v>
      </c>
      <c r="H863" s="4" t="s">
        <v>2</v>
      </c>
      <c r="I863" s="4" t="s">
        <v>13</v>
      </c>
      <c r="J863" s="4" t="s">
        <v>23</v>
      </c>
      <c r="K863" s="4" t="s">
        <v>51</v>
      </c>
      <c r="L863" s="8">
        <v>2</v>
      </c>
      <c r="M863" s="5">
        <v>123.9</v>
      </c>
      <c r="N863" s="6">
        <v>0</v>
      </c>
      <c r="O863" s="5">
        <v>58.95</v>
      </c>
      <c r="P863" s="5">
        <f t="shared" si="52"/>
        <v>247.8</v>
      </c>
      <c r="Q863" s="5">
        <f t="shared" si="53"/>
        <v>117.9</v>
      </c>
      <c r="R863" s="5">
        <f t="shared" si="54"/>
        <v>129.9</v>
      </c>
      <c r="S863" s="7">
        <f t="shared" si="55"/>
        <v>0.52421307506053272</v>
      </c>
    </row>
    <row r="864" spans="1:19" ht="15.6">
      <c r="A864" s="2">
        <v>1372</v>
      </c>
      <c r="B864" s="3">
        <v>46162</v>
      </c>
      <c r="C864" s="4">
        <f>YEAR(SalesDataTable[[#This Row],[Order Date]])</f>
        <v>2026</v>
      </c>
      <c r="D864" s="10" t="str">
        <f>"Q"&amp;ROUNDUP(MONTH(SalesDataTable[[#This Row],[Order Date]])/3,0)</f>
        <v>Q2</v>
      </c>
      <c r="E864" s="4" t="str">
        <f>TEXT(SalesDataTable[[#This Row],[Order Date]],"mmm")</f>
        <v>May</v>
      </c>
      <c r="F864" s="4" t="s">
        <v>0</v>
      </c>
      <c r="G864" s="4" t="s">
        <v>36</v>
      </c>
      <c r="H864" s="4" t="s">
        <v>2</v>
      </c>
      <c r="I864" s="4" t="s">
        <v>13</v>
      </c>
      <c r="J864" s="4" t="s">
        <v>9</v>
      </c>
      <c r="K864" s="4" t="s">
        <v>17</v>
      </c>
      <c r="L864" s="8">
        <v>2</v>
      </c>
      <c r="M864" s="5">
        <v>140.93</v>
      </c>
      <c r="N864" s="6">
        <v>0</v>
      </c>
      <c r="O864" s="5">
        <v>81.040000000000006</v>
      </c>
      <c r="P864" s="5">
        <f t="shared" si="52"/>
        <v>281.86</v>
      </c>
      <c r="Q864" s="5">
        <f t="shared" si="53"/>
        <v>162.08000000000001</v>
      </c>
      <c r="R864" s="5">
        <f t="shared" si="54"/>
        <v>119.78</v>
      </c>
      <c r="S864" s="7">
        <f t="shared" si="55"/>
        <v>0.42496274746327961</v>
      </c>
    </row>
    <row r="865" spans="1:19" ht="15.6">
      <c r="A865" s="2">
        <v>2327</v>
      </c>
      <c r="B865" s="3">
        <v>46162</v>
      </c>
      <c r="C865" s="4">
        <f>YEAR(SalesDataTable[[#This Row],[Order Date]])</f>
        <v>2026</v>
      </c>
      <c r="D865" s="10" t="str">
        <f>"Q"&amp;ROUNDUP(MONTH(SalesDataTable[[#This Row],[Order Date]])/3,0)</f>
        <v>Q2</v>
      </c>
      <c r="E865" s="4" t="str">
        <f>TEXT(SalesDataTable[[#This Row],[Order Date]],"mmm")</f>
        <v>May</v>
      </c>
      <c r="F865" s="4" t="s">
        <v>11</v>
      </c>
      <c r="G865" s="4" t="s">
        <v>25</v>
      </c>
      <c r="H865" s="4" t="s">
        <v>19</v>
      </c>
      <c r="I865" s="4" t="s">
        <v>3</v>
      </c>
      <c r="J865" s="4" t="s">
        <v>9</v>
      </c>
      <c r="K865" s="4" t="s">
        <v>46</v>
      </c>
      <c r="L865" s="8">
        <v>1</v>
      </c>
      <c r="M865" s="5">
        <v>73.150000000000006</v>
      </c>
      <c r="N865" s="6">
        <v>0</v>
      </c>
      <c r="O865" s="5">
        <v>32.950000000000003</v>
      </c>
      <c r="P865" s="5">
        <f t="shared" si="52"/>
        <v>73.150000000000006</v>
      </c>
      <c r="Q865" s="5">
        <f t="shared" si="53"/>
        <v>32.950000000000003</v>
      </c>
      <c r="R865" s="5">
        <f t="shared" si="54"/>
        <v>40.200000000000003</v>
      </c>
      <c r="S865" s="7">
        <f t="shared" si="55"/>
        <v>0.54955570745044424</v>
      </c>
    </row>
    <row r="866" spans="1:19" ht="15.6">
      <c r="A866" s="2">
        <v>2703</v>
      </c>
      <c r="B866" s="3">
        <v>46162</v>
      </c>
      <c r="C866" s="4">
        <f>YEAR(SalesDataTable[[#This Row],[Order Date]])</f>
        <v>2026</v>
      </c>
      <c r="D866" s="10" t="str">
        <f>"Q"&amp;ROUNDUP(MONTH(SalesDataTable[[#This Row],[Order Date]])/3,0)</f>
        <v>Q2</v>
      </c>
      <c r="E866" s="4" t="str">
        <f>TEXT(SalesDataTable[[#This Row],[Order Date]],"mmm")</f>
        <v>May</v>
      </c>
      <c r="F866" s="4" t="s">
        <v>20</v>
      </c>
      <c r="G866" s="4" t="s">
        <v>33</v>
      </c>
      <c r="H866" s="4" t="s">
        <v>19</v>
      </c>
      <c r="I866" s="4" t="s">
        <v>16</v>
      </c>
      <c r="J866" s="4" t="s">
        <v>23</v>
      </c>
      <c r="K866" s="4" t="s">
        <v>29</v>
      </c>
      <c r="L866" s="8">
        <v>2</v>
      </c>
      <c r="M866" s="5">
        <v>197.35</v>
      </c>
      <c r="N866" s="6">
        <v>0.05</v>
      </c>
      <c r="O866" s="5">
        <v>102.63</v>
      </c>
      <c r="P866" s="5">
        <f t="shared" si="52"/>
        <v>374.96499999999997</v>
      </c>
      <c r="Q866" s="5">
        <f t="shared" si="53"/>
        <v>205.26</v>
      </c>
      <c r="R866" s="5">
        <f t="shared" si="54"/>
        <v>169.70499999999998</v>
      </c>
      <c r="S866" s="7">
        <f t="shared" si="55"/>
        <v>0.45258890829810783</v>
      </c>
    </row>
    <row r="867" spans="1:19" ht="15.6">
      <c r="A867" s="2">
        <v>2776</v>
      </c>
      <c r="B867" s="3">
        <v>46162</v>
      </c>
      <c r="C867" s="4">
        <f>YEAR(SalesDataTable[[#This Row],[Order Date]])</f>
        <v>2026</v>
      </c>
      <c r="D867" s="10" t="str">
        <f>"Q"&amp;ROUNDUP(MONTH(SalesDataTable[[#This Row],[Order Date]])/3,0)</f>
        <v>Q2</v>
      </c>
      <c r="E867" s="4" t="str">
        <f>TEXT(SalesDataTable[[#This Row],[Order Date]],"mmm")</f>
        <v>May</v>
      </c>
      <c r="F867" s="4" t="s">
        <v>20</v>
      </c>
      <c r="G867" s="4" t="s">
        <v>21</v>
      </c>
      <c r="H867" s="4" t="s">
        <v>2</v>
      </c>
      <c r="I867" s="4" t="s">
        <v>16</v>
      </c>
      <c r="J867" s="4" t="s">
        <v>14</v>
      </c>
      <c r="K867" s="4" t="s">
        <v>15</v>
      </c>
      <c r="L867" s="8">
        <v>3</v>
      </c>
      <c r="M867" s="5">
        <v>36.74</v>
      </c>
      <c r="N867" s="6">
        <v>0.05</v>
      </c>
      <c r="O867" s="5">
        <v>13.97</v>
      </c>
      <c r="P867" s="5">
        <f t="shared" si="52"/>
        <v>104.70899999999999</v>
      </c>
      <c r="Q867" s="5">
        <f t="shared" si="53"/>
        <v>41.910000000000004</v>
      </c>
      <c r="R867" s="5">
        <f t="shared" si="54"/>
        <v>62.798999999999985</v>
      </c>
      <c r="S867" s="7">
        <f t="shared" si="55"/>
        <v>0.59974787267570118</v>
      </c>
    </row>
    <row r="868" spans="1:19" ht="15.6">
      <c r="A868" s="2">
        <v>3411</v>
      </c>
      <c r="B868" s="3">
        <v>46162</v>
      </c>
      <c r="C868" s="4">
        <f>YEAR(SalesDataTable[[#This Row],[Order Date]])</f>
        <v>2026</v>
      </c>
      <c r="D868" s="10" t="str">
        <f>"Q"&amp;ROUNDUP(MONTH(SalesDataTable[[#This Row],[Order Date]])/3,0)</f>
        <v>Q2</v>
      </c>
      <c r="E868" s="4" t="str">
        <f>TEXT(SalesDataTable[[#This Row],[Order Date]],"mmm")</f>
        <v>May</v>
      </c>
      <c r="F868" s="4" t="s">
        <v>6</v>
      </c>
      <c r="G868" s="4" t="s">
        <v>41</v>
      </c>
      <c r="H868" s="4" t="s">
        <v>2</v>
      </c>
      <c r="I868" s="4" t="s">
        <v>3</v>
      </c>
      <c r="J868" s="4" t="s">
        <v>9</v>
      </c>
      <c r="K868" s="4" t="s">
        <v>37</v>
      </c>
      <c r="L868" s="8">
        <v>2</v>
      </c>
      <c r="M868" s="5">
        <v>151.35</v>
      </c>
      <c r="N868" s="6">
        <v>0.05</v>
      </c>
      <c r="O868" s="5">
        <v>77.150000000000006</v>
      </c>
      <c r="P868" s="5">
        <f t="shared" si="52"/>
        <v>287.565</v>
      </c>
      <c r="Q868" s="5">
        <f t="shared" si="53"/>
        <v>154.30000000000001</v>
      </c>
      <c r="R868" s="5">
        <f t="shared" si="54"/>
        <v>133.26499999999999</v>
      </c>
      <c r="S868" s="7">
        <f t="shared" si="55"/>
        <v>0.46342566028550064</v>
      </c>
    </row>
    <row r="869" spans="1:19" ht="15.6">
      <c r="A869" s="2">
        <v>3841</v>
      </c>
      <c r="B869" s="3">
        <v>46162</v>
      </c>
      <c r="C869" s="4">
        <f>YEAR(SalesDataTable[[#This Row],[Order Date]])</f>
        <v>2026</v>
      </c>
      <c r="D869" s="10" t="str">
        <f>"Q"&amp;ROUNDUP(MONTH(SalesDataTable[[#This Row],[Order Date]])/3,0)</f>
        <v>Q2</v>
      </c>
      <c r="E869" s="4" t="str">
        <f>TEXT(SalesDataTable[[#This Row],[Order Date]],"mmm")</f>
        <v>May</v>
      </c>
      <c r="F869" s="4" t="s">
        <v>0</v>
      </c>
      <c r="G869" s="4" t="s">
        <v>50</v>
      </c>
      <c r="H869" s="4" t="s">
        <v>19</v>
      </c>
      <c r="I869" s="4" t="s">
        <v>13</v>
      </c>
      <c r="J869" s="4" t="s">
        <v>4</v>
      </c>
      <c r="K869" s="4" t="s">
        <v>22</v>
      </c>
      <c r="L869" s="8">
        <v>2</v>
      </c>
      <c r="M869" s="5">
        <v>50.09</v>
      </c>
      <c r="N869" s="6">
        <v>0.05</v>
      </c>
      <c r="O869" s="5">
        <v>23.16</v>
      </c>
      <c r="P869" s="5">
        <f t="shared" si="52"/>
        <v>95.171000000000006</v>
      </c>
      <c r="Q869" s="5">
        <f t="shared" si="53"/>
        <v>46.32</v>
      </c>
      <c r="R869" s="5">
        <f t="shared" si="54"/>
        <v>48.851000000000006</v>
      </c>
      <c r="S869" s="7">
        <f t="shared" si="55"/>
        <v>0.51329711781950382</v>
      </c>
    </row>
    <row r="870" spans="1:19" ht="15.6">
      <c r="A870" s="2">
        <v>5121</v>
      </c>
      <c r="B870" s="3">
        <v>46162</v>
      </c>
      <c r="C870" s="4">
        <f>YEAR(SalesDataTable[[#This Row],[Order Date]])</f>
        <v>2026</v>
      </c>
      <c r="D870" s="10" t="str">
        <f>"Q"&amp;ROUNDUP(MONTH(SalesDataTable[[#This Row],[Order Date]])/3,0)</f>
        <v>Q2</v>
      </c>
      <c r="E870" s="4" t="str">
        <f>TEXT(SalesDataTable[[#This Row],[Order Date]],"mmm")</f>
        <v>May</v>
      </c>
      <c r="F870" s="4" t="s">
        <v>0</v>
      </c>
      <c r="G870" s="4" t="s">
        <v>36</v>
      </c>
      <c r="H870" s="4" t="s">
        <v>2</v>
      </c>
      <c r="I870" s="4" t="s">
        <v>13</v>
      </c>
      <c r="J870" s="4" t="s">
        <v>34</v>
      </c>
      <c r="K870" s="4" t="s">
        <v>38</v>
      </c>
      <c r="L870" s="8">
        <v>2</v>
      </c>
      <c r="M870" s="5">
        <v>121.96</v>
      </c>
      <c r="N870" s="6">
        <v>0.05</v>
      </c>
      <c r="O870" s="5">
        <v>71.2</v>
      </c>
      <c r="P870" s="5">
        <f t="shared" si="52"/>
        <v>231.72399999999999</v>
      </c>
      <c r="Q870" s="5">
        <f t="shared" si="53"/>
        <v>142.4</v>
      </c>
      <c r="R870" s="5">
        <f t="shared" si="54"/>
        <v>89.323999999999984</v>
      </c>
      <c r="S870" s="7">
        <f t="shared" si="55"/>
        <v>0.38547582468799085</v>
      </c>
    </row>
    <row r="871" spans="1:19" ht="15.6">
      <c r="A871" s="2">
        <v>53</v>
      </c>
      <c r="B871" s="3">
        <v>46163</v>
      </c>
      <c r="C871" s="4">
        <f>YEAR(SalesDataTable[[#This Row],[Order Date]])</f>
        <v>2026</v>
      </c>
      <c r="D871" s="10" t="str">
        <f>"Q"&amp;ROUNDUP(MONTH(SalesDataTable[[#This Row],[Order Date]])/3,0)</f>
        <v>Q2</v>
      </c>
      <c r="E871" s="4" t="str">
        <f>TEXT(SalesDataTable[[#This Row],[Order Date]],"mmm")</f>
        <v>May</v>
      </c>
      <c r="F871" s="4" t="s">
        <v>20</v>
      </c>
      <c r="G871" s="4" t="s">
        <v>47</v>
      </c>
      <c r="H871" s="4" t="s">
        <v>2</v>
      </c>
      <c r="I871" s="4" t="s">
        <v>16</v>
      </c>
      <c r="J871" s="4" t="s">
        <v>14</v>
      </c>
      <c r="K871" s="4" t="s">
        <v>44</v>
      </c>
      <c r="L871" s="8">
        <v>1</v>
      </c>
      <c r="M871" s="5">
        <v>134.28</v>
      </c>
      <c r="N871" s="6">
        <v>0.05</v>
      </c>
      <c r="O871" s="5">
        <v>65.44</v>
      </c>
      <c r="P871" s="5">
        <f t="shared" si="52"/>
        <v>127.56599999999999</v>
      </c>
      <c r="Q871" s="5">
        <f t="shared" si="53"/>
        <v>65.44</v>
      </c>
      <c r="R871" s="5">
        <f t="shared" si="54"/>
        <v>62.125999999999991</v>
      </c>
      <c r="S871" s="7">
        <f t="shared" si="55"/>
        <v>0.487010645469796</v>
      </c>
    </row>
    <row r="872" spans="1:19" ht="15.6">
      <c r="A872" s="2">
        <v>127</v>
      </c>
      <c r="B872" s="3">
        <v>46163</v>
      </c>
      <c r="C872" s="4">
        <f>YEAR(SalesDataTable[[#This Row],[Order Date]])</f>
        <v>2026</v>
      </c>
      <c r="D872" s="10" t="str">
        <f>"Q"&amp;ROUNDUP(MONTH(SalesDataTable[[#This Row],[Order Date]])/3,0)</f>
        <v>Q2</v>
      </c>
      <c r="E872" s="4" t="str">
        <f>TEXT(SalesDataTable[[#This Row],[Order Date]],"mmm")</f>
        <v>May</v>
      </c>
      <c r="F872" s="4" t="s">
        <v>20</v>
      </c>
      <c r="G872" s="4" t="s">
        <v>31</v>
      </c>
      <c r="H872" s="4" t="s">
        <v>2</v>
      </c>
      <c r="I872" s="4" t="s">
        <v>16</v>
      </c>
      <c r="J872" s="4" t="s">
        <v>4</v>
      </c>
      <c r="K872" s="4" t="s">
        <v>30</v>
      </c>
      <c r="L872" s="8">
        <v>3</v>
      </c>
      <c r="M872" s="5">
        <v>100.48</v>
      </c>
      <c r="N872" s="6">
        <v>0.05</v>
      </c>
      <c r="O872" s="5">
        <v>50.68</v>
      </c>
      <c r="P872" s="5">
        <f t="shared" si="52"/>
        <v>286.36799999999999</v>
      </c>
      <c r="Q872" s="5">
        <f t="shared" si="53"/>
        <v>152.04</v>
      </c>
      <c r="R872" s="5">
        <f t="shared" si="54"/>
        <v>134.328</v>
      </c>
      <c r="S872" s="7">
        <f t="shared" si="55"/>
        <v>0.46907475695608447</v>
      </c>
    </row>
    <row r="873" spans="1:19" ht="15.6">
      <c r="A873" s="2">
        <v>1092</v>
      </c>
      <c r="B873" s="3">
        <v>46163</v>
      </c>
      <c r="C873" s="4">
        <f>YEAR(SalesDataTable[[#This Row],[Order Date]])</f>
        <v>2026</v>
      </c>
      <c r="D873" s="10" t="str">
        <f>"Q"&amp;ROUNDUP(MONTH(SalesDataTable[[#This Row],[Order Date]])/3,0)</f>
        <v>Q2</v>
      </c>
      <c r="E873" s="4" t="str">
        <f>TEXT(SalesDataTable[[#This Row],[Order Date]],"mmm")</f>
        <v>May</v>
      </c>
      <c r="F873" s="4" t="s">
        <v>20</v>
      </c>
      <c r="G873" s="4" t="s">
        <v>33</v>
      </c>
      <c r="H873" s="4" t="s">
        <v>2</v>
      </c>
      <c r="I873" s="4" t="s">
        <v>13</v>
      </c>
      <c r="J873" s="4" t="s">
        <v>34</v>
      </c>
      <c r="K873" s="4" t="s">
        <v>42</v>
      </c>
      <c r="L873" s="8">
        <v>3</v>
      </c>
      <c r="M873" s="5">
        <v>36.229999999999997</v>
      </c>
      <c r="N873" s="6">
        <v>0</v>
      </c>
      <c r="O873" s="5">
        <v>13.55</v>
      </c>
      <c r="P873" s="5">
        <f t="shared" si="52"/>
        <v>108.69</v>
      </c>
      <c r="Q873" s="5">
        <f t="shared" si="53"/>
        <v>40.650000000000006</v>
      </c>
      <c r="R873" s="5">
        <f t="shared" si="54"/>
        <v>68.039999999999992</v>
      </c>
      <c r="S873" s="7">
        <f t="shared" si="55"/>
        <v>0.62600055202870541</v>
      </c>
    </row>
    <row r="874" spans="1:19" ht="15.6">
      <c r="A874" s="2">
        <v>1213</v>
      </c>
      <c r="B874" s="3">
        <v>46163</v>
      </c>
      <c r="C874" s="4">
        <f>YEAR(SalesDataTable[[#This Row],[Order Date]])</f>
        <v>2026</v>
      </c>
      <c r="D874" s="10" t="str">
        <f>"Q"&amp;ROUNDUP(MONTH(SalesDataTable[[#This Row],[Order Date]])/3,0)</f>
        <v>Q2</v>
      </c>
      <c r="E874" s="4" t="str">
        <f>TEXT(SalesDataTable[[#This Row],[Order Date]],"mmm")</f>
        <v>May</v>
      </c>
      <c r="F874" s="4" t="s">
        <v>11</v>
      </c>
      <c r="G874" s="4" t="s">
        <v>12</v>
      </c>
      <c r="H874" s="4" t="s">
        <v>28</v>
      </c>
      <c r="I874" s="4" t="s">
        <v>3</v>
      </c>
      <c r="J874" s="4" t="s">
        <v>23</v>
      </c>
      <c r="K874" s="4" t="s">
        <v>51</v>
      </c>
      <c r="L874" s="8">
        <v>3</v>
      </c>
      <c r="M874" s="5">
        <v>120.61</v>
      </c>
      <c r="N874" s="6">
        <v>0</v>
      </c>
      <c r="O874" s="5">
        <v>60.17</v>
      </c>
      <c r="P874" s="5">
        <f t="shared" si="52"/>
        <v>361.83</v>
      </c>
      <c r="Q874" s="5">
        <f t="shared" si="53"/>
        <v>180.51</v>
      </c>
      <c r="R874" s="5">
        <f t="shared" si="54"/>
        <v>181.32</v>
      </c>
      <c r="S874" s="7">
        <f t="shared" si="55"/>
        <v>0.50111931017328581</v>
      </c>
    </row>
    <row r="875" spans="1:19" ht="15.6">
      <c r="A875" s="2">
        <v>1849</v>
      </c>
      <c r="B875" s="3">
        <v>46163</v>
      </c>
      <c r="C875" s="4">
        <f>YEAR(SalesDataTable[[#This Row],[Order Date]])</f>
        <v>2026</v>
      </c>
      <c r="D875" s="10" t="str">
        <f>"Q"&amp;ROUNDUP(MONTH(SalesDataTable[[#This Row],[Order Date]])/3,0)</f>
        <v>Q2</v>
      </c>
      <c r="E875" s="4" t="str">
        <f>TEXT(SalesDataTable[[#This Row],[Order Date]],"mmm")</f>
        <v>May</v>
      </c>
      <c r="F875" s="4" t="s">
        <v>11</v>
      </c>
      <c r="G875" s="4" t="s">
        <v>25</v>
      </c>
      <c r="H875" s="4" t="s">
        <v>28</v>
      </c>
      <c r="I875" s="4" t="s">
        <v>3</v>
      </c>
      <c r="J875" s="4" t="s">
        <v>14</v>
      </c>
      <c r="K875" s="4" t="s">
        <v>32</v>
      </c>
      <c r="L875" s="8">
        <v>3</v>
      </c>
      <c r="M875" s="5">
        <v>46.46</v>
      </c>
      <c r="N875" s="6">
        <v>0</v>
      </c>
      <c r="O875" s="5">
        <v>18.71</v>
      </c>
      <c r="P875" s="5">
        <f t="shared" si="52"/>
        <v>139.38</v>
      </c>
      <c r="Q875" s="5">
        <f t="shared" si="53"/>
        <v>56.13</v>
      </c>
      <c r="R875" s="5">
        <f t="shared" si="54"/>
        <v>83.25</v>
      </c>
      <c r="S875" s="7">
        <f t="shared" si="55"/>
        <v>0.59728798966853214</v>
      </c>
    </row>
    <row r="876" spans="1:19" ht="15.6">
      <c r="A876" s="2">
        <v>2395</v>
      </c>
      <c r="B876" s="3">
        <v>46163</v>
      </c>
      <c r="C876" s="4">
        <f>YEAR(SalesDataTable[[#This Row],[Order Date]])</f>
        <v>2026</v>
      </c>
      <c r="D876" s="10" t="str">
        <f>"Q"&amp;ROUNDUP(MONTH(SalesDataTable[[#This Row],[Order Date]])/3,0)</f>
        <v>Q2</v>
      </c>
      <c r="E876" s="4" t="str">
        <f>TEXT(SalesDataTable[[#This Row],[Order Date]],"mmm")</f>
        <v>May</v>
      </c>
      <c r="F876" s="4" t="s">
        <v>6</v>
      </c>
      <c r="G876" s="4" t="s">
        <v>43</v>
      </c>
      <c r="H876" s="4" t="s">
        <v>2</v>
      </c>
      <c r="I876" s="4" t="s">
        <v>16</v>
      </c>
      <c r="J876" s="4" t="s">
        <v>34</v>
      </c>
      <c r="K876" s="4" t="s">
        <v>42</v>
      </c>
      <c r="L876" s="8">
        <v>1</v>
      </c>
      <c r="M876" s="5">
        <v>36.9</v>
      </c>
      <c r="N876" s="6">
        <v>0.05</v>
      </c>
      <c r="O876" s="5">
        <v>13.89</v>
      </c>
      <c r="P876" s="5">
        <f t="shared" si="52"/>
        <v>35.055</v>
      </c>
      <c r="Q876" s="5">
        <f t="shared" si="53"/>
        <v>13.89</v>
      </c>
      <c r="R876" s="5">
        <f t="shared" si="54"/>
        <v>21.164999999999999</v>
      </c>
      <c r="S876" s="7">
        <f t="shared" si="55"/>
        <v>0.60376551133932388</v>
      </c>
    </row>
    <row r="877" spans="1:19" ht="15.6">
      <c r="A877" s="2">
        <v>4166</v>
      </c>
      <c r="B877" s="3">
        <v>46163</v>
      </c>
      <c r="C877" s="4">
        <f>YEAR(SalesDataTable[[#This Row],[Order Date]])</f>
        <v>2026</v>
      </c>
      <c r="D877" s="10" t="str">
        <f>"Q"&amp;ROUNDUP(MONTH(SalesDataTable[[#This Row],[Order Date]])/3,0)</f>
        <v>Q2</v>
      </c>
      <c r="E877" s="4" t="str">
        <f>TEXT(SalesDataTable[[#This Row],[Order Date]],"mmm")</f>
        <v>May</v>
      </c>
      <c r="F877" s="4" t="s">
        <v>11</v>
      </c>
      <c r="G877" s="4" t="s">
        <v>18</v>
      </c>
      <c r="H877" s="4" t="s">
        <v>2</v>
      </c>
      <c r="I877" s="4" t="s">
        <v>13</v>
      </c>
      <c r="J877" s="4" t="s">
        <v>34</v>
      </c>
      <c r="K877" s="4" t="s">
        <v>35</v>
      </c>
      <c r="L877" s="8">
        <v>6</v>
      </c>
      <c r="M877" s="5">
        <v>40.61</v>
      </c>
      <c r="N877" s="6">
        <v>0.05</v>
      </c>
      <c r="O877" s="5">
        <v>15.14</v>
      </c>
      <c r="P877" s="5">
        <f t="shared" si="52"/>
        <v>231.47699999999998</v>
      </c>
      <c r="Q877" s="5">
        <f t="shared" si="53"/>
        <v>90.84</v>
      </c>
      <c r="R877" s="5">
        <f t="shared" si="54"/>
        <v>140.63699999999997</v>
      </c>
      <c r="S877" s="7">
        <f t="shared" si="55"/>
        <v>0.607563602431343</v>
      </c>
    </row>
    <row r="878" spans="1:19" ht="15.6">
      <c r="A878" s="2">
        <v>1004</v>
      </c>
      <c r="B878" s="3">
        <v>46164</v>
      </c>
      <c r="C878" s="4">
        <f>YEAR(SalesDataTable[[#This Row],[Order Date]])</f>
        <v>2026</v>
      </c>
      <c r="D878" s="10" t="str">
        <f>"Q"&amp;ROUNDUP(MONTH(SalesDataTable[[#This Row],[Order Date]])/3,0)</f>
        <v>Q2</v>
      </c>
      <c r="E878" s="4" t="str">
        <f>TEXT(SalesDataTable[[#This Row],[Order Date]],"mmm")</f>
        <v>May</v>
      </c>
      <c r="F878" s="4" t="s">
        <v>20</v>
      </c>
      <c r="G878" s="4" t="s">
        <v>47</v>
      </c>
      <c r="H878" s="4" t="s">
        <v>2</v>
      </c>
      <c r="I878" s="4" t="s">
        <v>16</v>
      </c>
      <c r="J878" s="4" t="s">
        <v>14</v>
      </c>
      <c r="K878" s="4" t="s">
        <v>15</v>
      </c>
      <c r="L878" s="8">
        <v>2</v>
      </c>
      <c r="M878" s="5">
        <v>36.86</v>
      </c>
      <c r="N878" s="6">
        <v>0.05</v>
      </c>
      <c r="O878" s="5">
        <v>13.85</v>
      </c>
      <c r="P878" s="5">
        <f t="shared" si="52"/>
        <v>70.033999999999992</v>
      </c>
      <c r="Q878" s="5">
        <f t="shared" si="53"/>
        <v>27.7</v>
      </c>
      <c r="R878" s="5">
        <f t="shared" si="54"/>
        <v>42.333999999999989</v>
      </c>
      <c r="S878" s="7">
        <f t="shared" si="55"/>
        <v>0.60447782505640113</v>
      </c>
    </row>
    <row r="879" spans="1:19" ht="15.6">
      <c r="A879" s="2">
        <v>1012</v>
      </c>
      <c r="B879" s="3">
        <v>46164</v>
      </c>
      <c r="C879" s="4">
        <f>YEAR(SalesDataTable[[#This Row],[Order Date]])</f>
        <v>2026</v>
      </c>
      <c r="D879" s="10" t="str">
        <f>"Q"&amp;ROUNDUP(MONTH(SalesDataTable[[#This Row],[Order Date]])/3,0)</f>
        <v>Q2</v>
      </c>
      <c r="E879" s="4" t="str">
        <f>TEXT(SalesDataTable[[#This Row],[Order Date]],"mmm")</f>
        <v>May</v>
      </c>
      <c r="F879" s="4" t="s">
        <v>6</v>
      </c>
      <c r="G879" s="4" t="s">
        <v>27</v>
      </c>
      <c r="H879" s="4" t="s">
        <v>2</v>
      </c>
      <c r="I879" s="4" t="s">
        <v>13</v>
      </c>
      <c r="J879" s="4" t="s">
        <v>9</v>
      </c>
      <c r="K879" s="4" t="s">
        <v>37</v>
      </c>
      <c r="L879" s="8">
        <v>3</v>
      </c>
      <c r="M879" s="5">
        <v>156.74</v>
      </c>
      <c r="N879" s="6">
        <v>0</v>
      </c>
      <c r="O879" s="5">
        <v>79.819999999999993</v>
      </c>
      <c r="P879" s="5">
        <f t="shared" si="52"/>
        <v>470.22</v>
      </c>
      <c r="Q879" s="5">
        <f t="shared" si="53"/>
        <v>239.45999999999998</v>
      </c>
      <c r="R879" s="5">
        <f t="shared" si="54"/>
        <v>230.76000000000005</v>
      </c>
      <c r="S879" s="7">
        <f t="shared" si="55"/>
        <v>0.49074901110118674</v>
      </c>
    </row>
    <row r="880" spans="1:19" ht="15.6">
      <c r="A880" s="2">
        <v>2180</v>
      </c>
      <c r="B880" s="3">
        <v>46164</v>
      </c>
      <c r="C880" s="4">
        <f>YEAR(SalesDataTable[[#This Row],[Order Date]])</f>
        <v>2026</v>
      </c>
      <c r="D880" s="10" t="str">
        <f>"Q"&amp;ROUNDUP(MONTH(SalesDataTable[[#This Row],[Order Date]])/3,0)</f>
        <v>Q2</v>
      </c>
      <c r="E880" s="4" t="str">
        <f>TEXT(SalesDataTable[[#This Row],[Order Date]],"mmm")</f>
        <v>May</v>
      </c>
      <c r="F880" s="4" t="s">
        <v>0</v>
      </c>
      <c r="G880" s="4" t="s">
        <v>36</v>
      </c>
      <c r="H880" s="4" t="s">
        <v>8</v>
      </c>
      <c r="I880" s="4" t="s">
        <v>3</v>
      </c>
      <c r="J880" s="4" t="s">
        <v>4</v>
      </c>
      <c r="K880" s="4" t="s">
        <v>22</v>
      </c>
      <c r="L880" s="8">
        <v>3</v>
      </c>
      <c r="M880" s="5">
        <v>51.04</v>
      </c>
      <c r="N880" s="6">
        <v>0.2</v>
      </c>
      <c r="O880" s="5">
        <v>22.32</v>
      </c>
      <c r="P880" s="5">
        <f t="shared" si="52"/>
        <v>122.49600000000001</v>
      </c>
      <c r="Q880" s="5">
        <f t="shared" si="53"/>
        <v>66.960000000000008</v>
      </c>
      <c r="R880" s="5">
        <f t="shared" si="54"/>
        <v>55.536000000000001</v>
      </c>
      <c r="S880" s="7">
        <f t="shared" si="55"/>
        <v>0.45336990595611282</v>
      </c>
    </row>
    <row r="881" spans="1:19" ht="15.6">
      <c r="A881" s="2">
        <v>3659</v>
      </c>
      <c r="B881" s="3">
        <v>46164</v>
      </c>
      <c r="C881" s="4">
        <f>YEAR(SalesDataTable[[#This Row],[Order Date]])</f>
        <v>2026</v>
      </c>
      <c r="D881" s="10" t="str">
        <f>"Q"&amp;ROUNDUP(MONTH(SalesDataTable[[#This Row],[Order Date]])/3,0)</f>
        <v>Q2</v>
      </c>
      <c r="E881" s="4" t="str">
        <f>TEXT(SalesDataTable[[#This Row],[Order Date]],"mmm")</f>
        <v>May</v>
      </c>
      <c r="F881" s="4" t="s">
        <v>20</v>
      </c>
      <c r="G881" s="4" t="s">
        <v>47</v>
      </c>
      <c r="H881" s="4" t="s">
        <v>19</v>
      </c>
      <c r="I881" s="4" t="s">
        <v>13</v>
      </c>
      <c r="J881" s="4" t="s">
        <v>9</v>
      </c>
      <c r="K881" s="4" t="s">
        <v>10</v>
      </c>
      <c r="L881" s="8">
        <v>2</v>
      </c>
      <c r="M881" s="5">
        <v>93.55</v>
      </c>
      <c r="N881" s="6">
        <v>0</v>
      </c>
      <c r="O881" s="5">
        <v>44.31</v>
      </c>
      <c r="P881" s="5">
        <f t="shared" si="52"/>
        <v>187.1</v>
      </c>
      <c r="Q881" s="5">
        <f t="shared" si="53"/>
        <v>88.62</v>
      </c>
      <c r="R881" s="5">
        <f t="shared" si="54"/>
        <v>98.47999999999999</v>
      </c>
      <c r="S881" s="7">
        <f t="shared" si="55"/>
        <v>0.52634954569748793</v>
      </c>
    </row>
    <row r="882" spans="1:19" ht="15.6">
      <c r="A882" s="2">
        <v>3775</v>
      </c>
      <c r="B882" s="3">
        <v>46164</v>
      </c>
      <c r="C882" s="4">
        <f>YEAR(SalesDataTable[[#This Row],[Order Date]])</f>
        <v>2026</v>
      </c>
      <c r="D882" s="10" t="str">
        <f>"Q"&amp;ROUNDUP(MONTH(SalesDataTable[[#This Row],[Order Date]])/3,0)</f>
        <v>Q2</v>
      </c>
      <c r="E882" s="4" t="str">
        <f>TEXT(SalesDataTable[[#This Row],[Order Date]],"mmm")</f>
        <v>May</v>
      </c>
      <c r="F882" s="4" t="s">
        <v>11</v>
      </c>
      <c r="G882" s="4" t="s">
        <v>12</v>
      </c>
      <c r="H882" s="4" t="s">
        <v>2</v>
      </c>
      <c r="I882" s="4" t="s">
        <v>16</v>
      </c>
      <c r="J882" s="4" t="s">
        <v>14</v>
      </c>
      <c r="K882" s="4" t="s">
        <v>44</v>
      </c>
      <c r="L882" s="8">
        <v>1</v>
      </c>
      <c r="M882" s="5">
        <v>131.74</v>
      </c>
      <c r="N882" s="6">
        <v>0</v>
      </c>
      <c r="O882" s="5">
        <v>66.650000000000006</v>
      </c>
      <c r="P882" s="5">
        <f t="shared" si="52"/>
        <v>131.74</v>
      </c>
      <c r="Q882" s="5">
        <f t="shared" si="53"/>
        <v>66.650000000000006</v>
      </c>
      <c r="R882" s="5">
        <f t="shared" si="54"/>
        <v>65.09</v>
      </c>
      <c r="S882" s="7">
        <f t="shared" si="55"/>
        <v>0.49407924700166994</v>
      </c>
    </row>
    <row r="883" spans="1:19" ht="15.6">
      <c r="A883" s="2">
        <v>4071</v>
      </c>
      <c r="B883" s="3">
        <v>46164</v>
      </c>
      <c r="C883" s="4">
        <f>YEAR(SalesDataTable[[#This Row],[Order Date]])</f>
        <v>2026</v>
      </c>
      <c r="D883" s="10" t="str">
        <f>"Q"&amp;ROUNDUP(MONTH(SalesDataTable[[#This Row],[Order Date]])/3,0)</f>
        <v>Q2</v>
      </c>
      <c r="E883" s="4" t="str">
        <f>TEXT(SalesDataTable[[#This Row],[Order Date]],"mmm")</f>
        <v>May</v>
      </c>
      <c r="F883" s="4" t="s">
        <v>20</v>
      </c>
      <c r="G883" s="4" t="s">
        <v>33</v>
      </c>
      <c r="H883" s="4" t="s">
        <v>2</v>
      </c>
      <c r="I883" s="4" t="s">
        <v>13</v>
      </c>
      <c r="J883" s="4" t="s">
        <v>9</v>
      </c>
      <c r="K883" s="4" t="s">
        <v>10</v>
      </c>
      <c r="L883" s="8">
        <v>5</v>
      </c>
      <c r="M883" s="5">
        <v>91.79</v>
      </c>
      <c r="N883" s="6">
        <v>0.05</v>
      </c>
      <c r="O883" s="5">
        <v>44.48</v>
      </c>
      <c r="P883" s="5">
        <f t="shared" si="52"/>
        <v>436.0025</v>
      </c>
      <c r="Q883" s="5">
        <f t="shared" si="53"/>
        <v>222.39999999999998</v>
      </c>
      <c r="R883" s="5">
        <f t="shared" si="54"/>
        <v>213.60250000000002</v>
      </c>
      <c r="S883" s="7">
        <f t="shared" si="55"/>
        <v>0.48991118170193981</v>
      </c>
    </row>
    <row r="884" spans="1:19" ht="15.6">
      <c r="A884" s="2">
        <v>5137</v>
      </c>
      <c r="B884" s="3">
        <v>46164</v>
      </c>
      <c r="C884" s="4">
        <f>YEAR(SalesDataTable[[#This Row],[Order Date]])</f>
        <v>2026</v>
      </c>
      <c r="D884" s="10" t="str">
        <f>"Q"&amp;ROUNDUP(MONTH(SalesDataTable[[#This Row],[Order Date]])/3,0)</f>
        <v>Q2</v>
      </c>
      <c r="E884" s="4" t="str">
        <f>TEXT(SalesDataTable[[#This Row],[Order Date]],"mmm")</f>
        <v>May</v>
      </c>
      <c r="F884" s="4" t="s">
        <v>20</v>
      </c>
      <c r="G884" s="4" t="s">
        <v>47</v>
      </c>
      <c r="H884" s="4" t="s">
        <v>2</v>
      </c>
      <c r="I884" s="4" t="s">
        <v>16</v>
      </c>
      <c r="J884" s="4" t="s">
        <v>9</v>
      </c>
      <c r="K884" s="4" t="s">
        <v>37</v>
      </c>
      <c r="L884" s="8">
        <v>4</v>
      </c>
      <c r="M884" s="5">
        <v>155.4</v>
      </c>
      <c r="N884" s="6">
        <v>0.05</v>
      </c>
      <c r="O884" s="5">
        <v>77.31</v>
      </c>
      <c r="P884" s="5">
        <f t="shared" si="52"/>
        <v>590.52</v>
      </c>
      <c r="Q884" s="5">
        <f t="shared" si="53"/>
        <v>309.24</v>
      </c>
      <c r="R884" s="5">
        <f t="shared" si="54"/>
        <v>281.27999999999997</v>
      </c>
      <c r="S884" s="7">
        <f t="shared" si="55"/>
        <v>0.47632595001016048</v>
      </c>
    </row>
    <row r="885" spans="1:19" ht="15.6">
      <c r="A885" s="2">
        <v>133</v>
      </c>
      <c r="B885" s="3">
        <v>46165</v>
      </c>
      <c r="C885" s="4">
        <f>YEAR(SalesDataTable[[#This Row],[Order Date]])</f>
        <v>2026</v>
      </c>
      <c r="D885" s="10" t="str">
        <f>"Q"&amp;ROUNDUP(MONTH(SalesDataTable[[#This Row],[Order Date]])/3,0)</f>
        <v>Q2</v>
      </c>
      <c r="E885" s="4" t="str">
        <f>TEXT(SalesDataTable[[#This Row],[Order Date]],"mmm")</f>
        <v>May</v>
      </c>
      <c r="F885" s="4" t="s">
        <v>6</v>
      </c>
      <c r="G885" s="4" t="s">
        <v>7</v>
      </c>
      <c r="H885" s="4" t="s">
        <v>2</v>
      </c>
      <c r="I885" s="4" t="s">
        <v>13</v>
      </c>
      <c r="J885" s="4" t="s">
        <v>14</v>
      </c>
      <c r="K885" s="4" t="s">
        <v>15</v>
      </c>
      <c r="L885" s="8">
        <v>1</v>
      </c>
      <c r="M885" s="5">
        <v>36.57</v>
      </c>
      <c r="N885" s="6">
        <v>0.05</v>
      </c>
      <c r="O885" s="5">
        <v>13.33</v>
      </c>
      <c r="P885" s="5">
        <f t="shared" si="52"/>
        <v>34.741500000000002</v>
      </c>
      <c r="Q885" s="5">
        <f t="shared" si="53"/>
        <v>13.33</v>
      </c>
      <c r="R885" s="5">
        <f t="shared" si="54"/>
        <v>21.411500000000004</v>
      </c>
      <c r="S885" s="7">
        <f t="shared" si="55"/>
        <v>0.61630902522919284</v>
      </c>
    </row>
    <row r="886" spans="1:19" ht="15.6">
      <c r="A886" s="2">
        <v>1385</v>
      </c>
      <c r="B886" s="3">
        <v>46165</v>
      </c>
      <c r="C886" s="4">
        <f>YEAR(SalesDataTable[[#This Row],[Order Date]])</f>
        <v>2026</v>
      </c>
      <c r="D886" s="10" t="str">
        <f>"Q"&amp;ROUNDUP(MONTH(SalesDataTable[[#This Row],[Order Date]])/3,0)</f>
        <v>Q2</v>
      </c>
      <c r="E886" s="4" t="str">
        <f>TEXT(SalesDataTable[[#This Row],[Order Date]],"mmm")</f>
        <v>May</v>
      </c>
      <c r="F886" s="4" t="s">
        <v>11</v>
      </c>
      <c r="G886" s="4" t="s">
        <v>52</v>
      </c>
      <c r="H886" s="4" t="s">
        <v>2</v>
      </c>
      <c r="I886" s="4" t="s">
        <v>13</v>
      </c>
      <c r="J886" s="4" t="s">
        <v>4</v>
      </c>
      <c r="K886" s="4" t="s">
        <v>26</v>
      </c>
      <c r="L886" s="8">
        <v>2</v>
      </c>
      <c r="M886" s="5">
        <v>41.19</v>
      </c>
      <c r="N886" s="6">
        <v>0</v>
      </c>
      <c r="O886" s="5">
        <v>17.190000000000001</v>
      </c>
      <c r="P886" s="5">
        <f t="shared" si="52"/>
        <v>82.38</v>
      </c>
      <c r="Q886" s="5">
        <f t="shared" si="53"/>
        <v>34.380000000000003</v>
      </c>
      <c r="R886" s="5">
        <f t="shared" si="54"/>
        <v>47.999999999999993</v>
      </c>
      <c r="S886" s="7">
        <f t="shared" si="55"/>
        <v>0.58266569555717407</v>
      </c>
    </row>
    <row r="887" spans="1:19" ht="15.6">
      <c r="A887" s="2">
        <v>1597</v>
      </c>
      <c r="B887" s="3">
        <v>46165</v>
      </c>
      <c r="C887" s="4">
        <f>YEAR(SalesDataTable[[#This Row],[Order Date]])</f>
        <v>2026</v>
      </c>
      <c r="D887" s="10" t="str">
        <f>"Q"&amp;ROUNDUP(MONTH(SalesDataTable[[#This Row],[Order Date]])/3,0)</f>
        <v>Q2</v>
      </c>
      <c r="E887" s="4" t="str">
        <f>TEXT(SalesDataTable[[#This Row],[Order Date]],"mmm")</f>
        <v>May</v>
      </c>
      <c r="F887" s="4" t="s">
        <v>20</v>
      </c>
      <c r="G887" s="4" t="s">
        <v>33</v>
      </c>
      <c r="H887" s="4" t="s">
        <v>2</v>
      </c>
      <c r="I887" s="4" t="s">
        <v>3</v>
      </c>
      <c r="J887" s="4" t="s">
        <v>14</v>
      </c>
      <c r="K887" s="4" t="s">
        <v>44</v>
      </c>
      <c r="L887" s="8">
        <v>1</v>
      </c>
      <c r="M887" s="5">
        <v>136.66999999999999</v>
      </c>
      <c r="N887" s="6">
        <v>0.05</v>
      </c>
      <c r="O887" s="5">
        <v>67.099999999999994</v>
      </c>
      <c r="P887" s="5">
        <f t="shared" si="52"/>
        <v>129.83649999999997</v>
      </c>
      <c r="Q887" s="5">
        <f t="shared" si="53"/>
        <v>67.099999999999994</v>
      </c>
      <c r="R887" s="5">
        <f t="shared" si="54"/>
        <v>62.736499999999978</v>
      </c>
      <c r="S887" s="7">
        <f t="shared" si="55"/>
        <v>0.48319617364916639</v>
      </c>
    </row>
    <row r="888" spans="1:19" ht="15.6">
      <c r="A888" s="2">
        <v>2273</v>
      </c>
      <c r="B888" s="3">
        <v>46165</v>
      </c>
      <c r="C888" s="4">
        <f>YEAR(SalesDataTable[[#This Row],[Order Date]])</f>
        <v>2026</v>
      </c>
      <c r="D888" s="10" t="str">
        <f>"Q"&amp;ROUNDUP(MONTH(SalesDataTable[[#This Row],[Order Date]])/3,0)</f>
        <v>Q2</v>
      </c>
      <c r="E888" s="4" t="str">
        <f>TEXT(SalesDataTable[[#This Row],[Order Date]],"mmm")</f>
        <v>May</v>
      </c>
      <c r="F888" s="4" t="s">
        <v>11</v>
      </c>
      <c r="G888" s="4" t="s">
        <v>12</v>
      </c>
      <c r="H888" s="4" t="s">
        <v>19</v>
      </c>
      <c r="I888" s="4" t="s">
        <v>13</v>
      </c>
      <c r="J888" s="4" t="s">
        <v>34</v>
      </c>
      <c r="K888" s="4" t="s">
        <v>42</v>
      </c>
      <c r="L888" s="8">
        <v>2</v>
      </c>
      <c r="M888" s="5">
        <v>35.700000000000003</v>
      </c>
      <c r="N888" s="6">
        <v>0</v>
      </c>
      <c r="O888" s="5">
        <v>13.52</v>
      </c>
      <c r="P888" s="5">
        <f t="shared" si="52"/>
        <v>71.400000000000006</v>
      </c>
      <c r="Q888" s="5">
        <f t="shared" si="53"/>
        <v>27.04</v>
      </c>
      <c r="R888" s="5">
        <f t="shared" si="54"/>
        <v>44.360000000000007</v>
      </c>
      <c r="S888" s="7">
        <f t="shared" si="55"/>
        <v>0.62128851540616248</v>
      </c>
    </row>
    <row r="889" spans="1:19" ht="15.6">
      <c r="A889" s="2">
        <v>2931</v>
      </c>
      <c r="B889" s="3">
        <v>46165</v>
      </c>
      <c r="C889" s="4">
        <f>YEAR(SalesDataTable[[#This Row],[Order Date]])</f>
        <v>2026</v>
      </c>
      <c r="D889" s="10" t="str">
        <f>"Q"&amp;ROUNDUP(MONTH(SalesDataTable[[#This Row],[Order Date]])/3,0)</f>
        <v>Q2</v>
      </c>
      <c r="E889" s="4" t="str">
        <f>TEXT(SalesDataTable[[#This Row],[Order Date]],"mmm")</f>
        <v>May</v>
      </c>
      <c r="F889" s="4" t="s">
        <v>0</v>
      </c>
      <c r="G889" s="4" t="s">
        <v>1</v>
      </c>
      <c r="H889" s="4" t="s">
        <v>2</v>
      </c>
      <c r="I889" s="4" t="s">
        <v>3</v>
      </c>
      <c r="J889" s="4" t="s">
        <v>4</v>
      </c>
      <c r="K889" s="4" t="s">
        <v>30</v>
      </c>
      <c r="L889" s="8">
        <v>1</v>
      </c>
      <c r="M889" s="5">
        <v>100.87</v>
      </c>
      <c r="N889" s="6">
        <v>0</v>
      </c>
      <c r="O889" s="5">
        <v>50.4</v>
      </c>
      <c r="P889" s="5">
        <f t="shared" si="52"/>
        <v>100.87</v>
      </c>
      <c r="Q889" s="5">
        <f t="shared" si="53"/>
        <v>50.4</v>
      </c>
      <c r="R889" s="5">
        <f t="shared" si="54"/>
        <v>50.470000000000006</v>
      </c>
      <c r="S889" s="7">
        <f t="shared" si="55"/>
        <v>0.5003469812630118</v>
      </c>
    </row>
    <row r="890" spans="1:19" ht="15.6">
      <c r="A890" s="2">
        <v>4143</v>
      </c>
      <c r="B890" s="3">
        <v>46165</v>
      </c>
      <c r="C890" s="4">
        <f>YEAR(SalesDataTable[[#This Row],[Order Date]])</f>
        <v>2026</v>
      </c>
      <c r="D890" s="10" t="str">
        <f>"Q"&amp;ROUNDUP(MONTH(SalesDataTable[[#This Row],[Order Date]])/3,0)</f>
        <v>Q2</v>
      </c>
      <c r="E890" s="4" t="str">
        <f>TEXT(SalesDataTable[[#This Row],[Order Date]],"mmm")</f>
        <v>May</v>
      </c>
      <c r="F890" s="4" t="s">
        <v>11</v>
      </c>
      <c r="G890" s="4" t="s">
        <v>52</v>
      </c>
      <c r="H890" s="4" t="s">
        <v>19</v>
      </c>
      <c r="I890" s="4" t="s">
        <v>3</v>
      </c>
      <c r="J890" s="4" t="s">
        <v>14</v>
      </c>
      <c r="K890" s="4" t="s">
        <v>44</v>
      </c>
      <c r="L890" s="8">
        <v>1</v>
      </c>
      <c r="M890" s="5">
        <v>130.80000000000001</v>
      </c>
      <c r="N890" s="6">
        <v>0</v>
      </c>
      <c r="O890" s="5">
        <v>68.7</v>
      </c>
      <c r="P890" s="5">
        <f t="shared" si="52"/>
        <v>130.80000000000001</v>
      </c>
      <c r="Q890" s="5">
        <f t="shared" si="53"/>
        <v>68.7</v>
      </c>
      <c r="R890" s="5">
        <f t="shared" si="54"/>
        <v>62.100000000000009</v>
      </c>
      <c r="S890" s="7">
        <f t="shared" si="55"/>
        <v>0.4747706422018349</v>
      </c>
    </row>
    <row r="891" spans="1:19" ht="15.6">
      <c r="A891" s="2">
        <v>4504</v>
      </c>
      <c r="B891" s="3">
        <v>46165</v>
      </c>
      <c r="C891" s="4">
        <f>YEAR(SalesDataTable[[#This Row],[Order Date]])</f>
        <v>2026</v>
      </c>
      <c r="D891" s="10" t="str">
        <f>"Q"&amp;ROUNDUP(MONTH(SalesDataTable[[#This Row],[Order Date]])/3,0)</f>
        <v>Q2</v>
      </c>
      <c r="E891" s="4" t="str">
        <f>TEXT(SalesDataTable[[#This Row],[Order Date]],"mmm")</f>
        <v>May</v>
      </c>
      <c r="F891" s="4" t="s">
        <v>0</v>
      </c>
      <c r="G891" s="4" t="s">
        <v>36</v>
      </c>
      <c r="H891" s="4" t="s">
        <v>28</v>
      </c>
      <c r="I891" s="4" t="s">
        <v>3</v>
      </c>
      <c r="J891" s="4" t="s">
        <v>9</v>
      </c>
      <c r="K891" s="4" t="s">
        <v>37</v>
      </c>
      <c r="L891" s="8">
        <v>1</v>
      </c>
      <c r="M891" s="5">
        <v>153.88999999999999</v>
      </c>
      <c r="N891" s="6">
        <v>0</v>
      </c>
      <c r="O891" s="5">
        <v>79.64</v>
      </c>
      <c r="P891" s="5">
        <f t="shared" si="52"/>
        <v>153.88999999999999</v>
      </c>
      <c r="Q891" s="5">
        <f t="shared" si="53"/>
        <v>79.64</v>
      </c>
      <c r="R891" s="5">
        <f t="shared" si="54"/>
        <v>74.249999999999986</v>
      </c>
      <c r="S891" s="7">
        <f t="shared" si="55"/>
        <v>0.4824874910650464</v>
      </c>
    </row>
    <row r="892" spans="1:19" ht="15.6">
      <c r="A892" s="2">
        <v>656</v>
      </c>
      <c r="B892" s="3">
        <v>46166</v>
      </c>
      <c r="C892" s="4">
        <f>YEAR(SalesDataTable[[#This Row],[Order Date]])</f>
        <v>2026</v>
      </c>
      <c r="D892" s="10" t="str">
        <f>"Q"&amp;ROUNDUP(MONTH(SalesDataTable[[#This Row],[Order Date]])/3,0)</f>
        <v>Q2</v>
      </c>
      <c r="E892" s="4" t="str">
        <f>TEXT(SalesDataTable[[#This Row],[Order Date]],"mmm")</f>
        <v>May</v>
      </c>
      <c r="F892" s="4" t="s">
        <v>20</v>
      </c>
      <c r="G892" s="4" t="s">
        <v>31</v>
      </c>
      <c r="H892" s="4" t="s">
        <v>2</v>
      </c>
      <c r="I892" s="4" t="s">
        <v>13</v>
      </c>
      <c r="J892" s="4" t="s">
        <v>23</v>
      </c>
      <c r="K892" s="4" t="s">
        <v>51</v>
      </c>
      <c r="L892" s="8">
        <v>1</v>
      </c>
      <c r="M892" s="5">
        <v>122.51</v>
      </c>
      <c r="N892" s="6">
        <v>0.15</v>
      </c>
      <c r="O892" s="5">
        <v>62.2</v>
      </c>
      <c r="P892" s="5">
        <f t="shared" si="52"/>
        <v>104.1335</v>
      </c>
      <c r="Q892" s="5">
        <f t="shared" si="53"/>
        <v>62.2</v>
      </c>
      <c r="R892" s="5">
        <f t="shared" si="54"/>
        <v>41.933499999999995</v>
      </c>
      <c r="S892" s="7">
        <f t="shared" si="55"/>
        <v>0.40268981643755369</v>
      </c>
    </row>
    <row r="893" spans="1:19" ht="15.6">
      <c r="A893" s="2">
        <v>979</v>
      </c>
      <c r="B893" s="3">
        <v>46166</v>
      </c>
      <c r="C893" s="4">
        <f>YEAR(SalesDataTable[[#This Row],[Order Date]])</f>
        <v>2026</v>
      </c>
      <c r="D893" s="10" t="str">
        <f>"Q"&amp;ROUNDUP(MONTH(SalesDataTable[[#This Row],[Order Date]])/3,0)</f>
        <v>Q2</v>
      </c>
      <c r="E893" s="4" t="str">
        <f>TEXT(SalesDataTable[[#This Row],[Order Date]],"mmm")</f>
        <v>May</v>
      </c>
      <c r="F893" s="4" t="s">
        <v>20</v>
      </c>
      <c r="G893" s="4" t="s">
        <v>21</v>
      </c>
      <c r="H893" s="4" t="s">
        <v>8</v>
      </c>
      <c r="I893" s="4" t="s">
        <v>3</v>
      </c>
      <c r="J893" s="4" t="s">
        <v>4</v>
      </c>
      <c r="K893" s="4" t="s">
        <v>5</v>
      </c>
      <c r="L893" s="8">
        <v>8</v>
      </c>
      <c r="M893" s="5">
        <v>79.94</v>
      </c>
      <c r="N893" s="6">
        <v>0.15</v>
      </c>
      <c r="O893" s="5">
        <v>41.65</v>
      </c>
      <c r="P893" s="5">
        <f t="shared" si="52"/>
        <v>543.59199999999998</v>
      </c>
      <c r="Q893" s="5">
        <f t="shared" si="53"/>
        <v>333.2</v>
      </c>
      <c r="R893" s="5">
        <f t="shared" si="54"/>
        <v>210.392</v>
      </c>
      <c r="S893" s="7">
        <f t="shared" si="55"/>
        <v>0.38704028021015763</v>
      </c>
    </row>
    <row r="894" spans="1:19" ht="15.6">
      <c r="A894" s="2">
        <v>1510</v>
      </c>
      <c r="B894" s="3">
        <v>46166</v>
      </c>
      <c r="C894" s="4">
        <f>YEAR(SalesDataTable[[#This Row],[Order Date]])</f>
        <v>2026</v>
      </c>
      <c r="D894" s="10" t="str">
        <f>"Q"&amp;ROUNDUP(MONTH(SalesDataTable[[#This Row],[Order Date]])/3,0)</f>
        <v>Q2</v>
      </c>
      <c r="E894" s="4" t="str">
        <f>TEXT(SalesDataTable[[#This Row],[Order Date]],"mmm")</f>
        <v>May</v>
      </c>
      <c r="F894" s="4" t="s">
        <v>20</v>
      </c>
      <c r="G894" s="4" t="s">
        <v>31</v>
      </c>
      <c r="H894" s="4" t="s">
        <v>2</v>
      </c>
      <c r="I894" s="4" t="s">
        <v>13</v>
      </c>
      <c r="J894" s="4" t="s">
        <v>4</v>
      </c>
      <c r="K894" s="4" t="s">
        <v>22</v>
      </c>
      <c r="L894" s="8">
        <v>2</v>
      </c>
      <c r="M894" s="5">
        <v>50.78</v>
      </c>
      <c r="N894" s="6">
        <v>0.05</v>
      </c>
      <c r="O894" s="5">
        <v>23.03</v>
      </c>
      <c r="P894" s="5">
        <f t="shared" si="52"/>
        <v>96.481999999999999</v>
      </c>
      <c r="Q894" s="5">
        <f t="shared" si="53"/>
        <v>46.06</v>
      </c>
      <c r="R894" s="5">
        <f t="shared" si="54"/>
        <v>50.421999999999997</v>
      </c>
      <c r="S894" s="7">
        <f t="shared" si="55"/>
        <v>0.52260525279326708</v>
      </c>
    </row>
    <row r="895" spans="1:19" ht="15.6">
      <c r="A895" s="2">
        <v>1959</v>
      </c>
      <c r="B895" s="3">
        <v>46166</v>
      </c>
      <c r="C895" s="4">
        <f>YEAR(SalesDataTable[[#This Row],[Order Date]])</f>
        <v>2026</v>
      </c>
      <c r="D895" s="10" t="str">
        <f>"Q"&amp;ROUNDUP(MONTH(SalesDataTable[[#This Row],[Order Date]])/3,0)</f>
        <v>Q2</v>
      </c>
      <c r="E895" s="4" t="str">
        <f>TEXT(SalesDataTable[[#This Row],[Order Date]],"mmm")</f>
        <v>May</v>
      </c>
      <c r="F895" s="4" t="s">
        <v>0</v>
      </c>
      <c r="G895" s="4" t="s">
        <v>50</v>
      </c>
      <c r="H895" s="4" t="s">
        <v>28</v>
      </c>
      <c r="I895" s="4" t="s">
        <v>16</v>
      </c>
      <c r="J895" s="4" t="s">
        <v>4</v>
      </c>
      <c r="K895" s="4" t="s">
        <v>5</v>
      </c>
      <c r="L895" s="8">
        <v>2</v>
      </c>
      <c r="M895" s="5">
        <v>80.59</v>
      </c>
      <c r="N895" s="6">
        <v>0.05</v>
      </c>
      <c r="O895" s="5">
        <v>41.44</v>
      </c>
      <c r="P895" s="5">
        <f t="shared" si="52"/>
        <v>153.12100000000001</v>
      </c>
      <c r="Q895" s="5">
        <f t="shared" si="53"/>
        <v>82.88</v>
      </c>
      <c r="R895" s="5">
        <f t="shared" si="54"/>
        <v>70.241000000000014</v>
      </c>
      <c r="S895" s="7">
        <f t="shared" si="55"/>
        <v>0.45872871781140412</v>
      </c>
    </row>
    <row r="896" spans="1:19" ht="15.6">
      <c r="A896" s="2">
        <v>2089</v>
      </c>
      <c r="B896" s="3">
        <v>46166</v>
      </c>
      <c r="C896" s="4">
        <f>YEAR(SalesDataTable[[#This Row],[Order Date]])</f>
        <v>2026</v>
      </c>
      <c r="D896" s="10" t="str">
        <f>"Q"&amp;ROUNDUP(MONTH(SalesDataTable[[#This Row],[Order Date]])/3,0)</f>
        <v>Q2</v>
      </c>
      <c r="E896" s="4" t="str">
        <f>TEXT(SalesDataTable[[#This Row],[Order Date]],"mmm")</f>
        <v>May</v>
      </c>
      <c r="F896" s="4" t="s">
        <v>0</v>
      </c>
      <c r="G896" s="4" t="s">
        <v>50</v>
      </c>
      <c r="H896" s="4" t="s">
        <v>28</v>
      </c>
      <c r="I896" s="4" t="s">
        <v>13</v>
      </c>
      <c r="J896" s="4" t="s">
        <v>34</v>
      </c>
      <c r="K896" s="4" t="s">
        <v>42</v>
      </c>
      <c r="L896" s="8">
        <v>3</v>
      </c>
      <c r="M896" s="5">
        <v>35.75</v>
      </c>
      <c r="N896" s="6">
        <v>0.15</v>
      </c>
      <c r="O896" s="5">
        <v>13.54</v>
      </c>
      <c r="P896" s="5">
        <f t="shared" si="52"/>
        <v>91.162499999999994</v>
      </c>
      <c r="Q896" s="5">
        <f t="shared" si="53"/>
        <v>40.619999999999997</v>
      </c>
      <c r="R896" s="5">
        <f t="shared" si="54"/>
        <v>50.542499999999997</v>
      </c>
      <c r="S896" s="7">
        <f t="shared" si="55"/>
        <v>0.55442204853969557</v>
      </c>
    </row>
    <row r="897" spans="1:19" ht="15.6">
      <c r="A897" s="2">
        <v>2446</v>
      </c>
      <c r="B897" s="3">
        <v>46166</v>
      </c>
      <c r="C897" s="4">
        <f>YEAR(SalesDataTable[[#This Row],[Order Date]])</f>
        <v>2026</v>
      </c>
      <c r="D897" s="10" t="str">
        <f>"Q"&amp;ROUNDUP(MONTH(SalesDataTable[[#This Row],[Order Date]])/3,0)</f>
        <v>Q2</v>
      </c>
      <c r="E897" s="4" t="str">
        <f>TEXT(SalesDataTable[[#This Row],[Order Date]],"mmm")</f>
        <v>May</v>
      </c>
      <c r="F897" s="4" t="s">
        <v>6</v>
      </c>
      <c r="G897" s="4" t="s">
        <v>43</v>
      </c>
      <c r="H897" s="4" t="s">
        <v>2</v>
      </c>
      <c r="I897" s="4" t="s">
        <v>13</v>
      </c>
      <c r="J897" s="4" t="s">
        <v>23</v>
      </c>
      <c r="K897" s="4" t="s">
        <v>29</v>
      </c>
      <c r="L897" s="8">
        <v>5</v>
      </c>
      <c r="M897" s="5">
        <v>195.78</v>
      </c>
      <c r="N897" s="6">
        <v>0.1</v>
      </c>
      <c r="O897" s="5">
        <v>101.98</v>
      </c>
      <c r="P897" s="5">
        <f t="shared" si="52"/>
        <v>881.01</v>
      </c>
      <c r="Q897" s="5">
        <f t="shared" si="53"/>
        <v>509.90000000000003</v>
      </c>
      <c r="R897" s="5">
        <f t="shared" si="54"/>
        <v>371.10999999999996</v>
      </c>
      <c r="S897" s="7">
        <f t="shared" si="55"/>
        <v>0.4212324491208953</v>
      </c>
    </row>
    <row r="898" spans="1:19" ht="15.6">
      <c r="A898" s="2">
        <v>2847</v>
      </c>
      <c r="B898" s="3">
        <v>46166</v>
      </c>
      <c r="C898" s="4">
        <f>YEAR(SalesDataTable[[#This Row],[Order Date]])</f>
        <v>2026</v>
      </c>
      <c r="D898" s="10" t="str">
        <f>"Q"&amp;ROUNDUP(MONTH(SalesDataTable[[#This Row],[Order Date]])/3,0)</f>
        <v>Q2</v>
      </c>
      <c r="E898" s="4" t="str">
        <f>TEXT(SalesDataTable[[#This Row],[Order Date]],"mmm")</f>
        <v>May</v>
      </c>
      <c r="F898" s="4" t="s">
        <v>20</v>
      </c>
      <c r="G898" s="4" t="s">
        <v>47</v>
      </c>
      <c r="H898" s="4" t="s">
        <v>2</v>
      </c>
      <c r="I898" s="4" t="s">
        <v>3</v>
      </c>
      <c r="J898" s="4" t="s">
        <v>23</v>
      </c>
      <c r="K898" s="4" t="s">
        <v>51</v>
      </c>
      <c r="L898" s="8">
        <v>2</v>
      </c>
      <c r="M898" s="5">
        <v>125.95</v>
      </c>
      <c r="N898" s="6">
        <v>0.05</v>
      </c>
      <c r="O898" s="5">
        <v>61.74</v>
      </c>
      <c r="P898" s="5">
        <f t="shared" ref="P898:P961" si="56">L898*M898*(1-N898)</f>
        <v>239.30500000000001</v>
      </c>
      <c r="Q898" s="5">
        <f t="shared" ref="Q898:Q961" si="57">L898*O898</f>
        <v>123.48</v>
      </c>
      <c r="R898" s="5">
        <f t="shared" ref="R898:R961" si="58">P898-Q898</f>
        <v>115.825</v>
      </c>
      <c r="S898" s="7">
        <f t="shared" ref="S898:S961" si="59">IFERROR(R898/P898,0)</f>
        <v>0.48400576669940032</v>
      </c>
    </row>
    <row r="899" spans="1:19" ht="15.6">
      <c r="A899" s="2">
        <v>3454</v>
      </c>
      <c r="B899" s="3">
        <v>46166</v>
      </c>
      <c r="C899" s="4">
        <f>YEAR(SalesDataTable[[#This Row],[Order Date]])</f>
        <v>2026</v>
      </c>
      <c r="D899" s="10" t="str">
        <f>"Q"&amp;ROUNDUP(MONTH(SalesDataTable[[#This Row],[Order Date]])/3,0)</f>
        <v>Q2</v>
      </c>
      <c r="E899" s="4" t="str">
        <f>TEXT(SalesDataTable[[#This Row],[Order Date]],"mmm")</f>
        <v>May</v>
      </c>
      <c r="F899" s="4" t="s">
        <v>20</v>
      </c>
      <c r="G899" s="4" t="s">
        <v>31</v>
      </c>
      <c r="H899" s="4" t="s">
        <v>2</v>
      </c>
      <c r="I899" s="4" t="s">
        <v>13</v>
      </c>
      <c r="J899" s="4" t="s">
        <v>34</v>
      </c>
      <c r="K899" s="4" t="s">
        <v>35</v>
      </c>
      <c r="L899" s="8">
        <v>2</v>
      </c>
      <c r="M899" s="5">
        <v>41.32</v>
      </c>
      <c r="N899" s="6">
        <v>0</v>
      </c>
      <c r="O899" s="5">
        <v>14.91</v>
      </c>
      <c r="P899" s="5">
        <f t="shared" si="56"/>
        <v>82.64</v>
      </c>
      <c r="Q899" s="5">
        <f t="shared" si="57"/>
        <v>29.82</v>
      </c>
      <c r="R899" s="5">
        <f t="shared" si="58"/>
        <v>52.82</v>
      </c>
      <c r="S899" s="7">
        <f t="shared" si="59"/>
        <v>0.63915779283639884</v>
      </c>
    </row>
    <row r="900" spans="1:19" ht="15.6">
      <c r="A900" s="2">
        <v>4472</v>
      </c>
      <c r="B900" s="3">
        <v>46166</v>
      </c>
      <c r="C900" s="4">
        <f>YEAR(SalesDataTable[[#This Row],[Order Date]])</f>
        <v>2026</v>
      </c>
      <c r="D900" s="10" t="str">
        <f>"Q"&amp;ROUNDUP(MONTH(SalesDataTable[[#This Row],[Order Date]])/3,0)</f>
        <v>Q2</v>
      </c>
      <c r="E900" s="4" t="str">
        <f>TEXT(SalesDataTable[[#This Row],[Order Date]],"mmm")</f>
        <v>May</v>
      </c>
      <c r="F900" s="4" t="s">
        <v>20</v>
      </c>
      <c r="G900" s="4" t="s">
        <v>33</v>
      </c>
      <c r="H900" s="4" t="s">
        <v>28</v>
      </c>
      <c r="I900" s="4" t="s">
        <v>13</v>
      </c>
      <c r="J900" s="4" t="s">
        <v>9</v>
      </c>
      <c r="K900" s="4" t="s">
        <v>17</v>
      </c>
      <c r="L900" s="8">
        <v>2</v>
      </c>
      <c r="M900" s="5">
        <v>144.01</v>
      </c>
      <c r="N900" s="6">
        <v>0</v>
      </c>
      <c r="O900" s="5">
        <v>79.37</v>
      </c>
      <c r="P900" s="5">
        <f t="shared" si="56"/>
        <v>288.02</v>
      </c>
      <c r="Q900" s="5">
        <f t="shared" si="57"/>
        <v>158.74</v>
      </c>
      <c r="R900" s="5">
        <f t="shared" si="58"/>
        <v>129.27999999999997</v>
      </c>
      <c r="S900" s="7">
        <f t="shared" si="59"/>
        <v>0.44885771821401282</v>
      </c>
    </row>
    <row r="901" spans="1:19" ht="15.6">
      <c r="A901" s="2">
        <v>4852</v>
      </c>
      <c r="B901" s="3">
        <v>46166</v>
      </c>
      <c r="C901" s="4">
        <f>YEAR(SalesDataTable[[#This Row],[Order Date]])</f>
        <v>2026</v>
      </c>
      <c r="D901" s="10" t="str">
        <f>"Q"&amp;ROUNDUP(MONTH(SalesDataTable[[#This Row],[Order Date]])/3,0)</f>
        <v>Q2</v>
      </c>
      <c r="E901" s="4" t="str">
        <f>TEXT(SalesDataTable[[#This Row],[Order Date]],"mmm")</f>
        <v>May</v>
      </c>
      <c r="F901" s="4" t="s">
        <v>0</v>
      </c>
      <c r="G901" s="4" t="s">
        <v>50</v>
      </c>
      <c r="H901" s="4" t="s">
        <v>2</v>
      </c>
      <c r="I901" s="4" t="s">
        <v>16</v>
      </c>
      <c r="J901" s="4" t="s">
        <v>4</v>
      </c>
      <c r="K901" s="4" t="s">
        <v>22</v>
      </c>
      <c r="L901" s="8">
        <v>2</v>
      </c>
      <c r="M901" s="5">
        <v>51.17</v>
      </c>
      <c r="N901" s="6">
        <v>0.05</v>
      </c>
      <c r="O901" s="5">
        <v>21.97</v>
      </c>
      <c r="P901" s="5">
        <f t="shared" si="56"/>
        <v>97.222999999999999</v>
      </c>
      <c r="Q901" s="5">
        <f t="shared" si="57"/>
        <v>43.94</v>
      </c>
      <c r="R901" s="5">
        <f t="shared" si="58"/>
        <v>53.283000000000001</v>
      </c>
      <c r="S901" s="7">
        <f t="shared" si="59"/>
        <v>0.54804932989107513</v>
      </c>
    </row>
    <row r="902" spans="1:19" ht="15.6">
      <c r="A902" s="2">
        <v>4959</v>
      </c>
      <c r="B902" s="3">
        <v>46166</v>
      </c>
      <c r="C902" s="4">
        <f>YEAR(SalesDataTable[[#This Row],[Order Date]])</f>
        <v>2026</v>
      </c>
      <c r="D902" s="10" t="str">
        <f>"Q"&amp;ROUNDUP(MONTH(SalesDataTable[[#This Row],[Order Date]])/3,0)</f>
        <v>Q2</v>
      </c>
      <c r="E902" s="4" t="str">
        <f>TEXT(SalesDataTable[[#This Row],[Order Date]],"mmm")</f>
        <v>May</v>
      </c>
      <c r="F902" s="4" t="s">
        <v>0</v>
      </c>
      <c r="G902" s="4" t="s">
        <v>1</v>
      </c>
      <c r="H902" s="4" t="s">
        <v>8</v>
      </c>
      <c r="I902" s="4" t="s">
        <v>16</v>
      </c>
      <c r="J902" s="4" t="s">
        <v>23</v>
      </c>
      <c r="K902" s="4" t="s">
        <v>40</v>
      </c>
      <c r="L902" s="8">
        <v>6</v>
      </c>
      <c r="M902" s="5">
        <v>83.58</v>
      </c>
      <c r="N902" s="6">
        <v>0.2</v>
      </c>
      <c r="O902" s="5">
        <v>40.5</v>
      </c>
      <c r="P902" s="5">
        <f t="shared" si="56"/>
        <v>401.18400000000003</v>
      </c>
      <c r="Q902" s="5">
        <f t="shared" si="57"/>
        <v>243</v>
      </c>
      <c r="R902" s="5">
        <f t="shared" si="58"/>
        <v>158.18400000000003</v>
      </c>
      <c r="S902" s="7">
        <f t="shared" si="59"/>
        <v>0.39429289303661169</v>
      </c>
    </row>
    <row r="903" spans="1:19" ht="15.6">
      <c r="A903" s="2">
        <v>5056</v>
      </c>
      <c r="B903" s="3">
        <v>46166</v>
      </c>
      <c r="C903" s="4">
        <f>YEAR(SalesDataTable[[#This Row],[Order Date]])</f>
        <v>2026</v>
      </c>
      <c r="D903" s="10" t="str">
        <f>"Q"&amp;ROUNDUP(MONTH(SalesDataTable[[#This Row],[Order Date]])/3,0)</f>
        <v>Q2</v>
      </c>
      <c r="E903" s="4" t="str">
        <f>TEXT(SalesDataTable[[#This Row],[Order Date]],"mmm")</f>
        <v>May</v>
      </c>
      <c r="F903" s="4" t="s">
        <v>11</v>
      </c>
      <c r="G903" s="4" t="s">
        <v>52</v>
      </c>
      <c r="H903" s="4" t="s">
        <v>28</v>
      </c>
      <c r="I903" s="4" t="s">
        <v>3</v>
      </c>
      <c r="J903" s="4" t="s">
        <v>23</v>
      </c>
      <c r="K903" s="4" t="s">
        <v>40</v>
      </c>
      <c r="L903" s="8">
        <v>2</v>
      </c>
      <c r="M903" s="5">
        <v>80.010000000000005</v>
      </c>
      <c r="N903" s="6">
        <v>0</v>
      </c>
      <c r="O903" s="5">
        <v>38.54</v>
      </c>
      <c r="P903" s="5">
        <f t="shared" si="56"/>
        <v>160.02000000000001</v>
      </c>
      <c r="Q903" s="5">
        <f t="shared" si="57"/>
        <v>77.08</v>
      </c>
      <c r="R903" s="5">
        <f t="shared" si="58"/>
        <v>82.940000000000012</v>
      </c>
      <c r="S903" s="7">
        <f t="shared" si="59"/>
        <v>0.51831021122359711</v>
      </c>
    </row>
    <row r="904" spans="1:19" ht="15.6">
      <c r="A904" s="2">
        <v>1152</v>
      </c>
      <c r="B904" s="3">
        <v>46167</v>
      </c>
      <c r="C904" s="4">
        <f>YEAR(SalesDataTable[[#This Row],[Order Date]])</f>
        <v>2026</v>
      </c>
      <c r="D904" s="10" t="str">
        <f>"Q"&amp;ROUNDUP(MONTH(SalesDataTable[[#This Row],[Order Date]])/3,0)</f>
        <v>Q2</v>
      </c>
      <c r="E904" s="4" t="str">
        <f>TEXT(SalesDataTable[[#This Row],[Order Date]],"mmm")</f>
        <v>May</v>
      </c>
      <c r="F904" s="4" t="s">
        <v>20</v>
      </c>
      <c r="G904" s="4" t="s">
        <v>31</v>
      </c>
      <c r="H904" s="4" t="s">
        <v>2</v>
      </c>
      <c r="I904" s="4" t="s">
        <v>13</v>
      </c>
      <c r="J904" s="4" t="s">
        <v>9</v>
      </c>
      <c r="K904" s="4" t="s">
        <v>10</v>
      </c>
      <c r="L904" s="8">
        <v>2</v>
      </c>
      <c r="M904" s="5">
        <v>94.4</v>
      </c>
      <c r="N904" s="6">
        <v>0</v>
      </c>
      <c r="O904" s="5">
        <v>46.39</v>
      </c>
      <c r="P904" s="5">
        <f t="shared" si="56"/>
        <v>188.8</v>
      </c>
      <c r="Q904" s="5">
        <f t="shared" si="57"/>
        <v>92.78</v>
      </c>
      <c r="R904" s="5">
        <f t="shared" si="58"/>
        <v>96.02000000000001</v>
      </c>
      <c r="S904" s="7">
        <f t="shared" si="59"/>
        <v>0.50858050847457625</v>
      </c>
    </row>
    <row r="905" spans="1:19" ht="15.6">
      <c r="A905" s="2">
        <v>3919</v>
      </c>
      <c r="B905" s="3">
        <v>46167</v>
      </c>
      <c r="C905" s="4">
        <f>YEAR(SalesDataTable[[#This Row],[Order Date]])</f>
        <v>2026</v>
      </c>
      <c r="D905" s="10" t="str">
        <f>"Q"&amp;ROUNDUP(MONTH(SalesDataTable[[#This Row],[Order Date]])/3,0)</f>
        <v>Q2</v>
      </c>
      <c r="E905" s="4" t="str">
        <f>TEXT(SalesDataTable[[#This Row],[Order Date]],"mmm")</f>
        <v>May</v>
      </c>
      <c r="F905" s="4" t="s">
        <v>11</v>
      </c>
      <c r="G905" s="4" t="s">
        <v>12</v>
      </c>
      <c r="H905" s="4" t="s">
        <v>19</v>
      </c>
      <c r="I905" s="4" t="s">
        <v>16</v>
      </c>
      <c r="J905" s="4" t="s">
        <v>9</v>
      </c>
      <c r="K905" s="4" t="s">
        <v>37</v>
      </c>
      <c r="L905" s="8">
        <v>6</v>
      </c>
      <c r="M905" s="5">
        <v>157.33000000000001</v>
      </c>
      <c r="N905" s="6">
        <v>0</v>
      </c>
      <c r="O905" s="5">
        <v>78.849999999999994</v>
      </c>
      <c r="P905" s="5">
        <f t="shared" si="56"/>
        <v>943.98</v>
      </c>
      <c r="Q905" s="5">
        <f t="shared" si="57"/>
        <v>473.09999999999997</v>
      </c>
      <c r="R905" s="5">
        <f t="shared" si="58"/>
        <v>470.88000000000005</v>
      </c>
      <c r="S905" s="7">
        <f t="shared" si="59"/>
        <v>0.4988241276298227</v>
      </c>
    </row>
    <row r="906" spans="1:19" ht="15.6">
      <c r="A906" s="2">
        <v>4202</v>
      </c>
      <c r="B906" s="3">
        <v>46167</v>
      </c>
      <c r="C906" s="4">
        <f>YEAR(SalesDataTable[[#This Row],[Order Date]])</f>
        <v>2026</v>
      </c>
      <c r="D906" s="10" t="str">
        <f>"Q"&amp;ROUNDUP(MONTH(SalesDataTable[[#This Row],[Order Date]])/3,0)</f>
        <v>Q2</v>
      </c>
      <c r="E906" s="4" t="str">
        <f>TEXT(SalesDataTable[[#This Row],[Order Date]],"mmm")</f>
        <v>May</v>
      </c>
      <c r="F906" s="4" t="s">
        <v>11</v>
      </c>
      <c r="G906" s="4" t="s">
        <v>18</v>
      </c>
      <c r="H906" s="4" t="s">
        <v>2</v>
      </c>
      <c r="I906" s="4" t="s">
        <v>13</v>
      </c>
      <c r="J906" s="4" t="s">
        <v>23</v>
      </c>
      <c r="K906" s="4" t="s">
        <v>51</v>
      </c>
      <c r="L906" s="8">
        <v>1</v>
      </c>
      <c r="M906" s="5">
        <v>125.44</v>
      </c>
      <c r="N906" s="6">
        <v>0</v>
      </c>
      <c r="O906" s="5">
        <v>59.92</v>
      </c>
      <c r="P906" s="5">
        <f t="shared" si="56"/>
        <v>125.44</v>
      </c>
      <c r="Q906" s="5">
        <f t="shared" si="57"/>
        <v>59.92</v>
      </c>
      <c r="R906" s="5">
        <f t="shared" si="58"/>
        <v>65.52</v>
      </c>
      <c r="S906" s="7">
        <f t="shared" si="59"/>
        <v>0.5223214285714286</v>
      </c>
    </row>
    <row r="907" spans="1:19" ht="15.6">
      <c r="A907" s="2">
        <v>4274</v>
      </c>
      <c r="B907" s="3">
        <v>46167</v>
      </c>
      <c r="C907" s="4">
        <f>YEAR(SalesDataTable[[#This Row],[Order Date]])</f>
        <v>2026</v>
      </c>
      <c r="D907" s="10" t="str">
        <f>"Q"&amp;ROUNDUP(MONTH(SalesDataTable[[#This Row],[Order Date]])/3,0)</f>
        <v>Q2</v>
      </c>
      <c r="E907" s="4" t="str">
        <f>TEXT(SalesDataTable[[#This Row],[Order Date]],"mmm")</f>
        <v>May</v>
      </c>
      <c r="F907" s="4" t="s">
        <v>6</v>
      </c>
      <c r="G907" s="4" t="s">
        <v>43</v>
      </c>
      <c r="H907" s="4" t="s">
        <v>28</v>
      </c>
      <c r="I907" s="4" t="s">
        <v>3</v>
      </c>
      <c r="J907" s="4" t="s">
        <v>34</v>
      </c>
      <c r="K907" s="4" t="s">
        <v>42</v>
      </c>
      <c r="L907" s="8">
        <v>2</v>
      </c>
      <c r="M907" s="5">
        <v>36.18</v>
      </c>
      <c r="N907" s="6">
        <v>0</v>
      </c>
      <c r="O907" s="5">
        <v>13.71</v>
      </c>
      <c r="P907" s="5">
        <f t="shared" si="56"/>
        <v>72.36</v>
      </c>
      <c r="Q907" s="5">
        <f t="shared" si="57"/>
        <v>27.42</v>
      </c>
      <c r="R907" s="5">
        <f t="shared" si="58"/>
        <v>44.94</v>
      </c>
      <c r="S907" s="7">
        <f t="shared" si="59"/>
        <v>0.62106135986733002</v>
      </c>
    </row>
    <row r="908" spans="1:19" ht="15.6">
      <c r="A908" s="2">
        <v>4364</v>
      </c>
      <c r="B908" s="3">
        <v>46167</v>
      </c>
      <c r="C908" s="4">
        <f>YEAR(SalesDataTable[[#This Row],[Order Date]])</f>
        <v>2026</v>
      </c>
      <c r="D908" s="10" t="str">
        <f>"Q"&amp;ROUNDUP(MONTH(SalesDataTable[[#This Row],[Order Date]])/3,0)</f>
        <v>Q2</v>
      </c>
      <c r="E908" s="4" t="str">
        <f>TEXT(SalesDataTable[[#This Row],[Order Date]],"mmm")</f>
        <v>May</v>
      </c>
      <c r="F908" s="4" t="s">
        <v>0</v>
      </c>
      <c r="G908" s="4" t="s">
        <v>50</v>
      </c>
      <c r="H908" s="4" t="s">
        <v>19</v>
      </c>
      <c r="I908" s="4" t="s">
        <v>3</v>
      </c>
      <c r="J908" s="4" t="s">
        <v>34</v>
      </c>
      <c r="K908" s="4" t="s">
        <v>35</v>
      </c>
      <c r="L908" s="8">
        <v>1</v>
      </c>
      <c r="M908" s="5">
        <v>41</v>
      </c>
      <c r="N908" s="6">
        <v>0.05</v>
      </c>
      <c r="O908" s="5">
        <v>14.51</v>
      </c>
      <c r="P908" s="5">
        <f t="shared" si="56"/>
        <v>38.949999999999996</v>
      </c>
      <c r="Q908" s="5">
        <f t="shared" si="57"/>
        <v>14.51</v>
      </c>
      <c r="R908" s="5">
        <f t="shared" si="58"/>
        <v>24.439999999999998</v>
      </c>
      <c r="S908" s="7">
        <f t="shared" si="59"/>
        <v>0.62747111681643131</v>
      </c>
    </row>
    <row r="909" spans="1:19" ht="15.6">
      <c r="A909" s="2">
        <v>4896</v>
      </c>
      <c r="B909" s="3">
        <v>46167</v>
      </c>
      <c r="C909" s="4">
        <f>YEAR(SalesDataTable[[#This Row],[Order Date]])</f>
        <v>2026</v>
      </c>
      <c r="D909" s="10" t="str">
        <f>"Q"&amp;ROUNDUP(MONTH(SalesDataTable[[#This Row],[Order Date]])/3,0)</f>
        <v>Q2</v>
      </c>
      <c r="E909" s="4" t="str">
        <f>TEXT(SalesDataTable[[#This Row],[Order Date]],"mmm")</f>
        <v>May</v>
      </c>
      <c r="F909" s="4" t="s">
        <v>11</v>
      </c>
      <c r="G909" s="4" t="s">
        <v>25</v>
      </c>
      <c r="H909" s="4" t="s">
        <v>2</v>
      </c>
      <c r="I909" s="4" t="s">
        <v>3</v>
      </c>
      <c r="J909" s="4" t="s">
        <v>9</v>
      </c>
      <c r="K909" s="4" t="s">
        <v>46</v>
      </c>
      <c r="L909" s="8">
        <v>1</v>
      </c>
      <c r="M909" s="5">
        <v>72.33</v>
      </c>
      <c r="N909" s="6">
        <v>0.1</v>
      </c>
      <c r="O909" s="5">
        <v>32.61</v>
      </c>
      <c r="P909" s="5">
        <f t="shared" si="56"/>
        <v>65.096999999999994</v>
      </c>
      <c r="Q909" s="5">
        <f t="shared" si="57"/>
        <v>32.61</v>
      </c>
      <c r="R909" s="5">
        <f t="shared" si="58"/>
        <v>32.486999999999995</v>
      </c>
      <c r="S909" s="7">
        <f t="shared" si="59"/>
        <v>0.49905525600258072</v>
      </c>
    </row>
    <row r="910" spans="1:19" ht="15.6">
      <c r="A910" s="2">
        <v>5109</v>
      </c>
      <c r="B910" s="3">
        <v>46167</v>
      </c>
      <c r="C910" s="4">
        <f>YEAR(SalesDataTable[[#This Row],[Order Date]])</f>
        <v>2026</v>
      </c>
      <c r="D910" s="10" t="str">
        <f>"Q"&amp;ROUNDUP(MONTH(SalesDataTable[[#This Row],[Order Date]])/3,0)</f>
        <v>Q2</v>
      </c>
      <c r="E910" s="4" t="str">
        <f>TEXT(SalesDataTable[[#This Row],[Order Date]],"mmm")</f>
        <v>May</v>
      </c>
      <c r="F910" s="4" t="s">
        <v>20</v>
      </c>
      <c r="G910" s="4" t="s">
        <v>21</v>
      </c>
      <c r="H910" s="4" t="s">
        <v>2</v>
      </c>
      <c r="I910" s="4" t="s">
        <v>16</v>
      </c>
      <c r="J910" s="4" t="s">
        <v>23</v>
      </c>
      <c r="K910" s="4" t="s">
        <v>51</v>
      </c>
      <c r="L910" s="8">
        <v>2</v>
      </c>
      <c r="M910" s="5">
        <v>125.42</v>
      </c>
      <c r="N910" s="6">
        <v>0</v>
      </c>
      <c r="O910" s="5">
        <v>62.28</v>
      </c>
      <c r="P910" s="5">
        <f t="shared" si="56"/>
        <v>250.84</v>
      </c>
      <c r="Q910" s="5">
        <f t="shared" si="57"/>
        <v>124.56</v>
      </c>
      <c r="R910" s="5">
        <f t="shared" si="58"/>
        <v>126.28</v>
      </c>
      <c r="S910" s="7">
        <f t="shared" si="59"/>
        <v>0.50342848030617127</v>
      </c>
    </row>
    <row r="911" spans="1:19" ht="15.6">
      <c r="A911" s="2">
        <v>289</v>
      </c>
      <c r="B911" s="3">
        <v>46168</v>
      </c>
      <c r="C911" s="4">
        <f>YEAR(SalesDataTable[[#This Row],[Order Date]])</f>
        <v>2026</v>
      </c>
      <c r="D911" s="10" t="str">
        <f>"Q"&amp;ROUNDUP(MONTH(SalesDataTable[[#This Row],[Order Date]])/3,0)</f>
        <v>Q2</v>
      </c>
      <c r="E911" s="4" t="str">
        <f>TEXT(SalesDataTable[[#This Row],[Order Date]],"mmm")</f>
        <v>May</v>
      </c>
      <c r="F911" s="4" t="s">
        <v>0</v>
      </c>
      <c r="G911" s="4" t="s">
        <v>50</v>
      </c>
      <c r="H911" s="4" t="s">
        <v>2</v>
      </c>
      <c r="I911" s="4" t="s">
        <v>16</v>
      </c>
      <c r="J911" s="4" t="s">
        <v>4</v>
      </c>
      <c r="K911" s="4" t="s">
        <v>26</v>
      </c>
      <c r="L911" s="8">
        <v>2</v>
      </c>
      <c r="M911" s="5">
        <v>41.29</v>
      </c>
      <c r="N911" s="6">
        <v>0.15</v>
      </c>
      <c r="O911" s="5">
        <v>16.43</v>
      </c>
      <c r="P911" s="5">
        <f t="shared" si="56"/>
        <v>70.192999999999998</v>
      </c>
      <c r="Q911" s="5">
        <f t="shared" si="57"/>
        <v>32.86</v>
      </c>
      <c r="R911" s="5">
        <f t="shared" si="58"/>
        <v>37.332999999999998</v>
      </c>
      <c r="S911" s="7">
        <f t="shared" si="59"/>
        <v>0.531862151496588</v>
      </c>
    </row>
    <row r="912" spans="1:19" ht="15.6">
      <c r="A912" s="2">
        <v>4092</v>
      </c>
      <c r="B912" s="3">
        <v>46168</v>
      </c>
      <c r="C912" s="4">
        <f>YEAR(SalesDataTable[[#This Row],[Order Date]])</f>
        <v>2026</v>
      </c>
      <c r="D912" s="10" t="str">
        <f>"Q"&amp;ROUNDUP(MONTH(SalesDataTable[[#This Row],[Order Date]])/3,0)</f>
        <v>Q2</v>
      </c>
      <c r="E912" s="4" t="str">
        <f>TEXT(SalesDataTable[[#This Row],[Order Date]],"mmm")</f>
        <v>May</v>
      </c>
      <c r="F912" s="4" t="s">
        <v>20</v>
      </c>
      <c r="G912" s="4" t="s">
        <v>33</v>
      </c>
      <c r="H912" s="4" t="s">
        <v>8</v>
      </c>
      <c r="I912" s="4" t="s">
        <v>16</v>
      </c>
      <c r="J912" s="4" t="s">
        <v>14</v>
      </c>
      <c r="K912" s="4" t="s">
        <v>44</v>
      </c>
      <c r="L912" s="8">
        <v>8</v>
      </c>
      <c r="M912" s="5">
        <v>131.4</v>
      </c>
      <c r="N912" s="6">
        <v>0.05</v>
      </c>
      <c r="O912" s="5">
        <v>66.489999999999995</v>
      </c>
      <c r="P912" s="5">
        <f t="shared" si="56"/>
        <v>998.64</v>
      </c>
      <c r="Q912" s="5">
        <f t="shared" si="57"/>
        <v>531.91999999999996</v>
      </c>
      <c r="R912" s="5">
        <f t="shared" si="58"/>
        <v>466.72</v>
      </c>
      <c r="S912" s="7">
        <f t="shared" si="59"/>
        <v>0.46735560362092449</v>
      </c>
    </row>
    <row r="913" spans="1:19" ht="15.6">
      <c r="A913" s="2">
        <v>4727</v>
      </c>
      <c r="B913" s="3">
        <v>46168</v>
      </c>
      <c r="C913" s="4">
        <f>YEAR(SalesDataTable[[#This Row],[Order Date]])</f>
        <v>2026</v>
      </c>
      <c r="D913" s="10" t="str">
        <f>"Q"&amp;ROUNDUP(MONTH(SalesDataTable[[#This Row],[Order Date]])/3,0)</f>
        <v>Q2</v>
      </c>
      <c r="E913" s="4" t="str">
        <f>TEXT(SalesDataTable[[#This Row],[Order Date]],"mmm")</f>
        <v>May</v>
      </c>
      <c r="F913" s="4" t="s">
        <v>11</v>
      </c>
      <c r="G913" s="4" t="s">
        <v>52</v>
      </c>
      <c r="H913" s="4" t="s">
        <v>2</v>
      </c>
      <c r="I913" s="4" t="s">
        <v>13</v>
      </c>
      <c r="J913" s="4" t="s">
        <v>9</v>
      </c>
      <c r="K913" s="4" t="s">
        <v>17</v>
      </c>
      <c r="L913" s="8">
        <v>4</v>
      </c>
      <c r="M913" s="5">
        <v>140.66999999999999</v>
      </c>
      <c r="N913" s="6">
        <v>0</v>
      </c>
      <c r="O913" s="5">
        <v>80.72</v>
      </c>
      <c r="P913" s="5">
        <f t="shared" si="56"/>
        <v>562.67999999999995</v>
      </c>
      <c r="Q913" s="5">
        <f t="shared" si="57"/>
        <v>322.88</v>
      </c>
      <c r="R913" s="5">
        <f t="shared" si="58"/>
        <v>239.79999999999995</v>
      </c>
      <c r="S913" s="7">
        <f t="shared" si="59"/>
        <v>0.42617473519584842</v>
      </c>
    </row>
    <row r="914" spans="1:19" ht="15.6">
      <c r="A914" s="2">
        <v>4753</v>
      </c>
      <c r="B914" s="3">
        <v>46168</v>
      </c>
      <c r="C914" s="4">
        <f>YEAR(SalesDataTable[[#This Row],[Order Date]])</f>
        <v>2026</v>
      </c>
      <c r="D914" s="10" t="str">
        <f>"Q"&amp;ROUNDUP(MONTH(SalesDataTable[[#This Row],[Order Date]])/3,0)</f>
        <v>Q2</v>
      </c>
      <c r="E914" s="4" t="str">
        <f>TEXT(SalesDataTable[[#This Row],[Order Date]],"mmm")</f>
        <v>May</v>
      </c>
      <c r="F914" s="4" t="s">
        <v>20</v>
      </c>
      <c r="G914" s="4" t="s">
        <v>33</v>
      </c>
      <c r="H914" s="4" t="s">
        <v>2</v>
      </c>
      <c r="I914" s="4" t="s">
        <v>3</v>
      </c>
      <c r="J914" s="4" t="s">
        <v>34</v>
      </c>
      <c r="K914" s="4" t="s">
        <v>42</v>
      </c>
      <c r="L914" s="8">
        <v>1</v>
      </c>
      <c r="M914" s="5">
        <v>36.659999999999997</v>
      </c>
      <c r="N914" s="6">
        <v>0.05</v>
      </c>
      <c r="O914" s="5">
        <v>13.51</v>
      </c>
      <c r="P914" s="5">
        <f t="shared" si="56"/>
        <v>34.826999999999998</v>
      </c>
      <c r="Q914" s="5">
        <f t="shared" si="57"/>
        <v>13.51</v>
      </c>
      <c r="R914" s="5">
        <f t="shared" si="58"/>
        <v>21.317</v>
      </c>
      <c r="S914" s="7">
        <f t="shared" si="59"/>
        <v>0.61208257960777557</v>
      </c>
    </row>
    <row r="915" spans="1:19" ht="15.6">
      <c r="A915" s="2">
        <v>942</v>
      </c>
      <c r="B915" s="3">
        <v>46169</v>
      </c>
      <c r="C915" s="4">
        <f>YEAR(SalesDataTable[[#This Row],[Order Date]])</f>
        <v>2026</v>
      </c>
      <c r="D915" s="10" t="str">
        <f>"Q"&amp;ROUNDUP(MONTH(SalesDataTable[[#This Row],[Order Date]])/3,0)</f>
        <v>Q2</v>
      </c>
      <c r="E915" s="4" t="str">
        <f>TEXT(SalesDataTable[[#This Row],[Order Date]],"mmm")</f>
        <v>May</v>
      </c>
      <c r="F915" s="4" t="s">
        <v>20</v>
      </c>
      <c r="G915" s="4" t="s">
        <v>21</v>
      </c>
      <c r="H915" s="4" t="s">
        <v>2</v>
      </c>
      <c r="I915" s="4" t="s">
        <v>3</v>
      </c>
      <c r="J915" s="4" t="s">
        <v>14</v>
      </c>
      <c r="K915" s="4" t="s">
        <v>32</v>
      </c>
      <c r="L915" s="8">
        <v>1</v>
      </c>
      <c r="M915" s="5">
        <v>46.28</v>
      </c>
      <c r="N915" s="6">
        <v>0.05</v>
      </c>
      <c r="O915" s="5">
        <v>17.95</v>
      </c>
      <c r="P915" s="5">
        <f t="shared" si="56"/>
        <v>43.966000000000001</v>
      </c>
      <c r="Q915" s="5">
        <f t="shared" si="57"/>
        <v>17.95</v>
      </c>
      <c r="R915" s="5">
        <f t="shared" si="58"/>
        <v>26.016000000000002</v>
      </c>
      <c r="S915" s="7">
        <f t="shared" si="59"/>
        <v>0.591729973161079</v>
      </c>
    </row>
    <row r="916" spans="1:19" ht="15.6">
      <c r="A916" s="2">
        <v>1755</v>
      </c>
      <c r="B916" s="3">
        <v>46169</v>
      </c>
      <c r="C916" s="4">
        <f>YEAR(SalesDataTable[[#This Row],[Order Date]])</f>
        <v>2026</v>
      </c>
      <c r="D916" s="10" t="str">
        <f>"Q"&amp;ROUNDUP(MONTH(SalesDataTable[[#This Row],[Order Date]])/3,0)</f>
        <v>Q2</v>
      </c>
      <c r="E916" s="4" t="str">
        <f>TEXT(SalesDataTable[[#This Row],[Order Date]],"mmm")</f>
        <v>May</v>
      </c>
      <c r="F916" s="4" t="s">
        <v>20</v>
      </c>
      <c r="G916" s="4" t="s">
        <v>47</v>
      </c>
      <c r="H916" s="4" t="s">
        <v>28</v>
      </c>
      <c r="I916" s="4" t="s">
        <v>3</v>
      </c>
      <c r="J916" s="4" t="s">
        <v>9</v>
      </c>
      <c r="K916" s="4" t="s">
        <v>10</v>
      </c>
      <c r="L916" s="8">
        <v>2</v>
      </c>
      <c r="M916" s="5">
        <v>92.12</v>
      </c>
      <c r="N916" s="6">
        <v>0</v>
      </c>
      <c r="O916" s="5">
        <v>46.64</v>
      </c>
      <c r="P916" s="5">
        <f t="shared" si="56"/>
        <v>184.24</v>
      </c>
      <c r="Q916" s="5">
        <f t="shared" si="57"/>
        <v>93.28</v>
      </c>
      <c r="R916" s="5">
        <f t="shared" si="58"/>
        <v>90.960000000000008</v>
      </c>
      <c r="S916" s="7">
        <f t="shared" si="59"/>
        <v>0.49370386452453324</v>
      </c>
    </row>
    <row r="917" spans="1:19" ht="15.6">
      <c r="A917" s="2">
        <v>3073</v>
      </c>
      <c r="B917" s="3">
        <v>46169</v>
      </c>
      <c r="C917" s="4">
        <f>YEAR(SalesDataTable[[#This Row],[Order Date]])</f>
        <v>2026</v>
      </c>
      <c r="D917" s="10" t="str">
        <f>"Q"&amp;ROUNDUP(MONTH(SalesDataTable[[#This Row],[Order Date]])/3,0)</f>
        <v>Q2</v>
      </c>
      <c r="E917" s="4" t="str">
        <f>TEXT(SalesDataTable[[#This Row],[Order Date]],"mmm")</f>
        <v>May</v>
      </c>
      <c r="F917" s="4" t="s">
        <v>20</v>
      </c>
      <c r="G917" s="4" t="s">
        <v>47</v>
      </c>
      <c r="H917" s="4" t="s">
        <v>2</v>
      </c>
      <c r="I917" s="4" t="s">
        <v>3</v>
      </c>
      <c r="J917" s="4" t="s">
        <v>34</v>
      </c>
      <c r="K917" s="4" t="s">
        <v>35</v>
      </c>
      <c r="L917" s="8">
        <v>3</v>
      </c>
      <c r="M917" s="5">
        <v>39.549999999999997</v>
      </c>
      <c r="N917" s="6">
        <v>0</v>
      </c>
      <c r="O917" s="5">
        <v>14.87</v>
      </c>
      <c r="P917" s="5">
        <f t="shared" si="56"/>
        <v>118.64999999999999</v>
      </c>
      <c r="Q917" s="5">
        <f t="shared" si="57"/>
        <v>44.61</v>
      </c>
      <c r="R917" s="5">
        <f t="shared" si="58"/>
        <v>74.039999999999992</v>
      </c>
      <c r="S917" s="7">
        <f t="shared" si="59"/>
        <v>0.6240202275600506</v>
      </c>
    </row>
    <row r="918" spans="1:19" ht="15.6">
      <c r="A918" s="2">
        <v>4230</v>
      </c>
      <c r="B918" s="3">
        <v>46169</v>
      </c>
      <c r="C918" s="4">
        <f>YEAR(SalesDataTable[[#This Row],[Order Date]])</f>
        <v>2026</v>
      </c>
      <c r="D918" s="10" t="str">
        <f>"Q"&amp;ROUNDUP(MONTH(SalesDataTable[[#This Row],[Order Date]])/3,0)</f>
        <v>Q2</v>
      </c>
      <c r="E918" s="4" t="str">
        <f>TEXT(SalesDataTable[[#This Row],[Order Date]],"mmm")</f>
        <v>May</v>
      </c>
      <c r="F918" s="4" t="s">
        <v>0</v>
      </c>
      <c r="G918" s="4" t="s">
        <v>1</v>
      </c>
      <c r="H918" s="4" t="s">
        <v>19</v>
      </c>
      <c r="I918" s="4" t="s">
        <v>13</v>
      </c>
      <c r="J918" s="4" t="s">
        <v>4</v>
      </c>
      <c r="K918" s="4" t="s">
        <v>5</v>
      </c>
      <c r="L918" s="8">
        <v>1</v>
      </c>
      <c r="M918" s="5">
        <v>83.3</v>
      </c>
      <c r="N918" s="6">
        <v>0</v>
      </c>
      <c r="O918" s="5">
        <v>41.93</v>
      </c>
      <c r="P918" s="5">
        <f t="shared" si="56"/>
        <v>83.3</v>
      </c>
      <c r="Q918" s="5">
        <f t="shared" si="57"/>
        <v>41.93</v>
      </c>
      <c r="R918" s="5">
        <f t="shared" si="58"/>
        <v>41.37</v>
      </c>
      <c r="S918" s="7">
        <f t="shared" si="59"/>
        <v>0.49663865546218489</v>
      </c>
    </row>
    <row r="919" spans="1:19" ht="15.6">
      <c r="A919" s="2">
        <v>644</v>
      </c>
      <c r="B919" s="3">
        <v>46170</v>
      </c>
      <c r="C919" s="4">
        <f>YEAR(SalesDataTable[[#This Row],[Order Date]])</f>
        <v>2026</v>
      </c>
      <c r="D919" s="10" t="str">
        <f>"Q"&amp;ROUNDUP(MONTH(SalesDataTable[[#This Row],[Order Date]])/3,0)</f>
        <v>Q2</v>
      </c>
      <c r="E919" s="4" t="str">
        <f>TEXT(SalesDataTable[[#This Row],[Order Date]],"mmm")</f>
        <v>May</v>
      </c>
      <c r="F919" s="4" t="s">
        <v>20</v>
      </c>
      <c r="G919" s="4" t="s">
        <v>47</v>
      </c>
      <c r="H919" s="4" t="s">
        <v>19</v>
      </c>
      <c r="I919" s="4" t="s">
        <v>13</v>
      </c>
      <c r="J919" s="4" t="s">
        <v>9</v>
      </c>
      <c r="K919" s="4" t="s">
        <v>10</v>
      </c>
      <c r="L919" s="8">
        <v>2</v>
      </c>
      <c r="M919" s="5">
        <v>93.84</v>
      </c>
      <c r="N919" s="6">
        <v>0</v>
      </c>
      <c r="O919" s="5">
        <v>44.72</v>
      </c>
      <c r="P919" s="5">
        <f t="shared" si="56"/>
        <v>187.68</v>
      </c>
      <c r="Q919" s="5">
        <f t="shared" si="57"/>
        <v>89.44</v>
      </c>
      <c r="R919" s="5">
        <f t="shared" si="58"/>
        <v>98.240000000000009</v>
      </c>
      <c r="S919" s="7">
        <f t="shared" si="59"/>
        <v>0.52344416027280483</v>
      </c>
    </row>
    <row r="920" spans="1:19" ht="15.6">
      <c r="A920" s="2">
        <v>1122</v>
      </c>
      <c r="B920" s="3">
        <v>46170</v>
      </c>
      <c r="C920" s="4">
        <f>YEAR(SalesDataTable[[#This Row],[Order Date]])</f>
        <v>2026</v>
      </c>
      <c r="D920" s="10" t="str">
        <f>"Q"&amp;ROUNDUP(MONTH(SalesDataTable[[#This Row],[Order Date]])/3,0)</f>
        <v>Q2</v>
      </c>
      <c r="E920" s="4" t="str">
        <f>TEXT(SalesDataTable[[#This Row],[Order Date]],"mmm")</f>
        <v>May</v>
      </c>
      <c r="F920" s="4" t="s">
        <v>11</v>
      </c>
      <c r="G920" s="4" t="s">
        <v>52</v>
      </c>
      <c r="H920" s="4" t="s">
        <v>2</v>
      </c>
      <c r="I920" s="4" t="s">
        <v>3</v>
      </c>
      <c r="J920" s="4" t="s">
        <v>4</v>
      </c>
      <c r="K920" s="4" t="s">
        <v>22</v>
      </c>
      <c r="L920" s="8">
        <v>2</v>
      </c>
      <c r="M920" s="5">
        <v>51.25</v>
      </c>
      <c r="N920" s="6">
        <v>0</v>
      </c>
      <c r="O920" s="5">
        <v>22.57</v>
      </c>
      <c r="P920" s="5">
        <f t="shared" si="56"/>
        <v>102.5</v>
      </c>
      <c r="Q920" s="5">
        <f t="shared" si="57"/>
        <v>45.14</v>
      </c>
      <c r="R920" s="5">
        <f t="shared" si="58"/>
        <v>57.36</v>
      </c>
      <c r="S920" s="7">
        <f t="shared" si="59"/>
        <v>0.55960975609756092</v>
      </c>
    </row>
    <row r="921" spans="1:19" ht="15.6">
      <c r="A921" s="2">
        <v>2019</v>
      </c>
      <c r="B921" s="3">
        <v>46170</v>
      </c>
      <c r="C921" s="4">
        <f>YEAR(SalesDataTable[[#This Row],[Order Date]])</f>
        <v>2026</v>
      </c>
      <c r="D921" s="10" t="str">
        <f>"Q"&amp;ROUNDUP(MONTH(SalesDataTable[[#This Row],[Order Date]])/3,0)</f>
        <v>Q2</v>
      </c>
      <c r="E921" s="4" t="str">
        <f>TEXT(SalesDataTable[[#This Row],[Order Date]],"mmm")</f>
        <v>May</v>
      </c>
      <c r="F921" s="4" t="s">
        <v>20</v>
      </c>
      <c r="G921" s="4" t="s">
        <v>47</v>
      </c>
      <c r="H921" s="4" t="s">
        <v>8</v>
      </c>
      <c r="I921" s="4" t="s">
        <v>16</v>
      </c>
      <c r="J921" s="4" t="s">
        <v>4</v>
      </c>
      <c r="K921" s="4" t="s">
        <v>5</v>
      </c>
      <c r="L921" s="8">
        <v>8</v>
      </c>
      <c r="M921" s="5">
        <v>80.13</v>
      </c>
      <c r="N921" s="6">
        <v>0.1</v>
      </c>
      <c r="O921" s="5">
        <v>43.8</v>
      </c>
      <c r="P921" s="5">
        <f t="shared" si="56"/>
        <v>576.93600000000004</v>
      </c>
      <c r="Q921" s="5">
        <f t="shared" si="57"/>
        <v>350.4</v>
      </c>
      <c r="R921" s="5">
        <f t="shared" si="58"/>
        <v>226.53600000000006</v>
      </c>
      <c r="S921" s="7">
        <f t="shared" si="59"/>
        <v>0.39265360455925796</v>
      </c>
    </row>
    <row r="922" spans="1:19" ht="15.6">
      <c r="A922" s="2">
        <v>2432</v>
      </c>
      <c r="B922" s="3">
        <v>46170</v>
      </c>
      <c r="C922" s="4">
        <f>YEAR(SalesDataTable[[#This Row],[Order Date]])</f>
        <v>2026</v>
      </c>
      <c r="D922" s="10" t="str">
        <f>"Q"&amp;ROUNDUP(MONTH(SalesDataTable[[#This Row],[Order Date]])/3,0)</f>
        <v>Q2</v>
      </c>
      <c r="E922" s="4" t="str">
        <f>TEXT(SalesDataTable[[#This Row],[Order Date]],"mmm")</f>
        <v>May</v>
      </c>
      <c r="F922" s="4" t="s">
        <v>6</v>
      </c>
      <c r="G922" s="4" t="s">
        <v>43</v>
      </c>
      <c r="H922" s="4" t="s">
        <v>2</v>
      </c>
      <c r="I922" s="4" t="s">
        <v>3</v>
      </c>
      <c r="J922" s="4" t="s">
        <v>34</v>
      </c>
      <c r="K922" s="4" t="s">
        <v>35</v>
      </c>
      <c r="L922" s="8">
        <v>1</v>
      </c>
      <c r="M922" s="5">
        <v>41.13</v>
      </c>
      <c r="N922" s="6">
        <v>0</v>
      </c>
      <c r="O922" s="5">
        <v>14.8</v>
      </c>
      <c r="P922" s="5">
        <f t="shared" si="56"/>
        <v>41.13</v>
      </c>
      <c r="Q922" s="5">
        <f t="shared" si="57"/>
        <v>14.8</v>
      </c>
      <c r="R922" s="5">
        <f t="shared" si="58"/>
        <v>26.330000000000002</v>
      </c>
      <c r="S922" s="7">
        <f t="shared" si="59"/>
        <v>0.64016532944322879</v>
      </c>
    </row>
    <row r="923" spans="1:19" ht="15.6">
      <c r="A923" s="2">
        <v>2989</v>
      </c>
      <c r="B923" s="3">
        <v>46170</v>
      </c>
      <c r="C923" s="4">
        <f>YEAR(SalesDataTable[[#This Row],[Order Date]])</f>
        <v>2026</v>
      </c>
      <c r="D923" s="10" t="str">
        <f>"Q"&amp;ROUNDUP(MONTH(SalesDataTable[[#This Row],[Order Date]])/3,0)</f>
        <v>Q2</v>
      </c>
      <c r="E923" s="4" t="str">
        <f>TEXT(SalesDataTable[[#This Row],[Order Date]],"mmm")</f>
        <v>May</v>
      </c>
      <c r="F923" s="4" t="s">
        <v>20</v>
      </c>
      <c r="G923" s="4" t="s">
        <v>47</v>
      </c>
      <c r="H923" s="4" t="s">
        <v>2</v>
      </c>
      <c r="I923" s="4" t="s">
        <v>3</v>
      </c>
      <c r="J923" s="4" t="s">
        <v>23</v>
      </c>
      <c r="K923" s="4" t="s">
        <v>40</v>
      </c>
      <c r="L923" s="8">
        <v>1</v>
      </c>
      <c r="M923" s="5">
        <v>81.28</v>
      </c>
      <c r="N923" s="6">
        <v>0.15</v>
      </c>
      <c r="O923" s="5">
        <v>39.020000000000003</v>
      </c>
      <c r="P923" s="5">
        <f t="shared" si="56"/>
        <v>69.087999999999994</v>
      </c>
      <c r="Q923" s="5">
        <f t="shared" si="57"/>
        <v>39.020000000000003</v>
      </c>
      <c r="R923" s="5">
        <f t="shared" si="58"/>
        <v>30.067999999999991</v>
      </c>
      <c r="S923" s="7">
        <f t="shared" si="59"/>
        <v>0.43521306160259371</v>
      </c>
    </row>
    <row r="924" spans="1:19" ht="15.6">
      <c r="A924" s="2">
        <v>3019</v>
      </c>
      <c r="B924" s="3">
        <v>46170</v>
      </c>
      <c r="C924" s="4">
        <f>YEAR(SalesDataTable[[#This Row],[Order Date]])</f>
        <v>2026</v>
      </c>
      <c r="D924" s="10" t="str">
        <f>"Q"&amp;ROUNDUP(MONTH(SalesDataTable[[#This Row],[Order Date]])/3,0)</f>
        <v>Q2</v>
      </c>
      <c r="E924" s="4" t="str">
        <f>TEXT(SalesDataTable[[#This Row],[Order Date]],"mmm")</f>
        <v>May</v>
      </c>
      <c r="F924" s="4" t="s">
        <v>11</v>
      </c>
      <c r="G924" s="4" t="s">
        <v>18</v>
      </c>
      <c r="H924" s="4" t="s">
        <v>2</v>
      </c>
      <c r="I924" s="4" t="s">
        <v>16</v>
      </c>
      <c r="J924" s="4" t="s">
        <v>14</v>
      </c>
      <c r="K924" s="4" t="s">
        <v>32</v>
      </c>
      <c r="L924" s="8">
        <v>1</v>
      </c>
      <c r="M924" s="5">
        <v>46.19</v>
      </c>
      <c r="N924" s="6">
        <v>0</v>
      </c>
      <c r="O924" s="5">
        <v>18.329999999999998</v>
      </c>
      <c r="P924" s="5">
        <f t="shared" si="56"/>
        <v>46.19</v>
      </c>
      <c r="Q924" s="5">
        <f t="shared" si="57"/>
        <v>18.329999999999998</v>
      </c>
      <c r="R924" s="5">
        <f t="shared" si="58"/>
        <v>27.86</v>
      </c>
      <c r="S924" s="7">
        <f t="shared" si="59"/>
        <v>0.60316085732842606</v>
      </c>
    </row>
    <row r="925" spans="1:19" ht="15.6">
      <c r="A925" s="2">
        <v>3798</v>
      </c>
      <c r="B925" s="3">
        <v>46170</v>
      </c>
      <c r="C925" s="4">
        <f>YEAR(SalesDataTable[[#This Row],[Order Date]])</f>
        <v>2026</v>
      </c>
      <c r="D925" s="10" t="str">
        <f>"Q"&amp;ROUNDUP(MONTH(SalesDataTable[[#This Row],[Order Date]])/3,0)</f>
        <v>Q2</v>
      </c>
      <c r="E925" s="4" t="str">
        <f>TEXT(SalesDataTable[[#This Row],[Order Date]],"mmm")</f>
        <v>May</v>
      </c>
      <c r="F925" s="4" t="s">
        <v>20</v>
      </c>
      <c r="G925" s="4" t="s">
        <v>33</v>
      </c>
      <c r="H925" s="4" t="s">
        <v>2</v>
      </c>
      <c r="I925" s="4" t="s">
        <v>3</v>
      </c>
      <c r="J925" s="4" t="s">
        <v>9</v>
      </c>
      <c r="K925" s="4" t="s">
        <v>37</v>
      </c>
      <c r="L925" s="8">
        <v>3</v>
      </c>
      <c r="M925" s="5">
        <v>156.58000000000001</v>
      </c>
      <c r="N925" s="6">
        <v>0</v>
      </c>
      <c r="O925" s="5">
        <v>79.099999999999994</v>
      </c>
      <c r="P925" s="5">
        <f t="shared" si="56"/>
        <v>469.74</v>
      </c>
      <c r="Q925" s="5">
        <f t="shared" si="57"/>
        <v>237.29999999999998</v>
      </c>
      <c r="R925" s="5">
        <f t="shared" si="58"/>
        <v>232.44000000000003</v>
      </c>
      <c r="S925" s="7">
        <f t="shared" si="59"/>
        <v>0.49482692553327379</v>
      </c>
    </row>
    <row r="926" spans="1:19" ht="15.6">
      <c r="A926" s="2">
        <v>3862</v>
      </c>
      <c r="B926" s="3">
        <v>46170</v>
      </c>
      <c r="C926" s="4">
        <f>YEAR(SalesDataTable[[#This Row],[Order Date]])</f>
        <v>2026</v>
      </c>
      <c r="D926" s="10" t="str">
        <f>"Q"&amp;ROUNDUP(MONTH(SalesDataTable[[#This Row],[Order Date]])/3,0)</f>
        <v>Q2</v>
      </c>
      <c r="E926" s="4" t="str">
        <f>TEXT(SalesDataTable[[#This Row],[Order Date]],"mmm")</f>
        <v>May</v>
      </c>
      <c r="F926" s="4" t="s">
        <v>20</v>
      </c>
      <c r="G926" s="4" t="s">
        <v>47</v>
      </c>
      <c r="H926" s="4" t="s">
        <v>28</v>
      </c>
      <c r="I926" s="4" t="s">
        <v>13</v>
      </c>
      <c r="J926" s="4" t="s">
        <v>34</v>
      </c>
      <c r="K926" s="4" t="s">
        <v>38</v>
      </c>
      <c r="L926" s="8">
        <v>1</v>
      </c>
      <c r="M926" s="5">
        <v>123.91</v>
      </c>
      <c r="N926" s="6">
        <v>0</v>
      </c>
      <c r="O926" s="5">
        <v>68.89</v>
      </c>
      <c r="P926" s="5">
        <f t="shared" si="56"/>
        <v>123.91</v>
      </c>
      <c r="Q926" s="5">
        <f t="shared" si="57"/>
        <v>68.89</v>
      </c>
      <c r="R926" s="5">
        <f t="shared" si="58"/>
        <v>55.019999999999996</v>
      </c>
      <c r="S926" s="7">
        <f t="shared" si="59"/>
        <v>0.44403195867968687</v>
      </c>
    </row>
    <row r="927" spans="1:19" ht="15.6">
      <c r="A927" s="2">
        <v>4281</v>
      </c>
      <c r="B927" s="3">
        <v>46170</v>
      </c>
      <c r="C927" s="4">
        <f>YEAR(SalesDataTable[[#This Row],[Order Date]])</f>
        <v>2026</v>
      </c>
      <c r="D927" s="10" t="str">
        <f>"Q"&amp;ROUNDUP(MONTH(SalesDataTable[[#This Row],[Order Date]])/3,0)</f>
        <v>Q2</v>
      </c>
      <c r="E927" s="4" t="str">
        <f>TEXT(SalesDataTable[[#This Row],[Order Date]],"mmm")</f>
        <v>May</v>
      </c>
      <c r="F927" s="4" t="s">
        <v>11</v>
      </c>
      <c r="G927" s="4" t="s">
        <v>12</v>
      </c>
      <c r="H927" s="4" t="s">
        <v>28</v>
      </c>
      <c r="I927" s="4" t="s">
        <v>13</v>
      </c>
      <c r="J927" s="4" t="s">
        <v>4</v>
      </c>
      <c r="K927" s="4" t="s">
        <v>22</v>
      </c>
      <c r="L927" s="8">
        <v>1</v>
      </c>
      <c r="M927" s="5">
        <v>50.64</v>
      </c>
      <c r="N927" s="6">
        <v>0</v>
      </c>
      <c r="O927" s="5">
        <v>22.97</v>
      </c>
      <c r="P927" s="5">
        <f t="shared" si="56"/>
        <v>50.64</v>
      </c>
      <c r="Q927" s="5">
        <f t="shared" si="57"/>
        <v>22.97</v>
      </c>
      <c r="R927" s="5">
        <f t="shared" si="58"/>
        <v>27.67</v>
      </c>
      <c r="S927" s="7">
        <f t="shared" si="59"/>
        <v>0.54640600315955767</v>
      </c>
    </row>
    <row r="928" spans="1:19" ht="15.6">
      <c r="A928" s="2">
        <v>191</v>
      </c>
      <c r="B928" s="3">
        <v>46171</v>
      </c>
      <c r="C928" s="4">
        <f>YEAR(SalesDataTable[[#This Row],[Order Date]])</f>
        <v>2026</v>
      </c>
      <c r="D928" s="10" t="str">
        <f>"Q"&amp;ROUNDUP(MONTH(SalesDataTable[[#This Row],[Order Date]])/3,0)</f>
        <v>Q2</v>
      </c>
      <c r="E928" s="4" t="str">
        <f>TEXT(SalesDataTable[[#This Row],[Order Date]],"mmm")</f>
        <v>May</v>
      </c>
      <c r="F928" s="4" t="s">
        <v>11</v>
      </c>
      <c r="G928" s="4" t="s">
        <v>25</v>
      </c>
      <c r="H928" s="4" t="s">
        <v>2</v>
      </c>
      <c r="I928" s="4" t="s">
        <v>3</v>
      </c>
      <c r="J928" s="4" t="s">
        <v>9</v>
      </c>
      <c r="K928" s="4" t="s">
        <v>46</v>
      </c>
      <c r="L928" s="8">
        <v>2</v>
      </c>
      <c r="M928" s="5">
        <v>70.48</v>
      </c>
      <c r="N928" s="6">
        <v>0.1</v>
      </c>
      <c r="O928" s="5">
        <v>33.229999999999997</v>
      </c>
      <c r="P928" s="5">
        <f t="shared" si="56"/>
        <v>126.864</v>
      </c>
      <c r="Q928" s="5">
        <f t="shared" si="57"/>
        <v>66.459999999999994</v>
      </c>
      <c r="R928" s="5">
        <f t="shared" si="58"/>
        <v>60.404000000000011</v>
      </c>
      <c r="S928" s="7">
        <f t="shared" si="59"/>
        <v>0.47613192079707412</v>
      </c>
    </row>
    <row r="929" spans="1:19" ht="15.6">
      <c r="A929" s="2">
        <v>1039</v>
      </c>
      <c r="B929" s="3">
        <v>46171</v>
      </c>
      <c r="C929" s="4">
        <f>YEAR(SalesDataTable[[#This Row],[Order Date]])</f>
        <v>2026</v>
      </c>
      <c r="D929" s="10" t="str">
        <f>"Q"&amp;ROUNDUP(MONTH(SalesDataTable[[#This Row],[Order Date]])/3,0)</f>
        <v>Q2</v>
      </c>
      <c r="E929" s="4" t="str">
        <f>TEXT(SalesDataTable[[#This Row],[Order Date]],"mmm")</f>
        <v>May</v>
      </c>
      <c r="F929" s="4" t="s">
        <v>6</v>
      </c>
      <c r="G929" s="4" t="s">
        <v>41</v>
      </c>
      <c r="H929" s="4" t="s">
        <v>28</v>
      </c>
      <c r="I929" s="4" t="s">
        <v>13</v>
      </c>
      <c r="J929" s="4" t="s">
        <v>4</v>
      </c>
      <c r="K929" s="4" t="s">
        <v>26</v>
      </c>
      <c r="L929" s="8">
        <v>1</v>
      </c>
      <c r="M929" s="5">
        <v>41.27</v>
      </c>
      <c r="N929" s="6">
        <v>0.05</v>
      </c>
      <c r="O929" s="5">
        <v>17.149999999999999</v>
      </c>
      <c r="P929" s="5">
        <f t="shared" si="56"/>
        <v>39.206499999999998</v>
      </c>
      <c r="Q929" s="5">
        <f t="shared" si="57"/>
        <v>17.149999999999999</v>
      </c>
      <c r="R929" s="5">
        <f t="shared" si="58"/>
        <v>22.0565</v>
      </c>
      <c r="S929" s="7">
        <f t="shared" si="59"/>
        <v>0.56257253261576523</v>
      </c>
    </row>
    <row r="930" spans="1:19" ht="15.6">
      <c r="A930" s="2">
        <v>2641</v>
      </c>
      <c r="B930" s="3">
        <v>46171</v>
      </c>
      <c r="C930" s="4">
        <f>YEAR(SalesDataTable[[#This Row],[Order Date]])</f>
        <v>2026</v>
      </c>
      <c r="D930" s="10" t="str">
        <f>"Q"&amp;ROUNDUP(MONTH(SalesDataTable[[#This Row],[Order Date]])/3,0)</f>
        <v>Q2</v>
      </c>
      <c r="E930" s="4" t="str">
        <f>TEXT(SalesDataTable[[#This Row],[Order Date]],"mmm")</f>
        <v>May</v>
      </c>
      <c r="F930" s="4" t="s">
        <v>0</v>
      </c>
      <c r="G930" s="4" t="s">
        <v>50</v>
      </c>
      <c r="H930" s="4" t="s">
        <v>28</v>
      </c>
      <c r="I930" s="4" t="s">
        <v>3</v>
      </c>
      <c r="J930" s="4" t="s">
        <v>34</v>
      </c>
      <c r="K930" s="4" t="s">
        <v>42</v>
      </c>
      <c r="L930" s="8">
        <v>2</v>
      </c>
      <c r="M930" s="5">
        <v>36.9</v>
      </c>
      <c r="N930" s="6">
        <v>0</v>
      </c>
      <c r="O930" s="5">
        <v>14.07</v>
      </c>
      <c r="P930" s="5">
        <f t="shared" si="56"/>
        <v>73.8</v>
      </c>
      <c r="Q930" s="5">
        <f t="shared" si="57"/>
        <v>28.14</v>
      </c>
      <c r="R930" s="5">
        <f t="shared" si="58"/>
        <v>45.66</v>
      </c>
      <c r="S930" s="7">
        <f t="shared" si="59"/>
        <v>0.61869918699186988</v>
      </c>
    </row>
    <row r="931" spans="1:19" ht="15.6">
      <c r="A931" s="2">
        <v>3058</v>
      </c>
      <c r="B931" s="3">
        <v>46171</v>
      </c>
      <c r="C931" s="4">
        <f>YEAR(SalesDataTable[[#This Row],[Order Date]])</f>
        <v>2026</v>
      </c>
      <c r="D931" s="10" t="str">
        <f>"Q"&amp;ROUNDUP(MONTH(SalesDataTable[[#This Row],[Order Date]])/3,0)</f>
        <v>Q2</v>
      </c>
      <c r="E931" s="4" t="str">
        <f>TEXT(SalesDataTable[[#This Row],[Order Date]],"mmm")</f>
        <v>May</v>
      </c>
      <c r="F931" s="4" t="s">
        <v>6</v>
      </c>
      <c r="G931" s="4" t="s">
        <v>41</v>
      </c>
      <c r="H931" s="4" t="s">
        <v>2</v>
      </c>
      <c r="I931" s="4" t="s">
        <v>3</v>
      </c>
      <c r="J931" s="4" t="s">
        <v>23</v>
      </c>
      <c r="K931" s="4" t="s">
        <v>29</v>
      </c>
      <c r="L931" s="8">
        <v>1</v>
      </c>
      <c r="M931" s="5">
        <v>196.91</v>
      </c>
      <c r="N931" s="6">
        <v>0</v>
      </c>
      <c r="O931" s="5">
        <v>106.31</v>
      </c>
      <c r="P931" s="5">
        <f t="shared" si="56"/>
        <v>196.91</v>
      </c>
      <c r="Q931" s="5">
        <f t="shared" si="57"/>
        <v>106.31</v>
      </c>
      <c r="R931" s="5">
        <f t="shared" si="58"/>
        <v>90.6</v>
      </c>
      <c r="S931" s="7">
        <f t="shared" si="59"/>
        <v>0.46010867909197095</v>
      </c>
    </row>
    <row r="932" spans="1:19" ht="15.6">
      <c r="A932" s="2">
        <v>3110</v>
      </c>
      <c r="B932" s="3">
        <v>46171</v>
      </c>
      <c r="C932" s="4">
        <f>YEAR(SalesDataTable[[#This Row],[Order Date]])</f>
        <v>2026</v>
      </c>
      <c r="D932" s="10" t="str">
        <f>"Q"&amp;ROUNDUP(MONTH(SalesDataTable[[#This Row],[Order Date]])/3,0)</f>
        <v>Q2</v>
      </c>
      <c r="E932" s="4" t="str">
        <f>TEXT(SalesDataTable[[#This Row],[Order Date]],"mmm")</f>
        <v>May</v>
      </c>
      <c r="F932" s="4" t="s">
        <v>6</v>
      </c>
      <c r="G932" s="4" t="s">
        <v>27</v>
      </c>
      <c r="H932" s="4" t="s">
        <v>19</v>
      </c>
      <c r="I932" s="4" t="s">
        <v>16</v>
      </c>
      <c r="J932" s="4" t="s">
        <v>34</v>
      </c>
      <c r="K932" s="4" t="s">
        <v>42</v>
      </c>
      <c r="L932" s="8">
        <v>3</v>
      </c>
      <c r="M932" s="5">
        <v>35.79</v>
      </c>
      <c r="N932" s="6">
        <v>0</v>
      </c>
      <c r="O932" s="5">
        <v>13.67</v>
      </c>
      <c r="P932" s="5">
        <f t="shared" si="56"/>
        <v>107.37</v>
      </c>
      <c r="Q932" s="5">
        <f t="shared" si="57"/>
        <v>41.01</v>
      </c>
      <c r="R932" s="5">
        <f t="shared" si="58"/>
        <v>66.360000000000014</v>
      </c>
      <c r="S932" s="7">
        <f t="shared" si="59"/>
        <v>0.61804973456272716</v>
      </c>
    </row>
    <row r="933" spans="1:19" ht="15.6">
      <c r="A933" s="2">
        <v>3981</v>
      </c>
      <c r="B933" s="3">
        <v>46171</v>
      </c>
      <c r="C933" s="4">
        <f>YEAR(SalesDataTable[[#This Row],[Order Date]])</f>
        <v>2026</v>
      </c>
      <c r="D933" s="10" t="str">
        <f>"Q"&amp;ROUNDUP(MONTH(SalesDataTable[[#This Row],[Order Date]])/3,0)</f>
        <v>Q2</v>
      </c>
      <c r="E933" s="4" t="str">
        <f>TEXT(SalesDataTable[[#This Row],[Order Date]],"mmm")</f>
        <v>May</v>
      </c>
      <c r="F933" s="4" t="s">
        <v>20</v>
      </c>
      <c r="G933" s="4" t="s">
        <v>47</v>
      </c>
      <c r="H933" s="4" t="s">
        <v>2</v>
      </c>
      <c r="I933" s="4" t="s">
        <v>13</v>
      </c>
      <c r="J933" s="4" t="s">
        <v>4</v>
      </c>
      <c r="K933" s="4" t="s">
        <v>5</v>
      </c>
      <c r="L933" s="8">
        <v>2</v>
      </c>
      <c r="M933" s="5">
        <v>82.22</v>
      </c>
      <c r="N933" s="6">
        <v>0.05</v>
      </c>
      <c r="O933" s="5">
        <v>42.35</v>
      </c>
      <c r="P933" s="5">
        <f t="shared" si="56"/>
        <v>156.21799999999999</v>
      </c>
      <c r="Q933" s="5">
        <f t="shared" si="57"/>
        <v>84.7</v>
      </c>
      <c r="R933" s="5">
        <f t="shared" si="58"/>
        <v>71.517999999999986</v>
      </c>
      <c r="S933" s="7">
        <f t="shared" si="59"/>
        <v>0.45780895927485943</v>
      </c>
    </row>
    <row r="934" spans="1:19" ht="15.6">
      <c r="A934" s="2">
        <v>4663</v>
      </c>
      <c r="B934" s="3">
        <v>46171</v>
      </c>
      <c r="C934" s="4">
        <f>YEAR(SalesDataTable[[#This Row],[Order Date]])</f>
        <v>2026</v>
      </c>
      <c r="D934" s="10" t="str">
        <f>"Q"&amp;ROUNDUP(MONTH(SalesDataTable[[#This Row],[Order Date]])/3,0)</f>
        <v>Q2</v>
      </c>
      <c r="E934" s="4" t="str">
        <f>TEXT(SalesDataTable[[#This Row],[Order Date]],"mmm")</f>
        <v>May</v>
      </c>
      <c r="F934" s="4" t="s">
        <v>11</v>
      </c>
      <c r="G934" s="4" t="s">
        <v>25</v>
      </c>
      <c r="H934" s="4" t="s">
        <v>2</v>
      </c>
      <c r="I934" s="4" t="s">
        <v>13</v>
      </c>
      <c r="J934" s="4" t="s">
        <v>4</v>
      </c>
      <c r="K934" s="4" t="s">
        <v>26</v>
      </c>
      <c r="L934" s="8">
        <v>1</v>
      </c>
      <c r="M934" s="5">
        <v>40.57</v>
      </c>
      <c r="N934" s="6">
        <v>0</v>
      </c>
      <c r="O934" s="5">
        <v>16.809999999999999</v>
      </c>
      <c r="P934" s="5">
        <f t="shared" si="56"/>
        <v>40.57</v>
      </c>
      <c r="Q934" s="5">
        <f t="shared" si="57"/>
        <v>16.809999999999999</v>
      </c>
      <c r="R934" s="5">
        <f t="shared" si="58"/>
        <v>23.76</v>
      </c>
      <c r="S934" s="7">
        <f t="shared" si="59"/>
        <v>0.58565442445156524</v>
      </c>
    </row>
    <row r="935" spans="1:19" ht="15.6">
      <c r="A935" s="2">
        <v>5021</v>
      </c>
      <c r="B935" s="3">
        <v>46171</v>
      </c>
      <c r="C935" s="4">
        <f>YEAR(SalesDataTable[[#This Row],[Order Date]])</f>
        <v>2026</v>
      </c>
      <c r="D935" s="10" t="str">
        <f>"Q"&amp;ROUNDUP(MONTH(SalesDataTable[[#This Row],[Order Date]])/3,0)</f>
        <v>Q2</v>
      </c>
      <c r="E935" s="4" t="str">
        <f>TEXT(SalesDataTable[[#This Row],[Order Date]],"mmm")</f>
        <v>May</v>
      </c>
      <c r="F935" s="4" t="s">
        <v>11</v>
      </c>
      <c r="G935" s="4" t="s">
        <v>39</v>
      </c>
      <c r="H935" s="4" t="s">
        <v>19</v>
      </c>
      <c r="I935" s="4" t="s">
        <v>3</v>
      </c>
      <c r="J935" s="4" t="s">
        <v>23</v>
      </c>
      <c r="K935" s="4" t="s">
        <v>29</v>
      </c>
      <c r="L935" s="8">
        <v>1</v>
      </c>
      <c r="M935" s="5">
        <v>191.62</v>
      </c>
      <c r="N935" s="6">
        <v>0.05</v>
      </c>
      <c r="O935" s="5">
        <v>106.15</v>
      </c>
      <c r="P935" s="5">
        <f t="shared" si="56"/>
        <v>182.03899999999999</v>
      </c>
      <c r="Q935" s="5">
        <f t="shared" si="57"/>
        <v>106.15</v>
      </c>
      <c r="R935" s="5">
        <f t="shared" si="58"/>
        <v>75.888999999999982</v>
      </c>
      <c r="S935" s="7">
        <f t="shared" si="59"/>
        <v>0.41688319535923613</v>
      </c>
    </row>
    <row r="936" spans="1:19" ht="15.6">
      <c r="A936" s="2">
        <v>5107</v>
      </c>
      <c r="B936" s="3">
        <v>46171</v>
      </c>
      <c r="C936" s="4">
        <f>YEAR(SalesDataTable[[#This Row],[Order Date]])</f>
        <v>2026</v>
      </c>
      <c r="D936" s="10" t="str">
        <f>"Q"&amp;ROUNDUP(MONTH(SalesDataTable[[#This Row],[Order Date]])/3,0)</f>
        <v>Q2</v>
      </c>
      <c r="E936" s="4" t="str">
        <f>TEXT(SalesDataTable[[#This Row],[Order Date]],"mmm")</f>
        <v>May</v>
      </c>
      <c r="F936" s="4" t="s">
        <v>6</v>
      </c>
      <c r="G936" s="4" t="s">
        <v>27</v>
      </c>
      <c r="H936" s="4" t="s">
        <v>28</v>
      </c>
      <c r="I936" s="4" t="s">
        <v>3</v>
      </c>
      <c r="J936" s="4" t="s">
        <v>9</v>
      </c>
      <c r="K936" s="4" t="s">
        <v>37</v>
      </c>
      <c r="L936" s="8">
        <v>1</v>
      </c>
      <c r="M936" s="5">
        <v>154.07</v>
      </c>
      <c r="N936" s="6">
        <v>0.05</v>
      </c>
      <c r="O936" s="5">
        <v>78.400000000000006</v>
      </c>
      <c r="P936" s="5">
        <f t="shared" si="56"/>
        <v>146.36649999999997</v>
      </c>
      <c r="Q936" s="5">
        <f t="shared" si="57"/>
        <v>78.400000000000006</v>
      </c>
      <c r="R936" s="5">
        <f t="shared" si="58"/>
        <v>67.966499999999968</v>
      </c>
      <c r="S936" s="7">
        <f t="shared" si="59"/>
        <v>0.46435830603314271</v>
      </c>
    </row>
    <row r="937" spans="1:19" ht="15.6">
      <c r="A937" s="2">
        <v>454</v>
      </c>
      <c r="B937" s="3">
        <v>46172</v>
      </c>
      <c r="C937" s="4">
        <f>YEAR(SalesDataTable[[#This Row],[Order Date]])</f>
        <v>2026</v>
      </c>
      <c r="D937" s="10" t="str">
        <f>"Q"&amp;ROUNDUP(MONTH(SalesDataTable[[#This Row],[Order Date]])/3,0)</f>
        <v>Q2</v>
      </c>
      <c r="E937" s="4" t="str">
        <f>TEXT(SalesDataTable[[#This Row],[Order Date]],"mmm")</f>
        <v>May</v>
      </c>
      <c r="F937" s="4" t="s">
        <v>11</v>
      </c>
      <c r="G937" s="4" t="s">
        <v>39</v>
      </c>
      <c r="H937" s="4" t="s">
        <v>28</v>
      </c>
      <c r="I937" s="4" t="s">
        <v>3</v>
      </c>
      <c r="J937" s="4" t="s">
        <v>23</v>
      </c>
      <c r="K937" s="4" t="s">
        <v>51</v>
      </c>
      <c r="L937" s="8">
        <v>1</v>
      </c>
      <c r="M937" s="5">
        <v>120.8</v>
      </c>
      <c r="N937" s="6">
        <v>0</v>
      </c>
      <c r="O937" s="5">
        <v>61.4</v>
      </c>
      <c r="P937" s="5">
        <f t="shared" si="56"/>
        <v>120.8</v>
      </c>
      <c r="Q937" s="5">
        <f t="shared" si="57"/>
        <v>61.4</v>
      </c>
      <c r="R937" s="5">
        <f t="shared" si="58"/>
        <v>59.4</v>
      </c>
      <c r="S937" s="7">
        <f t="shared" si="59"/>
        <v>0.49172185430463577</v>
      </c>
    </row>
    <row r="938" spans="1:19" ht="15.6">
      <c r="A938" s="2">
        <v>873</v>
      </c>
      <c r="B938" s="3">
        <v>46172</v>
      </c>
      <c r="C938" s="4">
        <f>YEAR(SalesDataTable[[#This Row],[Order Date]])</f>
        <v>2026</v>
      </c>
      <c r="D938" s="10" t="str">
        <f>"Q"&amp;ROUNDUP(MONTH(SalesDataTable[[#This Row],[Order Date]])/3,0)</f>
        <v>Q2</v>
      </c>
      <c r="E938" s="4" t="str">
        <f>TEXT(SalesDataTable[[#This Row],[Order Date]],"mmm")</f>
        <v>May</v>
      </c>
      <c r="F938" s="4" t="s">
        <v>11</v>
      </c>
      <c r="G938" s="4" t="s">
        <v>39</v>
      </c>
      <c r="H938" s="4" t="s">
        <v>2</v>
      </c>
      <c r="I938" s="4" t="s">
        <v>16</v>
      </c>
      <c r="J938" s="4" t="s">
        <v>4</v>
      </c>
      <c r="K938" s="4" t="s">
        <v>26</v>
      </c>
      <c r="L938" s="8">
        <v>1</v>
      </c>
      <c r="M938" s="5">
        <v>40.15</v>
      </c>
      <c r="N938" s="6">
        <v>0</v>
      </c>
      <c r="O938" s="5">
        <v>16.82</v>
      </c>
      <c r="P938" s="5">
        <f t="shared" si="56"/>
        <v>40.15</v>
      </c>
      <c r="Q938" s="5">
        <f t="shared" si="57"/>
        <v>16.82</v>
      </c>
      <c r="R938" s="5">
        <f t="shared" si="58"/>
        <v>23.33</v>
      </c>
      <c r="S938" s="7">
        <f t="shared" si="59"/>
        <v>0.58107098381070976</v>
      </c>
    </row>
    <row r="939" spans="1:19" ht="15.6">
      <c r="A939" s="2">
        <v>1116</v>
      </c>
      <c r="B939" s="3">
        <v>46172</v>
      </c>
      <c r="C939" s="4">
        <f>YEAR(SalesDataTable[[#This Row],[Order Date]])</f>
        <v>2026</v>
      </c>
      <c r="D939" s="10" t="str">
        <f>"Q"&amp;ROUNDUP(MONTH(SalesDataTable[[#This Row],[Order Date]])/3,0)</f>
        <v>Q2</v>
      </c>
      <c r="E939" s="4" t="str">
        <f>TEXT(SalesDataTable[[#This Row],[Order Date]],"mmm")</f>
        <v>May</v>
      </c>
      <c r="F939" s="4" t="s">
        <v>6</v>
      </c>
      <c r="G939" s="4" t="s">
        <v>43</v>
      </c>
      <c r="H939" s="4" t="s">
        <v>8</v>
      </c>
      <c r="I939" s="4" t="s">
        <v>16</v>
      </c>
      <c r="J939" s="4" t="s">
        <v>14</v>
      </c>
      <c r="K939" s="4" t="s">
        <v>44</v>
      </c>
      <c r="L939" s="8">
        <v>5</v>
      </c>
      <c r="M939" s="5">
        <v>134.4</v>
      </c>
      <c r="N939" s="6">
        <v>0.15</v>
      </c>
      <c r="O939" s="5">
        <v>67.709999999999994</v>
      </c>
      <c r="P939" s="5">
        <f t="shared" si="56"/>
        <v>571.19999999999993</v>
      </c>
      <c r="Q939" s="5">
        <f t="shared" si="57"/>
        <v>338.54999999999995</v>
      </c>
      <c r="R939" s="5">
        <f t="shared" si="58"/>
        <v>232.64999999999998</v>
      </c>
      <c r="S939" s="7">
        <f t="shared" si="59"/>
        <v>0.40730042016806722</v>
      </c>
    </row>
    <row r="940" spans="1:19" ht="15.6">
      <c r="A940" s="2">
        <v>1206</v>
      </c>
      <c r="B940" s="3">
        <v>46172</v>
      </c>
      <c r="C940" s="4">
        <f>YEAR(SalesDataTable[[#This Row],[Order Date]])</f>
        <v>2026</v>
      </c>
      <c r="D940" s="10" t="str">
        <f>"Q"&amp;ROUNDUP(MONTH(SalesDataTable[[#This Row],[Order Date]])/3,0)</f>
        <v>Q2</v>
      </c>
      <c r="E940" s="4" t="str">
        <f>TEXT(SalesDataTable[[#This Row],[Order Date]],"mmm")</f>
        <v>May</v>
      </c>
      <c r="F940" s="4" t="s">
        <v>20</v>
      </c>
      <c r="G940" s="4" t="s">
        <v>47</v>
      </c>
      <c r="H940" s="4" t="s">
        <v>2</v>
      </c>
      <c r="I940" s="4" t="s">
        <v>3</v>
      </c>
      <c r="J940" s="4" t="s">
        <v>14</v>
      </c>
      <c r="K940" s="4" t="s">
        <v>15</v>
      </c>
      <c r="L940" s="8">
        <v>2</v>
      </c>
      <c r="M940" s="5">
        <v>37.130000000000003</v>
      </c>
      <c r="N940" s="6">
        <v>0.05</v>
      </c>
      <c r="O940" s="5">
        <v>13.44</v>
      </c>
      <c r="P940" s="5">
        <f t="shared" si="56"/>
        <v>70.546999999999997</v>
      </c>
      <c r="Q940" s="5">
        <f t="shared" si="57"/>
        <v>26.88</v>
      </c>
      <c r="R940" s="5">
        <f t="shared" si="58"/>
        <v>43.667000000000002</v>
      </c>
      <c r="S940" s="7">
        <f t="shared" si="59"/>
        <v>0.6189774193091131</v>
      </c>
    </row>
    <row r="941" spans="1:19" ht="15.6">
      <c r="A941" s="2">
        <v>1576</v>
      </c>
      <c r="B941" s="3">
        <v>46172</v>
      </c>
      <c r="C941" s="4">
        <f>YEAR(SalesDataTable[[#This Row],[Order Date]])</f>
        <v>2026</v>
      </c>
      <c r="D941" s="10" t="str">
        <f>"Q"&amp;ROUNDUP(MONTH(SalesDataTable[[#This Row],[Order Date]])/3,0)</f>
        <v>Q2</v>
      </c>
      <c r="E941" s="4" t="str">
        <f>TEXT(SalesDataTable[[#This Row],[Order Date]],"mmm")</f>
        <v>May</v>
      </c>
      <c r="F941" s="4" t="s">
        <v>6</v>
      </c>
      <c r="G941" s="4" t="s">
        <v>7</v>
      </c>
      <c r="H941" s="4" t="s">
        <v>2</v>
      </c>
      <c r="I941" s="4" t="s">
        <v>16</v>
      </c>
      <c r="J941" s="4" t="s">
        <v>23</v>
      </c>
      <c r="K941" s="4" t="s">
        <v>51</v>
      </c>
      <c r="L941" s="8">
        <v>6</v>
      </c>
      <c r="M941" s="5">
        <v>123.82</v>
      </c>
      <c r="N941" s="6">
        <v>0</v>
      </c>
      <c r="O941" s="5">
        <v>61.91</v>
      </c>
      <c r="P941" s="5">
        <f t="shared" si="56"/>
        <v>742.92</v>
      </c>
      <c r="Q941" s="5">
        <f t="shared" si="57"/>
        <v>371.46</v>
      </c>
      <c r="R941" s="5">
        <f t="shared" si="58"/>
        <v>371.46</v>
      </c>
      <c r="S941" s="7">
        <f t="shared" si="59"/>
        <v>0.5</v>
      </c>
    </row>
    <row r="942" spans="1:19" ht="15.6">
      <c r="A942" s="2">
        <v>2634</v>
      </c>
      <c r="B942" s="3">
        <v>46172</v>
      </c>
      <c r="C942" s="4">
        <f>YEAR(SalesDataTable[[#This Row],[Order Date]])</f>
        <v>2026</v>
      </c>
      <c r="D942" s="10" t="str">
        <f>"Q"&amp;ROUNDUP(MONTH(SalesDataTable[[#This Row],[Order Date]])/3,0)</f>
        <v>Q2</v>
      </c>
      <c r="E942" s="4" t="str">
        <f>TEXT(SalesDataTable[[#This Row],[Order Date]],"mmm")</f>
        <v>May</v>
      </c>
      <c r="F942" s="4" t="s">
        <v>11</v>
      </c>
      <c r="G942" s="4" t="s">
        <v>52</v>
      </c>
      <c r="H942" s="4" t="s">
        <v>28</v>
      </c>
      <c r="I942" s="4" t="s">
        <v>3</v>
      </c>
      <c r="J942" s="4" t="s">
        <v>14</v>
      </c>
      <c r="K942" s="4" t="s">
        <v>15</v>
      </c>
      <c r="L942" s="8">
        <v>2</v>
      </c>
      <c r="M942" s="5">
        <v>36.94</v>
      </c>
      <c r="N942" s="6">
        <v>0.05</v>
      </c>
      <c r="O942" s="5">
        <v>13.82</v>
      </c>
      <c r="P942" s="5">
        <f t="shared" si="56"/>
        <v>70.185999999999993</v>
      </c>
      <c r="Q942" s="5">
        <f t="shared" si="57"/>
        <v>27.64</v>
      </c>
      <c r="R942" s="5">
        <f t="shared" si="58"/>
        <v>42.545999999999992</v>
      </c>
      <c r="S942" s="7">
        <f t="shared" si="59"/>
        <v>0.60618926851508848</v>
      </c>
    </row>
    <row r="943" spans="1:19" ht="15.6">
      <c r="A943" s="2">
        <v>2649</v>
      </c>
      <c r="B943" s="3">
        <v>46172</v>
      </c>
      <c r="C943" s="4">
        <f>YEAR(SalesDataTable[[#This Row],[Order Date]])</f>
        <v>2026</v>
      </c>
      <c r="D943" s="10" t="str">
        <f>"Q"&amp;ROUNDUP(MONTH(SalesDataTable[[#This Row],[Order Date]])/3,0)</f>
        <v>Q2</v>
      </c>
      <c r="E943" s="4" t="str">
        <f>TEXT(SalesDataTable[[#This Row],[Order Date]],"mmm")</f>
        <v>May</v>
      </c>
      <c r="F943" s="4" t="s">
        <v>0</v>
      </c>
      <c r="G943" s="4" t="s">
        <v>1</v>
      </c>
      <c r="H943" s="4" t="s">
        <v>2</v>
      </c>
      <c r="I943" s="4" t="s">
        <v>13</v>
      </c>
      <c r="J943" s="4" t="s">
        <v>23</v>
      </c>
      <c r="K943" s="4" t="s">
        <v>29</v>
      </c>
      <c r="L943" s="8">
        <v>3</v>
      </c>
      <c r="M943" s="5">
        <v>199.17</v>
      </c>
      <c r="N943" s="6">
        <v>0.05</v>
      </c>
      <c r="O943" s="5">
        <v>105.24</v>
      </c>
      <c r="P943" s="5">
        <f t="shared" si="56"/>
        <v>567.6345</v>
      </c>
      <c r="Q943" s="5">
        <f t="shared" si="57"/>
        <v>315.71999999999997</v>
      </c>
      <c r="R943" s="5">
        <f t="shared" si="58"/>
        <v>251.91450000000003</v>
      </c>
      <c r="S943" s="7">
        <f t="shared" si="59"/>
        <v>0.4437970207941907</v>
      </c>
    </row>
    <row r="944" spans="1:19" ht="15.6">
      <c r="A944" s="2">
        <v>2774</v>
      </c>
      <c r="B944" s="3">
        <v>46172</v>
      </c>
      <c r="C944" s="4">
        <f>YEAR(SalesDataTable[[#This Row],[Order Date]])</f>
        <v>2026</v>
      </c>
      <c r="D944" s="10" t="str">
        <f>"Q"&amp;ROUNDUP(MONTH(SalesDataTable[[#This Row],[Order Date]])/3,0)</f>
        <v>Q2</v>
      </c>
      <c r="E944" s="4" t="str">
        <f>TEXT(SalesDataTable[[#This Row],[Order Date]],"mmm")</f>
        <v>May</v>
      </c>
      <c r="F944" s="4" t="s">
        <v>0</v>
      </c>
      <c r="G944" s="4" t="s">
        <v>36</v>
      </c>
      <c r="H944" s="4" t="s">
        <v>2</v>
      </c>
      <c r="I944" s="4" t="s">
        <v>3</v>
      </c>
      <c r="J944" s="4" t="s">
        <v>23</v>
      </c>
      <c r="K944" s="4" t="s">
        <v>40</v>
      </c>
      <c r="L944" s="8">
        <v>3</v>
      </c>
      <c r="M944" s="5">
        <v>83.17</v>
      </c>
      <c r="N944" s="6">
        <v>0</v>
      </c>
      <c r="O944" s="5">
        <v>40.520000000000003</v>
      </c>
      <c r="P944" s="5">
        <f t="shared" si="56"/>
        <v>249.51</v>
      </c>
      <c r="Q944" s="5">
        <f t="shared" si="57"/>
        <v>121.56</v>
      </c>
      <c r="R944" s="5">
        <f t="shared" si="58"/>
        <v>127.94999999999999</v>
      </c>
      <c r="S944" s="7">
        <f t="shared" si="59"/>
        <v>0.51280509799206442</v>
      </c>
    </row>
    <row r="945" spans="1:19" ht="15.6">
      <c r="A945" s="2">
        <v>3037</v>
      </c>
      <c r="B945" s="3">
        <v>46172</v>
      </c>
      <c r="C945" s="4">
        <f>YEAR(SalesDataTable[[#This Row],[Order Date]])</f>
        <v>2026</v>
      </c>
      <c r="D945" s="10" t="str">
        <f>"Q"&amp;ROUNDUP(MONTH(SalesDataTable[[#This Row],[Order Date]])/3,0)</f>
        <v>Q2</v>
      </c>
      <c r="E945" s="4" t="str">
        <f>TEXT(SalesDataTable[[#This Row],[Order Date]],"mmm")</f>
        <v>May</v>
      </c>
      <c r="F945" s="4" t="s">
        <v>6</v>
      </c>
      <c r="G945" s="4" t="s">
        <v>27</v>
      </c>
      <c r="H945" s="4" t="s">
        <v>2</v>
      </c>
      <c r="I945" s="4" t="s">
        <v>16</v>
      </c>
      <c r="J945" s="4" t="s">
        <v>14</v>
      </c>
      <c r="K945" s="4" t="s">
        <v>32</v>
      </c>
      <c r="L945" s="8">
        <v>1</v>
      </c>
      <c r="M945" s="5">
        <v>45.8</v>
      </c>
      <c r="N945" s="6">
        <v>0.05</v>
      </c>
      <c r="O945" s="5">
        <v>17.88</v>
      </c>
      <c r="P945" s="5">
        <f t="shared" si="56"/>
        <v>43.51</v>
      </c>
      <c r="Q945" s="5">
        <f t="shared" si="57"/>
        <v>17.88</v>
      </c>
      <c r="R945" s="5">
        <f t="shared" si="58"/>
        <v>25.63</v>
      </c>
      <c r="S945" s="7">
        <f t="shared" si="59"/>
        <v>0.58905998621006661</v>
      </c>
    </row>
    <row r="946" spans="1:19" ht="15.6">
      <c r="A946" s="2">
        <v>3138</v>
      </c>
      <c r="B946" s="3">
        <v>46172</v>
      </c>
      <c r="C946" s="4">
        <f>YEAR(SalesDataTable[[#This Row],[Order Date]])</f>
        <v>2026</v>
      </c>
      <c r="D946" s="10" t="str">
        <f>"Q"&amp;ROUNDUP(MONTH(SalesDataTable[[#This Row],[Order Date]])/3,0)</f>
        <v>Q2</v>
      </c>
      <c r="E946" s="4" t="str">
        <f>TEXT(SalesDataTable[[#This Row],[Order Date]],"mmm")</f>
        <v>May</v>
      </c>
      <c r="F946" s="4" t="s">
        <v>11</v>
      </c>
      <c r="G946" s="4" t="s">
        <v>12</v>
      </c>
      <c r="H946" s="4" t="s">
        <v>28</v>
      </c>
      <c r="I946" s="4" t="s">
        <v>3</v>
      </c>
      <c r="J946" s="4" t="s">
        <v>9</v>
      </c>
      <c r="K946" s="4" t="s">
        <v>37</v>
      </c>
      <c r="L946" s="8">
        <v>1</v>
      </c>
      <c r="M946" s="5">
        <v>154.85</v>
      </c>
      <c r="N946" s="6">
        <v>0</v>
      </c>
      <c r="O946" s="5">
        <v>80.17</v>
      </c>
      <c r="P946" s="5">
        <f t="shared" si="56"/>
        <v>154.85</v>
      </c>
      <c r="Q946" s="5">
        <f t="shared" si="57"/>
        <v>80.17</v>
      </c>
      <c r="R946" s="5">
        <f t="shared" si="58"/>
        <v>74.679999999999993</v>
      </c>
      <c r="S946" s="7">
        <f t="shared" si="59"/>
        <v>0.48227316758153049</v>
      </c>
    </row>
    <row r="947" spans="1:19" ht="15.6">
      <c r="A947" s="2">
        <v>3228</v>
      </c>
      <c r="B947" s="3">
        <v>46172</v>
      </c>
      <c r="C947" s="4">
        <f>YEAR(SalesDataTable[[#This Row],[Order Date]])</f>
        <v>2026</v>
      </c>
      <c r="D947" s="10" t="str">
        <f>"Q"&amp;ROUNDUP(MONTH(SalesDataTable[[#This Row],[Order Date]])/3,0)</f>
        <v>Q2</v>
      </c>
      <c r="E947" s="4" t="str">
        <f>TEXT(SalesDataTable[[#This Row],[Order Date]],"mmm")</f>
        <v>May</v>
      </c>
      <c r="F947" s="4" t="s">
        <v>20</v>
      </c>
      <c r="G947" s="4" t="s">
        <v>47</v>
      </c>
      <c r="H947" s="4" t="s">
        <v>2</v>
      </c>
      <c r="I947" s="4" t="s">
        <v>16</v>
      </c>
      <c r="J947" s="4" t="s">
        <v>23</v>
      </c>
      <c r="K947" s="4" t="s">
        <v>29</v>
      </c>
      <c r="L947" s="8">
        <v>1</v>
      </c>
      <c r="M947" s="5">
        <v>194.99</v>
      </c>
      <c r="N947" s="6">
        <v>0</v>
      </c>
      <c r="O947" s="5">
        <v>101.21</v>
      </c>
      <c r="P947" s="5">
        <f t="shared" si="56"/>
        <v>194.99</v>
      </c>
      <c r="Q947" s="5">
        <f t="shared" si="57"/>
        <v>101.21</v>
      </c>
      <c r="R947" s="5">
        <f t="shared" si="58"/>
        <v>93.780000000000015</v>
      </c>
      <c r="S947" s="7">
        <f t="shared" si="59"/>
        <v>0.48094774090979031</v>
      </c>
    </row>
    <row r="948" spans="1:19" ht="15.6">
      <c r="A948" s="2">
        <v>3401</v>
      </c>
      <c r="B948" s="3">
        <v>46172</v>
      </c>
      <c r="C948" s="4">
        <f>YEAR(SalesDataTable[[#This Row],[Order Date]])</f>
        <v>2026</v>
      </c>
      <c r="D948" s="10" t="str">
        <f>"Q"&amp;ROUNDUP(MONTH(SalesDataTable[[#This Row],[Order Date]])/3,0)</f>
        <v>Q2</v>
      </c>
      <c r="E948" s="4" t="str">
        <f>TEXT(SalesDataTable[[#This Row],[Order Date]],"mmm")</f>
        <v>May</v>
      </c>
      <c r="F948" s="4" t="s">
        <v>11</v>
      </c>
      <c r="G948" s="4" t="s">
        <v>39</v>
      </c>
      <c r="H948" s="4" t="s">
        <v>2</v>
      </c>
      <c r="I948" s="4" t="s">
        <v>3</v>
      </c>
      <c r="J948" s="4" t="s">
        <v>34</v>
      </c>
      <c r="K948" s="4" t="s">
        <v>42</v>
      </c>
      <c r="L948" s="8">
        <v>1</v>
      </c>
      <c r="M948" s="5">
        <v>36.31</v>
      </c>
      <c r="N948" s="6">
        <v>0</v>
      </c>
      <c r="O948" s="5">
        <v>13.93</v>
      </c>
      <c r="P948" s="5">
        <f t="shared" si="56"/>
        <v>36.31</v>
      </c>
      <c r="Q948" s="5">
        <f t="shared" si="57"/>
        <v>13.93</v>
      </c>
      <c r="R948" s="5">
        <f t="shared" si="58"/>
        <v>22.380000000000003</v>
      </c>
      <c r="S948" s="7">
        <f t="shared" si="59"/>
        <v>0.61635912971633167</v>
      </c>
    </row>
    <row r="949" spans="1:19" ht="15.6">
      <c r="A949" s="2">
        <v>3511</v>
      </c>
      <c r="B949" s="3">
        <v>46172</v>
      </c>
      <c r="C949" s="4">
        <f>YEAR(SalesDataTable[[#This Row],[Order Date]])</f>
        <v>2026</v>
      </c>
      <c r="D949" s="10" t="str">
        <f>"Q"&amp;ROUNDUP(MONTH(SalesDataTable[[#This Row],[Order Date]])/3,0)</f>
        <v>Q2</v>
      </c>
      <c r="E949" s="4" t="str">
        <f>TEXT(SalesDataTable[[#This Row],[Order Date]],"mmm")</f>
        <v>May</v>
      </c>
      <c r="F949" s="4" t="s">
        <v>0</v>
      </c>
      <c r="G949" s="4" t="s">
        <v>1</v>
      </c>
      <c r="H949" s="4" t="s">
        <v>2</v>
      </c>
      <c r="I949" s="4" t="s">
        <v>3</v>
      </c>
      <c r="J949" s="4" t="s">
        <v>14</v>
      </c>
      <c r="K949" s="4" t="s">
        <v>32</v>
      </c>
      <c r="L949" s="8">
        <v>1</v>
      </c>
      <c r="M949" s="5">
        <v>47.19</v>
      </c>
      <c r="N949" s="6">
        <v>0</v>
      </c>
      <c r="O949" s="5">
        <v>18.54</v>
      </c>
      <c r="P949" s="5">
        <f t="shared" si="56"/>
        <v>47.19</v>
      </c>
      <c r="Q949" s="5">
        <f t="shared" si="57"/>
        <v>18.54</v>
      </c>
      <c r="R949" s="5">
        <f t="shared" si="58"/>
        <v>28.65</v>
      </c>
      <c r="S949" s="7">
        <f t="shared" si="59"/>
        <v>0.60712015257469798</v>
      </c>
    </row>
    <row r="950" spans="1:19" ht="15.6">
      <c r="A950" s="2">
        <v>4485</v>
      </c>
      <c r="B950" s="3">
        <v>46172</v>
      </c>
      <c r="C950" s="4">
        <f>YEAR(SalesDataTable[[#This Row],[Order Date]])</f>
        <v>2026</v>
      </c>
      <c r="D950" s="10" t="str">
        <f>"Q"&amp;ROUNDUP(MONTH(SalesDataTable[[#This Row],[Order Date]])/3,0)</f>
        <v>Q2</v>
      </c>
      <c r="E950" s="4" t="str">
        <f>TEXT(SalesDataTable[[#This Row],[Order Date]],"mmm")</f>
        <v>May</v>
      </c>
      <c r="F950" s="4" t="s">
        <v>20</v>
      </c>
      <c r="G950" s="4" t="s">
        <v>33</v>
      </c>
      <c r="H950" s="4" t="s">
        <v>2</v>
      </c>
      <c r="I950" s="4" t="s">
        <v>13</v>
      </c>
      <c r="J950" s="4" t="s">
        <v>34</v>
      </c>
      <c r="K950" s="4" t="s">
        <v>38</v>
      </c>
      <c r="L950" s="8">
        <v>1</v>
      </c>
      <c r="M950" s="5">
        <v>124.14</v>
      </c>
      <c r="N950" s="6">
        <v>0</v>
      </c>
      <c r="O950" s="5">
        <v>70.900000000000006</v>
      </c>
      <c r="P950" s="5">
        <f t="shared" si="56"/>
        <v>124.14</v>
      </c>
      <c r="Q950" s="5">
        <f t="shared" si="57"/>
        <v>70.900000000000006</v>
      </c>
      <c r="R950" s="5">
        <f t="shared" si="58"/>
        <v>53.239999999999995</v>
      </c>
      <c r="S950" s="7">
        <f t="shared" si="59"/>
        <v>0.42887062993394548</v>
      </c>
    </row>
    <row r="951" spans="1:19" ht="15.6">
      <c r="A951" s="2">
        <v>447</v>
      </c>
      <c r="B951" s="3">
        <v>46173</v>
      </c>
      <c r="C951" s="4">
        <f>YEAR(SalesDataTable[[#This Row],[Order Date]])</f>
        <v>2026</v>
      </c>
      <c r="D951" s="10" t="str">
        <f>"Q"&amp;ROUNDUP(MONTH(SalesDataTable[[#This Row],[Order Date]])/3,0)</f>
        <v>Q2</v>
      </c>
      <c r="E951" s="4" t="str">
        <f>TEXT(SalesDataTable[[#This Row],[Order Date]],"mmm")</f>
        <v>May</v>
      </c>
      <c r="F951" s="4" t="s">
        <v>20</v>
      </c>
      <c r="G951" s="4" t="s">
        <v>33</v>
      </c>
      <c r="H951" s="4" t="s">
        <v>2</v>
      </c>
      <c r="I951" s="4" t="s">
        <v>3</v>
      </c>
      <c r="J951" s="4" t="s">
        <v>14</v>
      </c>
      <c r="K951" s="4" t="s">
        <v>44</v>
      </c>
      <c r="L951" s="8">
        <v>1</v>
      </c>
      <c r="M951" s="5">
        <v>131.94999999999999</v>
      </c>
      <c r="N951" s="6">
        <v>0</v>
      </c>
      <c r="O951" s="5">
        <v>65.17</v>
      </c>
      <c r="P951" s="5">
        <f t="shared" si="56"/>
        <v>131.94999999999999</v>
      </c>
      <c r="Q951" s="5">
        <f t="shared" si="57"/>
        <v>65.17</v>
      </c>
      <c r="R951" s="5">
        <f t="shared" si="58"/>
        <v>66.779999999999987</v>
      </c>
      <c r="S951" s="7">
        <f t="shared" si="59"/>
        <v>0.50610079575596811</v>
      </c>
    </row>
    <row r="952" spans="1:19" ht="15.6">
      <c r="A952" s="2">
        <v>1208</v>
      </c>
      <c r="B952" s="3">
        <v>46173</v>
      </c>
      <c r="C952" s="4">
        <f>YEAR(SalesDataTable[[#This Row],[Order Date]])</f>
        <v>2026</v>
      </c>
      <c r="D952" s="10" t="str">
        <f>"Q"&amp;ROUNDUP(MONTH(SalesDataTable[[#This Row],[Order Date]])/3,0)</f>
        <v>Q2</v>
      </c>
      <c r="E952" s="4" t="str">
        <f>TEXT(SalesDataTable[[#This Row],[Order Date]],"mmm")</f>
        <v>May</v>
      </c>
      <c r="F952" s="4" t="s">
        <v>20</v>
      </c>
      <c r="G952" s="4" t="s">
        <v>33</v>
      </c>
      <c r="H952" s="4" t="s">
        <v>28</v>
      </c>
      <c r="I952" s="4" t="s">
        <v>13</v>
      </c>
      <c r="J952" s="4" t="s">
        <v>4</v>
      </c>
      <c r="K952" s="4" t="s">
        <v>30</v>
      </c>
      <c r="L952" s="8">
        <v>1</v>
      </c>
      <c r="M952" s="5">
        <v>102.24</v>
      </c>
      <c r="N952" s="6">
        <v>0</v>
      </c>
      <c r="O952" s="5">
        <v>50.75</v>
      </c>
      <c r="P952" s="5">
        <f t="shared" si="56"/>
        <v>102.24</v>
      </c>
      <c r="Q952" s="5">
        <f t="shared" si="57"/>
        <v>50.75</v>
      </c>
      <c r="R952" s="5">
        <f t="shared" si="58"/>
        <v>51.489999999999995</v>
      </c>
      <c r="S952" s="7">
        <f t="shared" si="59"/>
        <v>0.50361893583724571</v>
      </c>
    </row>
    <row r="953" spans="1:19" ht="15.6">
      <c r="A953" s="2">
        <v>1355</v>
      </c>
      <c r="B953" s="3">
        <v>46173</v>
      </c>
      <c r="C953" s="4">
        <f>YEAR(SalesDataTable[[#This Row],[Order Date]])</f>
        <v>2026</v>
      </c>
      <c r="D953" s="10" t="str">
        <f>"Q"&amp;ROUNDUP(MONTH(SalesDataTable[[#This Row],[Order Date]])/3,0)</f>
        <v>Q2</v>
      </c>
      <c r="E953" s="4" t="str">
        <f>TEXT(SalesDataTable[[#This Row],[Order Date]],"mmm")</f>
        <v>May</v>
      </c>
      <c r="F953" s="4" t="s">
        <v>20</v>
      </c>
      <c r="G953" s="4" t="s">
        <v>47</v>
      </c>
      <c r="H953" s="4" t="s">
        <v>28</v>
      </c>
      <c r="I953" s="4" t="s">
        <v>13</v>
      </c>
      <c r="J953" s="4" t="s">
        <v>9</v>
      </c>
      <c r="K953" s="4" t="s">
        <v>37</v>
      </c>
      <c r="L953" s="8">
        <v>2</v>
      </c>
      <c r="M953" s="5">
        <v>152.07</v>
      </c>
      <c r="N953" s="6">
        <v>0</v>
      </c>
      <c r="O953" s="5">
        <v>76.849999999999994</v>
      </c>
      <c r="P953" s="5">
        <f t="shared" si="56"/>
        <v>304.14</v>
      </c>
      <c r="Q953" s="5">
        <f t="shared" si="57"/>
        <v>153.69999999999999</v>
      </c>
      <c r="R953" s="5">
        <f t="shared" si="58"/>
        <v>150.44</v>
      </c>
      <c r="S953" s="7">
        <f t="shared" si="59"/>
        <v>0.49464062602748737</v>
      </c>
    </row>
    <row r="954" spans="1:19" ht="15.6">
      <c r="A954" s="2">
        <v>1474</v>
      </c>
      <c r="B954" s="3">
        <v>46173</v>
      </c>
      <c r="C954" s="4">
        <f>YEAR(SalesDataTable[[#This Row],[Order Date]])</f>
        <v>2026</v>
      </c>
      <c r="D954" s="10" t="str">
        <f>"Q"&amp;ROUNDUP(MONTH(SalesDataTable[[#This Row],[Order Date]])/3,0)</f>
        <v>Q2</v>
      </c>
      <c r="E954" s="4" t="str">
        <f>TEXT(SalesDataTable[[#This Row],[Order Date]],"mmm")</f>
        <v>May</v>
      </c>
      <c r="F954" s="4" t="s">
        <v>11</v>
      </c>
      <c r="G954" s="4" t="s">
        <v>18</v>
      </c>
      <c r="H954" s="4" t="s">
        <v>2</v>
      </c>
      <c r="I954" s="4" t="s">
        <v>13</v>
      </c>
      <c r="J954" s="4" t="s">
        <v>23</v>
      </c>
      <c r="K954" s="4" t="s">
        <v>51</v>
      </c>
      <c r="L954" s="8">
        <v>2</v>
      </c>
      <c r="M954" s="5">
        <v>123.34</v>
      </c>
      <c r="N954" s="6">
        <v>0.05</v>
      </c>
      <c r="O954" s="5">
        <v>58.96</v>
      </c>
      <c r="P954" s="5">
        <f t="shared" si="56"/>
        <v>234.346</v>
      </c>
      <c r="Q954" s="5">
        <f t="shared" si="57"/>
        <v>117.92</v>
      </c>
      <c r="R954" s="5">
        <f t="shared" si="58"/>
        <v>116.426</v>
      </c>
      <c r="S954" s="7">
        <f t="shared" si="59"/>
        <v>0.49681240558831813</v>
      </c>
    </row>
    <row r="955" spans="1:19" ht="15.6">
      <c r="A955" s="2">
        <v>1625</v>
      </c>
      <c r="B955" s="3">
        <v>46173</v>
      </c>
      <c r="C955" s="4">
        <f>YEAR(SalesDataTable[[#This Row],[Order Date]])</f>
        <v>2026</v>
      </c>
      <c r="D955" s="10" t="str">
        <f>"Q"&amp;ROUNDUP(MONTH(SalesDataTable[[#This Row],[Order Date]])/3,0)</f>
        <v>Q2</v>
      </c>
      <c r="E955" s="4" t="str">
        <f>TEXT(SalesDataTable[[#This Row],[Order Date]],"mmm")</f>
        <v>May</v>
      </c>
      <c r="F955" s="4" t="s">
        <v>11</v>
      </c>
      <c r="G955" s="4" t="s">
        <v>12</v>
      </c>
      <c r="H955" s="4" t="s">
        <v>19</v>
      </c>
      <c r="I955" s="4" t="s">
        <v>3</v>
      </c>
      <c r="J955" s="4" t="s">
        <v>9</v>
      </c>
      <c r="K955" s="4" t="s">
        <v>37</v>
      </c>
      <c r="L955" s="8">
        <v>1</v>
      </c>
      <c r="M955" s="5">
        <v>155.81</v>
      </c>
      <c r="N955" s="6">
        <v>0</v>
      </c>
      <c r="O955" s="5">
        <v>80.31</v>
      </c>
      <c r="P955" s="5">
        <f t="shared" si="56"/>
        <v>155.81</v>
      </c>
      <c r="Q955" s="5">
        <f t="shared" si="57"/>
        <v>80.31</v>
      </c>
      <c r="R955" s="5">
        <f t="shared" si="58"/>
        <v>75.5</v>
      </c>
      <c r="S955" s="7">
        <f t="shared" si="59"/>
        <v>0.48456453372697517</v>
      </c>
    </row>
    <row r="956" spans="1:19" ht="15.6">
      <c r="A956" s="2">
        <v>1877</v>
      </c>
      <c r="B956" s="3">
        <v>46173</v>
      </c>
      <c r="C956" s="4">
        <f>YEAR(SalesDataTable[[#This Row],[Order Date]])</f>
        <v>2026</v>
      </c>
      <c r="D956" s="10" t="str">
        <f>"Q"&amp;ROUNDUP(MONTH(SalesDataTable[[#This Row],[Order Date]])/3,0)</f>
        <v>Q2</v>
      </c>
      <c r="E956" s="4" t="str">
        <f>TEXT(SalesDataTable[[#This Row],[Order Date]],"mmm")</f>
        <v>May</v>
      </c>
      <c r="F956" s="4" t="s">
        <v>11</v>
      </c>
      <c r="G956" s="4" t="s">
        <v>52</v>
      </c>
      <c r="H956" s="4" t="s">
        <v>2</v>
      </c>
      <c r="I956" s="4" t="s">
        <v>3</v>
      </c>
      <c r="J956" s="4" t="s">
        <v>14</v>
      </c>
      <c r="K956" s="4" t="s">
        <v>48</v>
      </c>
      <c r="L956" s="8">
        <v>1</v>
      </c>
      <c r="M956" s="5">
        <v>163.19</v>
      </c>
      <c r="N956" s="6">
        <v>0.05</v>
      </c>
      <c r="O956" s="5">
        <v>87.95</v>
      </c>
      <c r="P956" s="5">
        <f t="shared" si="56"/>
        <v>155.03049999999999</v>
      </c>
      <c r="Q956" s="5">
        <f t="shared" si="57"/>
        <v>87.95</v>
      </c>
      <c r="R956" s="5">
        <f t="shared" si="58"/>
        <v>67.080499999999986</v>
      </c>
      <c r="S956" s="7">
        <f t="shared" si="59"/>
        <v>0.4326922766810401</v>
      </c>
    </row>
    <row r="957" spans="1:19" ht="15.6">
      <c r="A957" s="2">
        <v>1978</v>
      </c>
      <c r="B957" s="3">
        <v>46173</v>
      </c>
      <c r="C957" s="4">
        <f>YEAR(SalesDataTable[[#This Row],[Order Date]])</f>
        <v>2026</v>
      </c>
      <c r="D957" s="10" t="str">
        <f>"Q"&amp;ROUNDUP(MONTH(SalesDataTable[[#This Row],[Order Date]])/3,0)</f>
        <v>Q2</v>
      </c>
      <c r="E957" s="4" t="str">
        <f>TEXT(SalesDataTable[[#This Row],[Order Date]],"mmm")</f>
        <v>May</v>
      </c>
      <c r="F957" s="4" t="s">
        <v>6</v>
      </c>
      <c r="G957" s="4" t="s">
        <v>43</v>
      </c>
      <c r="H957" s="4" t="s">
        <v>2</v>
      </c>
      <c r="I957" s="4" t="s">
        <v>3</v>
      </c>
      <c r="J957" s="4" t="s">
        <v>9</v>
      </c>
      <c r="K957" s="4" t="s">
        <v>17</v>
      </c>
      <c r="L957" s="8">
        <v>1</v>
      </c>
      <c r="M957" s="5">
        <v>147.30000000000001</v>
      </c>
      <c r="N957" s="6">
        <v>0.05</v>
      </c>
      <c r="O957" s="5">
        <v>81.510000000000005</v>
      </c>
      <c r="P957" s="5">
        <f t="shared" si="56"/>
        <v>139.935</v>
      </c>
      <c r="Q957" s="5">
        <f t="shared" si="57"/>
        <v>81.510000000000005</v>
      </c>
      <c r="R957" s="5">
        <f t="shared" si="58"/>
        <v>58.424999999999997</v>
      </c>
      <c r="S957" s="7">
        <f t="shared" si="59"/>
        <v>0.41751527494908347</v>
      </c>
    </row>
    <row r="958" spans="1:19" ht="15.6">
      <c r="A958" s="2">
        <v>3616</v>
      </c>
      <c r="B958" s="3">
        <v>46173</v>
      </c>
      <c r="C958" s="4">
        <f>YEAR(SalesDataTable[[#This Row],[Order Date]])</f>
        <v>2026</v>
      </c>
      <c r="D958" s="10" t="str">
        <f>"Q"&amp;ROUNDUP(MONTH(SalesDataTable[[#This Row],[Order Date]])/3,0)</f>
        <v>Q2</v>
      </c>
      <c r="E958" s="4" t="str">
        <f>TEXT(SalesDataTable[[#This Row],[Order Date]],"mmm")</f>
        <v>May</v>
      </c>
      <c r="F958" s="4" t="s">
        <v>11</v>
      </c>
      <c r="G958" s="4" t="s">
        <v>12</v>
      </c>
      <c r="H958" s="4" t="s">
        <v>2</v>
      </c>
      <c r="I958" s="4" t="s">
        <v>3</v>
      </c>
      <c r="J958" s="4" t="s">
        <v>34</v>
      </c>
      <c r="K958" s="4" t="s">
        <v>38</v>
      </c>
      <c r="L958" s="8">
        <v>5</v>
      </c>
      <c r="M958" s="5">
        <v>126.16</v>
      </c>
      <c r="N958" s="6">
        <v>0</v>
      </c>
      <c r="O958" s="5">
        <v>68.59</v>
      </c>
      <c r="P958" s="5">
        <f t="shared" si="56"/>
        <v>630.79999999999995</v>
      </c>
      <c r="Q958" s="5">
        <f t="shared" si="57"/>
        <v>342.95000000000005</v>
      </c>
      <c r="R958" s="5">
        <f t="shared" si="58"/>
        <v>287.84999999999991</v>
      </c>
      <c r="S958" s="7">
        <f t="shared" si="59"/>
        <v>0.45632530120481918</v>
      </c>
    </row>
    <row r="959" spans="1:19" ht="15.6">
      <c r="A959" s="2">
        <v>3992</v>
      </c>
      <c r="B959" s="3">
        <v>46173</v>
      </c>
      <c r="C959" s="4">
        <f>YEAR(SalesDataTable[[#This Row],[Order Date]])</f>
        <v>2026</v>
      </c>
      <c r="D959" s="10" t="str">
        <f>"Q"&amp;ROUNDUP(MONTH(SalesDataTable[[#This Row],[Order Date]])/3,0)</f>
        <v>Q2</v>
      </c>
      <c r="E959" s="4" t="str">
        <f>TEXT(SalesDataTable[[#This Row],[Order Date]],"mmm")</f>
        <v>May</v>
      </c>
      <c r="F959" s="4" t="s">
        <v>20</v>
      </c>
      <c r="G959" s="4" t="s">
        <v>33</v>
      </c>
      <c r="H959" s="4" t="s">
        <v>2</v>
      </c>
      <c r="I959" s="4" t="s">
        <v>13</v>
      </c>
      <c r="J959" s="4" t="s">
        <v>14</v>
      </c>
      <c r="K959" s="4" t="s">
        <v>48</v>
      </c>
      <c r="L959" s="8">
        <v>2</v>
      </c>
      <c r="M959" s="5">
        <v>163.57</v>
      </c>
      <c r="N959" s="6">
        <v>0</v>
      </c>
      <c r="O959" s="5">
        <v>85.72</v>
      </c>
      <c r="P959" s="5">
        <f t="shared" si="56"/>
        <v>327.14</v>
      </c>
      <c r="Q959" s="5">
        <f t="shared" si="57"/>
        <v>171.44</v>
      </c>
      <c r="R959" s="5">
        <f t="shared" si="58"/>
        <v>155.69999999999999</v>
      </c>
      <c r="S959" s="7">
        <f t="shared" si="59"/>
        <v>0.47594302133643085</v>
      </c>
    </row>
    <row r="960" spans="1:19" ht="15.6">
      <c r="A960" s="2">
        <v>4091</v>
      </c>
      <c r="B960" s="3">
        <v>46173</v>
      </c>
      <c r="C960" s="4">
        <f>YEAR(SalesDataTable[[#This Row],[Order Date]])</f>
        <v>2026</v>
      </c>
      <c r="D960" s="10" t="str">
        <f>"Q"&amp;ROUNDUP(MONTH(SalesDataTable[[#This Row],[Order Date]])/3,0)</f>
        <v>Q2</v>
      </c>
      <c r="E960" s="4" t="str">
        <f>TEXT(SalesDataTable[[#This Row],[Order Date]],"mmm")</f>
        <v>May</v>
      </c>
      <c r="F960" s="4" t="s">
        <v>11</v>
      </c>
      <c r="G960" s="4" t="s">
        <v>52</v>
      </c>
      <c r="H960" s="4" t="s">
        <v>2</v>
      </c>
      <c r="I960" s="4" t="s">
        <v>13</v>
      </c>
      <c r="J960" s="4" t="s">
        <v>9</v>
      </c>
      <c r="K960" s="4" t="s">
        <v>17</v>
      </c>
      <c r="L960" s="8">
        <v>1</v>
      </c>
      <c r="M960" s="5">
        <v>142.06</v>
      </c>
      <c r="N960" s="6">
        <v>0</v>
      </c>
      <c r="O960" s="5">
        <v>77.36</v>
      </c>
      <c r="P960" s="5">
        <f t="shared" si="56"/>
        <v>142.06</v>
      </c>
      <c r="Q960" s="5">
        <f t="shared" si="57"/>
        <v>77.36</v>
      </c>
      <c r="R960" s="5">
        <f t="shared" si="58"/>
        <v>64.7</v>
      </c>
      <c r="S960" s="7">
        <f t="shared" si="59"/>
        <v>0.45544136280444886</v>
      </c>
    </row>
    <row r="961" spans="1:19" ht="15.6">
      <c r="A961" s="2">
        <v>4204</v>
      </c>
      <c r="B961" s="3">
        <v>46173</v>
      </c>
      <c r="C961" s="4">
        <f>YEAR(SalesDataTable[[#This Row],[Order Date]])</f>
        <v>2026</v>
      </c>
      <c r="D961" s="10" t="str">
        <f>"Q"&amp;ROUNDUP(MONTH(SalesDataTable[[#This Row],[Order Date]])/3,0)</f>
        <v>Q2</v>
      </c>
      <c r="E961" s="4" t="str">
        <f>TEXT(SalesDataTable[[#This Row],[Order Date]],"mmm")</f>
        <v>May</v>
      </c>
      <c r="F961" s="4" t="s">
        <v>6</v>
      </c>
      <c r="G961" s="4" t="s">
        <v>41</v>
      </c>
      <c r="H961" s="4" t="s">
        <v>2</v>
      </c>
      <c r="I961" s="4" t="s">
        <v>13</v>
      </c>
      <c r="J961" s="4" t="s">
        <v>4</v>
      </c>
      <c r="K961" s="4" t="s">
        <v>5</v>
      </c>
      <c r="L961" s="8">
        <v>1</v>
      </c>
      <c r="M961" s="5">
        <v>81.37</v>
      </c>
      <c r="N961" s="6">
        <v>0</v>
      </c>
      <c r="O961" s="5">
        <v>42.01</v>
      </c>
      <c r="P961" s="5">
        <f t="shared" si="56"/>
        <v>81.37</v>
      </c>
      <c r="Q961" s="5">
        <f t="shared" si="57"/>
        <v>42.01</v>
      </c>
      <c r="R961" s="5">
        <f t="shared" si="58"/>
        <v>39.360000000000007</v>
      </c>
      <c r="S961" s="7">
        <f t="shared" si="59"/>
        <v>0.48371635737986979</v>
      </c>
    </row>
    <row r="962" spans="1:19" ht="15.6">
      <c r="A962" s="2">
        <v>4234</v>
      </c>
      <c r="B962" s="3">
        <v>46173</v>
      </c>
      <c r="C962" s="4">
        <f>YEAR(SalesDataTable[[#This Row],[Order Date]])</f>
        <v>2026</v>
      </c>
      <c r="D962" s="10" t="str">
        <f>"Q"&amp;ROUNDUP(MONTH(SalesDataTable[[#This Row],[Order Date]])/3,0)</f>
        <v>Q2</v>
      </c>
      <c r="E962" s="4" t="str">
        <f>TEXT(SalesDataTable[[#This Row],[Order Date]],"mmm")</f>
        <v>May</v>
      </c>
      <c r="F962" s="4" t="s">
        <v>20</v>
      </c>
      <c r="G962" s="4" t="s">
        <v>33</v>
      </c>
      <c r="H962" s="4" t="s">
        <v>19</v>
      </c>
      <c r="I962" s="4" t="s">
        <v>13</v>
      </c>
      <c r="J962" s="4" t="s">
        <v>23</v>
      </c>
      <c r="K962" s="4" t="s">
        <v>51</v>
      </c>
      <c r="L962" s="8">
        <v>1</v>
      </c>
      <c r="M962" s="5">
        <v>120.75</v>
      </c>
      <c r="N962" s="6">
        <v>0</v>
      </c>
      <c r="O962" s="5">
        <v>61.21</v>
      </c>
      <c r="P962" s="5">
        <f t="shared" ref="P962:P1025" si="60">L962*M962*(1-N962)</f>
        <v>120.75</v>
      </c>
      <c r="Q962" s="5">
        <f t="shared" ref="Q962:Q1025" si="61">L962*O962</f>
        <v>61.21</v>
      </c>
      <c r="R962" s="5">
        <f t="shared" ref="R962:R1025" si="62">P962-Q962</f>
        <v>59.54</v>
      </c>
      <c r="S962" s="7">
        <f t="shared" ref="S962:S1025" si="63">IFERROR(R962/P962,0)</f>
        <v>0.49308488612836437</v>
      </c>
    </row>
    <row r="963" spans="1:19" ht="15.6">
      <c r="A963" s="2">
        <v>4696</v>
      </c>
      <c r="B963" s="3">
        <v>46173</v>
      </c>
      <c r="C963" s="4">
        <f>YEAR(SalesDataTable[[#This Row],[Order Date]])</f>
        <v>2026</v>
      </c>
      <c r="D963" s="10" t="str">
        <f>"Q"&amp;ROUNDUP(MONTH(SalesDataTable[[#This Row],[Order Date]])/3,0)</f>
        <v>Q2</v>
      </c>
      <c r="E963" s="4" t="str">
        <f>TEXT(SalesDataTable[[#This Row],[Order Date]],"mmm")</f>
        <v>May</v>
      </c>
      <c r="F963" s="4" t="s">
        <v>6</v>
      </c>
      <c r="G963" s="4" t="s">
        <v>49</v>
      </c>
      <c r="H963" s="4" t="s">
        <v>2</v>
      </c>
      <c r="I963" s="4" t="s">
        <v>13</v>
      </c>
      <c r="J963" s="4" t="s">
        <v>4</v>
      </c>
      <c r="K963" s="4" t="s">
        <v>5</v>
      </c>
      <c r="L963" s="8">
        <v>4</v>
      </c>
      <c r="M963" s="5">
        <v>81.790000000000006</v>
      </c>
      <c r="N963" s="6">
        <v>0</v>
      </c>
      <c r="O963" s="5">
        <v>42.96</v>
      </c>
      <c r="P963" s="5">
        <f t="shared" si="60"/>
        <v>327.16000000000003</v>
      </c>
      <c r="Q963" s="5">
        <f t="shared" si="61"/>
        <v>171.84</v>
      </c>
      <c r="R963" s="5">
        <f t="shared" si="62"/>
        <v>155.32000000000002</v>
      </c>
      <c r="S963" s="7">
        <f t="shared" si="63"/>
        <v>0.47475241472062601</v>
      </c>
    </row>
    <row r="964" spans="1:19" ht="15.6">
      <c r="A964" s="2">
        <v>4755</v>
      </c>
      <c r="B964" s="3">
        <v>46173</v>
      </c>
      <c r="C964" s="4">
        <f>YEAR(SalesDataTable[[#This Row],[Order Date]])</f>
        <v>2026</v>
      </c>
      <c r="D964" s="10" t="str">
        <f>"Q"&amp;ROUNDUP(MONTH(SalesDataTable[[#This Row],[Order Date]])/3,0)</f>
        <v>Q2</v>
      </c>
      <c r="E964" s="4" t="str">
        <f>TEXT(SalesDataTable[[#This Row],[Order Date]],"mmm")</f>
        <v>May</v>
      </c>
      <c r="F964" s="4" t="s">
        <v>0</v>
      </c>
      <c r="G964" s="4" t="s">
        <v>50</v>
      </c>
      <c r="H964" s="4" t="s">
        <v>2</v>
      </c>
      <c r="I964" s="4" t="s">
        <v>13</v>
      </c>
      <c r="J964" s="4" t="s">
        <v>23</v>
      </c>
      <c r="K964" s="4" t="s">
        <v>40</v>
      </c>
      <c r="L964" s="8">
        <v>1</v>
      </c>
      <c r="M964" s="5">
        <v>81.2</v>
      </c>
      <c r="N964" s="6">
        <v>0.1</v>
      </c>
      <c r="O964" s="5">
        <v>40.270000000000003</v>
      </c>
      <c r="P964" s="5">
        <f t="shared" si="60"/>
        <v>73.08</v>
      </c>
      <c r="Q964" s="5">
        <f t="shared" si="61"/>
        <v>40.270000000000003</v>
      </c>
      <c r="R964" s="5">
        <f t="shared" si="62"/>
        <v>32.809999999999995</v>
      </c>
      <c r="S964" s="7">
        <f t="shared" si="63"/>
        <v>0.44896004378762994</v>
      </c>
    </row>
    <row r="965" spans="1:19" ht="15.6">
      <c r="A965" s="2">
        <v>5090</v>
      </c>
      <c r="B965" s="3">
        <v>46173</v>
      </c>
      <c r="C965" s="4">
        <f>YEAR(SalesDataTable[[#This Row],[Order Date]])</f>
        <v>2026</v>
      </c>
      <c r="D965" s="10" t="str">
        <f>"Q"&amp;ROUNDUP(MONTH(SalesDataTable[[#This Row],[Order Date]])/3,0)</f>
        <v>Q2</v>
      </c>
      <c r="E965" s="4" t="str">
        <f>TEXT(SalesDataTable[[#This Row],[Order Date]],"mmm")</f>
        <v>May</v>
      </c>
      <c r="F965" s="4" t="s">
        <v>6</v>
      </c>
      <c r="G965" s="4" t="s">
        <v>7</v>
      </c>
      <c r="H965" s="4" t="s">
        <v>28</v>
      </c>
      <c r="I965" s="4" t="s">
        <v>13</v>
      </c>
      <c r="J965" s="4" t="s">
        <v>14</v>
      </c>
      <c r="K965" s="4" t="s">
        <v>32</v>
      </c>
      <c r="L965" s="8">
        <v>2</v>
      </c>
      <c r="M965" s="5">
        <v>46.52</v>
      </c>
      <c r="N965" s="6">
        <v>0.05</v>
      </c>
      <c r="O965" s="5">
        <v>18.739999999999998</v>
      </c>
      <c r="P965" s="5">
        <f t="shared" si="60"/>
        <v>88.388000000000005</v>
      </c>
      <c r="Q965" s="5">
        <f t="shared" si="61"/>
        <v>37.479999999999997</v>
      </c>
      <c r="R965" s="5">
        <f t="shared" si="62"/>
        <v>50.908000000000008</v>
      </c>
      <c r="S965" s="7">
        <f t="shared" si="63"/>
        <v>0.57596053762954258</v>
      </c>
    </row>
    <row r="966" spans="1:19" ht="15.6">
      <c r="A966" s="2">
        <v>27</v>
      </c>
      <c r="B966" s="3">
        <v>46174</v>
      </c>
      <c r="C966" s="4">
        <f>YEAR(SalesDataTable[[#This Row],[Order Date]])</f>
        <v>2026</v>
      </c>
      <c r="D966" s="10" t="str">
        <f>"Q"&amp;ROUNDUP(MONTH(SalesDataTable[[#This Row],[Order Date]])/3,0)</f>
        <v>Q2</v>
      </c>
      <c r="E966" s="4" t="str">
        <f>TEXT(SalesDataTable[[#This Row],[Order Date]],"mmm")</f>
        <v>Jun</v>
      </c>
      <c r="F966" s="4" t="s">
        <v>20</v>
      </c>
      <c r="G966" s="4" t="s">
        <v>47</v>
      </c>
      <c r="H966" s="4" t="s">
        <v>2</v>
      </c>
      <c r="I966" s="4" t="s">
        <v>3</v>
      </c>
      <c r="J966" s="4" t="s">
        <v>23</v>
      </c>
      <c r="K966" s="4" t="s">
        <v>29</v>
      </c>
      <c r="L966" s="8">
        <v>1</v>
      </c>
      <c r="M966" s="5">
        <v>195.22</v>
      </c>
      <c r="N966" s="6">
        <v>0</v>
      </c>
      <c r="O966" s="5">
        <v>105.91</v>
      </c>
      <c r="P966" s="5">
        <f t="shared" si="60"/>
        <v>195.22</v>
      </c>
      <c r="Q966" s="5">
        <f t="shared" si="61"/>
        <v>105.91</v>
      </c>
      <c r="R966" s="5">
        <f t="shared" si="62"/>
        <v>89.31</v>
      </c>
      <c r="S966" s="7">
        <f t="shared" si="63"/>
        <v>0.45748386435816002</v>
      </c>
    </row>
    <row r="967" spans="1:19" ht="15.6">
      <c r="A967" s="2">
        <v>463</v>
      </c>
      <c r="B967" s="3">
        <v>46174</v>
      </c>
      <c r="C967" s="4">
        <f>YEAR(SalesDataTable[[#This Row],[Order Date]])</f>
        <v>2026</v>
      </c>
      <c r="D967" s="10" t="str">
        <f>"Q"&amp;ROUNDUP(MONTH(SalesDataTable[[#This Row],[Order Date]])/3,0)</f>
        <v>Q2</v>
      </c>
      <c r="E967" s="4" t="str">
        <f>TEXT(SalesDataTable[[#This Row],[Order Date]],"mmm")</f>
        <v>Jun</v>
      </c>
      <c r="F967" s="4" t="s">
        <v>20</v>
      </c>
      <c r="G967" s="4" t="s">
        <v>21</v>
      </c>
      <c r="H967" s="4" t="s">
        <v>2</v>
      </c>
      <c r="I967" s="4" t="s">
        <v>13</v>
      </c>
      <c r="J967" s="4" t="s">
        <v>4</v>
      </c>
      <c r="K967" s="4" t="s">
        <v>26</v>
      </c>
      <c r="L967" s="8">
        <v>1</v>
      </c>
      <c r="M967" s="5">
        <v>40.71</v>
      </c>
      <c r="N967" s="6">
        <v>0.05</v>
      </c>
      <c r="O967" s="5">
        <v>16.559999999999999</v>
      </c>
      <c r="P967" s="5">
        <f t="shared" si="60"/>
        <v>38.674500000000002</v>
      </c>
      <c r="Q967" s="5">
        <f t="shared" si="61"/>
        <v>16.559999999999999</v>
      </c>
      <c r="R967" s="5">
        <f t="shared" si="62"/>
        <v>22.114500000000003</v>
      </c>
      <c r="S967" s="7">
        <f t="shared" si="63"/>
        <v>0.57181088314005357</v>
      </c>
    </row>
    <row r="968" spans="1:19" ht="15.6">
      <c r="A968" s="2">
        <v>653</v>
      </c>
      <c r="B968" s="3">
        <v>46174</v>
      </c>
      <c r="C968" s="4">
        <f>YEAR(SalesDataTable[[#This Row],[Order Date]])</f>
        <v>2026</v>
      </c>
      <c r="D968" s="10" t="str">
        <f>"Q"&amp;ROUNDUP(MONTH(SalesDataTable[[#This Row],[Order Date]])/3,0)</f>
        <v>Q2</v>
      </c>
      <c r="E968" s="4" t="str">
        <f>TEXT(SalesDataTable[[#This Row],[Order Date]],"mmm")</f>
        <v>Jun</v>
      </c>
      <c r="F968" s="4" t="s">
        <v>6</v>
      </c>
      <c r="G968" s="4" t="s">
        <v>41</v>
      </c>
      <c r="H968" s="4" t="s">
        <v>2</v>
      </c>
      <c r="I968" s="4" t="s">
        <v>3</v>
      </c>
      <c r="J968" s="4" t="s">
        <v>34</v>
      </c>
      <c r="K968" s="4" t="s">
        <v>35</v>
      </c>
      <c r="L968" s="8">
        <v>1</v>
      </c>
      <c r="M968" s="5">
        <v>41.26</v>
      </c>
      <c r="N968" s="6">
        <v>0.05</v>
      </c>
      <c r="O968" s="5">
        <v>14.32</v>
      </c>
      <c r="P968" s="5">
        <f t="shared" si="60"/>
        <v>39.196999999999996</v>
      </c>
      <c r="Q968" s="5">
        <f t="shared" si="61"/>
        <v>14.32</v>
      </c>
      <c r="R968" s="5">
        <f t="shared" si="62"/>
        <v>24.876999999999995</v>
      </c>
      <c r="S968" s="7">
        <f t="shared" si="63"/>
        <v>0.63466591831007468</v>
      </c>
    </row>
    <row r="969" spans="1:19" ht="15.6">
      <c r="A969" s="2">
        <v>1485</v>
      </c>
      <c r="B969" s="3">
        <v>46174</v>
      </c>
      <c r="C969" s="4">
        <f>YEAR(SalesDataTable[[#This Row],[Order Date]])</f>
        <v>2026</v>
      </c>
      <c r="D969" s="10" t="str">
        <f>"Q"&amp;ROUNDUP(MONTH(SalesDataTable[[#This Row],[Order Date]])/3,0)</f>
        <v>Q2</v>
      </c>
      <c r="E969" s="4" t="str">
        <f>TEXT(SalesDataTable[[#This Row],[Order Date]],"mmm")</f>
        <v>Jun</v>
      </c>
      <c r="F969" s="4" t="s">
        <v>6</v>
      </c>
      <c r="G969" s="4" t="s">
        <v>41</v>
      </c>
      <c r="H969" s="4" t="s">
        <v>19</v>
      </c>
      <c r="I969" s="4" t="s">
        <v>13</v>
      </c>
      <c r="J969" s="4" t="s">
        <v>34</v>
      </c>
      <c r="K969" s="4" t="s">
        <v>35</v>
      </c>
      <c r="L969" s="8">
        <v>2</v>
      </c>
      <c r="M969" s="5">
        <v>40.840000000000003</v>
      </c>
      <c r="N969" s="6">
        <v>0</v>
      </c>
      <c r="O969" s="5">
        <v>14.48</v>
      </c>
      <c r="P969" s="5">
        <f t="shared" si="60"/>
        <v>81.680000000000007</v>
      </c>
      <c r="Q969" s="5">
        <f t="shared" si="61"/>
        <v>28.96</v>
      </c>
      <c r="R969" s="5">
        <f t="shared" si="62"/>
        <v>52.720000000000006</v>
      </c>
      <c r="S969" s="7">
        <f t="shared" si="63"/>
        <v>0.64544564152791384</v>
      </c>
    </row>
    <row r="970" spans="1:19" ht="15.6">
      <c r="A970" s="2">
        <v>1925</v>
      </c>
      <c r="B970" s="3">
        <v>46174</v>
      </c>
      <c r="C970" s="4">
        <f>YEAR(SalesDataTable[[#This Row],[Order Date]])</f>
        <v>2026</v>
      </c>
      <c r="D970" s="10" t="str">
        <f>"Q"&amp;ROUNDUP(MONTH(SalesDataTable[[#This Row],[Order Date]])/3,0)</f>
        <v>Q2</v>
      </c>
      <c r="E970" s="4" t="str">
        <f>TEXT(SalesDataTable[[#This Row],[Order Date]],"mmm")</f>
        <v>Jun</v>
      </c>
      <c r="F970" s="4" t="s">
        <v>20</v>
      </c>
      <c r="G970" s="4" t="s">
        <v>21</v>
      </c>
      <c r="H970" s="4" t="s">
        <v>2</v>
      </c>
      <c r="I970" s="4" t="s">
        <v>3</v>
      </c>
      <c r="J970" s="4" t="s">
        <v>9</v>
      </c>
      <c r="K970" s="4" t="s">
        <v>17</v>
      </c>
      <c r="L970" s="8">
        <v>1</v>
      </c>
      <c r="M970" s="5">
        <v>143.32</v>
      </c>
      <c r="N970" s="6">
        <v>0</v>
      </c>
      <c r="O970" s="5">
        <v>80.36</v>
      </c>
      <c r="P970" s="5">
        <f t="shared" si="60"/>
        <v>143.32</v>
      </c>
      <c r="Q970" s="5">
        <f t="shared" si="61"/>
        <v>80.36</v>
      </c>
      <c r="R970" s="5">
        <f t="shared" si="62"/>
        <v>62.959999999999994</v>
      </c>
      <c r="S970" s="7">
        <f t="shared" si="63"/>
        <v>0.43929667876081496</v>
      </c>
    </row>
    <row r="971" spans="1:19" ht="15.6">
      <c r="A971" s="2">
        <v>1952</v>
      </c>
      <c r="B971" s="3">
        <v>46174</v>
      </c>
      <c r="C971" s="4">
        <f>YEAR(SalesDataTable[[#This Row],[Order Date]])</f>
        <v>2026</v>
      </c>
      <c r="D971" s="10" t="str">
        <f>"Q"&amp;ROUNDUP(MONTH(SalesDataTable[[#This Row],[Order Date]])/3,0)</f>
        <v>Q2</v>
      </c>
      <c r="E971" s="4" t="str">
        <f>TEXT(SalesDataTable[[#This Row],[Order Date]],"mmm")</f>
        <v>Jun</v>
      </c>
      <c r="F971" s="4" t="s">
        <v>0</v>
      </c>
      <c r="G971" s="4" t="s">
        <v>50</v>
      </c>
      <c r="H971" s="4" t="s">
        <v>2</v>
      </c>
      <c r="I971" s="4" t="s">
        <v>13</v>
      </c>
      <c r="J971" s="4" t="s">
        <v>9</v>
      </c>
      <c r="K971" s="4" t="s">
        <v>37</v>
      </c>
      <c r="L971" s="8">
        <v>2</v>
      </c>
      <c r="M971" s="5">
        <v>156.31</v>
      </c>
      <c r="N971" s="6">
        <v>0</v>
      </c>
      <c r="O971" s="5">
        <v>79.87</v>
      </c>
      <c r="P971" s="5">
        <f t="shared" si="60"/>
        <v>312.62</v>
      </c>
      <c r="Q971" s="5">
        <f t="shared" si="61"/>
        <v>159.74</v>
      </c>
      <c r="R971" s="5">
        <f t="shared" si="62"/>
        <v>152.88</v>
      </c>
      <c r="S971" s="7">
        <f t="shared" si="63"/>
        <v>0.4890282131661442</v>
      </c>
    </row>
    <row r="972" spans="1:19" ht="15.6">
      <c r="A972" s="2">
        <v>2010</v>
      </c>
      <c r="B972" s="3">
        <v>46174</v>
      </c>
      <c r="C972" s="4">
        <f>YEAR(SalesDataTable[[#This Row],[Order Date]])</f>
        <v>2026</v>
      </c>
      <c r="D972" s="10" t="str">
        <f>"Q"&amp;ROUNDUP(MONTH(SalesDataTable[[#This Row],[Order Date]])/3,0)</f>
        <v>Q2</v>
      </c>
      <c r="E972" s="4" t="str">
        <f>TEXT(SalesDataTable[[#This Row],[Order Date]],"mmm")</f>
        <v>Jun</v>
      </c>
      <c r="F972" s="4" t="s">
        <v>20</v>
      </c>
      <c r="G972" s="4" t="s">
        <v>33</v>
      </c>
      <c r="H972" s="4" t="s">
        <v>2</v>
      </c>
      <c r="I972" s="4" t="s">
        <v>13</v>
      </c>
      <c r="J972" s="4" t="s">
        <v>4</v>
      </c>
      <c r="K972" s="4" t="s">
        <v>30</v>
      </c>
      <c r="L972" s="8">
        <v>3</v>
      </c>
      <c r="M972" s="5">
        <v>100.69</v>
      </c>
      <c r="N972" s="6">
        <v>0.1</v>
      </c>
      <c r="O972" s="5">
        <v>51.31</v>
      </c>
      <c r="P972" s="5">
        <f t="shared" si="60"/>
        <v>271.863</v>
      </c>
      <c r="Q972" s="5">
        <f t="shared" si="61"/>
        <v>153.93</v>
      </c>
      <c r="R972" s="5">
        <f t="shared" si="62"/>
        <v>117.93299999999999</v>
      </c>
      <c r="S972" s="7">
        <f t="shared" si="63"/>
        <v>0.43379569856876438</v>
      </c>
    </row>
    <row r="973" spans="1:19" ht="15.6">
      <c r="A973" s="2">
        <v>2114</v>
      </c>
      <c r="B973" s="3">
        <v>46174</v>
      </c>
      <c r="C973" s="4">
        <f>YEAR(SalesDataTable[[#This Row],[Order Date]])</f>
        <v>2026</v>
      </c>
      <c r="D973" s="10" t="str">
        <f>"Q"&amp;ROUNDUP(MONTH(SalesDataTable[[#This Row],[Order Date]])/3,0)</f>
        <v>Q2</v>
      </c>
      <c r="E973" s="4" t="str">
        <f>TEXT(SalesDataTable[[#This Row],[Order Date]],"mmm")</f>
        <v>Jun</v>
      </c>
      <c r="F973" s="4" t="s">
        <v>20</v>
      </c>
      <c r="G973" s="4" t="s">
        <v>47</v>
      </c>
      <c r="H973" s="4" t="s">
        <v>19</v>
      </c>
      <c r="I973" s="4" t="s">
        <v>16</v>
      </c>
      <c r="J973" s="4" t="s">
        <v>14</v>
      </c>
      <c r="K973" s="4" t="s">
        <v>32</v>
      </c>
      <c r="L973" s="8">
        <v>2</v>
      </c>
      <c r="M973" s="5">
        <v>45.54</v>
      </c>
      <c r="N973" s="6">
        <v>0.1</v>
      </c>
      <c r="O973" s="5">
        <v>18.309999999999999</v>
      </c>
      <c r="P973" s="5">
        <f t="shared" si="60"/>
        <v>81.971999999999994</v>
      </c>
      <c r="Q973" s="5">
        <f t="shared" si="61"/>
        <v>36.619999999999997</v>
      </c>
      <c r="R973" s="5">
        <f t="shared" si="62"/>
        <v>45.351999999999997</v>
      </c>
      <c r="S973" s="7">
        <f t="shared" si="63"/>
        <v>0.5532620894939736</v>
      </c>
    </row>
    <row r="974" spans="1:19" ht="15.6">
      <c r="A974" s="2">
        <v>3104</v>
      </c>
      <c r="B974" s="3">
        <v>46174</v>
      </c>
      <c r="C974" s="4">
        <f>YEAR(SalesDataTable[[#This Row],[Order Date]])</f>
        <v>2026</v>
      </c>
      <c r="D974" s="10" t="str">
        <f>"Q"&amp;ROUNDUP(MONTH(SalesDataTable[[#This Row],[Order Date]])/3,0)</f>
        <v>Q2</v>
      </c>
      <c r="E974" s="4" t="str">
        <f>TEXT(SalesDataTable[[#This Row],[Order Date]],"mmm")</f>
        <v>Jun</v>
      </c>
      <c r="F974" s="4" t="s">
        <v>11</v>
      </c>
      <c r="G974" s="4" t="s">
        <v>18</v>
      </c>
      <c r="H974" s="4" t="s">
        <v>8</v>
      </c>
      <c r="I974" s="4" t="s">
        <v>16</v>
      </c>
      <c r="J974" s="4" t="s">
        <v>9</v>
      </c>
      <c r="K974" s="4" t="s">
        <v>37</v>
      </c>
      <c r="L974" s="8">
        <v>5</v>
      </c>
      <c r="M974" s="5">
        <v>153.97</v>
      </c>
      <c r="N974" s="6">
        <v>0.15</v>
      </c>
      <c r="O974" s="5">
        <v>79.81</v>
      </c>
      <c r="P974" s="5">
        <f t="shared" si="60"/>
        <v>654.37249999999995</v>
      </c>
      <c r="Q974" s="5">
        <f t="shared" si="61"/>
        <v>399.05</v>
      </c>
      <c r="R974" s="5">
        <f t="shared" si="62"/>
        <v>255.32249999999993</v>
      </c>
      <c r="S974" s="7">
        <f t="shared" si="63"/>
        <v>0.39017914108554369</v>
      </c>
    </row>
    <row r="975" spans="1:19" ht="15.6">
      <c r="A975" s="2">
        <v>3230</v>
      </c>
      <c r="B975" s="3">
        <v>46174</v>
      </c>
      <c r="C975" s="4">
        <f>YEAR(SalesDataTable[[#This Row],[Order Date]])</f>
        <v>2026</v>
      </c>
      <c r="D975" s="10" t="str">
        <f>"Q"&amp;ROUNDUP(MONTH(SalesDataTable[[#This Row],[Order Date]])/3,0)</f>
        <v>Q2</v>
      </c>
      <c r="E975" s="4" t="str">
        <f>TEXT(SalesDataTable[[#This Row],[Order Date]],"mmm")</f>
        <v>Jun</v>
      </c>
      <c r="F975" s="4" t="s">
        <v>11</v>
      </c>
      <c r="G975" s="4" t="s">
        <v>52</v>
      </c>
      <c r="H975" s="4" t="s">
        <v>19</v>
      </c>
      <c r="I975" s="4" t="s">
        <v>3</v>
      </c>
      <c r="J975" s="4" t="s">
        <v>34</v>
      </c>
      <c r="K975" s="4" t="s">
        <v>38</v>
      </c>
      <c r="L975" s="8">
        <v>1</v>
      </c>
      <c r="M975" s="5">
        <v>124.17</v>
      </c>
      <c r="N975" s="6">
        <v>0</v>
      </c>
      <c r="O975" s="5">
        <v>71.040000000000006</v>
      </c>
      <c r="P975" s="5">
        <f t="shared" si="60"/>
        <v>124.17</v>
      </c>
      <c r="Q975" s="5">
        <f t="shared" si="61"/>
        <v>71.040000000000006</v>
      </c>
      <c r="R975" s="5">
        <f t="shared" si="62"/>
        <v>53.129999999999995</v>
      </c>
      <c r="S975" s="7">
        <f t="shared" si="63"/>
        <v>0.4278811307079004</v>
      </c>
    </row>
    <row r="976" spans="1:19" ht="15.6">
      <c r="A976" s="2">
        <v>3415</v>
      </c>
      <c r="B976" s="3">
        <v>46174</v>
      </c>
      <c r="C976" s="4">
        <f>YEAR(SalesDataTable[[#This Row],[Order Date]])</f>
        <v>2026</v>
      </c>
      <c r="D976" s="10" t="str">
        <f>"Q"&amp;ROUNDUP(MONTH(SalesDataTable[[#This Row],[Order Date]])/3,0)</f>
        <v>Q2</v>
      </c>
      <c r="E976" s="4" t="str">
        <f>TEXT(SalesDataTable[[#This Row],[Order Date]],"mmm")</f>
        <v>Jun</v>
      </c>
      <c r="F976" s="4" t="s">
        <v>11</v>
      </c>
      <c r="G976" s="4" t="s">
        <v>25</v>
      </c>
      <c r="H976" s="4" t="s">
        <v>19</v>
      </c>
      <c r="I976" s="4" t="s">
        <v>3</v>
      </c>
      <c r="J976" s="4" t="s">
        <v>9</v>
      </c>
      <c r="K976" s="4" t="s">
        <v>37</v>
      </c>
      <c r="L976" s="8">
        <v>1</v>
      </c>
      <c r="M976" s="5">
        <v>152.94999999999999</v>
      </c>
      <c r="N976" s="6">
        <v>0.05</v>
      </c>
      <c r="O976" s="5">
        <v>76.97</v>
      </c>
      <c r="P976" s="5">
        <f t="shared" si="60"/>
        <v>145.30249999999998</v>
      </c>
      <c r="Q976" s="5">
        <f t="shared" si="61"/>
        <v>76.97</v>
      </c>
      <c r="R976" s="5">
        <f t="shared" si="62"/>
        <v>68.332499999999982</v>
      </c>
      <c r="S976" s="7">
        <f t="shared" si="63"/>
        <v>0.47027752447480248</v>
      </c>
    </row>
    <row r="977" spans="1:19" ht="15.6">
      <c r="A977" s="2">
        <v>4130</v>
      </c>
      <c r="B977" s="3">
        <v>46174</v>
      </c>
      <c r="C977" s="4">
        <f>YEAR(SalesDataTable[[#This Row],[Order Date]])</f>
        <v>2026</v>
      </c>
      <c r="D977" s="10" t="str">
        <f>"Q"&amp;ROUNDUP(MONTH(SalesDataTable[[#This Row],[Order Date]])/3,0)</f>
        <v>Q2</v>
      </c>
      <c r="E977" s="4" t="str">
        <f>TEXT(SalesDataTable[[#This Row],[Order Date]],"mmm")</f>
        <v>Jun</v>
      </c>
      <c r="F977" s="4" t="s">
        <v>20</v>
      </c>
      <c r="G977" s="4" t="s">
        <v>47</v>
      </c>
      <c r="H977" s="4" t="s">
        <v>2</v>
      </c>
      <c r="I977" s="4" t="s">
        <v>13</v>
      </c>
      <c r="J977" s="4" t="s">
        <v>4</v>
      </c>
      <c r="K977" s="4" t="s">
        <v>5</v>
      </c>
      <c r="L977" s="8">
        <v>3</v>
      </c>
      <c r="M977" s="5">
        <v>80.099999999999994</v>
      </c>
      <c r="N977" s="6">
        <v>0</v>
      </c>
      <c r="O977" s="5">
        <v>43.51</v>
      </c>
      <c r="P977" s="5">
        <f t="shared" si="60"/>
        <v>240.29999999999998</v>
      </c>
      <c r="Q977" s="5">
        <f t="shared" si="61"/>
        <v>130.53</v>
      </c>
      <c r="R977" s="5">
        <f t="shared" si="62"/>
        <v>109.76999999999998</v>
      </c>
      <c r="S977" s="7">
        <f t="shared" si="63"/>
        <v>0.45680399500624214</v>
      </c>
    </row>
    <row r="978" spans="1:19" ht="15.6">
      <c r="A978" s="2">
        <v>4314</v>
      </c>
      <c r="B978" s="3">
        <v>46174</v>
      </c>
      <c r="C978" s="4">
        <f>YEAR(SalesDataTable[[#This Row],[Order Date]])</f>
        <v>2026</v>
      </c>
      <c r="D978" s="10" t="str">
        <f>"Q"&amp;ROUNDUP(MONTH(SalesDataTable[[#This Row],[Order Date]])/3,0)</f>
        <v>Q2</v>
      </c>
      <c r="E978" s="4" t="str">
        <f>TEXT(SalesDataTable[[#This Row],[Order Date]],"mmm")</f>
        <v>Jun</v>
      </c>
      <c r="F978" s="4" t="s">
        <v>20</v>
      </c>
      <c r="G978" s="4" t="s">
        <v>21</v>
      </c>
      <c r="H978" s="4" t="s">
        <v>19</v>
      </c>
      <c r="I978" s="4" t="s">
        <v>13</v>
      </c>
      <c r="J978" s="4" t="s">
        <v>34</v>
      </c>
      <c r="K978" s="4" t="s">
        <v>42</v>
      </c>
      <c r="L978" s="8">
        <v>2</v>
      </c>
      <c r="M978" s="5">
        <v>36.61</v>
      </c>
      <c r="N978" s="6">
        <v>0</v>
      </c>
      <c r="O978" s="5">
        <v>14.15</v>
      </c>
      <c r="P978" s="5">
        <f t="shared" si="60"/>
        <v>73.22</v>
      </c>
      <c r="Q978" s="5">
        <f t="shared" si="61"/>
        <v>28.3</v>
      </c>
      <c r="R978" s="5">
        <f t="shared" si="62"/>
        <v>44.92</v>
      </c>
      <c r="S978" s="7">
        <f t="shared" si="63"/>
        <v>0.61349358098880091</v>
      </c>
    </row>
    <row r="979" spans="1:19" ht="15.6">
      <c r="A979" s="2">
        <v>998</v>
      </c>
      <c r="B979" s="3">
        <v>46175</v>
      </c>
      <c r="C979" s="4">
        <f>YEAR(SalesDataTable[[#This Row],[Order Date]])</f>
        <v>2026</v>
      </c>
      <c r="D979" s="10" t="str">
        <f>"Q"&amp;ROUNDUP(MONTH(SalesDataTable[[#This Row],[Order Date]])/3,0)</f>
        <v>Q2</v>
      </c>
      <c r="E979" s="4" t="str">
        <f>TEXT(SalesDataTable[[#This Row],[Order Date]],"mmm")</f>
        <v>Jun</v>
      </c>
      <c r="F979" s="4" t="s">
        <v>6</v>
      </c>
      <c r="G979" s="4" t="s">
        <v>41</v>
      </c>
      <c r="H979" s="4" t="s">
        <v>2</v>
      </c>
      <c r="I979" s="4" t="s">
        <v>3</v>
      </c>
      <c r="J979" s="4" t="s">
        <v>14</v>
      </c>
      <c r="K979" s="4" t="s">
        <v>44</v>
      </c>
      <c r="L979" s="8">
        <v>2</v>
      </c>
      <c r="M979" s="5">
        <v>131.81</v>
      </c>
      <c r="N979" s="6">
        <v>0.05</v>
      </c>
      <c r="O979" s="5">
        <v>66.09</v>
      </c>
      <c r="P979" s="5">
        <f t="shared" si="60"/>
        <v>250.43899999999999</v>
      </c>
      <c r="Q979" s="5">
        <f t="shared" si="61"/>
        <v>132.18</v>
      </c>
      <c r="R979" s="5">
        <f t="shared" si="62"/>
        <v>118.25899999999999</v>
      </c>
      <c r="S979" s="7">
        <f t="shared" si="63"/>
        <v>0.47220680485068217</v>
      </c>
    </row>
    <row r="980" spans="1:19" ht="15.6">
      <c r="A980" s="2">
        <v>1172</v>
      </c>
      <c r="B980" s="3">
        <v>46175</v>
      </c>
      <c r="C980" s="4">
        <f>YEAR(SalesDataTable[[#This Row],[Order Date]])</f>
        <v>2026</v>
      </c>
      <c r="D980" s="10" t="str">
        <f>"Q"&amp;ROUNDUP(MONTH(SalesDataTable[[#This Row],[Order Date]])/3,0)</f>
        <v>Q2</v>
      </c>
      <c r="E980" s="4" t="str">
        <f>TEXT(SalesDataTable[[#This Row],[Order Date]],"mmm")</f>
        <v>Jun</v>
      </c>
      <c r="F980" s="4" t="s">
        <v>0</v>
      </c>
      <c r="G980" s="4" t="s">
        <v>50</v>
      </c>
      <c r="H980" s="4" t="s">
        <v>2</v>
      </c>
      <c r="I980" s="4" t="s">
        <v>3</v>
      </c>
      <c r="J980" s="4" t="s">
        <v>9</v>
      </c>
      <c r="K980" s="4" t="s">
        <v>37</v>
      </c>
      <c r="L980" s="8">
        <v>1</v>
      </c>
      <c r="M980" s="5">
        <v>153.43</v>
      </c>
      <c r="N980" s="6">
        <v>0.05</v>
      </c>
      <c r="O980" s="5">
        <v>78.16</v>
      </c>
      <c r="P980" s="5">
        <f t="shared" si="60"/>
        <v>145.7585</v>
      </c>
      <c r="Q980" s="5">
        <f t="shared" si="61"/>
        <v>78.16</v>
      </c>
      <c r="R980" s="5">
        <f t="shared" si="62"/>
        <v>67.598500000000001</v>
      </c>
      <c r="S980" s="7">
        <f t="shared" si="63"/>
        <v>0.46377055197467043</v>
      </c>
    </row>
    <row r="981" spans="1:19" ht="15.6">
      <c r="A981" s="2">
        <v>1261</v>
      </c>
      <c r="B981" s="3">
        <v>46175</v>
      </c>
      <c r="C981" s="4">
        <f>YEAR(SalesDataTable[[#This Row],[Order Date]])</f>
        <v>2026</v>
      </c>
      <c r="D981" s="10" t="str">
        <f>"Q"&amp;ROUNDUP(MONTH(SalesDataTable[[#This Row],[Order Date]])/3,0)</f>
        <v>Q2</v>
      </c>
      <c r="E981" s="4" t="str">
        <f>TEXT(SalesDataTable[[#This Row],[Order Date]],"mmm")</f>
        <v>Jun</v>
      </c>
      <c r="F981" s="4" t="s">
        <v>6</v>
      </c>
      <c r="G981" s="4" t="s">
        <v>49</v>
      </c>
      <c r="H981" s="4" t="s">
        <v>2</v>
      </c>
      <c r="I981" s="4" t="s">
        <v>13</v>
      </c>
      <c r="J981" s="4" t="s">
        <v>4</v>
      </c>
      <c r="K981" s="4" t="s">
        <v>5</v>
      </c>
      <c r="L981" s="8">
        <v>2</v>
      </c>
      <c r="M981" s="5">
        <v>80.06</v>
      </c>
      <c r="N981" s="6">
        <v>0</v>
      </c>
      <c r="O981" s="5">
        <v>42.87</v>
      </c>
      <c r="P981" s="5">
        <f t="shared" si="60"/>
        <v>160.12</v>
      </c>
      <c r="Q981" s="5">
        <f t="shared" si="61"/>
        <v>85.74</v>
      </c>
      <c r="R981" s="5">
        <f t="shared" si="62"/>
        <v>74.38000000000001</v>
      </c>
      <c r="S981" s="7">
        <f t="shared" si="63"/>
        <v>0.4645266050462154</v>
      </c>
    </row>
    <row r="982" spans="1:19" ht="15.6">
      <c r="A982" s="2">
        <v>1762</v>
      </c>
      <c r="B982" s="3">
        <v>46175</v>
      </c>
      <c r="C982" s="4">
        <f>YEAR(SalesDataTable[[#This Row],[Order Date]])</f>
        <v>2026</v>
      </c>
      <c r="D982" s="10" t="str">
        <f>"Q"&amp;ROUNDUP(MONTH(SalesDataTable[[#This Row],[Order Date]])/3,0)</f>
        <v>Q2</v>
      </c>
      <c r="E982" s="4" t="str">
        <f>TEXT(SalesDataTable[[#This Row],[Order Date]],"mmm")</f>
        <v>Jun</v>
      </c>
      <c r="F982" s="4" t="s">
        <v>20</v>
      </c>
      <c r="G982" s="4" t="s">
        <v>47</v>
      </c>
      <c r="H982" s="4" t="s">
        <v>19</v>
      </c>
      <c r="I982" s="4" t="s">
        <v>16</v>
      </c>
      <c r="J982" s="4" t="s">
        <v>34</v>
      </c>
      <c r="K982" s="4" t="s">
        <v>35</v>
      </c>
      <c r="L982" s="8">
        <v>1</v>
      </c>
      <c r="M982" s="5">
        <v>40.549999999999997</v>
      </c>
      <c r="N982" s="6">
        <v>0</v>
      </c>
      <c r="O982" s="5">
        <v>15.16</v>
      </c>
      <c r="P982" s="5">
        <f t="shared" si="60"/>
        <v>40.549999999999997</v>
      </c>
      <c r="Q982" s="5">
        <f t="shared" si="61"/>
        <v>15.16</v>
      </c>
      <c r="R982" s="5">
        <f t="shared" si="62"/>
        <v>25.389999999999997</v>
      </c>
      <c r="S982" s="7">
        <f t="shared" si="63"/>
        <v>0.62614056720098643</v>
      </c>
    </row>
    <row r="983" spans="1:19" ht="15.6">
      <c r="A983" s="2">
        <v>1851</v>
      </c>
      <c r="B983" s="3">
        <v>46175</v>
      </c>
      <c r="C983" s="4">
        <f>YEAR(SalesDataTable[[#This Row],[Order Date]])</f>
        <v>2026</v>
      </c>
      <c r="D983" s="10" t="str">
        <f>"Q"&amp;ROUNDUP(MONTH(SalesDataTable[[#This Row],[Order Date]])/3,0)</f>
        <v>Q2</v>
      </c>
      <c r="E983" s="4" t="str">
        <f>TEXT(SalesDataTable[[#This Row],[Order Date]],"mmm")</f>
        <v>Jun</v>
      </c>
      <c r="F983" s="4" t="s">
        <v>6</v>
      </c>
      <c r="G983" s="4" t="s">
        <v>27</v>
      </c>
      <c r="H983" s="4" t="s">
        <v>2</v>
      </c>
      <c r="I983" s="4" t="s">
        <v>13</v>
      </c>
      <c r="J983" s="4" t="s">
        <v>14</v>
      </c>
      <c r="K983" s="4" t="s">
        <v>32</v>
      </c>
      <c r="L983" s="8">
        <v>3</v>
      </c>
      <c r="M983" s="5">
        <v>45.43</v>
      </c>
      <c r="N983" s="6">
        <v>0.15</v>
      </c>
      <c r="O983" s="5">
        <v>17.850000000000001</v>
      </c>
      <c r="P983" s="5">
        <f t="shared" si="60"/>
        <v>115.84649999999999</v>
      </c>
      <c r="Q983" s="5">
        <f t="shared" si="61"/>
        <v>53.550000000000004</v>
      </c>
      <c r="R983" s="5">
        <f t="shared" si="62"/>
        <v>62.296499999999988</v>
      </c>
      <c r="S983" s="7">
        <f t="shared" si="63"/>
        <v>0.53775038520801222</v>
      </c>
    </row>
    <row r="984" spans="1:19" ht="15.6">
      <c r="A984" s="2">
        <v>3205</v>
      </c>
      <c r="B984" s="3">
        <v>46175</v>
      </c>
      <c r="C984" s="4">
        <f>YEAR(SalesDataTable[[#This Row],[Order Date]])</f>
        <v>2026</v>
      </c>
      <c r="D984" s="10" t="str">
        <f>"Q"&amp;ROUNDUP(MONTH(SalesDataTable[[#This Row],[Order Date]])/3,0)</f>
        <v>Q2</v>
      </c>
      <c r="E984" s="4" t="str">
        <f>TEXT(SalesDataTable[[#This Row],[Order Date]],"mmm")</f>
        <v>Jun</v>
      </c>
      <c r="F984" s="4" t="s">
        <v>20</v>
      </c>
      <c r="G984" s="4" t="s">
        <v>21</v>
      </c>
      <c r="H984" s="4" t="s">
        <v>8</v>
      </c>
      <c r="I984" s="4" t="s">
        <v>16</v>
      </c>
      <c r="J984" s="4" t="s">
        <v>9</v>
      </c>
      <c r="K984" s="4" t="s">
        <v>17</v>
      </c>
      <c r="L984" s="8">
        <v>6</v>
      </c>
      <c r="M984" s="5">
        <v>146.85</v>
      </c>
      <c r="N984" s="6">
        <v>0.15</v>
      </c>
      <c r="O984" s="5">
        <v>80.45</v>
      </c>
      <c r="P984" s="5">
        <f t="shared" si="60"/>
        <v>748.93499999999995</v>
      </c>
      <c r="Q984" s="5">
        <f t="shared" si="61"/>
        <v>482.70000000000005</v>
      </c>
      <c r="R984" s="5">
        <f t="shared" si="62"/>
        <v>266.2349999999999</v>
      </c>
      <c r="S984" s="7">
        <f t="shared" si="63"/>
        <v>0.35548478839952724</v>
      </c>
    </row>
    <row r="985" spans="1:19" ht="15.6">
      <c r="A985" s="2">
        <v>1396</v>
      </c>
      <c r="B985" s="3">
        <v>46176</v>
      </c>
      <c r="C985" s="4">
        <f>YEAR(SalesDataTable[[#This Row],[Order Date]])</f>
        <v>2026</v>
      </c>
      <c r="D985" s="10" t="str">
        <f>"Q"&amp;ROUNDUP(MONTH(SalesDataTable[[#This Row],[Order Date]])/3,0)</f>
        <v>Q2</v>
      </c>
      <c r="E985" s="4" t="str">
        <f>TEXT(SalesDataTable[[#This Row],[Order Date]],"mmm")</f>
        <v>Jun</v>
      </c>
      <c r="F985" s="4" t="s">
        <v>11</v>
      </c>
      <c r="G985" s="4" t="s">
        <v>18</v>
      </c>
      <c r="H985" s="4" t="s">
        <v>2</v>
      </c>
      <c r="I985" s="4" t="s">
        <v>16</v>
      </c>
      <c r="J985" s="4" t="s">
        <v>23</v>
      </c>
      <c r="K985" s="4" t="s">
        <v>29</v>
      </c>
      <c r="L985" s="8">
        <v>1</v>
      </c>
      <c r="M985" s="5">
        <v>192.33</v>
      </c>
      <c r="N985" s="6">
        <v>0.1</v>
      </c>
      <c r="O985" s="5">
        <v>105.15</v>
      </c>
      <c r="P985" s="5">
        <f t="shared" si="60"/>
        <v>173.09700000000001</v>
      </c>
      <c r="Q985" s="5">
        <f t="shared" si="61"/>
        <v>105.15</v>
      </c>
      <c r="R985" s="5">
        <f t="shared" si="62"/>
        <v>67.947000000000003</v>
      </c>
      <c r="S985" s="7">
        <f t="shared" si="63"/>
        <v>0.39253713235931298</v>
      </c>
    </row>
    <row r="986" spans="1:19" ht="15.6">
      <c r="A986" s="2">
        <v>1441</v>
      </c>
      <c r="B986" s="3">
        <v>46176</v>
      </c>
      <c r="C986" s="4">
        <f>YEAR(SalesDataTable[[#This Row],[Order Date]])</f>
        <v>2026</v>
      </c>
      <c r="D986" s="10" t="str">
        <f>"Q"&amp;ROUNDUP(MONTH(SalesDataTable[[#This Row],[Order Date]])/3,0)</f>
        <v>Q2</v>
      </c>
      <c r="E986" s="4" t="str">
        <f>TEXT(SalesDataTable[[#This Row],[Order Date]],"mmm")</f>
        <v>Jun</v>
      </c>
      <c r="F986" s="4" t="s">
        <v>11</v>
      </c>
      <c r="G986" s="4" t="s">
        <v>39</v>
      </c>
      <c r="H986" s="4" t="s">
        <v>28</v>
      </c>
      <c r="I986" s="4" t="s">
        <v>13</v>
      </c>
      <c r="J986" s="4" t="s">
        <v>14</v>
      </c>
      <c r="K986" s="4" t="s">
        <v>44</v>
      </c>
      <c r="L986" s="8">
        <v>3</v>
      </c>
      <c r="M986" s="5">
        <v>135.4</v>
      </c>
      <c r="N986" s="6">
        <v>0</v>
      </c>
      <c r="O986" s="5">
        <v>65.16</v>
      </c>
      <c r="P986" s="5">
        <f t="shared" si="60"/>
        <v>406.20000000000005</v>
      </c>
      <c r="Q986" s="5">
        <f t="shared" si="61"/>
        <v>195.48</v>
      </c>
      <c r="R986" s="5">
        <f t="shared" si="62"/>
        <v>210.72000000000006</v>
      </c>
      <c r="S986" s="7">
        <f t="shared" si="63"/>
        <v>0.51875923190546536</v>
      </c>
    </row>
    <row r="987" spans="1:19" ht="15.6">
      <c r="A987" s="2">
        <v>1511</v>
      </c>
      <c r="B987" s="3">
        <v>46176</v>
      </c>
      <c r="C987" s="4">
        <f>YEAR(SalesDataTable[[#This Row],[Order Date]])</f>
        <v>2026</v>
      </c>
      <c r="D987" s="10" t="str">
        <f>"Q"&amp;ROUNDUP(MONTH(SalesDataTable[[#This Row],[Order Date]])/3,0)</f>
        <v>Q2</v>
      </c>
      <c r="E987" s="4" t="str">
        <f>TEXT(SalesDataTable[[#This Row],[Order Date]],"mmm")</f>
        <v>Jun</v>
      </c>
      <c r="F987" s="4" t="s">
        <v>11</v>
      </c>
      <c r="G987" s="4" t="s">
        <v>25</v>
      </c>
      <c r="H987" s="4" t="s">
        <v>2</v>
      </c>
      <c r="I987" s="4" t="s">
        <v>13</v>
      </c>
      <c r="J987" s="4" t="s">
        <v>34</v>
      </c>
      <c r="K987" s="4" t="s">
        <v>42</v>
      </c>
      <c r="L987" s="8">
        <v>2</v>
      </c>
      <c r="M987" s="5">
        <v>36.08</v>
      </c>
      <c r="N987" s="6">
        <v>0.05</v>
      </c>
      <c r="O987" s="5">
        <v>13.73</v>
      </c>
      <c r="P987" s="5">
        <f t="shared" si="60"/>
        <v>68.551999999999992</v>
      </c>
      <c r="Q987" s="5">
        <f t="shared" si="61"/>
        <v>27.46</v>
      </c>
      <c r="R987" s="5">
        <f t="shared" si="62"/>
        <v>41.091999999999992</v>
      </c>
      <c r="S987" s="7">
        <f t="shared" si="63"/>
        <v>0.59942817131520587</v>
      </c>
    </row>
    <row r="988" spans="1:19" ht="15.6">
      <c r="A988" s="2">
        <v>1701</v>
      </c>
      <c r="B988" s="3">
        <v>46176</v>
      </c>
      <c r="C988" s="4">
        <f>YEAR(SalesDataTable[[#This Row],[Order Date]])</f>
        <v>2026</v>
      </c>
      <c r="D988" s="10" t="str">
        <f>"Q"&amp;ROUNDUP(MONTH(SalesDataTable[[#This Row],[Order Date]])/3,0)</f>
        <v>Q2</v>
      </c>
      <c r="E988" s="4" t="str">
        <f>TEXT(SalesDataTable[[#This Row],[Order Date]],"mmm")</f>
        <v>Jun</v>
      </c>
      <c r="F988" s="4" t="s">
        <v>0</v>
      </c>
      <c r="G988" s="4" t="s">
        <v>36</v>
      </c>
      <c r="H988" s="4" t="s">
        <v>2</v>
      </c>
      <c r="I988" s="4" t="s">
        <v>13</v>
      </c>
      <c r="J988" s="4" t="s">
        <v>14</v>
      </c>
      <c r="K988" s="4" t="s">
        <v>32</v>
      </c>
      <c r="L988" s="8">
        <v>1</v>
      </c>
      <c r="M988" s="5">
        <v>46.16</v>
      </c>
      <c r="N988" s="6">
        <v>0</v>
      </c>
      <c r="O988" s="5">
        <v>18.36</v>
      </c>
      <c r="P988" s="5">
        <f t="shared" si="60"/>
        <v>46.16</v>
      </c>
      <c r="Q988" s="5">
        <f t="shared" si="61"/>
        <v>18.36</v>
      </c>
      <c r="R988" s="5">
        <f t="shared" si="62"/>
        <v>27.799999999999997</v>
      </c>
      <c r="S988" s="7">
        <f t="shared" si="63"/>
        <v>0.60225303292894283</v>
      </c>
    </row>
    <row r="989" spans="1:19" ht="15.6">
      <c r="A989" s="2">
        <v>1984</v>
      </c>
      <c r="B989" s="3">
        <v>46176</v>
      </c>
      <c r="C989" s="4">
        <f>YEAR(SalesDataTable[[#This Row],[Order Date]])</f>
        <v>2026</v>
      </c>
      <c r="D989" s="10" t="str">
        <f>"Q"&amp;ROUNDUP(MONTH(SalesDataTable[[#This Row],[Order Date]])/3,0)</f>
        <v>Q2</v>
      </c>
      <c r="E989" s="4" t="str">
        <f>TEXT(SalesDataTable[[#This Row],[Order Date]],"mmm")</f>
        <v>Jun</v>
      </c>
      <c r="F989" s="4" t="s">
        <v>6</v>
      </c>
      <c r="G989" s="4" t="s">
        <v>7</v>
      </c>
      <c r="H989" s="4" t="s">
        <v>2</v>
      </c>
      <c r="I989" s="4" t="s">
        <v>3</v>
      </c>
      <c r="J989" s="4" t="s">
        <v>4</v>
      </c>
      <c r="K989" s="4" t="s">
        <v>22</v>
      </c>
      <c r="L989" s="8">
        <v>2</v>
      </c>
      <c r="M989" s="5">
        <v>50.77</v>
      </c>
      <c r="N989" s="6">
        <v>0</v>
      </c>
      <c r="O989" s="5">
        <v>22.93</v>
      </c>
      <c r="P989" s="5">
        <f t="shared" si="60"/>
        <v>101.54</v>
      </c>
      <c r="Q989" s="5">
        <f t="shared" si="61"/>
        <v>45.86</v>
      </c>
      <c r="R989" s="5">
        <f t="shared" si="62"/>
        <v>55.680000000000007</v>
      </c>
      <c r="S989" s="7">
        <f t="shared" si="63"/>
        <v>0.54835532794957653</v>
      </c>
    </row>
    <row r="990" spans="1:19" ht="15.6">
      <c r="A990" s="2">
        <v>2572</v>
      </c>
      <c r="B990" s="3">
        <v>46176</v>
      </c>
      <c r="C990" s="4">
        <f>YEAR(SalesDataTable[[#This Row],[Order Date]])</f>
        <v>2026</v>
      </c>
      <c r="D990" s="10" t="str">
        <f>"Q"&amp;ROUNDUP(MONTH(SalesDataTable[[#This Row],[Order Date]])/3,0)</f>
        <v>Q2</v>
      </c>
      <c r="E990" s="4" t="str">
        <f>TEXT(SalesDataTable[[#This Row],[Order Date]],"mmm")</f>
        <v>Jun</v>
      </c>
      <c r="F990" s="4" t="s">
        <v>20</v>
      </c>
      <c r="G990" s="4" t="s">
        <v>33</v>
      </c>
      <c r="H990" s="4" t="s">
        <v>28</v>
      </c>
      <c r="I990" s="4" t="s">
        <v>16</v>
      </c>
      <c r="J990" s="4" t="s">
        <v>9</v>
      </c>
      <c r="K990" s="4" t="s">
        <v>46</v>
      </c>
      <c r="L990" s="8">
        <v>2</v>
      </c>
      <c r="M990" s="5">
        <v>70.97</v>
      </c>
      <c r="N990" s="6">
        <v>0.05</v>
      </c>
      <c r="O990" s="5">
        <v>32.54</v>
      </c>
      <c r="P990" s="5">
        <f t="shared" si="60"/>
        <v>134.84299999999999</v>
      </c>
      <c r="Q990" s="5">
        <f t="shared" si="61"/>
        <v>65.08</v>
      </c>
      <c r="R990" s="5">
        <f t="shared" si="62"/>
        <v>69.762999999999991</v>
      </c>
      <c r="S990" s="7">
        <f t="shared" si="63"/>
        <v>0.51736463887632278</v>
      </c>
    </row>
    <row r="991" spans="1:19" ht="15.6">
      <c r="A991" s="2">
        <v>2833</v>
      </c>
      <c r="B991" s="3">
        <v>46176</v>
      </c>
      <c r="C991" s="4">
        <f>YEAR(SalesDataTable[[#This Row],[Order Date]])</f>
        <v>2026</v>
      </c>
      <c r="D991" s="10" t="str">
        <f>"Q"&amp;ROUNDUP(MONTH(SalesDataTable[[#This Row],[Order Date]])/3,0)</f>
        <v>Q2</v>
      </c>
      <c r="E991" s="4" t="str">
        <f>TEXT(SalesDataTable[[#This Row],[Order Date]],"mmm")</f>
        <v>Jun</v>
      </c>
      <c r="F991" s="4" t="s">
        <v>20</v>
      </c>
      <c r="G991" s="4" t="s">
        <v>47</v>
      </c>
      <c r="H991" s="4" t="s">
        <v>2</v>
      </c>
      <c r="I991" s="4" t="s">
        <v>3</v>
      </c>
      <c r="J991" s="4" t="s">
        <v>9</v>
      </c>
      <c r="K991" s="4" t="s">
        <v>17</v>
      </c>
      <c r="L991" s="8">
        <v>3</v>
      </c>
      <c r="M991" s="5">
        <v>141.6</v>
      </c>
      <c r="N991" s="6">
        <v>0</v>
      </c>
      <c r="O991" s="5">
        <v>78.02</v>
      </c>
      <c r="P991" s="5">
        <f t="shared" si="60"/>
        <v>424.79999999999995</v>
      </c>
      <c r="Q991" s="5">
        <f t="shared" si="61"/>
        <v>234.06</v>
      </c>
      <c r="R991" s="5">
        <f t="shared" si="62"/>
        <v>190.73999999999995</v>
      </c>
      <c r="S991" s="7">
        <f t="shared" si="63"/>
        <v>0.44901129943502821</v>
      </c>
    </row>
    <row r="992" spans="1:19" ht="15.6">
      <c r="A992" s="2">
        <v>3522</v>
      </c>
      <c r="B992" s="3">
        <v>46176</v>
      </c>
      <c r="C992" s="4">
        <f>YEAR(SalesDataTable[[#This Row],[Order Date]])</f>
        <v>2026</v>
      </c>
      <c r="D992" s="10" t="str">
        <f>"Q"&amp;ROUNDUP(MONTH(SalesDataTable[[#This Row],[Order Date]])/3,0)</f>
        <v>Q2</v>
      </c>
      <c r="E992" s="4" t="str">
        <f>TEXT(SalesDataTable[[#This Row],[Order Date]],"mmm")</f>
        <v>Jun</v>
      </c>
      <c r="F992" s="4" t="s">
        <v>20</v>
      </c>
      <c r="G992" s="4" t="s">
        <v>47</v>
      </c>
      <c r="H992" s="4" t="s">
        <v>2</v>
      </c>
      <c r="I992" s="4" t="s">
        <v>13</v>
      </c>
      <c r="J992" s="4" t="s">
        <v>4</v>
      </c>
      <c r="K992" s="4" t="s">
        <v>26</v>
      </c>
      <c r="L992" s="8">
        <v>1</v>
      </c>
      <c r="M992" s="5">
        <v>40.57</v>
      </c>
      <c r="N992" s="6">
        <v>0</v>
      </c>
      <c r="O992" s="5">
        <v>16.329999999999998</v>
      </c>
      <c r="P992" s="5">
        <f t="shared" si="60"/>
        <v>40.57</v>
      </c>
      <c r="Q992" s="5">
        <f t="shared" si="61"/>
        <v>16.329999999999998</v>
      </c>
      <c r="R992" s="5">
        <f t="shared" si="62"/>
        <v>24.240000000000002</v>
      </c>
      <c r="S992" s="7">
        <f t="shared" si="63"/>
        <v>0.59748582696573826</v>
      </c>
    </row>
    <row r="993" spans="1:19" ht="15.6">
      <c r="A993" s="2">
        <v>146</v>
      </c>
      <c r="B993" s="3">
        <v>46177</v>
      </c>
      <c r="C993" s="4">
        <f>YEAR(SalesDataTable[[#This Row],[Order Date]])</f>
        <v>2026</v>
      </c>
      <c r="D993" s="10" t="str">
        <f>"Q"&amp;ROUNDUP(MONTH(SalesDataTable[[#This Row],[Order Date]])/3,0)</f>
        <v>Q2</v>
      </c>
      <c r="E993" s="4" t="str">
        <f>TEXT(SalesDataTable[[#This Row],[Order Date]],"mmm")</f>
        <v>Jun</v>
      </c>
      <c r="F993" s="4" t="s">
        <v>6</v>
      </c>
      <c r="G993" s="4" t="s">
        <v>49</v>
      </c>
      <c r="H993" s="4" t="s">
        <v>28</v>
      </c>
      <c r="I993" s="4" t="s">
        <v>3</v>
      </c>
      <c r="J993" s="4" t="s">
        <v>4</v>
      </c>
      <c r="K993" s="4" t="s">
        <v>5</v>
      </c>
      <c r="L993" s="8">
        <v>2</v>
      </c>
      <c r="M993" s="5">
        <v>81.81</v>
      </c>
      <c r="N993" s="6">
        <v>0</v>
      </c>
      <c r="O993" s="5">
        <v>42.54</v>
      </c>
      <c r="P993" s="5">
        <f t="shared" si="60"/>
        <v>163.62</v>
      </c>
      <c r="Q993" s="5">
        <f t="shared" si="61"/>
        <v>85.08</v>
      </c>
      <c r="R993" s="5">
        <f t="shared" si="62"/>
        <v>78.540000000000006</v>
      </c>
      <c r="S993" s="7">
        <f t="shared" si="63"/>
        <v>0.48001466813348004</v>
      </c>
    </row>
    <row r="994" spans="1:19" ht="15.6">
      <c r="A994" s="2">
        <v>161</v>
      </c>
      <c r="B994" s="3">
        <v>46177</v>
      </c>
      <c r="C994" s="4">
        <f>YEAR(SalesDataTable[[#This Row],[Order Date]])</f>
        <v>2026</v>
      </c>
      <c r="D994" s="10" t="str">
        <f>"Q"&amp;ROUNDUP(MONTH(SalesDataTable[[#This Row],[Order Date]])/3,0)</f>
        <v>Q2</v>
      </c>
      <c r="E994" s="4" t="str">
        <f>TEXT(SalesDataTable[[#This Row],[Order Date]],"mmm")</f>
        <v>Jun</v>
      </c>
      <c r="F994" s="4" t="s">
        <v>0</v>
      </c>
      <c r="G994" s="4" t="s">
        <v>1</v>
      </c>
      <c r="H994" s="4" t="s">
        <v>28</v>
      </c>
      <c r="I994" s="4" t="s">
        <v>3</v>
      </c>
      <c r="J994" s="4" t="s">
        <v>4</v>
      </c>
      <c r="K994" s="4" t="s">
        <v>22</v>
      </c>
      <c r="L994" s="8">
        <v>2</v>
      </c>
      <c r="M994" s="5">
        <v>50.09</v>
      </c>
      <c r="N994" s="6">
        <v>0</v>
      </c>
      <c r="O994" s="5">
        <v>22.91</v>
      </c>
      <c r="P994" s="5">
        <f t="shared" si="60"/>
        <v>100.18</v>
      </c>
      <c r="Q994" s="5">
        <f t="shared" si="61"/>
        <v>45.82</v>
      </c>
      <c r="R994" s="5">
        <f t="shared" si="62"/>
        <v>54.360000000000007</v>
      </c>
      <c r="S994" s="7">
        <f t="shared" si="63"/>
        <v>0.54262327809942112</v>
      </c>
    </row>
    <row r="995" spans="1:19" ht="15.6">
      <c r="A995" s="2">
        <v>819</v>
      </c>
      <c r="B995" s="3">
        <v>46177</v>
      </c>
      <c r="C995" s="4">
        <f>YEAR(SalesDataTable[[#This Row],[Order Date]])</f>
        <v>2026</v>
      </c>
      <c r="D995" s="10" t="str">
        <f>"Q"&amp;ROUNDUP(MONTH(SalesDataTable[[#This Row],[Order Date]])/3,0)</f>
        <v>Q2</v>
      </c>
      <c r="E995" s="4" t="str">
        <f>TEXT(SalesDataTable[[#This Row],[Order Date]],"mmm")</f>
        <v>Jun</v>
      </c>
      <c r="F995" s="4" t="s">
        <v>20</v>
      </c>
      <c r="G995" s="4" t="s">
        <v>33</v>
      </c>
      <c r="H995" s="4" t="s">
        <v>2</v>
      </c>
      <c r="I995" s="4" t="s">
        <v>3</v>
      </c>
      <c r="J995" s="4" t="s">
        <v>9</v>
      </c>
      <c r="K995" s="4" t="s">
        <v>46</v>
      </c>
      <c r="L995" s="8">
        <v>1</v>
      </c>
      <c r="M995" s="5">
        <v>72.38</v>
      </c>
      <c r="N995" s="6">
        <v>0</v>
      </c>
      <c r="O995" s="5">
        <v>32.68</v>
      </c>
      <c r="P995" s="5">
        <f t="shared" si="60"/>
        <v>72.38</v>
      </c>
      <c r="Q995" s="5">
        <f t="shared" si="61"/>
        <v>32.68</v>
      </c>
      <c r="R995" s="5">
        <f t="shared" si="62"/>
        <v>39.699999999999996</v>
      </c>
      <c r="S995" s="7">
        <f t="shared" si="63"/>
        <v>0.54849405913235694</v>
      </c>
    </row>
    <row r="996" spans="1:19" ht="15.6">
      <c r="A996" s="2">
        <v>2104</v>
      </c>
      <c r="B996" s="3">
        <v>46177</v>
      </c>
      <c r="C996" s="4">
        <f>YEAR(SalesDataTable[[#This Row],[Order Date]])</f>
        <v>2026</v>
      </c>
      <c r="D996" s="10" t="str">
        <f>"Q"&amp;ROUNDUP(MONTH(SalesDataTable[[#This Row],[Order Date]])/3,0)</f>
        <v>Q2</v>
      </c>
      <c r="E996" s="4" t="str">
        <f>TEXT(SalesDataTable[[#This Row],[Order Date]],"mmm")</f>
        <v>Jun</v>
      </c>
      <c r="F996" s="4" t="s">
        <v>6</v>
      </c>
      <c r="G996" s="4" t="s">
        <v>7</v>
      </c>
      <c r="H996" s="4" t="s">
        <v>2</v>
      </c>
      <c r="I996" s="4" t="s">
        <v>13</v>
      </c>
      <c r="J996" s="4" t="s">
        <v>9</v>
      </c>
      <c r="K996" s="4" t="s">
        <v>10</v>
      </c>
      <c r="L996" s="8">
        <v>1</v>
      </c>
      <c r="M996" s="5">
        <v>92.31</v>
      </c>
      <c r="N996" s="6">
        <v>0</v>
      </c>
      <c r="O996" s="5">
        <v>45.58</v>
      </c>
      <c r="P996" s="5">
        <f t="shared" si="60"/>
        <v>92.31</v>
      </c>
      <c r="Q996" s="5">
        <f t="shared" si="61"/>
        <v>45.58</v>
      </c>
      <c r="R996" s="5">
        <f t="shared" si="62"/>
        <v>46.730000000000004</v>
      </c>
      <c r="S996" s="7">
        <f t="shared" si="63"/>
        <v>0.50622901094139316</v>
      </c>
    </row>
    <row r="997" spans="1:19" ht="15.6">
      <c r="A997" s="2">
        <v>2678</v>
      </c>
      <c r="B997" s="3">
        <v>46177</v>
      </c>
      <c r="C997" s="4">
        <f>YEAR(SalesDataTable[[#This Row],[Order Date]])</f>
        <v>2026</v>
      </c>
      <c r="D997" s="10" t="str">
        <f>"Q"&amp;ROUNDUP(MONTH(SalesDataTable[[#This Row],[Order Date]])/3,0)</f>
        <v>Q2</v>
      </c>
      <c r="E997" s="4" t="str">
        <f>TEXT(SalesDataTable[[#This Row],[Order Date]],"mmm")</f>
        <v>Jun</v>
      </c>
      <c r="F997" s="4" t="s">
        <v>20</v>
      </c>
      <c r="G997" s="4" t="s">
        <v>33</v>
      </c>
      <c r="H997" s="4" t="s">
        <v>8</v>
      </c>
      <c r="I997" s="4" t="s">
        <v>3</v>
      </c>
      <c r="J997" s="4" t="s">
        <v>14</v>
      </c>
      <c r="K997" s="4" t="s">
        <v>32</v>
      </c>
      <c r="L997" s="8">
        <v>12</v>
      </c>
      <c r="M997" s="5">
        <v>47.6</v>
      </c>
      <c r="N997" s="6">
        <v>0.15</v>
      </c>
      <c r="O997" s="5">
        <v>18.670000000000002</v>
      </c>
      <c r="P997" s="5">
        <f t="shared" si="60"/>
        <v>485.52000000000004</v>
      </c>
      <c r="Q997" s="5">
        <f t="shared" si="61"/>
        <v>224.04000000000002</v>
      </c>
      <c r="R997" s="5">
        <f t="shared" si="62"/>
        <v>261.48</v>
      </c>
      <c r="S997" s="7">
        <f t="shared" si="63"/>
        <v>0.53855659911023235</v>
      </c>
    </row>
    <row r="998" spans="1:19" ht="15.6">
      <c r="A998" s="2">
        <v>3015</v>
      </c>
      <c r="B998" s="3">
        <v>46177</v>
      </c>
      <c r="C998" s="4">
        <f>YEAR(SalesDataTable[[#This Row],[Order Date]])</f>
        <v>2026</v>
      </c>
      <c r="D998" s="10" t="str">
        <f>"Q"&amp;ROUNDUP(MONTH(SalesDataTable[[#This Row],[Order Date]])/3,0)</f>
        <v>Q2</v>
      </c>
      <c r="E998" s="4" t="str">
        <f>TEXT(SalesDataTable[[#This Row],[Order Date]],"mmm")</f>
        <v>Jun</v>
      </c>
      <c r="F998" s="4" t="s">
        <v>6</v>
      </c>
      <c r="G998" s="4" t="s">
        <v>49</v>
      </c>
      <c r="H998" s="4" t="s">
        <v>2</v>
      </c>
      <c r="I998" s="4" t="s">
        <v>3</v>
      </c>
      <c r="J998" s="4" t="s">
        <v>14</v>
      </c>
      <c r="K998" s="4" t="s">
        <v>32</v>
      </c>
      <c r="L998" s="8">
        <v>1</v>
      </c>
      <c r="M998" s="5">
        <v>45.5</v>
      </c>
      <c r="N998" s="6">
        <v>0.05</v>
      </c>
      <c r="O998" s="5">
        <v>18.89</v>
      </c>
      <c r="P998" s="5">
        <f t="shared" si="60"/>
        <v>43.225000000000001</v>
      </c>
      <c r="Q998" s="5">
        <f t="shared" si="61"/>
        <v>18.89</v>
      </c>
      <c r="R998" s="5">
        <f t="shared" si="62"/>
        <v>24.335000000000001</v>
      </c>
      <c r="S998" s="7">
        <f t="shared" si="63"/>
        <v>0.56298438403701567</v>
      </c>
    </row>
    <row r="999" spans="1:19" ht="15.6">
      <c r="A999" s="2">
        <v>3243</v>
      </c>
      <c r="B999" s="3">
        <v>46177</v>
      </c>
      <c r="C999" s="4">
        <f>YEAR(SalesDataTable[[#This Row],[Order Date]])</f>
        <v>2026</v>
      </c>
      <c r="D999" s="10" t="str">
        <f>"Q"&amp;ROUNDUP(MONTH(SalesDataTable[[#This Row],[Order Date]])/3,0)</f>
        <v>Q2</v>
      </c>
      <c r="E999" s="4" t="str">
        <f>TEXT(SalesDataTable[[#This Row],[Order Date]],"mmm")</f>
        <v>Jun</v>
      </c>
      <c r="F999" s="4" t="s">
        <v>11</v>
      </c>
      <c r="G999" s="4" t="s">
        <v>25</v>
      </c>
      <c r="H999" s="4" t="s">
        <v>2</v>
      </c>
      <c r="I999" s="4" t="s">
        <v>3</v>
      </c>
      <c r="J999" s="4" t="s">
        <v>34</v>
      </c>
      <c r="K999" s="4" t="s">
        <v>42</v>
      </c>
      <c r="L999" s="8">
        <v>1</v>
      </c>
      <c r="M999" s="5">
        <v>35.99</v>
      </c>
      <c r="N999" s="6">
        <v>0</v>
      </c>
      <c r="O999" s="5">
        <v>14.05</v>
      </c>
      <c r="P999" s="5">
        <f t="shared" si="60"/>
        <v>35.99</v>
      </c>
      <c r="Q999" s="5">
        <f t="shared" si="61"/>
        <v>14.05</v>
      </c>
      <c r="R999" s="5">
        <f t="shared" si="62"/>
        <v>21.94</v>
      </c>
      <c r="S999" s="7">
        <f t="shared" si="63"/>
        <v>0.60961378160600166</v>
      </c>
    </row>
    <row r="1000" spans="1:19" ht="15.6">
      <c r="A1000" s="2">
        <v>3283</v>
      </c>
      <c r="B1000" s="3">
        <v>46177</v>
      </c>
      <c r="C1000" s="4">
        <f>YEAR(SalesDataTable[[#This Row],[Order Date]])</f>
        <v>2026</v>
      </c>
      <c r="D1000" s="10" t="str">
        <f>"Q"&amp;ROUNDUP(MONTH(SalesDataTable[[#This Row],[Order Date]])/3,0)</f>
        <v>Q2</v>
      </c>
      <c r="E1000" s="4" t="str">
        <f>TEXT(SalesDataTable[[#This Row],[Order Date]],"mmm")</f>
        <v>Jun</v>
      </c>
      <c r="F1000" s="4" t="s">
        <v>6</v>
      </c>
      <c r="G1000" s="4" t="s">
        <v>43</v>
      </c>
      <c r="H1000" s="4" t="s">
        <v>28</v>
      </c>
      <c r="I1000" s="4" t="s">
        <v>3</v>
      </c>
      <c r="J1000" s="4" t="s">
        <v>34</v>
      </c>
      <c r="K1000" s="4" t="s">
        <v>38</v>
      </c>
      <c r="L1000" s="8">
        <v>1</v>
      </c>
      <c r="M1000" s="5">
        <v>122.55</v>
      </c>
      <c r="N1000" s="6">
        <v>0</v>
      </c>
      <c r="O1000" s="5">
        <v>68.97</v>
      </c>
      <c r="P1000" s="5">
        <f t="shared" si="60"/>
        <v>122.55</v>
      </c>
      <c r="Q1000" s="5">
        <f t="shared" si="61"/>
        <v>68.97</v>
      </c>
      <c r="R1000" s="5">
        <f t="shared" si="62"/>
        <v>53.58</v>
      </c>
      <c r="S1000" s="7">
        <f t="shared" si="63"/>
        <v>0.43720930232558142</v>
      </c>
    </row>
    <row r="1001" spans="1:19" ht="15.6">
      <c r="A1001" s="2">
        <v>3966</v>
      </c>
      <c r="B1001" s="3">
        <v>46177</v>
      </c>
      <c r="C1001" s="4">
        <f>YEAR(SalesDataTable[[#This Row],[Order Date]])</f>
        <v>2026</v>
      </c>
      <c r="D1001" s="10" t="str">
        <f>"Q"&amp;ROUNDUP(MONTH(SalesDataTable[[#This Row],[Order Date]])/3,0)</f>
        <v>Q2</v>
      </c>
      <c r="E1001" s="4" t="str">
        <f>TEXT(SalesDataTable[[#This Row],[Order Date]],"mmm")</f>
        <v>Jun</v>
      </c>
      <c r="F1001" s="4" t="s">
        <v>20</v>
      </c>
      <c r="G1001" s="4" t="s">
        <v>33</v>
      </c>
      <c r="H1001" s="4" t="s">
        <v>2</v>
      </c>
      <c r="I1001" s="4" t="s">
        <v>13</v>
      </c>
      <c r="J1001" s="4" t="s">
        <v>34</v>
      </c>
      <c r="K1001" s="4" t="s">
        <v>38</v>
      </c>
      <c r="L1001" s="8">
        <v>3</v>
      </c>
      <c r="M1001" s="5">
        <v>126.22</v>
      </c>
      <c r="N1001" s="6">
        <v>0</v>
      </c>
      <c r="O1001" s="5">
        <v>69.599999999999994</v>
      </c>
      <c r="P1001" s="5">
        <f t="shared" si="60"/>
        <v>378.65999999999997</v>
      </c>
      <c r="Q1001" s="5">
        <f t="shared" si="61"/>
        <v>208.79999999999998</v>
      </c>
      <c r="R1001" s="5">
        <f t="shared" si="62"/>
        <v>169.85999999999999</v>
      </c>
      <c r="S1001" s="7">
        <f t="shared" si="63"/>
        <v>0.4485818412295991</v>
      </c>
    </row>
    <row r="1002" spans="1:19" ht="15.6">
      <c r="A1002" s="2">
        <v>1349</v>
      </c>
      <c r="B1002" s="3">
        <v>46178</v>
      </c>
      <c r="C1002" s="4">
        <f>YEAR(SalesDataTable[[#This Row],[Order Date]])</f>
        <v>2026</v>
      </c>
      <c r="D1002" s="10" t="str">
        <f>"Q"&amp;ROUNDUP(MONTH(SalesDataTable[[#This Row],[Order Date]])/3,0)</f>
        <v>Q2</v>
      </c>
      <c r="E1002" s="4" t="str">
        <f>TEXT(SalesDataTable[[#This Row],[Order Date]],"mmm")</f>
        <v>Jun</v>
      </c>
      <c r="F1002" s="4" t="s">
        <v>0</v>
      </c>
      <c r="G1002" s="4" t="s">
        <v>50</v>
      </c>
      <c r="H1002" s="4" t="s">
        <v>19</v>
      </c>
      <c r="I1002" s="4" t="s">
        <v>3</v>
      </c>
      <c r="J1002" s="4" t="s">
        <v>9</v>
      </c>
      <c r="K1002" s="4" t="s">
        <v>10</v>
      </c>
      <c r="L1002" s="8">
        <v>6</v>
      </c>
      <c r="M1002" s="5">
        <v>91.98</v>
      </c>
      <c r="N1002" s="6">
        <v>0.05</v>
      </c>
      <c r="O1002" s="5">
        <v>46.46</v>
      </c>
      <c r="P1002" s="5">
        <f t="shared" si="60"/>
        <v>524.28599999999994</v>
      </c>
      <c r="Q1002" s="5">
        <f t="shared" si="61"/>
        <v>278.76</v>
      </c>
      <c r="R1002" s="5">
        <f t="shared" si="62"/>
        <v>245.52599999999995</v>
      </c>
      <c r="S1002" s="7">
        <f t="shared" si="63"/>
        <v>0.46830546686350577</v>
      </c>
    </row>
    <row r="1003" spans="1:19" ht="15.6">
      <c r="A1003" s="2">
        <v>2333</v>
      </c>
      <c r="B1003" s="3">
        <v>46178</v>
      </c>
      <c r="C1003" s="4">
        <f>YEAR(SalesDataTable[[#This Row],[Order Date]])</f>
        <v>2026</v>
      </c>
      <c r="D1003" s="10" t="str">
        <f>"Q"&amp;ROUNDUP(MONTH(SalesDataTable[[#This Row],[Order Date]])/3,0)</f>
        <v>Q2</v>
      </c>
      <c r="E1003" s="4" t="str">
        <f>TEXT(SalesDataTable[[#This Row],[Order Date]],"mmm")</f>
        <v>Jun</v>
      </c>
      <c r="F1003" s="4" t="s">
        <v>11</v>
      </c>
      <c r="G1003" s="4" t="s">
        <v>25</v>
      </c>
      <c r="H1003" s="4" t="s">
        <v>2</v>
      </c>
      <c r="I1003" s="4" t="s">
        <v>16</v>
      </c>
      <c r="J1003" s="4" t="s">
        <v>23</v>
      </c>
      <c r="K1003" s="4" t="s">
        <v>51</v>
      </c>
      <c r="L1003" s="8">
        <v>1</v>
      </c>
      <c r="M1003" s="5">
        <v>125.32</v>
      </c>
      <c r="N1003" s="6">
        <v>0</v>
      </c>
      <c r="O1003" s="5">
        <v>59.03</v>
      </c>
      <c r="P1003" s="5">
        <f t="shared" si="60"/>
        <v>125.32</v>
      </c>
      <c r="Q1003" s="5">
        <f t="shared" si="61"/>
        <v>59.03</v>
      </c>
      <c r="R1003" s="5">
        <f t="shared" si="62"/>
        <v>66.289999999999992</v>
      </c>
      <c r="S1003" s="7">
        <f t="shared" si="63"/>
        <v>0.52896584743057773</v>
      </c>
    </row>
    <row r="1004" spans="1:19" ht="15.6">
      <c r="A1004" s="2">
        <v>2628</v>
      </c>
      <c r="B1004" s="3">
        <v>46178</v>
      </c>
      <c r="C1004" s="4">
        <f>YEAR(SalesDataTable[[#This Row],[Order Date]])</f>
        <v>2026</v>
      </c>
      <c r="D1004" s="10" t="str">
        <f>"Q"&amp;ROUNDUP(MONTH(SalesDataTable[[#This Row],[Order Date]])/3,0)</f>
        <v>Q2</v>
      </c>
      <c r="E1004" s="4" t="str">
        <f>TEXT(SalesDataTable[[#This Row],[Order Date]],"mmm")</f>
        <v>Jun</v>
      </c>
      <c r="F1004" s="4" t="s">
        <v>20</v>
      </c>
      <c r="G1004" s="4" t="s">
        <v>33</v>
      </c>
      <c r="H1004" s="4" t="s">
        <v>28</v>
      </c>
      <c r="I1004" s="4" t="s">
        <v>3</v>
      </c>
      <c r="J1004" s="4" t="s">
        <v>14</v>
      </c>
      <c r="K1004" s="4" t="s">
        <v>48</v>
      </c>
      <c r="L1004" s="8">
        <v>2</v>
      </c>
      <c r="M1004" s="5">
        <v>167.26</v>
      </c>
      <c r="N1004" s="6">
        <v>0</v>
      </c>
      <c r="O1004" s="5">
        <v>89.65</v>
      </c>
      <c r="P1004" s="5">
        <f t="shared" si="60"/>
        <v>334.52</v>
      </c>
      <c r="Q1004" s="5">
        <f t="shared" si="61"/>
        <v>179.3</v>
      </c>
      <c r="R1004" s="5">
        <f t="shared" si="62"/>
        <v>155.21999999999997</v>
      </c>
      <c r="S1004" s="7">
        <f t="shared" si="63"/>
        <v>0.46400813105344968</v>
      </c>
    </row>
    <row r="1005" spans="1:19" ht="15.6">
      <c r="A1005" s="2">
        <v>2718</v>
      </c>
      <c r="B1005" s="3">
        <v>46178</v>
      </c>
      <c r="C1005" s="4">
        <f>YEAR(SalesDataTable[[#This Row],[Order Date]])</f>
        <v>2026</v>
      </c>
      <c r="D1005" s="10" t="str">
        <f>"Q"&amp;ROUNDUP(MONTH(SalesDataTable[[#This Row],[Order Date]])/3,0)</f>
        <v>Q2</v>
      </c>
      <c r="E1005" s="4" t="str">
        <f>TEXT(SalesDataTable[[#This Row],[Order Date]],"mmm")</f>
        <v>Jun</v>
      </c>
      <c r="F1005" s="4" t="s">
        <v>0</v>
      </c>
      <c r="G1005" s="4" t="s">
        <v>1</v>
      </c>
      <c r="H1005" s="4" t="s">
        <v>28</v>
      </c>
      <c r="I1005" s="4" t="s">
        <v>3</v>
      </c>
      <c r="J1005" s="4" t="s">
        <v>4</v>
      </c>
      <c r="K1005" s="4" t="s">
        <v>5</v>
      </c>
      <c r="L1005" s="8">
        <v>1</v>
      </c>
      <c r="M1005" s="5">
        <v>80.19</v>
      </c>
      <c r="N1005" s="6">
        <v>0</v>
      </c>
      <c r="O1005" s="5">
        <v>42.18</v>
      </c>
      <c r="P1005" s="5">
        <f t="shared" si="60"/>
        <v>80.19</v>
      </c>
      <c r="Q1005" s="5">
        <f t="shared" si="61"/>
        <v>42.18</v>
      </c>
      <c r="R1005" s="5">
        <f t="shared" si="62"/>
        <v>38.01</v>
      </c>
      <c r="S1005" s="7">
        <f t="shared" si="63"/>
        <v>0.47399925177702956</v>
      </c>
    </row>
    <row r="1006" spans="1:19" ht="15.6">
      <c r="A1006" s="2">
        <v>3185</v>
      </c>
      <c r="B1006" s="3">
        <v>46178</v>
      </c>
      <c r="C1006" s="4">
        <f>YEAR(SalesDataTable[[#This Row],[Order Date]])</f>
        <v>2026</v>
      </c>
      <c r="D1006" s="10" t="str">
        <f>"Q"&amp;ROUNDUP(MONTH(SalesDataTable[[#This Row],[Order Date]])/3,0)</f>
        <v>Q2</v>
      </c>
      <c r="E1006" s="4" t="str">
        <f>TEXT(SalesDataTable[[#This Row],[Order Date]],"mmm")</f>
        <v>Jun</v>
      </c>
      <c r="F1006" s="4" t="s">
        <v>0</v>
      </c>
      <c r="G1006" s="4" t="s">
        <v>50</v>
      </c>
      <c r="H1006" s="4" t="s">
        <v>2</v>
      </c>
      <c r="I1006" s="4" t="s">
        <v>13</v>
      </c>
      <c r="J1006" s="4" t="s">
        <v>4</v>
      </c>
      <c r="K1006" s="4" t="s">
        <v>22</v>
      </c>
      <c r="L1006" s="8">
        <v>1</v>
      </c>
      <c r="M1006" s="5">
        <v>49.86</v>
      </c>
      <c r="N1006" s="6">
        <v>0</v>
      </c>
      <c r="O1006" s="5">
        <v>22.72</v>
      </c>
      <c r="P1006" s="5">
        <f t="shared" si="60"/>
        <v>49.86</v>
      </c>
      <c r="Q1006" s="5">
        <f t="shared" si="61"/>
        <v>22.72</v>
      </c>
      <c r="R1006" s="5">
        <f t="shared" si="62"/>
        <v>27.14</v>
      </c>
      <c r="S1006" s="7">
        <f t="shared" si="63"/>
        <v>0.5443241075010028</v>
      </c>
    </row>
    <row r="1007" spans="1:19" ht="15.6">
      <c r="A1007" s="2">
        <v>4495</v>
      </c>
      <c r="B1007" s="3">
        <v>46178</v>
      </c>
      <c r="C1007" s="4">
        <f>YEAR(SalesDataTable[[#This Row],[Order Date]])</f>
        <v>2026</v>
      </c>
      <c r="D1007" s="10" t="str">
        <f>"Q"&amp;ROUNDUP(MONTH(SalesDataTable[[#This Row],[Order Date]])/3,0)</f>
        <v>Q2</v>
      </c>
      <c r="E1007" s="4" t="str">
        <f>TEXT(SalesDataTable[[#This Row],[Order Date]],"mmm")</f>
        <v>Jun</v>
      </c>
      <c r="F1007" s="4" t="s">
        <v>11</v>
      </c>
      <c r="G1007" s="4" t="s">
        <v>39</v>
      </c>
      <c r="H1007" s="4" t="s">
        <v>19</v>
      </c>
      <c r="I1007" s="4" t="s">
        <v>13</v>
      </c>
      <c r="J1007" s="4" t="s">
        <v>23</v>
      </c>
      <c r="K1007" s="4" t="s">
        <v>29</v>
      </c>
      <c r="L1007" s="8">
        <v>2</v>
      </c>
      <c r="M1007" s="5">
        <v>195.51</v>
      </c>
      <c r="N1007" s="6">
        <v>0</v>
      </c>
      <c r="O1007" s="5">
        <v>102.97</v>
      </c>
      <c r="P1007" s="5">
        <f t="shared" si="60"/>
        <v>391.02</v>
      </c>
      <c r="Q1007" s="5">
        <f t="shared" si="61"/>
        <v>205.94</v>
      </c>
      <c r="R1007" s="5">
        <f t="shared" si="62"/>
        <v>185.07999999999998</v>
      </c>
      <c r="S1007" s="7">
        <f t="shared" si="63"/>
        <v>0.47332617257429288</v>
      </c>
    </row>
    <row r="1008" spans="1:19" ht="15.6">
      <c r="A1008" s="2">
        <v>815</v>
      </c>
      <c r="B1008" s="3">
        <v>46179</v>
      </c>
      <c r="C1008" s="4">
        <f>YEAR(SalesDataTable[[#This Row],[Order Date]])</f>
        <v>2026</v>
      </c>
      <c r="D1008" s="10" t="str">
        <f>"Q"&amp;ROUNDUP(MONTH(SalesDataTable[[#This Row],[Order Date]])/3,0)</f>
        <v>Q2</v>
      </c>
      <c r="E1008" s="4" t="str">
        <f>TEXT(SalesDataTable[[#This Row],[Order Date]],"mmm")</f>
        <v>Jun</v>
      </c>
      <c r="F1008" s="4" t="s">
        <v>0</v>
      </c>
      <c r="G1008" s="4" t="s">
        <v>1</v>
      </c>
      <c r="H1008" s="4" t="s">
        <v>19</v>
      </c>
      <c r="I1008" s="4" t="s">
        <v>13</v>
      </c>
      <c r="J1008" s="4" t="s">
        <v>34</v>
      </c>
      <c r="K1008" s="4" t="s">
        <v>35</v>
      </c>
      <c r="L1008" s="8">
        <v>1</v>
      </c>
      <c r="M1008" s="5">
        <v>39.61</v>
      </c>
      <c r="N1008" s="6">
        <v>0</v>
      </c>
      <c r="O1008" s="5">
        <v>14.75</v>
      </c>
      <c r="P1008" s="5">
        <f t="shared" si="60"/>
        <v>39.61</v>
      </c>
      <c r="Q1008" s="5">
        <f t="shared" si="61"/>
        <v>14.75</v>
      </c>
      <c r="R1008" s="5">
        <f t="shared" si="62"/>
        <v>24.86</v>
      </c>
      <c r="S1008" s="7">
        <f t="shared" si="63"/>
        <v>0.62761928805857103</v>
      </c>
    </row>
    <row r="1009" spans="1:19" ht="15.6">
      <c r="A1009" s="2">
        <v>1140</v>
      </c>
      <c r="B1009" s="3">
        <v>46179</v>
      </c>
      <c r="C1009" s="4">
        <f>YEAR(SalesDataTable[[#This Row],[Order Date]])</f>
        <v>2026</v>
      </c>
      <c r="D1009" s="10" t="str">
        <f>"Q"&amp;ROUNDUP(MONTH(SalesDataTable[[#This Row],[Order Date]])/3,0)</f>
        <v>Q2</v>
      </c>
      <c r="E1009" s="4" t="str">
        <f>TEXT(SalesDataTable[[#This Row],[Order Date]],"mmm")</f>
        <v>Jun</v>
      </c>
      <c r="F1009" s="4" t="s">
        <v>6</v>
      </c>
      <c r="G1009" s="4" t="s">
        <v>7</v>
      </c>
      <c r="H1009" s="4" t="s">
        <v>19</v>
      </c>
      <c r="I1009" s="4" t="s">
        <v>3</v>
      </c>
      <c r="J1009" s="4" t="s">
        <v>9</v>
      </c>
      <c r="K1009" s="4" t="s">
        <v>46</v>
      </c>
      <c r="L1009" s="8">
        <v>1</v>
      </c>
      <c r="M1009" s="5">
        <v>70.86</v>
      </c>
      <c r="N1009" s="6">
        <v>0</v>
      </c>
      <c r="O1009" s="5">
        <v>31.47</v>
      </c>
      <c r="P1009" s="5">
        <f t="shared" si="60"/>
        <v>70.86</v>
      </c>
      <c r="Q1009" s="5">
        <f t="shared" si="61"/>
        <v>31.47</v>
      </c>
      <c r="R1009" s="5">
        <f t="shared" si="62"/>
        <v>39.39</v>
      </c>
      <c r="S1009" s="7">
        <f t="shared" si="63"/>
        <v>0.55588484335309063</v>
      </c>
    </row>
    <row r="1010" spans="1:19" ht="15.6">
      <c r="A1010" s="2">
        <v>1544</v>
      </c>
      <c r="B1010" s="3">
        <v>46179</v>
      </c>
      <c r="C1010" s="4">
        <f>YEAR(SalesDataTable[[#This Row],[Order Date]])</f>
        <v>2026</v>
      </c>
      <c r="D1010" s="10" t="str">
        <f>"Q"&amp;ROUNDUP(MONTH(SalesDataTable[[#This Row],[Order Date]])/3,0)</f>
        <v>Q2</v>
      </c>
      <c r="E1010" s="4" t="str">
        <f>TEXT(SalesDataTable[[#This Row],[Order Date]],"mmm")</f>
        <v>Jun</v>
      </c>
      <c r="F1010" s="4" t="s">
        <v>20</v>
      </c>
      <c r="G1010" s="4" t="s">
        <v>31</v>
      </c>
      <c r="H1010" s="4" t="s">
        <v>8</v>
      </c>
      <c r="I1010" s="4" t="s">
        <v>3</v>
      </c>
      <c r="J1010" s="4" t="s">
        <v>34</v>
      </c>
      <c r="K1010" s="4" t="s">
        <v>35</v>
      </c>
      <c r="L1010" s="8">
        <v>8</v>
      </c>
      <c r="M1010" s="5">
        <v>40.46</v>
      </c>
      <c r="N1010" s="6">
        <v>0.2</v>
      </c>
      <c r="O1010" s="5">
        <v>14.7</v>
      </c>
      <c r="P1010" s="5">
        <f t="shared" si="60"/>
        <v>258.94400000000002</v>
      </c>
      <c r="Q1010" s="5">
        <f t="shared" si="61"/>
        <v>117.6</v>
      </c>
      <c r="R1010" s="5">
        <f t="shared" si="62"/>
        <v>141.34400000000002</v>
      </c>
      <c r="S1010" s="7">
        <f t="shared" si="63"/>
        <v>0.54584775086505199</v>
      </c>
    </row>
    <row r="1011" spans="1:19" ht="15.6">
      <c r="A1011" s="2">
        <v>2420</v>
      </c>
      <c r="B1011" s="3">
        <v>46179</v>
      </c>
      <c r="C1011" s="4">
        <f>YEAR(SalesDataTable[[#This Row],[Order Date]])</f>
        <v>2026</v>
      </c>
      <c r="D1011" s="10" t="str">
        <f>"Q"&amp;ROUNDUP(MONTH(SalesDataTable[[#This Row],[Order Date]])/3,0)</f>
        <v>Q2</v>
      </c>
      <c r="E1011" s="4" t="str">
        <f>TEXT(SalesDataTable[[#This Row],[Order Date]],"mmm")</f>
        <v>Jun</v>
      </c>
      <c r="F1011" s="4" t="s">
        <v>11</v>
      </c>
      <c r="G1011" s="4" t="s">
        <v>25</v>
      </c>
      <c r="H1011" s="4" t="s">
        <v>2</v>
      </c>
      <c r="I1011" s="4" t="s">
        <v>13</v>
      </c>
      <c r="J1011" s="4" t="s">
        <v>14</v>
      </c>
      <c r="K1011" s="4" t="s">
        <v>44</v>
      </c>
      <c r="L1011" s="8">
        <v>1</v>
      </c>
      <c r="M1011" s="5">
        <v>131.79</v>
      </c>
      <c r="N1011" s="6">
        <v>0</v>
      </c>
      <c r="O1011" s="5">
        <v>68.22</v>
      </c>
      <c r="P1011" s="5">
        <f t="shared" si="60"/>
        <v>131.79</v>
      </c>
      <c r="Q1011" s="5">
        <f t="shared" si="61"/>
        <v>68.22</v>
      </c>
      <c r="R1011" s="5">
        <f t="shared" si="62"/>
        <v>63.569999999999993</v>
      </c>
      <c r="S1011" s="7">
        <f t="shared" si="63"/>
        <v>0.48235829729114499</v>
      </c>
    </row>
    <row r="1012" spans="1:19" ht="15.6">
      <c r="A1012" s="2">
        <v>2805</v>
      </c>
      <c r="B1012" s="3">
        <v>46179</v>
      </c>
      <c r="C1012" s="4">
        <f>YEAR(SalesDataTable[[#This Row],[Order Date]])</f>
        <v>2026</v>
      </c>
      <c r="D1012" s="10" t="str">
        <f>"Q"&amp;ROUNDUP(MONTH(SalesDataTable[[#This Row],[Order Date]])/3,0)</f>
        <v>Q2</v>
      </c>
      <c r="E1012" s="4" t="str">
        <f>TEXT(SalesDataTable[[#This Row],[Order Date]],"mmm")</f>
        <v>Jun</v>
      </c>
      <c r="F1012" s="4" t="s">
        <v>11</v>
      </c>
      <c r="G1012" s="4" t="s">
        <v>39</v>
      </c>
      <c r="H1012" s="4" t="s">
        <v>8</v>
      </c>
      <c r="I1012" s="4" t="s">
        <v>3</v>
      </c>
      <c r="J1012" s="4" t="s">
        <v>23</v>
      </c>
      <c r="K1012" s="4" t="s">
        <v>24</v>
      </c>
      <c r="L1012" s="8">
        <v>12</v>
      </c>
      <c r="M1012" s="5">
        <v>338.45</v>
      </c>
      <c r="N1012" s="6">
        <v>0.1</v>
      </c>
      <c r="O1012" s="5">
        <v>196.78</v>
      </c>
      <c r="P1012" s="5">
        <f t="shared" si="60"/>
        <v>3655.2599999999998</v>
      </c>
      <c r="Q1012" s="5">
        <f t="shared" si="61"/>
        <v>2361.36</v>
      </c>
      <c r="R1012" s="5">
        <f t="shared" si="62"/>
        <v>1293.8999999999996</v>
      </c>
      <c r="S1012" s="7">
        <f t="shared" si="63"/>
        <v>0.35398302719915947</v>
      </c>
    </row>
    <row r="1013" spans="1:19" ht="15.6">
      <c r="A1013" s="2">
        <v>3160</v>
      </c>
      <c r="B1013" s="3">
        <v>46179</v>
      </c>
      <c r="C1013" s="4">
        <f>YEAR(SalesDataTable[[#This Row],[Order Date]])</f>
        <v>2026</v>
      </c>
      <c r="D1013" s="10" t="str">
        <f>"Q"&amp;ROUNDUP(MONTH(SalesDataTable[[#This Row],[Order Date]])/3,0)</f>
        <v>Q2</v>
      </c>
      <c r="E1013" s="4" t="str">
        <f>TEXT(SalesDataTable[[#This Row],[Order Date]],"mmm")</f>
        <v>Jun</v>
      </c>
      <c r="F1013" s="4" t="s">
        <v>11</v>
      </c>
      <c r="G1013" s="4" t="s">
        <v>18</v>
      </c>
      <c r="H1013" s="4" t="s">
        <v>19</v>
      </c>
      <c r="I1013" s="4" t="s">
        <v>3</v>
      </c>
      <c r="J1013" s="4" t="s">
        <v>34</v>
      </c>
      <c r="K1013" s="4" t="s">
        <v>35</v>
      </c>
      <c r="L1013" s="8">
        <v>2</v>
      </c>
      <c r="M1013" s="5">
        <v>40.99</v>
      </c>
      <c r="N1013" s="6">
        <v>0</v>
      </c>
      <c r="O1013" s="5">
        <v>14.53</v>
      </c>
      <c r="P1013" s="5">
        <f t="shared" si="60"/>
        <v>81.98</v>
      </c>
      <c r="Q1013" s="5">
        <f t="shared" si="61"/>
        <v>29.06</v>
      </c>
      <c r="R1013" s="5">
        <f t="shared" si="62"/>
        <v>52.92</v>
      </c>
      <c r="S1013" s="7">
        <f t="shared" si="63"/>
        <v>0.64552329836545497</v>
      </c>
    </row>
    <row r="1014" spans="1:19" ht="15.6">
      <c r="A1014" s="2">
        <v>3278</v>
      </c>
      <c r="B1014" s="3">
        <v>46179</v>
      </c>
      <c r="C1014" s="4">
        <f>YEAR(SalesDataTable[[#This Row],[Order Date]])</f>
        <v>2026</v>
      </c>
      <c r="D1014" s="10" t="str">
        <f>"Q"&amp;ROUNDUP(MONTH(SalesDataTable[[#This Row],[Order Date]])/3,0)</f>
        <v>Q2</v>
      </c>
      <c r="E1014" s="4" t="str">
        <f>TEXT(SalesDataTable[[#This Row],[Order Date]],"mmm")</f>
        <v>Jun</v>
      </c>
      <c r="F1014" s="4" t="s">
        <v>6</v>
      </c>
      <c r="G1014" s="4" t="s">
        <v>43</v>
      </c>
      <c r="H1014" s="4" t="s">
        <v>19</v>
      </c>
      <c r="I1014" s="4" t="s">
        <v>3</v>
      </c>
      <c r="J1014" s="4" t="s">
        <v>4</v>
      </c>
      <c r="K1014" s="4" t="s">
        <v>30</v>
      </c>
      <c r="L1014" s="8">
        <v>1</v>
      </c>
      <c r="M1014" s="5">
        <v>101.85</v>
      </c>
      <c r="N1014" s="6">
        <v>0</v>
      </c>
      <c r="O1014" s="5">
        <v>51.59</v>
      </c>
      <c r="P1014" s="5">
        <f t="shared" si="60"/>
        <v>101.85</v>
      </c>
      <c r="Q1014" s="5">
        <f t="shared" si="61"/>
        <v>51.59</v>
      </c>
      <c r="R1014" s="5">
        <f t="shared" si="62"/>
        <v>50.259999999999991</v>
      </c>
      <c r="S1014" s="7">
        <f t="shared" si="63"/>
        <v>0.49347079037800679</v>
      </c>
    </row>
    <row r="1015" spans="1:19" ht="15.6">
      <c r="A1015" s="2">
        <v>3555</v>
      </c>
      <c r="B1015" s="3">
        <v>46179</v>
      </c>
      <c r="C1015" s="4">
        <f>YEAR(SalesDataTable[[#This Row],[Order Date]])</f>
        <v>2026</v>
      </c>
      <c r="D1015" s="10" t="str">
        <f>"Q"&amp;ROUNDUP(MONTH(SalesDataTable[[#This Row],[Order Date]])/3,0)</f>
        <v>Q2</v>
      </c>
      <c r="E1015" s="4" t="str">
        <f>TEXT(SalesDataTable[[#This Row],[Order Date]],"mmm")</f>
        <v>Jun</v>
      </c>
      <c r="F1015" s="4" t="s">
        <v>11</v>
      </c>
      <c r="G1015" s="4" t="s">
        <v>12</v>
      </c>
      <c r="H1015" s="4" t="s">
        <v>8</v>
      </c>
      <c r="I1015" s="4" t="s">
        <v>16</v>
      </c>
      <c r="J1015" s="4" t="s">
        <v>23</v>
      </c>
      <c r="K1015" s="4" t="s">
        <v>24</v>
      </c>
      <c r="L1015" s="8">
        <v>4</v>
      </c>
      <c r="M1015" s="5">
        <v>346.14</v>
      </c>
      <c r="N1015" s="6">
        <v>0.05</v>
      </c>
      <c r="O1015" s="5">
        <v>198.97</v>
      </c>
      <c r="P1015" s="5">
        <f t="shared" si="60"/>
        <v>1315.3319999999999</v>
      </c>
      <c r="Q1015" s="5">
        <f t="shared" si="61"/>
        <v>795.88</v>
      </c>
      <c r="R1015" s="5">
        <f t="shared" si="62"/>
        <v>519.45199999999988</v>
      </c>
      <c r="S1015" s="7">
        <f t="shared" si="63"/>
        <v>0.39492082607280893</v>
      </c>
    </row>
    <row r="1016" spans="1:19" ht="15.6">
      <c r="A1016" s="2">
        <v>3702</v>
      </c>
      <c r="B1016" s="3">
        <v>46179</v>
      </c>
      <c r="C1016" s="4">
        <f>YEAR(SalesDataTable[[#This Row],[Order Date]])</f>
        <v>2026</v>
      </c>
      <c r="D1016" s="10" t="str">
        <f>"Q"&amp;ROUNDUP(MONTH(SalesDataTable[[#This Row],[Order Date]])/3,0)</f>
        <v>Q2</v>
      </c>
      <c r="E1016" s="4" t="str">
        <f>TEXT(SalesDataTable[[#This Row],[Order Date]],"mmm")</f>
        <v>Jun</v>
      </c>
      <c r="F1016" s="4" t="s">
        <v>0</v>
      </c>
      <c r="G1016" s="4" t="s">
        <v>36</v>
      </c>
      <c r="H1016" s="4" t="s">
        <v>19</v>
      </c>
      <c r="I1016" s="4" t="s">
        <v>16</v>
      </c>
      <c r="J1016" s="4" t="s">
        <v>4</v>
      </c>
      <c r="K1016" s="4" t="s">
        <v>5</v>
      </c>
      <c r="L1016" s="8">
        <v>2</v>
      </c>
      <c r="M1016" s="5">
        <v>83.28</v>
      </c>
      <c r="N1016" s="6">
        <v>0</v>
      </c>
      <c r="O1016" s="5">
        <v>43.56</v>
      </c>
      <c r="P1016" s="5">
        <f t="shared" si="60"/>
        <v>166.56</v>
      </c>
      <c r="Q1016" s="5">
        <f t="shared" si="61"/>
        <v>87.12</v>
      </c>
      <c r="R1016" s="5">
        <f t="shared" si="62"/>
        <v>79.44</v>
      </c>
      <c r="S1016" s="7">
        <f t="shared" si="63"/>
        <v>0.47694524495677232</v>
      </c>
    </row>
    <row r="1017" spans="1:19" ht="15.6">
      <c r="A1017" s="2">
        <v>4349</v>
      </c>
      <c r="B1017" s="3">
        <v>46179</v>
      </c>
      <c r="C1017" s="4">
        <f>YEAR(SalesDataTable[[#This Row],[Order Date]])</f>
        <v>2026</v>
      </c>
      <c r="D1017" s="10" t="str">
        <f>"Q"&amp;ROUNDUP(MONTH(SalesDataTable[[#This Row],[Order Date]])/3,0)</f>
        <v>Q2</v>
      </c>
      <c r="E1017" s="4" t="str">
        <f>TEXT(SalesDataTable[[#This Row],[Order Date]],"mmm")</f>
        <v>Jun</v>
      </c>
      <c r="F1017" s="4" t="s">
        <v>20</v>
      </c>
      <c r="G1017" s="4" t="s">
        <v>31</v>
      </c>
      <c r="H1017" s="4" t="s">
        <v>19</v>
      </c>
      <c r="I1017" s="4" t="s">
        <v>16</v>
      </c>
      <c r="J1017" s="4" t="s">
        <v>4</v>
      </c>
      <c r="K1017" s="4" t="s">
        <v>5</v>
      </c>
      <c r="L1017" s="8">
        <v>1</v>
      </c>
      <c r="M1017" s="5">
        <v>80.349999999999994</v>
      </c>
      <c r="N1017" s="6">
        <v>0.15</v>
      </c>
      <c r="O1017" s="5">
        <v>43.51</v>
      </c>
      <c r="P1017" s="5">
        <f t="shared" si="60"/>
        <v>68.297499999999999</v>
      </c>
      <c r="Q1017" s="5">
        <f t="shared" si="61"/>
        <v>43.51</v>
      </c>
      <c r="R1017" s="5">
        <f t="shared" si="62"/>
        <v>24.787500000000001</v>
      </c>
      <c r="S1017" s="7">
        <f t="shared" si="63"/>
        <v>0.3629342216040119</v>
      </c>
    </row>
    <row r="1018" spans="1:19" ht="15.6">
      <c r="A1018" s="2">
        <v>4989</v>
      </c>
      <c r="B1018" s="3">
        <v>46179</v>
      </c>
      <c r="C1018" s="4">
        <f>YEAR(SalesDataTable[[#This Row],[Order Date]])</f>
        <v>2026</v>
      </c>
      <c r="D1018" s="10" t="str">
        <f>"Q"&amp;ROUNDUP(MONTH(SalesDataTable[[#This Row],[Order Date]])/3,0)</f>
        <v>Q2</v>
      </c>
      <c r="E1018" s="4" t="str">
        <f>TEXT(SalesDataTable[[#This Row],[Order Date]],"mmm")</f>
        <v>Jun</v>
      </c>
      <c r="F1018" s="4" t="s">
        <v>6</v>
      </c>
      <c r="G1018" s="4" t="s">
        <v>7</v>
      </c>
      <c r="H1018" s="4" t="s">
        <v>2</v>
      </c>
      <c r="I1018" s="4" t="s">
        <v>3</v>
      </c>
      <c r="J1018" s="4" t="s">
        <v>4</v>
      </c>
      <c r="K1018" s="4" t="s">
        <v>26</v>
      </c>
      <c r="L1018" s="8">
        <v>1</v>
      </c>
      <c r="M1018" s="5">
        <v>40.86</v>
      </c>
      <c r="N1018" s="6">
        <v>0.05</v>
      </c>
      <c r="O1018" s="5">
        <v>16.899999999999999</v>
      </c>
      <c r="P1018" s="5">
        <f t="shared" si="60"/>
        <v>38.817</v>
      </c>
      <c r="Q1018" s="5">
        <f t="shared" si="61"/>
        <v>16.899999999999999</v>
      </c>
      <c r="R1018" s="5">
        <f t="shared" si="62"/>
        <v>21.917000000000002</v>
      </c>
      <c r="S1018" s="7">
        <f t="shared" si="63"/>
        <v>0.564623747327202</v>
      </c>
    </row>
    <row r="1019" spans="1:19" ht="15.6">
      <c r="A1019" s="2">
        <v>713</v>
      </c>
      <c r="B1019" s="3">
        <v>46180</v>
      </c>
      <c r="C1019" s="4">
        <f>YEAR(SalesDataTable[[#This Row],[Order Date]])</f>
        <v>2026</v>
      </c>
      <c r="D1019" s="10" t="str">
        <f>"Q"&amp;ROUNDUP(MONTH(SalesDataTable[[#This Row],[Order Date]])/3,0)</f>
        <v>Q2</v>
      </c>
      <c r="E1019" s="4" t="str">
        <f>TEXT(SalesDataTable[[#This Row],[Order Date]],"mmm")</f>
        <v>Jun</v>
      </c>
      <c r="F1019" s="4" t="s">
        <v>6</v>
      </c>
      <c r="G1019" s="4" t="s">
        <v>27</v>
      </c>
      <c r="H1019" s="4" t="s">
        <v>19</v>
      </c>
      <c r="I1019" s="4" t="s">
        <v>3</v>
      </c>
      <c r="J1019" s="4" t="s">
        <v>14</v>
      </c>
      <c r="K1019" s="4" t="s">
        <v>15</v>
      </c>
      <c r="L1019" s="8">
        <v>4</v>
      </c>
      <c r="M1019" s="5">
        <v>36.299999999999997</v>
      </c>
      <c r="N1019" s="6">
        <v>0.05</v>
      </c>
      <c r="O1019" s="5">
        <v>13.16</v>
      </c>
      <c r="P1019" s="5">
        <f t="shared" si="60"/>
        <v>137.93999999999997</v>
      </c>
      <c r="Q1019" s="5">
        <f t="shared" si="61"/>
        <v>52.64</v>
      </c>
      <c r="R1019" s="5">
        <f t="shared" si="62"/>
        <v>85.299999999999969</v>
      </c>
      <c r="S1019" s="7">
        <f t="shared" si="63"/>
        <v>0.61838480498767567</v>
      </c>
    </row>
    <row r="1020" spans="1:19" ht="15.6">
      <c r="A1020" s="2">
        <v>3355</v>
      </c>
      <c r="B1020" s="3">
        <v>46180</v>
      </c>
      <c r="C1020" s="4">
        <f>YEAR(SalesDataTable[[#This Row],[Order Date]])</f>
        <v>2026</v>
      </c>
      <c r="D1020" s="10" t="str">
        <f>"Q"&amp;ROUNDUP(MONTH(SalesDataTable[[#This Row],[Order Date]])/3,0)</f>
        <v>Q2</v>
      </c>
      <c r="E1020" s="4" t="str">
        <f>TEXT(SalesDataTable[[#This Row],[Order Date]],"mmm")</f>
        <v>Jun</v>
      </c>
      <c r="F1020" s="4" t="s">
        <v>0</v>
      </c>
      <c r="G1020" s="4" t="s">
        <v>50</v>
      </c>
      <c r="H1020" s="4" t="s">
        <v>8</v>
      </c>
      <c r="I1020" s="4" t="s">
        <v>13</v>
      </c>
      <c r="J1020" s="4" t="s">
        <v>23</v>
      </c>
      <c r="K1020" s="4" t="s">
        <v>24</v>
      </c>
      <c r="L1020" s="8">
        <v>10</v>
      </c>
      <c r="M1020" s="5">
        <v>338.26</v>
      </c>
      <c r="N1020" s="6">
        <v>0.05</v>
      </c>
      <c r="O1020" s="5">
        <v>197.42</v>
      </c>
      <c r="P1020" s="5">
        <f t="shared" si="60"/>
        <v>3213.47</v>
      </c>
      <c r="Q1020" s="5">
        <f t="shared" si="61"/>
        <v>1974.1999999999998</v>
      </c>
      <c r="R1020" s="5">
        <f t="shared" si="62"/>
        <v>1239.27</v>
      </c>
      <c r="S1020" s="7">
        <f t="shared" si="63"/>
        <v>0.38564853569505864</v>
      </c>
    </row>
    <row r="1021" spans="1:19" ht="15.6">
      <c r="A1021" s="2">
        <v>3879</v>
      </c>
      <c r="B1021" s="3">
        <v>46180</v>
      </c>
      <c r="C1021" s="4">
        <f>YEAR(SalesDataTable[[#This Row],[Order Date]])</f>
        <v>2026</v>
      </c>
      <c r="D1021" s="10" t="str">
        <f>"Q"&amp;ROUNDUP(MONTH(SalesDataTable[[#This Row],[Order Date]])/3,0)</f>
        <v>Q2</v>
      </c>
      <c r="E1021" s="4" t="str">
        <f>TEXT(SalesDataTable[[#This Row],[Order Date]],"mmm")</f>
        <v>Jun</v>
      </c>
      <c r="F1021" s="4" t="s">
        <v>0</v>
      </c>
      <c r="G1021" s="4" t="s">
        <v>36</v>
      </c>
      <c r="H1021" s="4" t="s">
        <v>28</v>
      </c>
      <c r="I1021" s="4" t="s">
        <v>3</v>
      </c>
      <c r="J1021" s="4" t="s">
        <v>4</v>
      </c>
      <c r="K1021" s="4" t="s">
        <v>26</v>
      </c>
      <c r="L1021" s="8">
        <v>2</v>
      </c>
      <c r="M1021" s="5">
        <v>41.25</v>
      </c>
      <c r="N1021" s="6">
        <v>0</v>
      </c>
      <c r="O1021" s="5">
        <v>17.13</v>
      </c>
      <c r="P1021" s="5">
        <f t="shared" si="60"/>
        <v>82.5</v>
      </c>
      <c r="Q1021" s="5">
        <f t="shared" si="61"/>
        <v>34.26</v>
      </c>
      <c r="R1021" s="5">
        <f t="shared" si="62"/>
        <v>48.24</v>
      </c>
      <c r="S1021" s="7">
        <f t="shared" si="63"/>
        <v>0.58472727272727276</v>
      </c>
    </row>
    <row r="1022" spans="1:19" ht="15.6">
      <c r="A1022" s="2">
        <v>3989</v>
      </c>
      <c r="B1022" s="3">
        <v>46180</v>
      </c>
      <c r="C1022" s="4">
        <f>YEAR(SalesDataTable[[#This Row],[Order Date]])</f>
        <v>2026</v>
      </c>
      <c r="D1022" s="10" t="str">
        <f>"Q"&amp;ROUNDUP(MONTH(SalesDataTable[[#This Row],[Order Date]])/3,0)</f>
        <v>Q2</v>
      </c>
      <c r="E1022" s="4" t="str">
        <f>TEXT(SalesDataTable[[#This Row],[Order Date]],"mmm")</f>
        <v>Jun</v>
      </c>
      <c r="F1022" s="4" t="s">
        <v>6</v>
      </c>
      <c r="G1022" s="4" t="s">
        <v>43</v>
      </c>
      <c r="H1022" s="4" t="s">
        <v>2</v>
      </c>
      <c r="I1022" s="4" t="s">
        <v>3</v>
      </c>
      <c r="J1022" s="4" t="s">
        <v>9</v>
      </c>
      <c r="K1022" s="4" t="s">
        <v>10</v>
      </c>
      <c r="L1022" s="8">
        <v>2</v>
      </c>
      <c r="M1022" s="5">
        <v>92</v>
      </c>
      <c r="N1022" s="6">
        <v>0</v>
      </c>
      <c r="O1022" s="5">
        <v>44.27</v>
      </c>
      <c r="P1022" s="5">
        <f t="shared" si="60"/>
        <v>184</v>
      </c>
      <c r="Q1022" s="5">
        <f t="shared" si="61"/>
        <v>88.54</v>
      </c>
      <c r="R1022" s="5">
        <f t="shared" si="62"/>
        <v>95.46</v>
      </c>
      <c r="S1022" s="7">
        <f t="shared" si="63"/>
        <v>0.51880434782608698</v>
      </c>
    </row>
    <row r="1023" spans="1:19" ht="15.6">
      <c r="A1023" s="2">
        <v>4193</v>
      </c>
      <c r="B1023" s="3">
        <v>46180</v>
      </c>
      <c r="C1023" s="4">
        <f>YEAR(SalesDataTable[[#This Row],[Order Date]])</f>
        <v>2026</v>
      </c>
      <c r="D1023" s="10" t="str">
        <f>"Q"&amp;ROUNDUP(MONTH(SalesDataTable[[#This Row],[Order Date]])/3,0)</f>
        <v>Q2</v>
      </c>
      <c r="E1023" s="4" t="str">
        <f>TEXT(SalesDataTable[[#This Row],[Order Date]],"mmm")</f>
        <v>Jun</v>
      </c>
      <c r="F1023" s="4" t="s">
        <v>6</v>
      </c>
      <c r="G1023" s="4" t="s">
        <v>27</v>
      </c>
      <c r="H1023" s="4" t="s">
        <v>2</v>
      </c>
      <c r="I1023" s="4" t="s">
        <v>13</v>
      </c>
      <c r="J1023" s="4" t="s">
        <v>23</v>
      </c>
      <c r="K1023" s="4" t="s">
        <v>40</v>
      </c>
      <c r="L1023" s="8">
        <v>1</v>
      </c>
      <c r="M1023" s="5">
        <v>80.89</v>
      </c>
      <c r="N1023" s="6">
        <v>0.1</v>
      </c>
      <c r="O1023" s="5">
        <v>40.32</v>
      </c>
      <c r="P1023" s="5">
        <f t="shared" si="60"/>
        <v>72.801000000000002</v>
      </c>
      <c r="Q1023" s="5">
        <f t="shared" si="61"/>
        <v>40.32</v>
      </c>
      <c r="R1023" s="5">
        <f t="shared" si="62"/>
        <v>32.481000000000002</v>
      </c>
      <c r="S1023" s="7">
        <f t="shared" si="63"/>
        <v>0.44616145382618372</v>
      </c>
    </row>
    <row r="1024" spans="1:19" ht="15.6">
      <c r="A1024" s="2">
        <v>4413</v>
      </c>
      <c r="B1024" s="3">
        <v>46180</v>
      </c>
      <c r="C1024" s="4">
        <f>YEAR(SalesDataTable[[#This Row],[Order Date]])</f>
        <v>2026</v>
      </c>
      <c r="D1024" s="10" t="str">
        <f>"Q"&amp;ROUNDUP(MONTH(SalesDataTable[[#This Row],[Order Date]])/3,0)</f>
        <v>Q2</v>
      </c>
      <c r="E1024" s="4" t="str">
        <f>TEXT(SalesDataTable[[#This Row],[Order Date]],"mmm")</f>
        <v>Jun</v>
      </c>
      <c r="F1024" s="4" t="s">
        <v>0</v>
      </c>
      <c r="G1024" s="4" t="s">
        <v>1</v>
      </c>
      <c r="H1024" s="4" t="s">
        <v>19</v>
      </c>
      <c r="I1024" s="4" t="s">
        <v>13</v>
      </c>
      <c r="J1024" s="4" t="s">
        <v>23</v>
      </c>
      <c r="K1024" s="4" t="s">
        <v>29</v>
      </c>
      <c r="L1024" s="8">
        <v>1</v>
      </c>
      <c r="M1024" s="5">
        <v>194.73</v>
      </c>
      <c r="N1024" s="6">
        <v>0</v>
      </c>
      <c r="O1024" s="5">
        <v>101.91</v>
      </c>
      <c r="P1024" s="5">
        <f t="shared" si="60"/>
        <v>194.73</v>
      </c>
      <c r="Q1024" s="5">
        <f t="shared" si="61"/>
        <v>101.91</v>
      </c>
      <c r="R1024" s="5">
        <f t="shared" si="62"/>
        <v>92.82</v>
      </c>
      <c r="S1024" s="7">
        <f t="shared" si="63"/>
        <v>0.47665999075643195</v>
      </c>
    </row>
    <row r="1025" spans="1:19" ht="15.6">
      <c r="A1025" s="2">
        <v>4598</v>
      </c>
      <c r="B1025" s="3">
        <v>46180</v>
      </c>
      <c r="C1025" s="4">
        <f>YEAR(SalesDataTable[[#This Row],[Order Date]])</f>
        <v>2026</v>
      </c>
      <c r="D1025" s="10" t="str">
        <f>"Q"&amp;ROUNDUP(MONTH(SalesDataTable[[#This Row],[Order Date]])/3,0)</f>
        <v>Q2</v>
      </c>
      <c r="E1025" s="4" t="str">
        <f>TEXT(SalesDataTable[[#This Row],[Order Date]],"mmm")</f>
        <v>Jun</v>
      </c>
      <c r="F1025" s="4" t="s">
        <v>20</v>
      </c>
      <c r="G1025" s="4" t="s">
        <v>21</v>
      </c>
      <c r="H1025" s="4" t="s">
        <v>8</v>
      </c>
      <c r="I1025" s="4" t="s">
        <v>16</v>
      </c>
      <c r="J1025" s="4" t="s">
        <v>9</v>
      </c>
      <c r="K1025" s="4" t="s">
        <v>10</v>
      </c>
      <c r="L1025" s="8">
        <v>5</v>
      </c>
      <c r="M1025" s="5">
        <v>93.82</v>
      </c>
      <c r="N1025" s="6">
        <v>0.15</v>
      </c>
      <c r="O1025" s="5">
        <v>46.06</v>
      </c>
      <c r="P1025" s="5">
        <f t="shared" si="60"/>
        <v>398.73499999999996</v>
      </c>
      <c r="Q1025" s="5">
        <f t="shared" si="61"/>
        <v>230.3</v>
      </c>
      <c r="R1025" s="5">
        <f t="shared" si="62"/>
        <v>168.43499999999995</v>
      </c>
      <c r="S1025" s="7">
        <f t="shared" si="63"/>
        <v>0.4224234140469233</v>
      </c>
    </row>
    <row r="1026" spans="1:19" ht="15.6">
      <c r="A1026" s="2">
        <v>72</v>
      </c>
      <c r="B1026" s="3">
        <v>46181</v>
      </c>
      <c r="C1026" s="4">
        <f>YEAR(SalesDataTable[[#This Row],[Order Date]])</f>
        <v>2026</v>
      </c>
      <c r="D1026" s="10" t="str">
        <f>"Q"&amp;ROUNDUP(MONTH(SalesDataTable[[#This Row],[Order Date]])/3,0)</f>
        <v>Q2</v>
      </c>
      <c r="E1026" s="4" t="str">
        <f>TEXT(SalesDataTable[[#This Row],[Order Date]],"mmm")</f>
        <v>Jun</v>
      </c>
      <c r="F1026" s="4" t="s">
        <v>11</v>
      </c>
      <c r="G1026" s="4" t="s">
        <v>39</v>
      </c>
      <c r="H1026" s="4" t="s">
        <v>19</v>
      </c>
      <c r="I1026" s="4" t="s">
        <v>13</v>
      </c>
      <c r="J1026" s="4" t="s">
        <v>9</v>
      </c>
      <c r="K1026" s="4" t="s">
        <v>17</v>
      </c>
      <c r="L1026" s="8">
        <v>3</v>
      </c>
      <c r="M1026" s="5">
        <v>142.53</v>
      </c>
      <c r="N1026" s="6">
        <v>0</v>
      </c>
      <c r="O1026" s="5">
        <v>80.67</v>
      </c>
      <c r="P1026" s="5">
        <f t="shared" ref="P1026:P1089" si="64">L1026*M1026*(1-N1026)</f>
        <v>427.59000000000003</v>
      </c>
      <c r="Q1026" s="5">
        <f t="shared" ref="Q1026:Q1089" si="65">L1026*O1026</f>
        <v>242.01</v>
      </c>
      <c r="R1026" s="5">
        <f t="shared" ref="R1026:R1089" si="66">P1026-Q1026</f>
        <v>185.58000000000004</v>
      </c>
      <c r="S1026" s="7">
        <f t="shared" ref="S1026:S1089" si="67">IFERROR(R1026/P1026,0)</f>
        <v>0.43401389181225014</v>
      </c>
    </row>
    <row r="1027" spans="1:19" ht="15.6">
      <c r="A1027" s="2">
        <v>176</v>
      </c>
      <c r="B1027" s="3">
        <v>46181</v>
      </c>
      <c r="C1027" s="4">
        <f>YEAR(SalesDataTable[[#This Row],[Order Date]])</f>
        <v>2026</v>
      </c>
      <c r="D1027" s="10" t="str">
        <f>"Q"&amp;ROUNDUP(MONTH(SalesDataTable[[#This Row],[Order Date]])/3,0)</f>
        <v>Q2</v>
      </c>
      <c r="E1027" s="4" t="str">
        <f>TEXT(SalesDataTable[[#This Row],[Order Date]],"mmm")</f>
        <v>Jun</v>
      </c>
      <c r="F1027" s="4" t="s">
        <v>6</v>
      </c>
      <c r="G1027" s="4" t="s">
        <v>49</v>
      </c>
      <c r="H1027" s="4" t="s">
        <v>2</v>
      </c>
      <c r="I1027" s="4" t="s">
        <v>3</v>
      </c>
      <c r="J1027" s="4" t="s">
        <v>23</v>
      </c>
      <c r="K1027" s="4" t="s">
        <v>29</v>
      </c>
      <c r="L1027" s="8">
        <v>1</v>
      </c>
      <c r="M1027" s="5">
        <v>196.33</v>
      </c>
      <c r="N1027" s="6">
        <v>0</v>
      </c>
      <c r="O1027" s="5">
        <v>103.27</v>
      </c>
      <c r="P1027" s="5">
        <f t="shared" si="64"/>
        <v>196.33</v>
      </c>
      <c r="Q1027" s="5">
        <f t="shared" si="65"/>
        <v>103.27</v>
      </c>
      <c r="R1027" s="5">
        <f t="shared" si="66"/>
        <v>93.060000000000016</v>
      </c>
      <c r="S1027" s="7">
        <f t="shared" si="67"/>
        <v>0.47399786074466466</v>
      </c>
    </row>
    <row r="1028" spans="1:19" ht="15.6">
      <c r="A1028" s="2">
        <v>205</v>
      </c>
      <c r="B1028" s="3">
        <v>46181</v>
      </c>
      <c r="C1028" s="4">
        <f>YEAR(SalesDataTable[[#This Row],[Order Date]])</f>
        <v>2026</v>
      </c>
      <c r="D1028" s="10" t="str">
        <f>"Q"&amp;ROUNDUP(MONTH(SalesDataTable[[#This Row],[Order Date]])/3,0)</f>
        <v>Q2</v>
      </c>
      <c r="E1028" s="4" t="str">
        <f>TEXT(SalesDataTable[[#This Row],[Order Date]],"mmm")</f>
        <v>Jun</v>
      </c>
      <c r="F1028" s="4" t="s">
        <v>20</v>
      </c>
      <c r="G1028" s="4" t="s">
        <v>31</v>
      </c>
      <c r="H1028" s="4" t="s">
        <v>2</v>
      </c>
      <c r="I1028" s="4" t="s">
        <v>13</v>
      </c>
      <c r="J1028" s="4" t="s">
        <v>4</v>
      </c>
      <c r="K1028" s="4" t="s">
        <v>26</v>
      </c>
      <c r="L1028" s="8">
        <v>2</v>
      </c>
      <c r="M1028" s="5">
        <v>41.05</v>
      </c>
      <c r="N1028" s="6">
        <v>0</v>
      </c>
      <c r="O1028" s="5">
        <v>16.690000000000001</v>
      </c>
      <c r="P1028" s="5">
        <f t="shared" si="64"/>
        <v>82.1</v>
      </c>
      <c r="Q1028" s="5">
        <f t="shared" si="65"/>
        <v>33.380000000000003</v>
      </c>
      <c r="R1028" s="5">
        <f t="shared" si="66"/>
        <v>48.719999999999992</v>
      </c>
      <c r="S1028" s="7">
        <f t="shared" si="67"/>
        <v>0.59342265529841653</v>
      </c>
    </row>
    <row r="1029" spans="1:19" ht="15.6">
      <c r="A1029" s="2">
        <v>896</v>
      </c>
      <c r="B1029" s="3">
        <v>46181</v>
      </c>
      <c r="C1029" s="4">
        <f>YEAR(SalesDataTable[[#This Row],[Order Date]])</f>
        <v>2026</v>
      </c>
      <c r="D1029" s="10" t="str">
        <f>"Q"&amp;ROUNDUP(MONTH(SalesDataTable[[#This Row],[Order Date]])/3,0)</f>
        <v>Q2</v>
      </c>
      <c r="E1029" s="4" t="str">
        <f>TEXT(SalesDataTable[[#This Row],[Order Date]],"mmm")</f>
        <v>Jun</v>
      </c>
      <c r="F1029" s="4" t="s">
        <v>20</v>
      </c>
      <c r="G1029" s="4" t="s">
        <v>33</v>
      </c>
      <c r="H1029" s="4" t="s">
        <v>2</v>
      </c>
      <c r="I1029" s="4" t="s">
        <v>13</v>
      </c>
      <c r="J1029" s="4" t="s">
        <v>34</v>
      </c>
      <c r="K1029" s="4" t="s">
        <v>38</v>
      </c>
      <c r="L1029" s="8">
        <v>1</v>
      </c>
      <c r="M1029" s="5">
        <v>123.09</v>
      </c>
      <c r="N1029" s="6">
        <v>0</v>
      </c>
      <c r="O1029" s="5">
        <v>68.03</v>
      </c>
      <c r="P1029" s="5">
        <f t="shared" si="64"/>
        <v>123.09</v>
      </c>
      <c r="Q1029" s="5">
        <f t="shared" si="65"/>
        <v>68.03</v>
      </c>
      <c r="R1029" s="5">
        <f t="shared" si="66"/>
        <v>55.06</v>
      </c>
      <c r="S1029" s="7">
        <f t="shared" si="67"/>
        <v>0.44731497278414167</v>
      </c>
    </row>
    <row r="1030" spans="1:19" ht="15.6">
      <c r="A1030" s="2">
        <v>1697</v>
      </c>
      <c r="B1030" s="3">
        <v>46181</v>
      </c>
      <c r="C1030" s="4">
        <f>YEAR(SalesDataTable[[#This Row],[Order Date]])</f>
        <v>2026</v>
      </c>
      <c r="D1030" s="10" t="str">
        <f>"Q"&amp;ROUNDUP(MONTH(SalesDataTable[[#This Row],[Order Date]])/3,0)</f>
        <v>Q2</v>
      </c>
      <c r="E1030" s="4" t="str">
        <f>TEXT(SalesDataTable[[#This Row],[Order Date]],"mmm")</f>
        <v>Jun</v>
      </c>
      <c r="F1030" s="4" t="s">
        <v>6</v>
      </c>
      <c r="G1030" s="4" t="s">
        <v>43</v>
      </c>
      <c r="H1030" s="4" t="s">
        <v>2</v>
      </c>
      <c r="I1030" s="4" t="s">
        <v>16</v>
      </c>
      <c r="J1030" s="4" t="s">
        <v>9</v>
      </c>
      <c r="K1030" s="4" t="s">
        <v>17</v>
      </c>
      <c r="L1030" s="8">
        <v>2</v>
      </c>
      <c r="M1030" s="5">
        <v>141.09</v>
      </c>
      <c r="N1030" s="6">
        <v>0</v>
      </c>
      <c r="O1030" s="5">
        <v>81.69</v>
      </c>
      <c r="P1030" s="5">
        <f t="shared" si="64"/>
        <v>282.18</v>
      </c>
      <c r="Q1030" s="5">
        <f t="shared" si="65"/>
        <v>163.38</v>
      </c>
      <c r="R1030" s="5">
        <f t="shared" si="66"/>
        <v>118.80000000000001</v>
      </c>
      <c r="S1030" s="7">
        <f t="shared" si="67"/>
        <v>0.42100786731873274</v>
      </c>
    </row>
    <row r="1031" spans="1:19" ht="15.6">
      <c r="A1031" s="2">
        <v>2159</v>
      </c>
      <c r="B1031" s="3">
        <v>46181</v>
      </c>
      <c r="C1031" s="4">
        <f>YEAR(SalesDataTable[[#This Row],[Order Date]])</f>
        <v>2026</v>
      </c>
      <c r="D1031" s="10" t="str">
        <f>"Q"&amp;ROUNDUP(MONTH(SalesDataTable[[#This Row],[Order Date]])/3,0)</f>
        <v>Q2</v>
      </c>
      <c r="E1031" s="4" t="str">
        <f>TEXT(SalesDataTable[[#This Row],[Order Date]],"mmm")</f>
        <v>Jun</v>
      </c>
      <c r="F1031" s="4" t="s">
        <v>11</v>
      </c>
      <c r="G1031" s="4" t="s">
        <v>39</v>
      </c>
      <c r="H1031" s="4" t="s">
        <v>19</v>
      </c>
      <c r="I1031" s="4" t="s">
        <v>13</v>
      </c>
      <c r="J1031" s="4" t="s">
        <v>9</v>
      </c>
      <c r="K1031" s="4" t="s">
        <v>37</v>
      </c>
      <c r="L1031" s="8">
        <v>1</v>
      </c>
      <c r="M1031" s="5">
        <v>157.04</v>
      </c>
      <c r="N1031" s="6">
        <v>0</v>
      </c>
      <c r="O1031" s="5">
        <v>77.540000000000006</v>
      </c>
      <c r="P1031" s="5">
        <f t="shared" si="64"/>
        <v>157.04</v>
      </c>
      <c r="Q1031" s="5">
        <f t="shared" si="65"/>
        <v>77.540000000000006</v>
      </c>
      <c r="R1031" s="5">
        <f t="shared" si="66"/>
        <v>79.499999999999986</v>
      </c>
      <c r="S1031" s="7">
        <f t="shared" si="67"/>
        <v>0.5062404482934284</v>
      </c>
    </row>
    <row r="1032" spans="1:19" ht="15.6">
      <c r="A1032" s="2">
        <v>2772</v>
      </c>
      <c r="B1032" s="3">
        <v>46181</v>
      </c>
      <c r="C1032" s="4">
        <f>YEAR(SalesDataTable[[#This Row],[Order Date]])</f>
        <v>2026</v>
      </c>
      <c r="D1032" s="10" t="str">
        <f>"Q"&amp;ROUNDUP(MONTH(SalesDataTable[[#This Row],[Order Date]])/3,0)</f>
        <v>Q2</v>
      </c>
      <c r="E1032" s="4" t="str">
        <f>TEXT(SalesDataTable[[#This Row],[Order Date]],"mmm")</f>
        <v>Jun</v>
      </c>
      <c r="F1032" s="4" t="s">
        <v>20</v>
      </c>
      <c r="G1032" s="4" t="s">
        <v>31</v>
      </c>
      <c r="H1032" s="4" t="s">
        <v>19</v>
      </c>
      <c r="I1032" s="4" t="s">
        <v>13</v>
      </c>
      <c r="J1032" s="4" t="s">
        <v>14</v>
      </c>
      <c r="K1032" s="4" t="s">
        <v>44</v>
      </c>
      <c r="L1032" s="8">
        <v>6</v>
      </c>
      <c r="M1032" s="5">
        <v>136.46</v>
      </c>
      <c r="N1032" s="6">
        <v>0</v>
      </c>
      <c r="O1032" s="5">
        <v>68.61</v>
      </c>
      <c r="P1032" s="5">
        <f t="shared" si="64"/>
        <v>818.76</v>
      </c>
      <c r="Q1032" s="5">
        <f t="shared" si="65"/>
        <v>411.65999999999997</v>
      </c>
      <c r="R1032" s="5">
        <f t="shared" si="66"/>
        <v>407.1</v>
      </c>
      <c r="S1032" s="7">
        <f t="shared" si="67"/>
        <v>0.49721530118716112</v>
      </c>
    </row>
    <row r="1033" spans="1:19" ht="15.6">
      <c r="A1033" s="2">
        <v>3091</v>
      </c>
      <c r="B1033" s="3">
        <v>46181</v>
      </c>
      <c r="C1033" s="4">
        <f>YEAR(SalesDataTable[[#This Row],[Order Date]])</f>
        <v>2026</v>
      </c>
      <c r="D1033" s="10" t="str">
        <f>"Q"&amp;ROUNDUP(MONTH(SalesDataTable[[#This Row],[Order Date]])/3,0)</f>
        <v>Q2</v>
      </c>
      <c r="E1033" s="4" t="str">
        <f>TEXT(SalesDataTable[[#This Row],[Order Date]],"mmm")</f>
        <v>Jun</v>
      </c>
      <c r="F1033" s="4" t="s">
        <v>0</v>
      </c>
      <c r="G1033" s="4" t="s">
        <v>1</v>
      </c>
      <c r="H1033" s="4" t="s">
        <v>2</v>
      </c>
      <c r="I1033" s="4" t="s">
        <v>13</v>
      </c>
      <c r="J1033" s="4" t="s">
        <v>34</v>
      </c>
      <c r="K1033" s="4" t="s">
        <v>42</v>
      </c>
      <c r="L1033" s="8">
        <v>1</v>
      </c>
      <c r="M1033" s="5">
        <v>36.1</v>
      </c>
      <c r="N1033" s="6">
        <v>0</v>
      </c>
      <c r="O1033" s="5">
        <v>13.65</v>
      </c>
      <c r="P1033" s="5">
        <f t="shared" si="64"/>
        <v>36.1</v>
      </c>
      <c r="Q1033" s="5">
        <f t="shared" si="65"/>
        <v>13.65</v>
      </c>
      <c r="R1033" s="5">
        <f t="shared" si="66"/>
        <v>22.450000000000003</v>
      </c>
      <c r="S1033" s="7">
        <f t="shared" si="67"/>
        <v>0.62188365650969535</v>
      </c>
    </row>
    <row r="1034" spans="1:19" ht="15.6">
      <c r="A1034" s="2">
        <v>4241</v>
      </c>
      <c r="B1034" s="3">
        <v>46181</v>
      </c>
      <c r="C1034" s="4">
        <f>YEAR(SalesDataTable[[#This Row],[Order Date]])</f>
        <v>2026</v>
      </c>
      <c r="D1034" s="10" t="str">
        <f>"Q"&amp;ROUNDUP(MONTH(SalesDataTable[[#This Row],[Order Date]])/3,0)</f>
        <v>Q2</v>
      </c>
      <c r="E1034" s="4" t="str">
        <f>TEXT(SalesDataTable[[#This Row],[Order Date]],"mmm")</f>
        <v>Jun</v>
      </c>
      <c r="F1034" s="4" t="s">
        <v>20</v>
      </c>
      <c r="G1034" s="4" t="s">
        <v>47</v>
      </c>
      <c r="H1034" s="4" t="s">
        <v>2</v>
      </c>
      <c r="I1034" s="4" t="s">
        <v>13</v>
      </c>
      <c r="J1034" s="4" t="s">
        <v>9</v>
      </c>
      <c r="K1034" s="4" t="s">
        <v>10</v>
      </c>
      <c r="L1034" s="8">
        <v>3</v>
      </c>
      <c r="M1034" s="5">
        <v>92.73</v>
      </c>
      <c r="N1034" s="6">
        <v>0</v>
      </c>
      <c r="O1034" s="5">
        <v>44.68</v>
      </c>
      <c r="P1034" s="5">
        <f t="shared" si="64"/>
        <v>278.19</v>
      </c>
      <c r="Q1034" s="5">
        <f t="shared" si="65"/>
        <v>134.04</v>
      </c>
      <c r="R1034" s="5">
        <f t="shared" si="66"/>
        <v>144.15</v>
      </c>
      <c r="S1034" s="7">
        <f t="shared" si="67"/>
        <v>0.51817103418526911</v>
      </c>
    </row>
    <row r="1035" spans="1:19" ht="15.6">
      <c r="A1035" s="2">
        <v>5185</v>
      </c>
      <c r="B1035" s="3">
        <v>46181</v>
      </c>
      <c r="C1035" s="4">
        <f>YEAR(SalesDataTable[[#This Row],[Order Date]])</f>
        <v>2026</v>
      </c>
      <c r="D1035" s="10" t="str">
        <f>"Q"&amp;ROUNDUP(MONTH(SalesDataTable[[#This Row],[Order Date]])/3,0)</f>
        <v>Q2</v>
      </c>
      <c r="E1035" s="4" t="str">
        <f>TEXT(SalesDataTable[[#This Row],[Order Date]],"mmm")</f>
        <v>Jun</v>
      </c>
      <c r="F1035" s="4" t="s">
        <v>6</v>
      </c>
      <c r="G1035" s="4" t="s">
        <v>43</v>
      </c>
      <c r="H1035" s="4" t="s">
        <v>2</v>
      </c>
      <c r="I1035" s="4" t="s">
        <v>13</v>
      </c>
      <c r="J1035" s="4" t="s">
        <v>14</v>
      </c>
      <c r="K1035" s="4" t="s">
        <v>48</v>
      </c>
      <c r="L1035" s="8">
        <v>3</v>
      </c>
      <c r="M1035" s="5">
        <v>164.31</v>
      </c>
      <c r="N1035" s="6">
        <v>0.05</v>
      </c>
      <c r="O1035" s="5">
        <v>86</v>
      </c>
      <c r="P1035" s="5">
        <f t="shared" si="64"/>
        <v>468.2835</v>
      </c>
      <c r="Q1035" s="5">
        <f t="shared" si="65"/>
        <v>258</v>
      </c>
      <c r="R1035" s="5">
        <f t="shared" si="66"/>
        <v>210.2835</v>
      </c>
      <c r="S1035" s="7">
        <f t="shared" si="67"/>
        <v>0.44905169624810615</v>
      </c>
    </row>
    <row r="1036" spans="1:19" ht="15.6">
      <c r="A1036" s="2">
        <v>1437</v>
      </c>
      <c r="B1036" s="3">
        <v>46182</v>
      </c>
      <c r="C1036" s="4">
        <f>YEAR(SalesDataTable[[#This Row],[Order Date]])</f>
        <v>2026</v>
      </c>
      <c r="D1036" s="10" t="str">
        <f>"Q"&amp;ROUNDUP(MONTH(SalesDataTable[[#This Row],[Order Date]])/3,0)</f>
        <v>Q2</v>
      </c>
      <c r="E1036" s="4" t="str">
        <f>TEXT(SalesDataTable[[#This Row],[Order Date]],"mmm")</f>
        <v>Jun</v>
      </c>
      <c r="F1036" s="4" t="s">
        <v>20</v>
      </c>
      <c r="G1036" s="4" t="s">
        <v>33</v>
      </c>
      <c r="H1036" s="4" t="s">
        <v>28</v>
      </c>
      <c r="I1036" s="4" t="s">
        <v>13</v>
      </c>
      <c r="J1036" s="4" t="s">
        <v>14</v>
      </c>
      <c r="K1036" s="4" t="s">
        <v>15</v>
      </c>
      <c r="L1036" s="8">
        <v>2</v>
      </c>
      <c r="M1036" s="5">
        <v>36.85</v>
      </c>
      <c r="N1036" s="6">
        <v>0.1</v>
      </c>
      <c r="O1036" s="5">
        <v>13.92</v>
      </c>
      <c r="P1036" s="5">
        <f t="shared" si="64"/>
        <v>66.33</v>
      </c>
      <c r="Q1036" s="5">
        <f t="shared" si="65"/>
        <v>27.84</v>
      </c>
      <c r="R1036" s="5">
        <f t="shared" si="66"/>
        <v>38.489999999999995</v>
      </c>
      <c r="S1036" s="7">
        <f t="shared" si="67"/>
        <v>0.58028041610131154</v>
      </c>
    </row>
    <row r="1037" spans="1:19" ht="15.6">
      <c r="A1037" s="2">
        <v>2316</v>
      </c>
      <c r="B1037" s="3">
        <v>46182</v>
      </c>
      <c r="C1037" s="4">
        <f>YEAR(SalesDataTable[[#This Row],[Order Date]])</f>
        <v>2026</v>
      </c>
      <c r="D1037" s="10" t="str">
        <f>"Q"&amp;ROUNDUP(MONTH(SalesDataTable[[#This Row],[Order Date]])/3,0)</f>
        <v>Q2</v>
      </c>
      <c r="E1037" s="4" t="str">
        <f>TEXT(SalesDataTable[[#This Row],[Order Date]],"mmm")</f>
        <v>Jun</v>
      </c>
      <c r="F1037" s="4" t="s">
        <v>6</v>
      </c>
      <c r="G1037" s="4" t="s">
        <v>41</v>
      </c>
      <c r="H1037" s="4" t="s">
        <v>28</v>
      </c>
      <c r="I1037" s="4" t="s">
        <v>13</v>
      </c>
      <c r="J1037" s="4" t="s">
        <v>34</v>
      </c>
      <c r="K1037" s="4" t="s">
        <v>42</v>
      </c>
      <c r="L1037" s="8">
        <v>1</v>
      </c>
      <c r="M1037" s="5">
        <v>35.619999999999997</v>
      </c>
      <c r="N1037" s="6">
        <v>0</v>
      </c>
      <c r="O1037" s="5">
        <v>14.05</v>
      </c>
      <c r="P1037" s="5">
        <f t="shared" si="64"/>
        <v>35.619999999999997</v>
      </c>
      <c r="Q1037" s="5">
        <f t="shared" si="65"/>
        <v>14.05</v>
      </c>
      <c r="R1037" s="5">
        <f t="shared" si="66"/>
        <v>21.569999999999997</v>
      </c>
      <c r="S1037" s="7">
        <f t="shared" si="67"/>
        <v>0.60555867490174053</v>
      </c>
    </row>
    <row r="1038" spans="1:19" ht="15.6">
      <c r="A1038" s="2">
        <v>2329</v>
      </c>
      <c r="B1038" s="3">
        <v>46182</v>
      </c>
      <c r="C1038" s="4">
        <f>YEAR(SalesDataTable[[#This Row],[Order Date]])</f>
        <v>2026</v>
      </c>
      <c r="D1038" s="10" t="str">
        <f>"Q"&amp;ROUNDUP(MONTH(SalesDataTable[[#This Row],[Order Date]])/3,0)</f>
        <v>Q2</v>
      </c>
      <c r="E1038" s="4" t="str">
        <f>TEXT(SalesDataTable[[#This Row],[Order Date]],"mmm")</f>
        <v>Jun</v>
      </c>
      <c r="F1038" s="4" t="s">
        <v>20</v>
      </c>
      <c r="G1038" s="4" t="s">
        <v>33</v>
      </c>
      <c r="H1038" s="4" t="s">
        <v>2</v>
      </c>
      <c r="I1038" s="4" t="s">
        <v>13</v>
      </c>
      <c r="J1038" s="4" t="s">
        <v>9</v>
      </c>
      <c r="K1038" s="4" t="s">
        <v>37</v>
      </c>
      <c r="L1038" s="8">
        <v>3</v>
      </c>
      <c r="M1038" s="5">
        <v>157.43</v>
      </c>
      <c r="N1038" s="6">
        <v>0.15</v>
      </c>
      <c r="O1038" s="5">
        <v>77.56</v>
      </c>
      <c r="P1038" s="5">
        <f t="shared" si="64"/>
        <v>401.44650000000001</v>
      </c>
      <c r="Q1038" s="5">
        <f t="shared" si="65"/>
        <v>232.68</v>
      </c>
      <c r="R1038" s="5">
        <f t="shared" si="66"/>
        <v>168.76650000000001</v>
      </c>
      <c r="S1038" s="7">
        <f t="shared" si="67"/>
        <v>0.42039599299034863</v>
      </c>
    </row>
    <row r="1039" spans="1:19" ht="15.6">
      <c r="A1039" s="2">
        <v>3036</v>
      </c>
      <c r="B1039" s="3">
        <v>46182</v>
      </c>
      <c r="C1039" s="4">
        <f>YEAR(SalesDataTable[[#This Row],[Order Date]])</f>
        <v>2026</v>
      </c>
      <c r="D1039" s="10" t="str">
        <f>"Q"&amp;ROUNDUP(MONTH(SalesDataTable[[#This Row],[Order Date]])/3,0)</f>
        <v>Q2</v>
      </c>
      <c r="E1039" s="4" t="str">
        <f>TEXT(SalesDataTable[[#This Row],[Order Date]],"mmm")</f>
        <v>Jun</v>
      </c>
      <c r="F1039" s="4" t="s">
        <v>6</v>
      </c>
      <c r="G1039" s="4" t="s">
        <v>43</v>
      </c>
      <c r="H1039" s="4" t="s">
        <v>19</v>
      </c>
      <c r="I1039" s="4" t="s">
        <v>13</v>
      </c>
      <c r="J1039" s="4" t="s">
        <v>4</v>
      </c>
      <c r="K1039" s="4" t="s">
        <v>5</v>
      </c>
      <c r="L1039" s="8">
        <v>1</v>
      </c>
      <c r="M1039" s="5">
        <v>81.2</v>
      </c>
      <c r="N1039" s="6">
        <v>0.1</v>
      </c>
      <c r="O1039" s="5">
        <v>41.64</v>
      </c>
      <c r="P1039" s="5">
        <f t="shared" si="64"/>
        <v>73.08</v>
      </c>
      <c r="Q1039" s="5">
        <f t="shared" si="65"/>
        <v>41.64</v>
      </c>
      <c r="R1039" s="5">
        <f t="shared" si="66"/>
        <v>31.439999999999998</v>
      </c>
      <c r="S1039" s="7">
        <f t="shared" si="67"/>
        <v>0.43021346469622329</v>
      </c>
    </row>
    <row r="1040" spans="1:19" ht="15.6">
      <c r="A1040" s="2">
        <v>3429</v>
      </c>
      <c r="B1040" s="3">
        <v>46182</v>
      </c>
      <c r="C1040" s="4">
        <f>YEAR(SalesDataTable[[#This Row],[Order Date]])</f>
        <v>2026</v>
      </c>
      <c r="D1040" s="10" t="str">
        <f>"Q"&amp;ROUNDUP(MONTH(SalesDataTable[[#This Row],[Order Date]])/3,0)</f>
        <v>Q2</v>
      </c>
      <c r="E1040" s="4" t="str">
        <f>TEXT(SalesDataTable[[#This Row],[Order Date]],"mmm")</f>
        <v>Jun</v>
      </c>
      <c r="F1040" s="4" t="s">
        <v>20</v>
      </c>
      <c r="G1040" s="4" t="s">
        <v>47</v>
      </c>
      <c r="H1040" s="4" t="s">
        <v>2</v>
      </c>
      <c r="I1040" s="4" t="s">
        <v>3</v>
      </c>
      <c r="J1040" s="4" t="s">
        <v>9</v>
      </c>
      <c r="K1040" s="4" t="s">
        <v>10</v>
      </c>
      <c r="L1040" s="8">
        <v>4</v>
      </c>
      <c r="M1040" s="5">
        <v>93.58</v>
      </c>
      <c r="N1040" s="6">
        <v>0.1</v>
      </c>
      <c r="O1040" s="5">
        <v>44.56</v>
      </c>
      <c r="P1040" s="5">
        <f t="shared" si="64"/>
        <v>336.88799999999998</v>
      </c>
      <c r="Q1040" s="5">
        <f t="shared" si="65"/>
        <v>178.24</v>
      </c>
      <c r="R1040" s="5">
        <f t="shared" si="66"/>
        <v>158.64799999999997</v>
      </c>
      <c r="S1040" s="7">
        <f t="shared" si="67"/>
        <v>0.4709220868656645</v>
      </c>
    </row>
    <row r="1041" spans="1:19" ht="15.6">
      <c r="A1041" s="2">
        <v>3615</v>
      </c>
      <c r="B1041" s="3">
        <v>46182</v>
      </c>
      <c r="C1041" s="4">
        <f>YEAR(SalesDataTable[[#This Row],[Order Date]])</f>
        <v>2026</v>
      </c>
      <c r="D1041" s="10" t="str">
        <f>"Q"&amp;ROUNDUP(MONTH(SalesDataTable[[#This Row],[Order Date]])/3,0)</f>
        <v>Q2</v>
      </c>
      <c r="E1041" s="4" t="str">
        <f>TEXT(SalesDataTable[[#This Row],[Order Date]],"mmm")</f>
        <v>Jun</v>
      </c>
      <c r="F1041" s="4" t="s">
        <v>6</v>
      </c>
      <c r="G1041" s="4" t="s">
        <v>49</v>
      </c>
      <c r="H1041" s="4" t="s">
        <v>2</v>
      </c>
      <c r="I1041" s="4" t="s">
        <v>13</v>
      </c>
      <c r="J1041" s="4" t="s">
        <v>9</v>
      </c>
      <c r="K1041" s="4" t="s">
        <v>37</v>
      </c>
      <c r="L1041" s="8">
        <v>4</v>
      </c>
      <c r="M1041" s="5">
        <v>155.22</v>
      </c>
      <c r="N1041" s="6">
        <v>0</v>
      </c>
      <c r="O1041" s="5">
        <v>77.209999999999994</v>
      </c>
      <c r="P1041" s="5">
        <f t="shared" si="64"/>
        <v>620.88</v>
      </c>
      <c r="Q1041" s="5">
        <f t="shared" si="65"/>
        <v>308.83999999999997</v>
      </c>
      <c r="R1041" s="5">
        <f t="shared" si="66"/>
        <v>312.04000000000002</v>
      </c>
      <c r="S1041" s="7">
        <f t="shared" si="67"/>
        <v>0.50257698750161062</v>
      </c>
    </row>
    <row r="1042" spans="1:19" ht="15.6">
      <c r="A1042" s="2">
        <v>3661</v>
      </c>
      <c r="B1042" s="3">
        <v>46182</v>
      </c>
      <c r="C1042" s="4">
        <f>YEAR(SalesDataTable[[#This Row],[Order Date]])</f>
        <v>2026</v>
      </c>
      <c r="D1042" s="10" t="str">
        <f>"Q"&amp;ROUNDUP(MONTH(SalesDataTable[[#This Row],[Order Date]])/3,0)</f>
        <v>Q2</v>
      </c>
      <c r="E1042" s="4" t="str">
        <f>TEXT(SalesDataTable[[#This Row],[Order Date]],"mmm")</f>
        <v>Jun</v>
      </c>
      <c r="F1042" s="4" t="s">
        <v>20</v>
      </c>
      <c r="G1042" s="4" t="s">
        <v>33</v>
      </c>
      <c r="H1042" s="4" t="s">
        <v>2</v>
      </c>
      <c r="I1042" s="4" t="s">
        <v>13</v>
      </c>
      <c r="J1042" s="4" t="s">
        <v>4</v>
      </c>
      <c r="K1042" s="4" t="s">
        <v>30</v>
      </c>
      <c r="L1042" s="8">
        <v>4</v>
      </c>
      <c r="M1042" s="5">
        <v>100.33</v>
      </c>
      <c r="N1042" s="6">
        <v>0</v>
      </c>
      <c r="O1042" s="5">
        <v>49.99</v>
      </c>
      <c r="P1042" s="5">
        <f t="shared" si="64"/>
        <v>401.32</v>
      </c>
      <c r="Q1042" s="5">
        <f t="shared" si="65"/>
        <v>199.96</v>
      </c>
      <c r="R1042" s="5">
        <f t="shared" si="66"/>
        <v>201.35999999999999</v>
      </c>
      <c r="S1042" s="7">
        <f t="shared" si="67"/>
        <v>0.5017442439948171</v>
      </c>
    </row>
    <row r="1043" spans="1:19" ht="15.6">
      <c r="A1043" s="2">
        <v>3831</v>
      </c>
      <c r="B1043" s="3">
        <v>46182</v>
      </c>
      <c r="C1043" s="4">
        <f>YEAR(SalesDataTable[[#This Row],[Order Date]])</f>
        <v>2026</v>
      </c>
      <c r="D1043" s="10" t="str">
        <f>"Q"&amp;ROUNDUP(MONTH(SalesDataTable[[#This Row],[Order Date]])/3,0)</f>
        <v>Q2</v>
      </c>
      <c r="E1043" s="4" t="str">
        <f>TEXT(SalesDataTable[[#This Row],[Order Date]],"mmm")</f>
        <v>Jun</v>
      </c>
      <c r="F1043" s="4" t="s">
        <v>11</v>
      </c>
      <c r="G1043" s="4" t="s">
        <v>18</v>
      </c>
      <c r="H1043" s="4" t="s">
        <v>2</v>
      </c>
      <c r="I1043" s="4" t="s">
        <v>16</v>
      </c>
      <c r="J1043" s="4" t="s">
        <v>14</v>
      </c>
      <c r="K1043" s="4" t="s">
        <v>44</v>
      </c>
      <c r="L1043" s="8">
        <v>2</v>
      </c>
      <c r="M1043" s="5">
        <v>134.28</v>
      </c>
      <c r="N1043" s="6">
        <v>0</v>
      </c>
      <c r="O1043" s="5">
        <v>69.12</v>
      </c>
      <c r="P1043" s="5">
        <f t="shared" si="64"/>
        <v>268.56</v>
      </c>
      <c r="Q1043" s="5">
        <f t="shared" si="65"/>
        <v>138.24</v>
      </c>
      <c r="R1043" s="5">
        <f t="shared" si="66"/>
        <v>130.32</v>
      </c>
      <c r="S1043" s="7">
        <f t="shared" si="67"/>
        <v>0.48525469168900803</v>
      </c>
    </row>
    <row r="1044" spans="1:19" ht="15.6">
      <c r="A1044" s="2">
        <v>4394</v>
      </c>
      <c r="B1044" s="3">
        <v>46182</v>
      </c>
      <c r="C1044" s="4">
        <f>YEAR(SalesDataTable[[#This Row],[Order Date]])</f>
        <v>2026</v>
      </c>
      <c r="D1044" s="10" t="str">
        <f>"Q"&amp;ROUNDUP(MONTH(SalesDataTable[[#This Row],[Order Date]])/3,0)</f>
        <v>Q2</v>
      </c>
      <c r="E1044" s="4" t="str">
        <f>TEXT(SalesDataTable[[#This Row],[Order Date]],"mmm")</f>
        <v>Jun</v>
      </c>
      <c r="F1044" s="4" t="s">
        <v>11</v>
      </c>
      <c r="G1044" s="4" t="s">
        <v>12</v>
      </c>
      <c r="H1044" s="4" t="s">
        <v>2</v>
      </c>
      <c r="I1044" s="4" t="s">
        <v>13</v>
      </c>
      <c r="J1044" s="4" t="s">
        <v>34</v>
      </c>
      <c r="K1044" s="4" t="s">
        <v>45</v>
      </c>
      <c r="L1044" s="8">
        <v>2</v>
      </c>
      <c r="M1044" s="5">
        <v>51.16</v>
      </c>
      <c r="N1044" s="6">
        <v>0</v>
      </c>
      <c r="O1044" s="5">
        <v>21.57</v>
      </c>
      <c r="P1044" s="5">
        <f t="shared" si="64"/>
        <v>102.32</v>
      </c>
      <c r="Q1044" s="5">
        <f t="shared" si="65"/>
        <v>43.14</v>
      </c>
      <c r="R1044" s="5">
        <f t="shared" si="66"/>
        <v>59.179999999999993</v>
      </c>
      <c r="S1044" s="7">
        <f t="shared" si="67"/>
        <v>0.57838154808444098</v>
      </c>
    </row>
    <row r="1045" spans="1:19" ht="15.6">
      <c r="A1045" s="2">
        <v>372</v>
      </c>
      <c r="B1045" s="3">
        <v>46183</v>
      </c>
      <c r="C1045" s="4">
        <f>YEAR(SalesDataTable[[#This Row],[Order Date]])</f>
        <v>2026</v>
      </c>
      <c r="D1045" s="10" t="str">
        <f>"Q"&amp;ROUNDUP(MONTH(SalesDataTable[[#This Row],[Order Date]])/3,0)</f>
        <v>Q2</v>
      </c>
      <c r="E1045" s="4" t="str">
        <f>TEXT(SalesDataTable[[#This Row],[Order Date]],"mmm")</f>
        <v>Jun</v>
      </c>
      <c r="F1045" s="4" t="s">
        <v>6</v>
      </c>
      <c r="G1045" s="4" t="s">
        <v>43</v>
      </c>
      <c r="H1045" s="4" t="s">
        <v>2</v>
      </c>
      <c r="I1045" s="4" t="s">
        <v>3</v>
      </c>
      <c r="J1045" s="4" t="s">
        <v>34</v>
      </c>
      <c r="K1045" s="4" t="s">
        <v>42</v>
      </c>
      <c r="L1045" s="8">
        <v>3</v>
      </c>
      <c r="M1045" s="5">
        <v>35.94</v>
      </c>
      <c r="N1045" s="6">
        <v>0.1</v>
      </c>
      <c r="O1045" s="5">
        <v>14.04</v>
      </c>
      <c r="P1045" s="5">
        <f t="shared" si="64"/>
        <v>97.037999999999997</v>
      </c>
      <c r="Q1045" s="5">
        <f t="shared" si="65"/>
        <v>42.12</v>
      </c>
      <c r="R1045" s="5">
        <f t="shared" si="66"/>
        <v>54.917999999999999</v>
      </c>
      <c r="S1045" s="7">
        <f t="shared" si="67"/>
        <v>0.56594323873121866</v>
      </c>
    </row>
    <row r="1046" spans="1:19" ht="15.6">
      <c r="A1046" s="2">
        <v>532</v>
      </c>
      <c r="B1046" s="3">
        <v>46183</v>
      </c>
      <c r="C1046" s="4">
        <f>YEAR(SalesDataTable[[#This Row],[Order Date]])</f>
        <v>2026</v>
      </c>
      <c r="D1046" s="10" t="str">
        <f>"Q"&amp;ROUNDUP(MONTH(SalesDataTable[[#This Row],[Order Date]])/3,0)</f>
        <v>Q2</v>
      </c>
      <c r="E1046" s="4" t="str">
        <f>TEXT(SalesDataTable[[#This Row],[Order Date]],"mmm")</f>
        <v>Jun</v>
      </c>
      <c r="F1046" s="4" t="s">
        <v>11</v>
      </c>
      <c r="G1046" s="4" t="s">
        <v>39</v>
      </c>
      <c r="H1046" s="4" t="s">
        <v>19</v>
      </c>
      <c r="I1046" s="4" t="s">
        <v>3</v>
      </c>
      <c r="J1046" s="4" t="s">
        <v>9</v>
      </c>
      <c r="K1046" s="4" t="s">
        <v>17</v>
      </c>
      <c r="L1046" s="8">
        <v>1</v>
      </c>
      <c r="M1046" s="5">
        <v>145.34</v>
      </c>
      <c r="N1046" s="6">
        <v>0.05</v>
      </c>
      <c r="O1046" s="5">
        <v>77.89</v>
      </c>
      <c r="P1046" s="5">
        <f t="shared" si="64"/>
        <v>138.07300000000001</v>
      </c>
      <c r="Q1046" s="5">
        <f t="shared" si="65"/>
        <v>77.89</v>
      </c>
      <c r="R1046" s="5">
        <f t="shared" si="66"/>
        <v>60.183000000000007</v>
      </c>
      <c r="S1046" s="7">
        <f t="shared" si="67"/>
        <v>0.43587812244247609</v>
      </c>
    </row>
    <row r="1047" spans="1:19" ht="15.6">
      <c r="A1047" s="2">
        <v>910</v>
      </c>
      <c r="B1047" s="3">
        <v>46183</v>
      </c>
      <c r="C1047" s="4">
        <f>YEAR(SalesDataTable[[#This Row],[Order Date]])</f>
        <v>2026</v>
      </c>
      <c r="D1047" s="10" t="str">
        <f>"Q"&amp;ROUNDUP(MONTH(SalesDataTable[[#This Row],[Order Date]])/3,0)</f>
        <v>Q2</v>
      </c>
      <c r="E1047" s="4" t="str">
        <f>TEXT(SalesDataTable[[#This Row],[Order Date]],"mmm")</f>
        <v>Jun</v>
      </c>
      <c r="F1047" s="4" t="s">
        <v>11</v>
      </c>
      <c r="G1047" s="4" t="s">
        <v>52</v>
      </c>
      <c r="H1047" s="4" t="s">
        <v>2</v>
      </c>
      <c r="I1047" s="4" t="s">
        <v>16</v>
      </c>
      <c r="J1047" s="4" t="s">
        <v>14</v>
      </c>
      <c r="K1047" s="4" t="s">
        <v>15</v>
      </c>
      <c r="L1047" s="8">
        <v>1</v>
      </c>
      <c r="M1047" s="5">
        <v>35.950000000000003</v>
      </c>
      <c r="N1047" s="6">
        <v>0.1</v>
      </c>
      <c r="O1047" s="5">
        <v>13.63</v>
      </c>
      <c r="P1047" s="5">
        <f t="shared" si="64"/>
        <v>32.355000000000004</v>
      </c>
      <c r="Q1047" s="5">
        <f t="shared" si="65"/>
        <v>13.63</v>
      </c>
      <c r="R1047" s="5">
        <f t="shared" si="66"/>
        <v>18.725000000000001</v>
      </c>
      <c r="S1047" s="7">
        <f t="shared" si="67"/>
        <v>0.57873589862463293</v>
      </c>
    </row>
    <row r="1048" spans="1:19" ht="15.6">
      <c r="A1048" s="2">
        <v>938</v>
      </c>
      <c r="B1048" s="3">
        <v>46183</v>
      </c>
      <c r="C1048" s="4">
        <f>YEAR(SalesDataTable[[#This Row],[Order Date]])</f>
        <v>2026</v>
      </c>
      <c r="D1048" s="10" t="str">
        <f>"Q"&amp;ROUNDUP(MONTH(SalesDataTable[[#This Row],[Order Date]])/3,0)</f>
        <v>Q2</v>
      </c>
      <c r="E1048" s="4" t="str">
        <f>TEXT(SalesDataTable[[#This Row],[Order Date]],"mmm")</f>
        <v>Jun</v>
      </c>
      <c r="F1048" s="4" t="s">
        <v>20</v>
      </c>
      <c r="G1048" s="4" t="s">
        <v>47</v>
      </c>
      <c r="H1048" s="4" t="s">
        <v>19</v>
      </c>
      <c r="I1048" s="4" t="s">
        <v>16</v>
      </c>
      <c r="J1048" s="4" t="s">
        <v>34</v>
      </c>
      <c r="K1048" s="4" t="s">
        <v>45</v>
      </c>
      <c r="L1048" s="8">
        <v>1</v>
      </c>
      <c r="M1048" s="5">
        <v>51.09</v>
      </c>
      <c r="N1048" s="6">
        <v>0</v>
      </c>
      <c r="O1048" s="5">
        <v>22.4</v>
      </c>
      <c r="P1048" s="5">
        <f t="shared" si="64"/>
        <v>51.09</v>
      </c>
      <c r="Q1048" s="5">
        <f t="shared" si="65"/>
        <v>22.4</v>
      </c>
      <c r="R1048" s="5">
        <f t="shared" si="66"/>
        <v>28.690000000000005</v>
      </c>
      <c r="S1048" s="7">
        <f t="shared" si="67"/>
        <v>0.56155803484047762</v>
      </c>
    </row>
    <row r="1049" spans="1:19" ht="15.6">
      <c r="A1049" s="2">
        <v>1079</v>
      </c>
      <c r="B1049" s="3">
        <v>46183</v>
      </c>
      <c r="C1049" s="4">
        <f>YEAR(SalesDataTable[[#This Row],[Order Date]])</f>
        <v>2026</v>
      </c>
      <c r="D1049" s="10" t="str">
        <f>"Q"&amp;ROUNDUP(MONTH(SalesDataTable[[#This Row],[Order Date]])/3,0)</f>
        <v>Q2</v>
      </c>
      <c r="E1049" s="4" t="str">
        <f>TEXT(SalesDataTable[[#This Row],[Order Date]],"mmm")</f>
        <v>Jun</v>
      </c>
      <c r="F1049" s="4" t="s">
        <v>6</v>
      </c>
      <c r="G1049" s="4" t="s">
        <v>49</v>
      </c>
      <c r="H1049" s="4" t="s">
        <v>19</v>
      </c>
      <c r="I1049" s="4" t="s">
        <v>3</v>
      </c>
      <c r="J1049" s="4" t="s">
        <v>23</v>
      </c>
      <c r="K1049" s="4" t="s">
        <v>29</v>
      </c>
      <c r="L1049" s="8">
        <v>2</v>
      </c>
      <c r="M1049" s="5">
        <v>198.69</v>
      </c>
      <c r="N1049" s="6">
        <v>0.15</v>
      </c>
      <c r="O1049" s="5">
        <v>104.25</v>
      </c>
      <c r="P1049" s="5">
        <f t="shared" si="64"/>
        <v>337.77299999999997</v>
      </c>
      <c r="Q1049" s="5">
        <f t="shared" si="65"/>
        <v>208.5</v>
      </c>
      <c r="R1049" s="5">
        <f t="shared" si="66"/>
        <v>129.27299999999997</v>
      </c>
      <c r="S1049" s="7">
        <f t="shared" si="67"/>
        <v>0.38272153191640534</v>
      </c>
    </row>
    <row r="1050" spans="1:19" ht="15.6">
      <c r="A1050" s="2">
        <v>1662</v>
      </c>
      <c r="B1050" s="3">
        <v>46183</v>
      </c>
      <c r="C1050" s="4">
        <f>YEAR(SalesDataTable[[#This Row],[Order Date]])</f>
        <v>2026</v>
      </c>
      <c r="D1050" s="10" t="str">
        <f>"Q"&amp;ROUNDUP(MONTH(SalesDataTable[[#This Row],[Order Date]])/3,0)</f>
        <v>Q2</v>
      </c>
      <c r="E1050" s="4" t="str">
        <f>TEXT(SalesDataTable[[#This Row],[Order Date]],"mmm")</f>
        <v>Jun</v>
      </c>
      <c r="F1050" s="4" t="s">
        <v>6</v>
      </c>
      <c r="G1050" s="4" t="s">
        <v>27</v>
      </c>
      <c r="H1050" s="4" t="s">
        <v>19</v>
      </c>
      <c r="I1050" s="4" t="s">
        <v>13</v>
      </c>
      <c r="J1050" s="4" t="s">
        <v>4</v>
      </c>
      <c r="K1050" s="4" t="s">
        <v>5</v>
      </c>
      <c r="L1050" s="8">
        <v>3</v>
      </c>
      <c r="M1050" s="5">
        <v>83.45</v>
      </c>
      <c r="N1050" s="6">
        <v>0</v>
      </c>
      <c r="O1050" s="5">
        <v>43.73</v>
      </c>
      <c r="P1050" s="5">
        <f t="shared" si="64"/>
        <v>250.35000000000002</v>
      </c>
      <c r="Q1050" s="5">
        <f t="shared" si="65"/>
        <v>131.19</v>
      </c>
      <c r="R1050" s="5">
        <f t="shared" si="66"/>
        <v>119.16000000000003</v>
      </c>
      <c r="S1050" s="7">
        <f t="shared" si="67"/>
        <v>0.47597363690832839</v>
      </c>
    </row>
    <row r="1051" spans="1:19" ht="15.6">
      <c r="A1051" s="2">
        <v>2748</v>
      </c>
      <c r="B1051" s="3">
        <v>46183</v>
      </c>
      <c r="C1051" s="4">
        <f>YEAR(SalesDataTable[[#This Row],[Order Date]])</f>
        <v>2026</v>
      </c>
      <c r="D1051" s="10" t="str">
        <f>"Q"&amp;ROUNDUP(MONTH(SalesDataTable[[#This Row],[Order Date]])/3,0)</f>
        <v>Q2</v>
      </c>
      <c r="E1051" s="4" t="str">
        <f>TEXT(SalesDataTable[[#This Row],[Order Date]],"mmm")</f>
        <v>Jun</v>
      </c>
      <c r="F1051" s="4" t="s">
        <v>11</v>
      </c>
      <c r="G1051" s="4" t="s">
        <v>12</v>
      </c>
      <c r="H1051" s="4" t="s">
        <v>2</v>
      </c>
      <c r="I1051" s="4" t="s">
        <v>13</v>
      </c>
      <c r="J1051" s="4" t="s">
        <v>34</v>
      </c>
      <c r="K1051" s="4" t="s">
        <v>35</v>
      </c>
      <c r="L1051" s="8">
        <v>2</v>
      </c>
      <c r="M1051" s="5">
        <v>40.86</v>
      </c>
      <c r="N1051" s="6">
        <v>0</v>
      </c>
      <c r="O1051" s="5">
        <v>14.59</v>
      </c>
      <c r="P1051" s="5">
        <f t="shared" si="64"/>
        <v>81.72</v>
      </c>
      <c r="Q1051" s="5">
        <f t="shared" si="65"/>
        <v>29.18</v>
      </c>
      <c r="R1051" s="5">
        <f t="shared" si="66"/>
        <v>52.54</v>
      </c>
      <c r="S1051" s="7">
        <f t="shared" si="67"/>
        <v>0.64292706803720023</v>
      </c>
    </row>
    <row r="1052" spans="1:19" ht="15.6">
      <c r="A1052" s="2">
        <v>3354</v>
      </c>
      <c r="B1052" s="3">
        <v>46183</v>
      </c>
      <c r="C1052" s="4">
        <f>YEAR(SalesDataTable[[#This Row],[Order Date]])</f>
        <v>2026</v>
      </c>
      <c r="D1052" s="10" t="str">
        <f>"Q"&amp;ROUNDUP(MONTH(SalesDataTable[[#This Row],[Order Date]])/3,0)</f>
        <v>Q2</v>
      </c>
      <c r="E1052" s="4" t="str">
        <f>TEXT(SalesDataTable[[#This Row],[Order Date]],"mmm")</f>
        <v>Jun</v>
      </c>
      <c r="F1052" s="4" t="s">
        <v>6</v>
      </c>
      <c r="G1052" s="4" t="s">
        <v>27</v>
      </c>
      <c r="H1052" s="4" t="s">
        <v>19</v>
      </c>
      <c r="I1052" s="4" t="s">
        <v>13</v>
      </c>
      <c r="J1052" s="4" t="s">
        <v>23</v>
      </c>
      <c r="K1052" s="4" t="s">
        <v>40</v>
      </c>
      <c r="L1052" s="8">
        <v>1</v>
      </c>
      <c r="M1052" s="5">
        <v>82.21</v>
      </c>
      <c r="N1052" s="6">
        <v>0.05</v>
      </c>
      <c r="O1052" s="5">
        <v>39.04</v>
      </c>
      <c r="P1052" s="5">
        <f t="shared" si="64"/>
        <v>78.099499999999992</v>
      </c>
      <c r="Q1052" s="5">
        <f t="shared" si="65"/>
        <v>39.04</v>
      </c>
      <c r="R1052" s="5">
        <f t="shared" si="66"/>
        <v>39.059499999999993</v>
      </c>
      <c r="S1052" s="7">
        <f t="shared" si="67"/>
        <v>0.50012484074802011</v>
      </c>
    </row>
    <row r="1053" spans="1:19" ht="15.6">
      <c r="A1053" s="2">
        <v>3532</v>
      </c>
      <c r="B1053" s="3">
        <v>46183</v>
      </c>
      <c r="C1053" s="4">
        <f>YEAR(SalesDataTable[[#This Row],[Order Date]])</f>
        <v>2026</v>
      </c>
      <c r="D1053" s="10" t="str">
        <f>"Q"&amp;ROUNDUP(MONTH(SalesDataTable[[#This Row],[Order Date]])/3,0)</f>
        <v>Q2</v>
      </c>
      <c r="E1053" s="4" t="str">
        <f>TEXT(SalesDataTable[[#This Row],[Order Date]],"mmm")</f>
        <v>Jun</v>
      </c>
      <c r="F1053" s="4" t="s">
        <v>11</v>
      </c>
      <c r="G1053" s="4" t="s">
        <v>39</v>
      </c>
      <c r="H1053" s="4" t="s">
        <v>28</v>
      </c>
      <c r="I1053" s="4" t="s">
        <v>16</v>
      </c>
      <c r="J1053" s="4" t="s">
        <v>34</v>
      </c>
      <c r="K1053" s="4" t="s">
        <v>42</v>
      </c>
      <c r="L1053" s="8">
        <v>1</v>
      </c>
      <c r="M1053" s="5">
        <v>35.93</v>
      </c>
      <c r="N1053" s="6">
        <v>0.1</v>
      </c>
      <c r="O1053" s="5">
        <v>13.52</v>
      </c>
      <c r="P1053" s="5">
        <f t="shared" si="64"/>
        <v>32.337000000000003</v>
      </c>
      <c r="Q1053" s="5">
        <f t="shared" si="65"/>
        <v>13.52</v>
      </c>
      <c r="R1053" s="5">
        <f t="shared" si="66"/>
        <v>18.817000000000004</v>
      </c>
      <c r="S1053" s="7">
        <f t="shared" si="67"/>
        <v>0.58190308315551853</v>
      </c>
    </row>
    <row r="1054" spans="1:19" ht="15.6">
      <c r="A1054" s="2">
        <v>3636</v>
      </c>
      <c r="B1054" s="3">
        <v>46183</v>
      </c>
      <c r="C1054" s="4">
        <f>YEAR(SalesDataTable[[#This Row],[Order Date]])</f>
        <v>2026</v>
      </c>
      <c r="D1054" s="10" t="str">
        <f>"Q"&amp;ROUNDUP(MONTH(SalesDataTable[[#This Row],[Order Date]])/3,0)</f>
        <v>Q2</v>
      </c>
      <c r="E1054" s="4" t="str">
        <f>TEXT(SalesDataTable[[#This Row],[Order Date]],"mmm")</f>
        <v>Jun</v>
      </c>
      <c r="F1054" s="4" t="s">
        <v>0</v>
      </c>
      <c r="G1054" s="4" t="s">
        <v>1</v>
      </c>
      <c r="H1054" s="4" t="s">
        <v>28</v>
      </c>
      <c r="I1054" s="4" t="s">
        <v>13</v>
      </c>
      <c r="J1054" s="4" t="s">
        <v>14</v>
      </c>
      <c r="K1054" s="4" t="s">
        <v>48</v>
      </c>
      <c r="L1054" s="8">
        <v>2</v>
      </c>
      <c r="M1054" s="5">
        <v>164.77</v>
      </c>
      <c r="N1054" s="6">
        <v>0</v>
      </c>
      <c r="O1054" s="5">
        <v>89.07</v>
      </c>
      <c r="P1054" s="5">
        <f t="shared" si="64"/>
        <v>329.54</v>
      </c>
      <c r="Q1054" s="5">
        <f t="shared" si="65"/>
        <v>178.14</v>
      </c>
      <c r="R1054" s="5">
        <f t="shared" si="66"/>
        <v>151.40000000000003</v>
      </c>
      <c r="S1054" s="7">
        <f t="shared" si="67"/>
        <v>0.45942829398555568</v>
      </c>
    </row>
    <row r="1055" spans="1:19" ht="15.6">
      <c r="A1055" s="2">
        <v>3810</v>
      </c>
      <c r="B1055" s="3">
        <v>46183</v>
      </c>
      <c r="C1055" s="4">
        <f>YEAR(SalesDataTable[[#This Row],[Order Date]])</f>
        <v>2026</v>
      </c>
      <c r="D1055" s="10" t="str">
        <f>"Q"&amp;ROUNDUP(MONTH(SalesDataTable[[#This Row],[Order Date]])/3,0)</f>
        <v>Q2</v>
      </c>
      <c r="E1055" s="4" t="str">
        <f>TEXT(SalesDataTable[[#This Row],[Order Date]],"mmm")</f>
        <v>Jun</v>
      </c>
      <c r="F1055" s="4" t="s">
        <v>11</v>
      </c>
      <c r="G1055" s="4" t="s">
        <v>12</v>
      </c>
      <c r="H1055" s="4" t="s">
        <v>8</v>
      </c>
      <c r="I1055" s="4" t="s">
        <v>16</v>
      </c>
      <c r="J1055" s="4" t="s">
        <v>14</v>
      </c>
      <c r="K1055" s="4" t="s">
        <v>32</v>
      </c>
      <c r="L1055" s="8">
        <v>4</v>
      </c>
      <c r="M1055" s="5">
        <v>47.36</v>
      </c>
      <c r="N1055" s="6">
        <v>0.1</v>
      </c>
      <c r="O1055" s="5">
        <v>18.87</v>
      </c>
      <c r="P1055" s="5">
        <f t="shared" si="64"/>
        <v>170.49600000000001</v>
      </c>
      <c r="Q1055" s="5">
        <f t="shared" si="65"/>
        <v>75.48</v>
      </c>
      <c r="R1055" s="5">
        <f t="shared" si="66"/>
        <v>95.016000000000005</v>
      </c>
      <c r="S1055" s="7">
        <f t="shared" si="67"/>
        <v>0.55729166666666663</v>
      </c>
    </row>
    <row r="1056" spans="1:19" ht="15.6">
      <c r="A1056" s="2">
        <v>4137</v>
      </c>
      <c r="B1056" s="3">
        <v>46183</v>
      </c>
      <c r="C1056" s="4">
        <f>YEAR(SalesDataTable[[#This Row],[Order Date]])</f>
        <v>2026</v>
      </c>
      <c r="D1056" s="10" t="str">
        <f>"Q"&amp;ROUNDUP(MONTH(SalesDataTable[[#This Row],[Order Date]])/3,0)</f>
        <v>Q2</v>
      </c>
      <c r="E1056" s="4" t="str">
        <f>TEXT(SalesDataTable[[#This Row],[Order Date]],"mmm")</f>
        <v>Jun</v>
      </c>
      <c r="F1056" s="4" t="s">
        <v>20</v>
      </c>
      <c r="G1056" s="4" t="s">
        <v>33</v>
      </c>
      <c r="H1056" s="4" t="s">
        <v>2</v>
      </c>
      <c r="I1056" s="4" t="s">
        <v>3</v>
      </c>
      <c r="J1056" s="4" t="s">
        <v>9</v>
      </c>
      <c r="K1056" s="4" t="s">
        <v>10</v>
      </c>
      <c r="L1056" s="8">
        <v>1</v>
      </c>
      <c r="M1056" s="5">
        <v>90.7</v>
      </c>
      <c r="N1056" s="6">
        <v>0</v>
      </c>
      <c r="O1056" s="5">
        <v>44.18</v>
      </c>
      <c r="P1056" s="5">
        <f t="shared" si="64"/>
        <v>90.7</v>
      </c>
      <c r="Q1056" s="5">
        <f t="shared" si="65"/>
        <v>44.18</v>
      </c>
      <c r="R1056" s="5">
        <f t="shared" si="66"/>
        <v>46.52</v>
      </c>
      <c r="S1056" s="7">
        <f t="shared" si="67"/>
        <v>0.51289966923925034</v>
      </c>
    </row>
    <row r="1057" spans="1:19" ht="15.6">
      <c r="A1057" s="2">
        <v>4303</v>
      </c>
      <c r="B1057" s="3">
        <v>46183</v>
      </c>
      <c r="C1057" s="4">
        <f>YEAR(SalesDataTable[[#This Row],[Order Date]])</f>
        <v>2026</v>
      </c>
      <c r="D1057" s="10" t="str">
        <f>"Q"&amp;ROUNDUP(MONTH(SalesDataTable[[#This Row],[Order Date]])/3,0)</f>
        <v>Q2</v>
      </c>
      <c r="E1057" s="4" t="str">
        <f>TEXT(SalesDataTable[[#This Row],[Order Date]],"mmm")</f>
        <v>Jun</v>
      </c>
      <c r="F1057" s="4" t="s">
        <v>11</v>
      </c>
      <c r="G1057" s="4" t="s">
        <v>39</v>
      </c>
      <c r="H1057" s="4" t="s">
        <v>28</v>
      </c>
      <c r="I1057" s="4" t="s">
        <v>3</v>
      </c>
      <c r="J1057" s="4" t="s">
        <v>14</v>
      </c>
      <c r="K1057" s="4" t="s">
        <v>32</v>
      </c>
      <c r="L1057" s="8">
        <v>1</v>
      </c>
      <c r="M1057" s="5">
        <v>45.59</v>
      </c>
      <c r="N1057" s="6">
        <v>0</v>
      </c>
      <c r="O1057" s="5">
        <v>18.57</v>
      </c>
      <c r="P1057" s="5">
        <f t="shared" si="64"/>
        <v>45.59</v>
      </c>
      <c r="Q1057" s="5">
        <f t="shared" si="65"/>
        <v>18.57</v>
      </c>
      <c r="R1057" s="5">
        <f t="shared" si="66"/>
        <v>27.020000000000003</v>
      </c>
      <c r="S1057" s="7">
        <f t="shared" si="67"/>
        <v>0.59267383198069756</v>
      </c>
    </row>
    <row r="1058" spans="1:19" ht="15.6">
      <c r="A1058" s="2">
        <v>4991</v>
      </c>
      <c r="B1058" s="3">
        <v>46183</v>
      </c>
      <c r="C1058" s="4">
        <f>YEAR(SalesDataTable[[#This Row],[Order Date]])</f>
        <v>2026</v>
      </c>
      <c r="D1058" s="10" t="str">
        <f>"Q"&amp;ROUNDUP(MONTH(SalesDataTable[[#This Row],[Order Date]])/3,0)</f>
        <v>Q2</v>
      </c>
      <c r="E1058" s="4" t="str">
        <f>TEXT(SalesDataTable[[#This Row],[Order Date]],"mmm")</f>
        <v>Jun</v>
      </c>
      <c r="F1058" s="4" t="s">
        <v>20</v>
      </c>
      <c r="G1058" s="4" t="s">
        <v>21</v>
      </c>
      <c r="H1058" s="4" t="s">
        <v>2</v>
      </c>
      <c r="I1058" s="4" t="s">
        <v>13</v>
      </c>
      <c r="J1058" s="4" t="s">
        <v>9</v>
      </c>
      <c r="K1058" s="4" t="s">
        <v>17</v>
      </c>
      <c r="L1058" s="8">
        <v>3</v>
      </c>
      <c r="M1058" s="5">
        <v>146.55000000000001</v>
      </c>
      <c r="N1058" s="6">
        <v>0.1</v>
      </c>
      <c r="O1058" s="5">
        <v>79.59</v>
      </c>
      <c r="P1058" s="5">
        <f t="shared" si="64"/>
        <v>395.68500000000006</v>
      </c>
      <c r="Q1058" s="5">
        <f t="shared" si="65"/>
        <v>238.77</v>
      </c>
      <c r="R1058" s="5">
        <f t="shared" si="66"/>
        <v>156.91500000000005</v>
      </c>
      <c r="S1058" s="7">
        <f t="shared" si="67"/>
        <v>0.39656544978960545</v>
      </c>
    </row>
    <row r="1059" spans="1:19" ht="15.6">
      <c r="A1059" s="2">
        <v>39</v>
      </c>
      <c r="B1059" s="3">
        <v>46184</v>
      </c>
      <c r="C1059" s="4">
        <f>YEAR(SalesDataTable[[#This Row],[Order Date]])</f>
        <v>2026</v>
      </c>
      <c r="D1059" s="10" t="str">
        <f>"Q"&amp;ROUNDUP(MONTH(SalesDataTable[[#This Row],[Order Date]])/3,0)</f>
        <v>Q2</v>
      </c>
      <c r="E1059" s="4" t="str">
        <f>TEXT(SalesDataTable[[#This Row],[Order Date]],"mmm")</f>
        <v>Jun</v>
      </c>
      <c r="F1059" s="4" t="s">
        <v>20</v>
      </c>
      <c r="G1059" s="4" t="s">
        <v>33</v>
      </c>
      <c r="H1059" s="4" t="s">
        <v>28</v>
      </c>
      <c r="I1059" s="4" t="s">
        <v>16</v>
      </c>
      <c r="J1059" s="4" t="s">
        <v>4</v>
      </c>
      <c r="K1059" s="4" t="s">
        <v>26</v>
      </c>
      <c r="L1059" s="8">
        <v>4</v>
      </c>
      <c r="M1059" s="5">
        <v>40.33</v>
      </c>
      <c r="N1059" s="6">
        <v>0.1</v>
      </c>
      <c r="O1059" s="5">
        <v>17.170000000000002</v>
      </c>
      <c r="P1059" s="5">
        <f t="shared" si="64"/>
        <v>145.18799999999999</v>
      </c>
      <c r="Q1059" s="5">
        <f t="shared" si="65"/>
        <v>68.680000000000007</v>
      </c>
      <c r="R1059" s="5">
        <f t="shared" si="66"/>
        <v>76.507999999999981</v>
      </c>
      <c r="S1059" s="7">
        <f t="shared" si="67"/>
        <v>0.52695815081136177</v>
      </c>
    </row>
    <row r="1060" spans="1:19" ht="15.6">
      <c r="A1060" s="2">
        <v>206</v>
      </c>
      <c r="B1060" s="3">
        <v>46184</v>
      </c>
      <c r="C1060" s="4">
        <f>YEAR(SalesDataTable[[#This Row],[Order Date]])</f>
        <v>2026</v>
      </c>
      <c r="D1060" s="10" t="str">
        <f>"Q"&amp;ROUNDUP(MONTH(SalesDataTable[[#This Row],[Order Date]])/3,0)</f>
        <v>Q2</v>
      </c>
      <c r="E1060" s="4" t="str">
        <f>TEXT(SalesDataTable[[#This Row],[Order Date]],"mmm")</f>
        <v>Jun</v>
      </c>
      <c r="F1060" s="4" t="s">
        <v>0</v>
      </c>
      <c r="G1060" s="4" t="s">
        <v>1</v>
      </c>
      <c r="H1060" s="4" t="s">
        <v>19</v>
      </c>
      <c r="I1060" s="4" t="s">
        <v>13</v>
      </c>
      <c r="J1060" s="4" t="s">
        <v>4</v>
      </c>
      <c r="K1060" s="4" t="s">
        <v>22</v>
      </c>
      <c r="L1060" s="8">
        <v>2</v>
      </c>
      <c r="M1060" s="5">
        <v>51.83</v>
      </c>
      <c r="N1060" s="6">
        <v>0.1</v>
      </c>
      <c r="O1060" s="5">
        <v>23.1</v>
      </c>
      <c r="P1060" s="5">
        <f t="shared" si="64"/>
        <v>93.293999999999997</v>
      </c>
      <c r="Q1060" s="5">
        <f t="shared" si="65"/>
        <v>46.2</v>
      </c>
      <c r="R1060" s="5">
        <f t="shared" si="66"/>
        <v>47.093999999999994</v>
      </c>
      <c r="S1060" s="7">
        <f t="shared" si="67"/>
        <v>0.50479130490706792</v>
      </c>
    </row>
    <row r="1061" spans="1:19" ht="15.6">
      <c r="A1061" s="2">
        <v>397</v>
      </c>
      <c r="B1061" s="3">
        <v>46184</v>
      </c>
      <c r="C1061" s="4">
        <f>YEAR(SalesDataTable[[#This Row],[Order Date]])</f>
        <v>2026</v>
      </c>
      <c r="D1061" s="10" t="str">
        <f>"Q"&amp;ROUNDUP(MONTH(SalesDataTable[[#This Row],[Order Date]])/3,0)</f>
        <v>Q2</v>
      </c>
      <c r="E1061" s="4" t="str">
        <f>TEXT(SalesDataTable[[#This Row],[Order Date]],"mmm")</f>
        <v>Jun</v>
      </c>
      <c r="F1061" s="4" t="s">
        <v>20</v>
      </c>
      <c r="G1061" s="4" t="s">
        <v>33</v>
      </c>
      <c r="H1061" s="4" t="s">
        <v>2</v>
      </c>
      <c r="I1061" s="4" t="s">
        <v>16</v>
      </c>
      <c r="J1061" s="4" t="s">
        <v>23</v>
      </c>
      <c r="K1061" s="4" t="s">
        <v>51</v>
      </c>
      <c r="L1061" s="8">
        <v>2</v>
      </c>
      <c r="M1061" s="5">
        <v>121.19</v>
      </c>
      <c r="N1061" s="6">
        <v>0.05</v>
      </c>
      <c r="O1061" s="5">
        <v>58.91</v>
      </c>
      <c r="P1061" s="5">
        <f t="shared" si="64"/>
        <v>230.261</v>
      </c>
      <c r="Q1061" s="5">
        <f t="shared" si="65"/>
        <v>117.82</v>
      </c>
      <c r="R1061" s="5">
        <f t="shared" si="66"/>
        <v>112.441</v>
      </c>
      <c r="S1061" s="7">
        <f t="shared" si="67"/>
        <v>0.48831977625390321</v>
      </c>
    </row>
    <row r="1062" spans="1:19" ht="15.6">
      <c r="A1062" s="2">
        <v>763</v>
      </c>
      <c r="B1062" s="3">
        <v>46184</v>
      </c>
      <c r="C1062" s="4">
        <f>YEAR(SalesDataTable[[#This Row],[Order Date]])</f>
        <v>2026</v>
      </c>
      <c r="D1062" s="10" t="str">
        <f>"Q"&amp;ROUNDUP(MONTH(SalesDataTable[[#This Row],[Order Date]])/3,0)</f>
        <v>Q2</v>
      </c>
      <c r="E1062" s="4" t="str">
        <f>TEXT(SalesDataTable[[#This Row],[Order Date]],"mmm")</f>
        <v>Jun</v>
      </c>
      <c r="F1062" s="4" t="s">
        <v>20</v>
      </c>
      <c r="G1062" s="4" t="s">
        <v>47</v>
      </c>
      <c r="H1062" s="4" t="s">
        <v>19</v>
      </c>
      <c r="I1062" s="4" t="s">
        <v>13</v>
      </c>
      <c r="J1062" s="4" t="s">
        <v>9</v>
      </c>
      <c r="K1062" s="4" t="s">
        <v>37</v>
      </c>
      <c r="L1062" s="8">
        <v>1</v>
      </c>
      <c r="M1062" s="5">
        <v>154.09</v>
      </c>
      <c r="N1062" s="6">
        <v>0</v>
      </c>
      <c r="O1062" s="5">
        <v>77.37</v>
      </c>
      <c r="P1062" s="5">
        <f t="shared" si="64"/>
        <v>154.09</v>
      </c>
      <c r="Q1062" s="5">
        <f t="shared" si="65"/>
        <v>77.37</v>
      </c>
      <c r="R1062" s="5">
        <f t="shared" si="66"/>
        <v>76.72</v>
      </c>
      <c r="S1062" s="7">
        <f t="shared" si="67"/>
        <v>0.49789084301382308</v>
      </c>
    </row>
    <row r="1063" spans="1:19" ht="15.6">
      <c r="A1063" s="2">
        <v>1059</v>
      </c>
      <c r="B1063" s="3">
        <v>46184</v>
      </c>
      <c r="C1063" s="4">
        <f>YEAR(SalesDataTable[[#This Row],[Order Date]])</f>
        <v>2026</v>
      </c>
      <c r="D1063" s="10" t="str">
        <f>"Q"&amp;ROUNDUP(MONTH(SalesDataTable[[#This Row],[Order Date]])/3,0)</f>
        <v>Q2</v>
      </c>
      <c r="E1063" s="4" t="str">
        <f>TEXT(SalesDataTable[[#This Row],[Order Date]],"mmm")</f>
        <v>Jun</v>
      </c>
      <c r="F1063" s="4" t="s">
        <v>0</v>
      </c>
      <c r="G1063" s="4" t="s">
        <v>1</v>
      </c>
      <c r="H1063" s="4" t="s">
        <v>2</v>
      </c>
      <c r="I1063" s="4" t="s">
        <v>13</v>
      </c>
      <c r="J1063" s="4" t="s">
        <v>4</v>
      </c>
      <c r="K1063" s="4" t="s">
        <v>5</v>
      </c>
      <c r="L1063" s="8">
        <v>1</v>
      </c>
      <c r="M1063" s="5">
        <v>80.64</v>
      </c>
      <c r="N1063" s="6">
        <v>0.05</v>
      </c>
      <c r="O1063" s="5">
        <v>43.85</v>
      </c>
      <c r="P1063" s="5">
        <f t="shared" si="64"/>
        <v>76.60799999999999</v>
      </c>
      <c r="Q1063" s="5">
        <f t="shared" si="65"/>
        <v>43.85</v>
      </c>
      <c r="R1063" s="5">
        <f t="shared" si="66"/>
        <v>32.757999999999988</v>
      </c>
      <c r="S1063" s="7">
        <f t="shared" si="67"/>
        <v>0.42760547201336668</v>
      </c>
    </row>
    <row r="1064" spans="1:19" ht="15.6">
      <c r="A1064" s="2">
        <v>1332</v>
      </c>
      <c r="B1064" s="3">
        <v>46184</v>
      </c>
      <c r="C1064" s="4">
        <f>YEAR(SalesDataTable[[#This Row],[Order Date]])</f>
        <v>2026</v>
      </c>
      <c r="D1064" s="10" t="str">
        <f>"Q"&amp;ROUNDUP(MONTH(SalesDataTable[[#This Row],[Order Date]])/3,0)</f>
        <v>Q2</v>
      </c>
      <c r="E1064" s="4" t="str">
        <f>TEXT(SalesDataTable[[#This Row],[Order Date]],"mmm")</f>
        <v>Jun</v>
      </c>
      <c r="F1064" s="4" t="s">
        <v>6</v>
      </c>
      <c r="G1064" s="4" t="s">
        <v>43</v>
      </c>
      <c r="H1064" s="4" t="s">
        <v>28</v>
      </c>
      <c r="I1064" s="4" t="s">
        <v>3</v>
      </c>
      <c r="J1064" s="4" t="s">
        <v>9</v>
      </c>
      <c r="K1064" s="4" t="s">
        <v>10</v>
      </c>
      <c r="L1064" s="8">
        <v>1</v>
      </c>
      <c r="M1064" s="5">
        <v>94.01</v>
      </c>
      <c r="N1064" s="6">
        <v>0.15</v>
      </c>
      <c r="O1064" s="5">
        <v>46.12</v>
      </c>
      <c r="P1064" s="5">
        <f t="shared" si="64"/>
        <v>79.908500000000004</v>
      </c>
      <c r="Q1064" s="5">
        <f t="shared" si="65"/>
        <v>46.12</v>
      </c>
      <c r="R1064" s="5">
        <f t="shared" si="66"/>
        <v>33.788500000000006</v>
      </c>
      <c r="S1064" s="7">
        <f t="shared" si="67"/>
        <v>0.42283987310486376</v>
      </c>
    </row>
    <row r="1065" spans="1:19" ht="15.6">
      <c r="A1065" s="2">
        <v>1447</v>
      </c>
      <c r="B1065" s="3">
        <v>46184</v>
      </c>
      <c r="C1065" s="4">
        <f>YEAR(SalesDataTable[[#This Row],[Order Date]])</f>
        <v>2026</v>
      </c>
      <c r="D1065" s="10" t="str">
        <f>"Q"&amp;ROUNDUP(MONTH(SalesDataTable[[#This Row],[Order Date]])/3,0)</f>
        <v>Q2</v>
      </c>
      <c r="E1065" s="4" t="str">
        <f>TEXT(SalesDataTable[[#This Row],[Order Date]],"mmm")</f>
        <v>Jun</v>
      </c>
      <c r="F1065" s="4" t="s">
        <v>6</v>
      </c>
      <c r="G1065" s="4" t="s">
        <v>27</v>
      </c>
      <c r="H1065" s="4" t="s">
        <v>2</v>
      </c>
      <c r="I1065" s="4" t="s">
        <v>3</v>
      </c>
      <c r="J1065" s="4" t="s">
        <v>4</v>
      </c>
      <c r="K1065" s="4" t="s">
        <v>22</v>
      </c>
      <c r="L1065" s="8">
        <v>1</v>
      </c>
      <c r="M1065" s="5">
        <v>51.09</v>
      </c>
      <c r="N1065" s="6">
        <v>0</v>
      </c>
      <c r="O1065" s="5">
        <v>22.78</v>
      </c>
      <c r="P1065" s="5">
        <f t="shared" si="64"/>
        <v>51.09</v>
      </c>
      <c r="Q1065" s="5">
        <f t="shared" si="65"/>
        <v>22.78</v>
      </c>
      <c r="R1065" s="5">
        <f t="shared" si="66"/>
        <v>28.310000000000002</v>
      </c>
      <c r="S1065" s="7">
        <f t="shared" si="67"/>
        <v>0.55412018007437858</v>
      </c>
    </row>
    <row r="1066" spans="1:19" ht="15.6">
      <c r="A1066" s="2">
        <v>2990</v>
      </c>
      <c r="B1066" s="3">
        <v>46184</v>
      </c>
      <c r="C1066" s="4">
        <f>YEAR(SalesDataTable[[#This Row],[Order Date]])</f>
        <v>2026</v>
      </c>
      <c r="D1066" s="10" t="str">
        <f>"Q"&amp;ROUNDUP(MONTH(SalesDataTable[[#This Row],[Order Date]])/3,0)</f>
        <v>Q2</v>
      </c>
      <c r="E1066" s="4" t="str">
        <f>TEXT(SalesDataTable[[#This Row],[Order Date]],"mmm")</f>
        <v>Jun</v>
      </c>
      <c r="F1066" s="4" t="s">
        <v>6</v>
      </c>
      <c r="G1066" s="4" t="s">
        <v>27</v>
      </c>
      <c r="H1066" s="4" t="s">
        <v>28</v>
      </c>
      <c r="I1066" s="4" t="s">
        <v>3</v>
      </c>
      <c r="J1066" s="4" t="s">
        <v>9</v>
      </c>
      <c r="K1066" s="4" t="s">
        <v>17</v>
      </c>
      <c r="L1066" s="8">
        <v>1</v>
      </c>
      <c r="M1066" s="5">
        <v>146.66</v>
      </c>
      <c r="N1066" s="6">
        <v>0</v>
      </c>
      <c r="O1066" s="5">
        <v>78.709999999999994</v>
      </c>
      <c r="P1066" s="5">
        <f t="shared" si="64"/>
        <v>146.66</v>
      </c>
      <c r="Q1066" s="5">
        <f t="shared" si="65"/>
        <v>78.709999999999994</v>
      </c>
      <c r="R1066" s="5">
        <f t="shared" si="66"/>
        <v>67.95</v>
      </c>
      <c r="S1066" s="7">
        <f t="shared" si="67"/>
        <v>0.4633165143870176</v>
      </c>
    </row>
    <row r="1067" spans="1:19" ht="15.6">
      <c r="A1067" s="2">
        <v>3769</v>
      </c>
      <c r="B1067" s="3">
        <v>46184</v>
      </c>
      <c r="C1067" s="4">
        <f>YEAR(SalesDataTable[[#This Row],[Order Date]])</f>
        <v>2026</v>
      </c>
      <c r="D1067" s="10" t="str">
        <f>"Q"&amp;ROUNDUP(MONTH(SalesDataTable[[#This Row],[Order Date]])/3,0)</f>
        <v>Q2</v>
      </c>
      <c r="E1067" s="4" t="str">
        <f>TEXT(SalesDataTable[[#This Row],[Order Date]],"mmm")</f>
        <v>Jun</v>
      </c>
      <c r="F1067" s="4" t="s">
        <v>6</v>
      </c>
      <c r="G1067" s="4" t="s">
        <v>43</v>
      </c>
      <c r="H1067" s="4" t="s">
        <v>19</v>
      </c>
      <c r="I1067" s="4" t="s">
        <v>13</v>
      </c>
      <c r="J1067" s="4" t="s">
        <v>23</v>
      </c>
      <c r="K1067" s="4" t="s">
        <v>29</v>
      </c>
      <c r="L1067" s="8">
        <v>2</v>
      </c>
      <c r="M1067" s="5">
        <v>199.03</v>
      </c>
      <c r="N1067" s="6">
        <v>0</v>
      </c>
      <c r="O1067" s="5">
        <v>104.7</v>
      </c>
      <c r="P1067" s="5">
        <f t="shared" si="64"/>
        <v>398.06</v>
      </c>
      <c r="Q1067" s="5">
        <f t="shared" si="65"/>
        <v>209.4</v>
      </c>
      <c r="R1067" s="5">
        <f t="shared" si="66"/>
        <v>188.66</v>
      </c>
      <c r="S1067" s="7">
        <f t="shared" si="67"/>
        <v>0.47394865095714211</v>
      </c>
    </row>
    <row r="1068" spans="1:19" ht="15.6">
      <c r="A1068" s="2">
        <v>4152</v>
      </c>
      <c r="B1068" s="3">
        <v>46184</v>
      </c>
      <c r="C1068" s="4">
        <f>YEAR(SalesDataTable[[#This Row],[Order Date]])</f>
        <v>2026</v>
      </c>
      <c r="D1068" s="10" t="str">
        <f>"Q"&amp;ROUNDUP(MONTH(SalesDataTable[[#This Row],[Order Date]])/3,0)</f>
        <v>Q2</v>
      </c>
      <c r="E1068" s="4" t="str">
        <f>TEXT(SalesDataTable[[#This Row],[Order Date]],"mmm")</f>
        <v>Jun</v>
      </c>
      <c r="F1068" s="4" t="s">
        <v>11</v>
      </c>
      <c r="G1068" s="4" t="s">
        <v>12</v>
      </c>
      <c r="H1068" s="4" t="s">
        <v>2</v>
      </c>
      <c r="I1068" s="4" t="s">
        <v>3</v>
      </c>
      <c r="J1068" s="4" t="s">
        <v>4</v>
      </c>
      <c r="K1068" s="4" t="s">
        <v>26</v>
      </c>
      <c r="L1068" s="8">
        <v>5</v>
      </c>
      <c r="M1068" s="5">
        <v>41.18</v>
      </c>
      <c r="N1068" s="6">
        <v>0.05</v>
      </c>
      <c r="O1068" s="5">
        <v>16.87</v>
      </c>
      <c r="P1068" s="5">
        <f t="shared" si="64"/>
        <v>195.60499999999999</v>
      </c>
      <c r="Q1068" s="5">
        <f t="shared" si="65"/>
        <v>84.350000000000009</v>
      </c>
      <c r="R1068" s="5">
        <f t="shared" si="66"/>
        <v>111.25499999999998</v>
      </c>
      <c r="S1068" s="7">
        <f t="shared" si="67"/>
        <v>0.56877380435060443</v>
      </c>
    </row>
    <row r="1069" spans="1:19" ht="15.6">
      <c r="A1069" s="2">
        <v>4242</v>
      </c>
      <c r="B1069" s="3">
        <v>46184</v>
      </c>
      <c r="C1069" s="4">
        <f>YEAR(SalesDataTable[[#This Row],[Order Date]])</f>
        <v>2026</v>
      </c>
      <c r="D1069" s="10" t="str">
        <f>"Q"&amp;ROUNDUP(MONTH(SalesDataTable[[#This Row],[Order Date]])/3,0)</f>
        <v>Q2</v>
      </c>
      <c r="E1069" s="4" t="str">
        <f>TEXT(SalesDataTable[[#This Row],[Order Date]],"mmm")</f>
        <v>Jun</v>
      </c>
      <c r="F1069" s="4" t="s">
        <v>6</v>
      </c>
      <c r="G1069" s="4" t="s">
        <v>43</v>
      </c>
      <c r="H1069" s="4" t="s">
        <v>19</v>
      </c>
      <c r="I1069" s="4" t="s">
        <v>16</v>
      </c>
      <c r="J1069" s="4" t="s">
        <v>9</v>
      </c>
      <c r="K1069" s="4" t="s">
        <v>17</v>
      </c>
      <c r="L1069" s="8">
        <v>2</v>
      </c>
      <c r="M1069" s="5">
        <v>141.18</v>
      </c>
      <c r="N1069" s="6">
        <v>0</v>
      </c>
      <c r="O1069" s="5">
        <v>78.66</v>
      </c>
      <c r="P1069" s="5">
        <f t="shared" si="64"/>
        <v>282.36</v>
      </c>
      <c r="Q1069" s="5">
        <f t="shared" si="65"/>
        <v>157.32</v>
      </c>
      <c r="R1069" s="5">
        <f t="shared" si="66"/>
        <v>125.04000000000002</v>
      </c>
      <c r="S1069" s="7">
        <f t="shared" si="67"/>
        <v>0.44283892902677441</v>
      </c>
    </row>
    <row r="1070" spans="1:19" ht="15.6">
      <c r="A1070" s="2">
        <v>4780</v>
      </c>
      <c r="B1070" s="3">
        <v>46184</v>
      </c>
      <c r="C1070" s="4">
        <f>YEAR(SalesDataTable[[#This Row],[Order Date]])</f>
        <v>2026</v>
      </c>
      <c r="D1070" s="10" t="str">
        <f>"Q"&amp;ROUNDUP(MONTH(SalesDataTable[[#This Row],[Order Date]])/3,0)</f>
        <v>Q2</v>
      </c>
      <c r="E1070" s="4" t="str">
        <f>TEXT(SalesDataTable[[#This Row],[Order Date]],"mmm")</f>
        <v>Jun</v>
      </c>
      <c r="F1070" s="4" t="s">
        <v>6</v>
      </c>
      <c r="G1070" s="4" t="s">
        <v>43</v>
      </c>
      <c r="H1070" s="4" t="s">
        <v>19</v>
      </c>
      <c r="I1070" s="4" t="s">
        <v>3</v>
      </c>
      <c r="J1070" s="4" t="s">
        <v>4</v>
      </c>
      <c r="K1070" s="4" t="s">
        <v>5</v>
      </c>
      <c r="L1070" s="8">
        <v>1</v>
      </c>
      <c r="M1070" s="5">
        <v>82.47</v>
      </c>
      <c r="N1070" s="6">
        <v>0.1</v>
      </c>
      <c r="O1070" s="5">
        <v>42.73</v>
      </c>
      <c r="P1070" s="5">
        <f t="shared" si="64"/>
        <v>74.222999999999999</v>
      </c>
      <c r="Q1070" s="5">
        <f t="shared" si="65"/>
        <v>42.73</v>
      </c>
      <c r="R1070" s="5">
        <f t="shared" si="66"/>
        <v>31.493000000000002</v>
      </c>
      <c r="S1070" s="7">
        <f t="shared" si="67"/>
        <v>0.42430243994449163</v>
      </c>
    </row>
    <row r="1071" spans="1:19" ht="15.6">
      <c r="A1071" s="2">
        <v>63</v>
      </c>
      <c r="B1071" s="3">
        <v>46185</v>
      </c>
      <c r="C1071" s="4">
        <f>YEAR(SalesDataTable[[#This Row],[Order Date]])</f>
        <v>2026</v>
      </c>
      <c r="D1071" s="10" t="str">
        <f>"Q"&amp;ROUNDUP(MONTH(SalesDataTable[[#This Row],[Order Date]])/3,0)</f>
        <v>Q2</v>
      </c>
      <c r="E1071" s="4" t="str">
        <f>TEXT(SalesDataTable[[#This Row],[Order Date]],"mmm")</f>
        <v>Jun</v>
      </c>
      <c r="F1071" s="4" t="s">
        <v>6</v>
      </c>
      <c r="G1071" s="4" t="s">
        <v>7</v>
      </c>
      <c r="H1071" s="4" t="s">
        <v>28</v>
      </c>
      <c r="I1071" s="4" t="s">
        <v>3</v>
      </c>
      <c r="J1071" s="4" t="s">
        <v>14</v>
      </c>
      <c r="K1071" s="4" t="s">
        <v>48</v>
      </c>
      <c r="L1071" s="8">
        <v>1</v>
      </c>
      <c r="M1071" s="5">
        <v>166.91</v>
      </c>
      <c r="N1071" s="6">
        <v>0</v>
      </c>
      <c r="O1071" s="5">
        <v>85.58</v>
      </c>
      <c r="P1071" s="5">
        <f t="shared" si="64"/>
        <v>166.91</v>
      </c>
      <c r="Q1071" s="5">
        <f t="shared" si="65"/>
        <v>85.58</v>
      </c>
      <c r="R1071" s="5">
        <f t="shared" si="66"/>
        <v>81.33</v>
      </c>
      <c r="S1071" s="7">
        <f t="shared" si="67"/>
        <v>0.48726858786172189</v>
      </c>
    </row>
    <row r="1072" spans="1:19" ht="15.6">
      <c r="A1072" s="2">
        <v>190</v>
      </c>
      <c r="B1072" s="3">
        <v>46185</v>
      </c>
      <c r="C1072" s="4">
        <f>YEAR(SalesDataTable[[#This Row],[Order Date]])</f>
        <v>2026</v>
      </c>
      <c r="D1072" s="10" t="str">
        <f>"Q"&amp;ROUNDUP(MONTH(SalesDataTable[[#This Row],[Order Date]])/3,0)</f>
        <v>Q2</v>
      </c>
      <c r="E1072" s="4" t="str">
        <f>TEXT(SalesDataTable[[#This Row],[Order Date]],"mmm")</f>
        <v>Jun</v>
      </c>
      <c r="F1072" s="4" t="s">
        <v>0</v>
      </c>
      <c r="G1072" s="4" t="s">
        <v>1</v>
      </c>
      <c r="H1072" s="4" t="s">
        <v>19</v>
      </c>
      <c r="I1072" s="4" t="s">
        <v>16</v>
      </c>
      <c r="J1072" s="4" t="s">
        <v>14</v>
      </c>
      <c r="K1072" s="4" t="s">
        <v>32</v>
      </c>
      <c r="L1072" s="8">
        <v>1</v>
      </c>
      <c r="M1072" s="5">
        <v>45.99</v>
      </c>
      <c r="N1072" s="6">
        <v>0</v>
      </c>
      <c r="O1072" s="5">
        <v>18.579999999999998</v>
      </c>
      <c r="P1072" s="5">
        <f t="shared" si="64"/>
        <v>45.99</v>
      </c>
      <c r="Q1072" s="5">
        <f t="shared" si="65"/>
        <v>18.579999999999998</v>
      </c>
      <c r="R1072" s="5">
        <f t="shared" si="66"/>
        <v>27.410000000000004</v>
      </c>
      <c r="S1072" s="7">
        <f t="shared" si="67"/>
        <v>0.59599913024570561</v>
      </c>
    </row>
    <row r="1073" spans="1:19" ht="15.6">
      <c r="A1073" s="2">
        <v>268</v>
      </c>
      <c r="B1073" s="3">
        <v>46185</v>
      </c>
      <c r="C1073" s="4">
        <f>YEAR(SalesDataTable[[#This Row],[Order Date]])</f>
        <v>2026</v>
      </c>
      <c r="D1073" s="10" t="str">
        <f>"Q"&amp;ROUNDUP(MONTH(SalesDataTable[[#This Row],[Order Date]])/3,0)</f>
        <v>Q2</v>
      </c>
      <c r="E1073" s="4" t="str">
        <f>TEXT(SalesDataTable[[#This Row],[Order Date]],"mmm")</f>
        <v>Jun</v>
      </c>
      <c r="F1073" s="4" t="s">
        <v>20</v>
      </c>
      <c r="G1073" s="4" t="s">
        <v>47</v>
      </c>
      <c r="H1073" s="4" t="s">
        <v>19</v>
      </c>
      <c r="I1073" s="4" t="s">
        <v>16</v>
      </c>
      <c r="J1073" s="4" t="s">
        <v>34</v>
      </c>
      <c r="K1073" s="4" t="s">
        <v>42</v>
      </c>
      <c r="L1073" s="8">
        <v>1</v>
      </c>
      <c r="M1073" s="5">
        <v>37.01</v>
      </c>
      <c r="N1073" s="6">
        <v>0.05</v>
      </c>
      <c r="O1073" s="5">
        <v>14.18</v>
      </c>
      <c r="P1073" s="5">
        <f t="shared" si="64"/>
        <v>35.159499999999994</v>
      </c>
      <c r="Q1073" s="5">
        <f t="shared" si="65"/>
        <v>14.18</v>
      </c>
      <c r="R1073" s="5">
        <f t="shared" si="66"/>
        <v>20.979499999999994</v>
      </c>
      <c r="S1073" s="7">
        <f t="shared" si="67"/>
        <v>0.59669506107879799</v>
      </c>
    </row>
    <row r="1074" spans="1:19" ht="15.6">
      <c r="A1074" s="2">
        <v>691</v>
      </c>
      <c r="B1074" s="3">
        <v>46185</v>
      </c>
      <c r="C1074" s="4">
        <f>YEAR(SalesDataTable[[#This Row],[Order Date]])</f>
        <v>2026</v>
      </c>
      <c r="D1074" s="10" t="str">
        <f>"Q"&amp;ROUNDUP(MONTH(SalesDataTable[[#This Row],[Order Date]])/3,0)</f>
        <v>Q2</v>
      </c>
      <c r="E1074" s="4" t="str">
        <f>TEXT(SalesDataTable[[#This Row],[Order Date]],"mmm")</f>
        <v>Jun</v>
      </c>
      <c r="F1074" s="4" t="s">
        <v>20</v>
      </c>
      <c r="G1074" s="4" t="s">
        <v>33</v>
      </c>
      <c r="H1074" s="4" t="s">
        <v>28</v>
      </c>
      <c r="I1074" s="4" t="s">
        <v>16</v>
      </c>
      <c r="J1074" s="4" t="s">
        <v>9</v>
      </c>
      <c r="K1074" s="4" t="s">
        <v>17</v>
      </c>
      <c r="L1074" s="8">
        <v>5</v>
      </c>
      <c r="M1074" s="5">
        <v>140.9</v>
      </c>
      <c r="N1074" s="6">
        <v>0</v>
      </c>
      <c r="O1074" s="5">
        <v>80.16</v>
      </c>
      <c r="P1074" s="5">
        <f t="shared" si="64"/>
        <v>704.5</v>
      </c>
      <c r="Q1074" s="5">
        <f t="shared" si="65"/>
        <v>400.79999999999995</v>
      </c>
      <c r="R1074" s="5">
        <f t="shared" si="66"/>
        <v>303.70000000000005</v>
      </c>
      <c r="S1074" s="7">
        <f t="shared" si="67"/>
        <v>0.43108587650816188</v>
      </c>
    </row>
    <row r="1075" spans="1:19" ht="15.6">
      <c r="A1075" s="2">
        <v>810</v>
      </c>
      <c r="B1075" s="3">
        <v>46185</v>
      </c>
      <c r="C1075" s="4">
        <f>YEAR(SalesDataTable[[#This Row],[Order Date]])</f>
        <v>2026</v>
      </c>
      <c r="D1075" s="10" t="str">
        <f>"Q"&amp;ROUNDUP(MONTH(SalesDataTable[[#This Row],[Order Date]])/3,0)</f>
        <v>Q2</v>
      </c>
      <c r="E1075" s="4" t="str">
        <f>TEXT(SalesDataTable[[#This Row],[Order Date]],"mmm")</f>
        <v>Jun</v>
      </c>
      <c r="F1075" s="4" t="s">
        <v>6</v>
      </c>
      <c r="G1075" s="4" t="s">
        <v>43</v>
      </c>
      <c r="H1075" s="4" t="s">
        <v>19</v>
      </c>
      <c r="I1075" s="4" t="s">
        <v>13</v>
      </c>
      <c r="J1075" s="4" t="s">
        <v>34</v>
      </c>
      <c r="K1075" s="4" t="s">
        <v>42</v>
      </c>
      <c r="L1075" s="8">
        <v>3</v>
      </c>
      <c r="M1075" s="5">
        <v>36.659999999999997</v>
      </c>
      <c r="N1075" s="6">
        <v>0</v>
      </c>
      <c r="O1075" s="5">
        <v>13.55</v>
      </c>
      <c r="P1075" s="5">
        <f t="shared" si="64"/>
        <v>109.97999999999999</v>
      </c>
      <c r="Q1075" s="5">
        <f t="shared" si="65"/>
        <v>40.650000000000006</v>
      </c>
      <c r="R1075" s="5">
        <f t="shared" si="66"/>
        <v>69.329999999999984</v>
      </c>
      <c r="S1075" s="7">
        <f t="shared" si="67"/>
        <v>0.63038734315330047</v>
      </c>
    </row>
    <row r="1076" spans="1:19" ht="15.6">
      <c r="A1076" s="2">
        <v>855</v>
      </c>
      <c r="B1076" s="3">
        <v>46185</v>
      </c>
      <c r="C1076" s="4">
        <f>YEAR(SalesDataTable[[#This Row],[Order Date]])</f>
        <v>2026</v>
      </c>
      <c r="D1076" s="10" t="str">
        <f>"Q"&amp;ROUNDUP(MONTH(SalesDataTable[[#This Row],[Order Date]])/3,0)</f>
        <v>Q2</v>
      </c>
      <c r="E1076" s="4" t="str">
        <f>TEXT(SalesDataTable[[#This Row],[Order Date]],"mmm")</f>
        <v>Jun</v>
      </c>
      <c r="F1076" s="4" t="s">
        <v>6</v>
      </c>
      <c r="G1076" s="4" t="s">
        <v>27</v>
      </c>
      <c r="H1076" s="4" t="s">
        <v>2</v>
      </c>
      <c r="I1076" s="4" t="s">
        <v>16</v>
      </c>
      <c r="J1076" s="4" t="s">
        <v>14</v>
      </c>
      <c r="K1076" s="4" t="s">
        <v>15</v>
      </c>
      <c r="L1076" s="8">
        <v>1</v>
      </c>
      <c r="M1076" s="5">
        <v>36.299999999999997</v>
      </c>
      <c r="N1076" s="6">
        <v>0.1</v>
      </c>
      <c r="O1076" s="5">
        <v>13.69</v>
      </c>
      <c r="P1076" s="5">
        <f t="shared" si="64"/>
        <v>32.67</v>
      </c>
      <c r="Q1076" s="5">
        <f t="shared" si="65"/>
        <v>13.69</v>
      </c>
      <c r="R1076" s="5">
        <f t="shared" si="66"/>
        <v>18.980000000000004</v>
      </c>
      <c r="S1076" s="7">
        <f t="shared" si="67"/>
        <v>0.58096112641567199</v>
      </c>
    </row>
    <row r="1077" spans="1:19" ht="15.6">
      <c r="A1077" s="2">
        <v>1612</v>
      </c>
      <c r="B1077" s="3">
        <v>46185</v>
      </c>
      <c r="C1077" s="4">
        <f>YEAR(SalesDataTable[[#This Row],[Order Date]])</f>
        <v>2026</v>
      </c>
      <c r="D1077" s="10" t="str">
        <f>"Q"&amp;ROUNDUP(MONTH(SalesDataTable[[#This Row],[Order Date]])/3,0)</f>
        <v>Q2</v>
      </c>
      <c r="E1077" s="4" t="str">
        <f>TEXT(SalesDataTable[[#This Row],[Order Date]],"mmm")</f>
        <v>Jun</v>
      </c>
      <c r="F1077" s="4" t="s">
        <v>11</v>
      </c>
      <c r="G1077" s="4" t="s">
        <v>52</v>
      </c>
      <c r="H1077" s="4" t="s">
        <v>2</v>
      </c>
      <c r="I1077" s="4" t="s">
        <v>13</v>
      </c>
      <c r="J1077" s="4" t="s">
        <v>23</v>
      </c>
      <c r="K1077" s="4" t="s">
        <v>51</v>
      </c>
      <c r="L1077" s="8">
        <v>2</v>
      </c>
      <c r="M1077" s="5">
        <v>120.64</v>
      </c>
      <c r="N1077" s="6">
        <v>0</v>
      </c>
      <c r="O1077" s="5">
        <v>61.66</v>
      </c>
      <c r="P1077" s="5">
        <f t="shared" si="64"/>
        <v>241.28</v>
      </c>
      <c r="Q1077" s="5">
        <f t="shared" si="65"/>
        <v>123.32</v>
      </c>
      <c r="R1077" s="5">
        <f t="shared" si="66"/>
        <v>117.96000000000001</v>
      </c>
      <c r="S1077" s="7">
        <f t="shared" si="67"/>
        <v>0.48889257294429711</v>
      </c>
    </row>
    <row r="1078" spans="1:19" ht="15.6">
      <c r="A1078" s="2">
        <v>1704</v>
      </c>
      <c r="B1078" s="3">
        <v>46185</v>
      </c>
      <c r="C1078" s="4">
        <f>YEAR(SalesDataTable[[#This Row],[Order Date]])</f>
        <v>2026</v>
      </c>
      <c r="D1078" s="10" t="str">
        <f>"Q"&amp;ROUNDUP(MONTH(SalesDataTable[[#This Row],[Order Date]])/3,0)</f>
        <v>Q2</v>
      </c>
      <c r="E1078" s="4" t="str">
        <f>TEXT(SalesDataTable[[#This Row],[Order Date]],"mmm")</f>
        <v>Jun</v>
      </c>
      <c r="F1078" s="4" t="s">
        <v>11</v>
      </c>
      <c r="G1078" s="4" t="s">
        <v>52</v>
      </c>
      <c r="H1078" s="4" t="s">
        <v>2</v>
      </c>
      <c r="I1078" s="4" t="s">
        <v>3</v>
      </c>
      <c r="J1078" s="4" t="s">
        <v>14</v>
      </c>
      <c r="K1078" s="4" t="s">
        <v>32</v>
      </c>
      <c r="L1078" s="8">
        <v>1</v>
      </c>
      <c r="M1078" s="5">
        <v>47.07</v>
      </c>
      <c r="N1078" s="6">
        <v>0</v>
      </c>
      <c r="O1078" s="5">
        <v>18.7</v>
      </c>
      <c r="P1078" s="5">
        <f t="shared" si="64"/>
        <v>47.07</v>
      </c>
      <c r="Q1078" s="5">
        <f t="shared" si="65"/>
        <v>18.7</v>
      </c>
      <c r="R1078" s="5">
        <f t="shared" si="66"/>
        <v>28.37</v>
      </c>
      <c r="S1078" s="7">
        <f t="shared" si="67"/>
        <v>0.60271935415338862</v>
      </c>
    </row>
    <row r="1079" spans="1:19" ht="15.6">
      <c r="A1079" s="2">
        <v>1857</v>
      </c>
      <c r="B1079" s="3">
        <v>46185</v>
      </c>
      <c r="C1079" s="4">
        <f>YEAR(SalesDataTable[[#This Row],[Order Date]])</f>
        <v>2026</v>
      </c>
      <c r="D1079" s="10" t="str">
        <f>"Q"&amp;ROUNDUP(MONTH(SalesDataTable[[#This Row],[Order Date]])/3,0)</f>
        <v>Q2</v>
      </c>
      <c r="E1079" s="4" t="str">
        <f>TEXT(SalesDataTable[[#This Row],[Order Date]],"mmm")</f>
        <v>Jun</v>
      </c>
      <c r="F1079" s="4" t="s">
        <v>11</v>
      </c>
      <c r="G1079" s="4" t="s">
        <v>18</v>
      </c>
      <c r="H1079" s="4" t="s">
        <v>28</v>
      </c>
      <c r="I1079" s="4" t="s">
        <v>16</v>
      </c>
      <c r="J1079" s="4" t="s">
        <v>9</v>
      </c>
      <c r="K1079" s="4" t="s">
        <v>37</v>
      </c>
      <c r="L1079" s="8">
        <v>2</v>
      </c>
      <c r="M1079" s="5">
        <v>154.94</v>
      </c>
      <c r="N1079" s="6">
        <v>0.05</v>
      </c>
      <c r="O1079" s="5">
        <v>77.260000000000005</v>
      </c>
      <c r="P1079" s="5">
        <f t="shared" si="64"/>
        <v>294.38599999999997</v>
      </c>
      <c r="Q1079" s="5">
        <f t="shared" si="65"/>
        <v>154.52000000000001</v>
      </c>
      <c r="R1079" s="5">
        <f t="shared" si="66"/>
        <v>139.86599999999996</v>
      </c>
      <c r="S1079" s="7">
        <f t="shared" si="67"/>
        <v>0.47511090880680457</v>
      </c>
    </row>
    <row r="1080" spans="1:19" ht="15.6">
      <c r="A1080" s="2">
        <v>1888</v>
      </c>
      <c r="B1080" s="3">
        <v>46185</v>
      </c>
      <c r="C1080" s="4">
        <f>YEAR(SalesDataTable[[#This Row],[Order Date]])</f>
        <v>2026</v>
      </c>
      <c r="D1080" s="10" t="str">
        <f>"Q"&amp;ROUNDUP(MONTH(SalesDataTable[[#This Row],[Order Date]])/3,0)</f>
        <v>Q2</v>
      </c>
      <c r="E1080" s="4" t="str">
        <f>TEXT(SalesDataTable[[#This Row],[Order Date]],"mmm")</f>
        <v>Jun</v>
      </c>
      <c r="F1080" s="4" t="s">
        <v>6</v>
      </c>
      <c r="G1080" s="4" t="s">
        <v>43</v>
      </c>
      <c r="H1080" s="4" t="s">
        <v>2</v>
      </c>
      <c r="I1080" s="4" t="s">
        <v>3</v>
      </c>
      <c r="J1080" s="4" t="s">
        <v>14</v>
      </c>
      <c r="K1080" s="4" t="s">
        <v>32</v>
      </c>
      <c r="L1080" s="8">
        <v>1</v>
      </c>
      <c r="M1080" s="5">
        <v>45.97</v>
      </c>
      <c r="N1080" s="6">
        <v>0.05</v>
      </c>
      <c r="O1080" s="5">
        <v>18.41</v>
      </c>
      <c r="P1080" s="5">
        <f t="shared" si="64"/>
        <v>43.671499999999995</v>
      </c>
      <c r="Q1080" s="5">
        <f t="shared" si="65"/>
        <v>18.41</v>
      </c>
      <c r="R1080" s="5">
        <f t="shared" si="66"/>
        <v>25.261499999999995</v>
      </c>
      <c r="S1080" s="7">
        <f t="shared" si="67"/>
        <v>0.57844360738696854</v>
      </c>
    </row>
    <row r="1081" spans="1:19" ht="15.6">
      <c r="A1081" s="2">
        <v>2683</v>
      </c>
      <c r="B1081" s="3">
        <v>46185</v>
      </c>
      <c r="C1081" s="4">
        <f>YEAR(SalesDataTable[[#This Row],[Order Date]])</f>
        <v>2026</v>
      </c>
      <c r="D1081" s="10" t="str">
        <f>"Q"&amp;ROUNDUP(MONTH(SalesDataTable[[#This Row],[Order Date]])/3,0)</f>
        <v>Q2</v>
      </c>
      <c r="E1081" s="4" t="str">
        <f>TEXT(SalesDataTable[[#This Row],[Order Date]],"mmm")</f>
        <v>Jun</v>
      </c>
      <c r="F1081" s="4" t="s">
        <v>20</v>
      </c>
      <c r="G1081" s="4" t="s">
        <v>33</v>
      </c>
      <c r="H1081" s="4" t="s">
        <v>2</v>
      </c>
      <c r="I1081" s="4" t="s">
        <v>3</v>
      </c>
      <c r="J1081" s="4" t="s">
        <v>23</v>
      </c>
      <c r="K1081" s="4" t="s">
        <v>29</v>
      </c>
      <c r="L1081" s="8">
        <v>1</v>
      </c>
      <c r="M1081" s="5">
        <v>198.64</v>
      </c>
      <c r="N1081" s="6">
        <v>0.05</v>
      </c>
      <c r="O1081" s="5">
        <v>101.89</v>
      </c>
      <c r="P1081" s="5">
        <f t="shared" si="64"/>
        <v>188.70799999999997</v>
      </c>
      <c r="Q1081" s="5">
        <f t="shared" si="65"/>
        <v>101.89</v>
      </c>
      <c r="R1081" s="5">
        <f t="shared" si="66"/>
        <v>86.817999999999969</v>
      </c>
      <c r="S1081" s="7">
        <f t="shared" si="67"/>
        <v>0.46006528605040581</v>
      </c>
    </row>
    <row r="1082" spans="1:19" ht="15.6">
      <c r="A1082" s="2">
        <v>4211</v>
      </c>
      <c r="B1082" s="3">
        <v>46185</v>
      </c>
      <c r="C1082" s="4">
        <f>YEAR(SalesDataTable[[#This Row],[Order Date]])</f>
        <v>2026</v>
      </c>
      <c r="D1082" s="10" t="str">
        <f>"Q"&amp;ROUNDUP(MONTH(SalesDataTable[[#This Row],[Order Date]])/3,0)</f>
        <v>Q2</v>
      </c>
      <c r="E1082" s="4" t="str">
        <f>TEXT(SalesDataTable[[#This Row],[Order Date]],"mmm")</f>
        <v>Jun</v>
      </c>
      <c r="F1082" s="4" t="s">
        <v>11</v>
      </c>
      <c r="G1082" s="4" t="s">
        <v>18</v>
      </c>
      <c r="H1082" s="4" t="s">
        <v>2</v>
      </c>
      <c r="I1082" s="4" t="s">
        <v>13</v>
      </c>
      <c r="J1082" s="4" t="s">
        <v>14</v>
      </c>
      <c r="K1082" s="4" t="s">
        <v>48</v>
      </c>
      <c r="L1082" s="8">
        <v>5</v>
      </c>
      <c r="M1082" s="5">
        <v>168.57</v>
      </c>
      <c r="N1082" s="6">
        <v>0</v>
      </c>
      <c r="O1082" s="5">
        <v>88.65</v>
      </c>
      <c r="P1082" s="5">
        <f t="shared" si="64"/>
        <v>842.84999999999991</v>
      </c>
      <c r="Q1082" s="5">
        <f t="shared" si="65"/>
        <v>443.25</v>
      </c>
      <c r="R1082" s="5">
        <f t="shared" si="66"/>
        <v>399.59999999999991</v>
      </c>
      <c r="S1082" s="7">
        <f t="shared" si="67"/>
        <v>0.47410571276027758</v>
      </c>
    </row>
    <row r="1083" spans="1:19" ht="15.6">
      <c r="A1083" s="2">
        <v>4353</v>
      </c>
      <c r="B1083" s="3">
        <v>46185</v>
      </c>
      <c r="C1083" s="4">
        <f>YEAR(SalesDataTable[[#This Row],[Order Date]])</f>
        <v>2026</v>
      </c>
      <c r="D1083" s="10" t="str">
        <f>"Q"&amp;ROUNDUP(MONTH(SalesDataTable[[#This Row],[Order Date]])/3,0)</f>
        <v>Q2</v>
      </c>
      <c r="E1083" s="4" t="str">
        <f>TEXT(SalesDataTable[[#This Row],[Order Date]],"mmm")</f>
        <v>Jun</v>
      </c>
      <c r="F1083" s="4" t="s">
        <v>6</v>
      </c>
      <c r="G1083" s="4" t="s">
        <v>27</v>
      </c>
      <c r="H1083" s="4" t="s">
        <v>19</v>
      </c>
      <c r="I1083" s="4" t="s">
        <v>13</v>
      </c>
      <c r="J1083" s="4" t="s">
        <v>14</v>
      </c>
      <c r="K1083" s="4" t="s">
        <v>15</v>
      </c>
      <c r="L1083" s="8">
        <v>1</v>
      </c>
      <c r="M1083" s="5">
        <v>36.65</v>
      </c>
      <c r="N1083" s="6">
        <v>0</v>
      </c>
      <c r="O1083" s="5">
        <v>13.97</v>
      </c>
      <c r="P1083" s="5">
        <f t="shared" si="64"/>
        <v>36.65</v>
      </c>
      <c r="Q1083" s="5">
        <f t="shared" si="65"/>
        <v>13.97</v>
      </c>
      <c r="R1083" s="5">
        <f t="shared" si="66"/>
        <v>22.68</v>
      </c>
      <c r="S1083" s="7">
        <f t="shared" si="67"/>
        <v>0.61882673942701227</v>
      </c>
    </row>
    <row r="1084" spans="1:19" ht="15.6">
      <c r="A1084" s="2">
        <v>5020</v>
      </c>
      <c r="B1084" s="3">
        <v>46185</v>
      </c>
      <c r="C1084" s="4">
        <f>YEAR(SalesDataTable[[#This Row],[Order Date]])</f>
        <v>2026</v>
      </c>
      <c r="D1084" s="10" t="str">
        <f>"Q"&amp;ROUNDUP(MONTH(SalesDataTable[[#This Row],[Order Date]])/3,0)</f>
        <v>Q2</v>
      </c>
      <c r="E1084" s="4" t="str">
        <f>TEXT(SalesDataTable[[#This Row],[Order Date]],"mmm")</f>
        <v>Jun</v>
      </c>
      <c r="F1084" s="4" t="s">
        <v>11</v>
      </c>
      <c r="G1084" s="4" t="s">
        <v>25</v>
      </c>
      <c r="H1084" s="4" t="s">
        <v>19</v>
      </c>
      <c r="I1084" s="4" t="s">
        <v>3</v>
      </c>
      <c r="J1084" s="4" t="s">
        <v>14</v>
      </c>
      <c r="K1084" s="4" t="s">
        <v>15</v>
      </c>
      <c r="L1084" s="8">
        <v>2</v>
      </c>
      <c r="M1084" s="5">
        <v>35.450000000000003</v>
      </c>
      <c r="N1084" s="6">
        <v>0.05</v>
      </c>
      <c r="O1084" s="5">
        <v>13.39</v>
      </c>
      <c r="P1084" s="5">
        <f t="shared" si="64"/>
        <v>67.355000000000004</v>
      </c>
      <c r="Q1084" s="5">
        <f t="shared" si="65"/>
        <v>26.78</v>
      </c>
      <c r="R1084" s="5">
        <f t="shared" si="66"/>
        <v>40.575000000000003</v>
      </c>
      <c r="S1084" s="7">
        <f t="shared" si="67"/>
        <v>0.60240516665429444</v>
      </c>
    </row>
    <row r="1085" spans="1:19" ht="15.6">
      <c r="A1085" s="2">
        <v>564</v>
      </c>
      <c r="B1085" s="3">
        <v>46186</v>
      </c>
      <c r="C1085" s="4">
        <f>YEAR(SalesDataTable[[#This Row],[Order Date]])</f>
        <v>2026</v>
      </c>
      <c r="D1085" s="10" t="str">
        <f>"Q"&amp;ROUNDUP(MONTH(SalesDataTable[[#This Row],[Order Date]])/3,0)</f>
        <v>Q2</v>
      </c>
      <c r="E1085" s="4" t="str">
        <f>TEXT(SalesDataTable[[#This Row],[Order Date]],"mmm")</f>
        <v>Jun</v>
      </c>
      <c r="F1085" s="4" t="s">
        <v>11</v>
      </c>
      <c r="G1085" s="4" t="s">
        <v>25</v>
      </c>
      <c r="H1085" s="4" t="s">
        <v>19</v>
      </c>
      <c r="I1085" s="4" t="s">
        <v>13</v>
      </c>
      <c r="J1085" s="4" t="s">
        <v>14</v>
      </c>
      <c r="K1085" s="4" t="s">
        <v>32</v>
      </c>
      <c r="L1085" s="8">
        <v>3</v>
      </c>
      <c r="M1085" s="5">
        <v>45.82</v>
      </c>
      <c r="N1085" s="6">
        <v>0.1</v>
      </c>
      <c r="O1085" s="5">
        <v>18.61</v>
      </c>
      <c r="P1085" s="5">
        <f t="shared" si="64"/>
        <v>123.71400000000001</v>
      </c>
      <c r="Q1085" s="5">
        <f t="shared" si="65"/>
        <v>55.83</v>
      </c>
      <c r="R1085" s="5">
        <f t="shared" si="66"/>
        <v>67.884000000000015</v>
      </c>
      <c r="S1085" s="7">
        <f t="shared" si="67"/>
        <v>0.54871720258014456</v>
      </c>
    </row>
    <row r="1086" spans="1:19" ht="15.6">
      <c r="A1086" s="2">
        <v>736</v>
      </c>
      <c r="B1086" s="3">
        <v>46186</v>
      </c>
      <c r="C1086" s="4">
        <f>YEAR(SalesDataTable[[#This Row],[Order Date]])</f>
        <v>2026</v>
      </c>
      <c r="D1086" s="10" t="str">
        <f>"Q"&amp;ROUNDUP(MONTH(SalesDataTable[[#This Row],[Order Date]])/3,0)</f>
        <v>Q2</v>
      </c>
      <c r="E1086" s="4" t="str">
        <f>TEXT(SalesDataTable[[#This Row],[Order Date]],"mmm")</f>
        <v>Jun</v>
      </c>
      <c r="F1086" s="4" t="s">
        <v>20</v>
      </c>
      <c r="G1086" s="4" t="s">
        <v>47</v>
      </c>
      <c r="H1086" s="4" t="s">
        <v>19</v>
      </c>
      <c r="I1086" s="4" t="s">
        <v>16</v>
      </c>
      <c r="J1086" s="4" t="s">
        <v>9</v>
      </c>
      <c r="K1086" s="4" t="s">
        <v>37</v>
      </c>
      <c r="L1086" s="8">
        <v>1</v>
      </c>
      <c r="M1086" s="5">
        <v>152.78</v>
      </c>
      <c r="N1086" s="6">
        <v>0</v>
      </c>
      <c r="O1086" s="5">
        <v>78.540000000000006</v>
      </c>
      <c r="P1086" s="5">
        <f t="shared" si="64"/>
        <v>152.78</v>
      </c>
      <c r="Q1086" s="5">
        <f t="shared" si="65"/>
        <v>78.540000000000006</v>
      </c>
      <c r="R1086" s="5">
        <f t="shared" si="66"/>
        <v>74.239999999999995</v>
      </c>
      <c r="S1086" s="7">
        <f t="shared" si="67"/>
        <v>0.48592747741851022</v>
      </c>
    </row>
    <row r="1087" spans="1:19" ht="15.6">
      <c r="A1087" s="2">
        <v>1300</v>
      </c>
      <c r="B1087" s="3">
        <v>46186</v>
      </c>
      <c r="C1087" s="4">
        <f>YEAR(SalesDataTable[[#This Row],[Order Date]])</f>
        <v>2026</v>
      </c>
      <c r="D1087" s="10" t="str">
        <f>"Q"&amp;ROUNDUP(MONTH(SalesDataTable[[#This Row],[Order Date]])/3,0)</f>
        <v>Q2</v>
      </c>
      <c r="E1087" s="4" t="str">
        <f>TEXT(SalesDataTable[[#This Row],[Order Date]],"mmm")</f>
        <v>Jun</v>
      </c>
      <c r="F1087" s="4" t="s">
        <v>6</v>
      </c>
      <c r="G1087" s="4" t="s">
        <v>27</v>
      </c>
      <c r="H1087" s="4" t="s">
        <v>2</v>
      </c>
      <c r="I1087" s="4" t="s">
        <v>13</v>
      </c>
      <c r="J1087" s="4" t="s">
        <v>4</v>
      </c>
      <c r="K1087" s="4" t="s">
        <v>22</v>
      </c>
      <c r="L1087" s="8">
        <v>1</v>
      </c>
      <c r="M1087" s="5">
        <v>49.76</v>
      </c>
      <c r="N1087" s="6">
        <v>0.05</v>
      </c>
      <c r="O1087" s="5">
        <v>22.58</v>
      </c>
      <c r="P1087" s="5">
        <f t="shared" si="64"/>
        <v>47.271999999999998</v>
      </c>
      <c r="Q1087" s="5">
        <f t="shared" si="65"/>
        <v>22.58</v>
      </c>
      <c r="R1087" s="5">
        <f t="shared" si="66"/>
        <v>24.692</v>
      </c>
      <c r="S1087" s="7">
        <f t="shared" si="67"/>
        <v>0.52233880521238796</v>
      </c>
    </row>
    <row r="1088" spans="1:19" ht="15.6">
      <c r="A1088" s="2">
        <v>1948</v>
      </c>
      <c r="B1088" s="3">
        <v>46186</v>
      </c>
      <c r="C1088" s="4">
        <f>YEAR(SalesDataTable[[#This Row],[Order Date]])</f>
        <v>2026</v>
      </c>
      <c r="D1088" s="10" t="str">
        <f>"Q"&amp;ROUNDUP(MONTH(SalesDataTable[[#This Row],[Order Date]])/3,0)</f>
        <v>Q2</v>
      </c>
      <c r="E1088" s="4" t="str">
        <f>TEXT(SalesDataTable[[#This Row],[Order Date]],"mmm")</f>
        <v>Jun</v>
      </c>
      <c r="F1088" s="4" t="s">
        <v>20</v>
      </c>
      <c r="G1088" s="4" t="s">
        <v>33</v>
      </c>
      <c r="H1088" s="4" t="s">
        <v>19</v>
      </c>
      <c r="I1088" s="4" t="s">
        <v>13</v>
      </c>
      <c r="J1088" s="4" t="s">
        <v>9</v>
      </c>
      <c r="K1088" s="4" t="s">
        <v>37</v>
      </c>
      <c r="L1088" s="8">
        <v>1</v>
      </c>
      <c r="M1088" s="5">
        <v>157.6</v>
      </c>
      <c r="N1088" s="6">
        <v>0.05</v>
      </c>
      <c r="O1088" s="5">
        <v>79.34</v>
      </c>
      <c r="P1088" s="5">
        <f t="shared" si="64"/>
        <v>149.72</v>
      </c>
      <c r="Q1088" s="5">
        <f t="shared" si="65"/>
        <v>79.34</v>
      </c>
      <c r="R1088" s="5">
        <f t="shared" si="66"/>
        <v>70.38</v>
      </c>
      <c r="S1088" s="7">
        <f t="shared" si="67"/>
        <v>0.47007747795885652</v>
      </c>
    </row>
    <row r="1089" spans="1:19" ht="15.6">
      <c r="A1089" s="2">
        <v>2272</v>
      </c>
      <c r="B1089" s="3">
        <v>46186</v>
      </c>
      <c r="C1089" s="4">
        <f>YEAR(SalesDataTable[[#This Row],[Order Date]])</f>
        <v>2026</v>
      </c>
      <c r="D1089" s="10" t="str">
        <f>"Q"&amp;ROUNDUP(MONTH(SalesDataTable[[#This Row],[Order Date]])/3,0)</f>
        <v>Q2</v>
      </c>
      <c r="E1089" s="4" t="str">
        <f>TEXT(SalesDataTable[[#This Row],[Order Date]],"mmm")</f>
        <v>Jun</v>
      </c>
      <c r="F1089" s="4" t="s">
        <v>20</v>
      </c>
      <c r="G1089" s="4" t="s">
        <v>33</v>
      </c>
      <c r="H1089" s="4" t="s">
        <v>2</v>
      </c>
      <c r="I1089" s="4" t="s">
        <v>3</v>
      </c>
      <c r="J1089" s="4" t="s">
        <v>34</v>
      </c>
      <c r="K1089" s="4" t="s">
        <v>38</v>
      </c>
      <c r="L1089" s="8">
        <v>1</v>
      </c>
      <c r="M1089" s="5">
        <v>125.01</v>
      </c>
      <c r="N1089" s="6">
        <v>0.15</v>
      </c>
      <c r="O1089" s="5">
        <v>70.39</v>
      </c>
      <c r="P1089" s="5">
        <f t="shared" si="64"/>
        <v>106.2585</v>
      </c>
      <c r="Q1089" s="5">
        <f t="shared" si="65"/>
        <v>70.39</v>
      </c>
      <c r="R1089" s="5">
        <f t="shared" si="66"/>
        <v>35.868499999999997</v>
      </c>
      <c r="S1089" s="7">
        <f t="shared" si="67"/>
        <v>0.33755887764272974</v>
      </c>
    </row>
    <row r="1090" spans="1:19" ht="15.6">
      <c r="A1090" s="2">
        <v>2680</v>
      </c>
      <c r="B1090" s="3">
        <v>46186</v>
      </c>
      <c r="C1090" s="4">
        <f>YEAR(SalesDataTable[[#This Row],[Order Date]])</f>
        <v>2026</v>
      </c>
      <c r="D1090" s="10" t="str">
        <f>"Q"&amp;ROUNDUP(MONTH(SalesDataTable[[#This Row],[Order Date]])/3,0)</f>
        <v>Q2</v>
      </c>
      <c r="E1090" s="4" t="str">
        <f>TEXT(SalesDataTable[[#This Row],[Order Date]],"mmm")</f>
        <v>Jun</v>
      </c>
      <c r="F1090" s="4" t="s">
        <v>6</v>
      </c>
      <c r="G1090" s="4" t="s">
        <v>49</v>
      </c>
      <c r="H1090" s="4" t="s">
        <v>2</v>
      </c>
      <c r="I1090" s="4" t="s">
        <v>3</v>
      </c>
      <c r="J1090" s="4" t="s">
        <v>9</v>
      </c>
      <c r="K1090" s="4" t="s">
        <v>10</v>
      </c>
      <c r="L1090" s="8">
        <v>1</v>
      </c>
      <c r="M1090" s="5">
        <v>93.59</v>
      </c>
      <c r="N1090" s="6">
        <v>0.15</v>
      </c>
      <c r="O1090" s="5">
        <v>46.48</v>
      </c>
      <c r="P1090" s="5">
        <f t="shared" ref="P1090:P1153" si="68">L1090*M1090*(1-N1090)</f>
        <v>79.551500000000004</v>
      </c>
      <c r="Q1090" s="5">
        <f t="shared" ref="Q1090:Q1153" si="69">L1090*O1090</f>
        <v>46.48</v>
      </c>
      <c r="R1090" s="5">
        <f t="shared" ref="R1090:R1153" si="70">P1090-Q1090</f>
        <v>33.071500000000007</v>
      </c>
      <c r="S1090" s="7">
        <f t="shared" ref="S1090:S1153" si="71">IFERROR(R1090/P1090,0)</f>
        <v>0.41572440494522422</v>
      </c>
    </row>
    <row r="1091" spans="1:19" ht="15.6">
      <c r="A1091" s="2">
        <v>4178</v>
      </c>
      <c r="B1091" s="3">
        <v>46186</v>
      </c>
      <c r="C1091" s="4">
        <f>YEAR(SalesDataTable[[#This Row],[Order Date]])</f>
        <v>2026</v>
      </c>
      <c r="D1091" s="10" t="str">
        <f>"Q"&amp;ROUNDUP(MONTH(SalesDataTable[[#This Row],[Order Date]])/3,0)</f>
        <v>Q2</v>
      </c>
      <c r="E1091" s="4" t="str">
        <f>TEXT(SalesDataTable[[#This Row],[Order Date]],"mmm")</f>
        <v>Jun</v>
      </c>
      <c r="F1091" s="4" t="s">
        <v>11</v>
      </c>
      <c r="G1091" s="4" t="s">
        <v>12</v>
      </c>
      <c r="H1091" s="4" t="s">
        <v>19</v>
      </c>
      <c r="I1091" s="4" t="s">
        <v>3</v>
      </c>
      <c r="J1091" s="4" t="s">
        <v>9</v>
      </c>
      <c r="K1091" s="4" t="s">
        <v>17</v>
      </c>
      <c r="L1091" s="8">
        <v>4</v>
      </c>
      <c r="M1091" s="5">
        <v>143.9</v>
      </c>
      <c r="N1091" s="6">
        <v>0.05</v>
      </c>
      <c r="O1091" s="5">
        <v>79.709999999999994</v>
      </c>
      <c r="P1091" s="5">
        <f t="shared" si="68"/>
        <v>546.82000000000005</v>
      </c>
      <c r="Q1091" s="5">
        <f t="shared" si="69"/>
        <v>318.83999999999997</v>
      </c>
      <c r="R1091" s="5">
        <f t="shared" si="70"/>
        <v>227.98000000000008</v>
      </c>
      <c r="S1091" s="7">
        <f t="shared" si="71"/>
        <v>0.41691964448996022</v>
      </c>
    </row>
    <row r="1092" spans="1:19" ht="15.6">
      <c r="A1092" s="2">
        <v>4272</v>
      </c>
      <c r="B1092" s="3">
        <v>46186</v>
      </c>
      <c r="C1092" s="4">
        <f>YEAR(SalesDataTable[[#This Row],[Order Date]])</f>
        <v>2026</v>
      </c>
      <c r="D1092" s="10" t="str">
        <f>"Q"&amp;ROUNDUP(MONTH(SalesDataTable[[#This Row],[Order Date]])/3,0)</f>
        <v>Q2</v>
      </c>
      <c r="E1092" s="4" t="str">
        <f>TEXT(SalesDataTable[[#This Row],[Order Date]],"mmm")</f>
        <v>Jun</v>
      </c>
      <c r="F1092" s="4" t="s">
        <v>20</v>
      </c>
      <c r="G1092" s="4" t="s">
        <v>31</v>
      </c>
      <c r="H1092" s="4" t="s">
        <v>28</v>
      </c>
      <c r="I1092" s="4" t="s">
        <v>3</v>
      </c>
      <c r="J1092" s="4" t="s">
        <v>23</v>
      </c>
      <c r="K1092" s="4" t="s">
        <v>29</v>
      </c>
      <c r="L1092" s="8">
        <v>4</v>
      </c>
      <c r="M1092" s="5">
        <v>190.97</v>
      </c>
      <c r="N1092" s="6">
        <v>0</v>
      </c>
      <c r="O1092" s="5">
        <v>103.36</v>
      </c>
      <c r="P1092" s="5">
        <f t="shared" si="68"/>
        <v>763.88</v>
      </c>
      <c r="Q1092" s="5">
        <f t="shared" si="69"/>
        <v>413.44</v>
      </c>
      <c r="R1092" s="5">
        <f t="shared" si="70"/>
        <v>350.44</v>
      </c>
      <c r="S1092" s="7">
        <f t="shared" si="71"/>
        <v>0.45876315651673039</v>
      </c>
    </row>
    <row r="1093" spans="1:19" ht="15.6">
      <c r="A1093" s="2">
        <v>4713</v>
      </c>
      <c r="B1093" s="3">
        <v>46186</v>
      </c>
      <c r="C1093" s="4">
        <f>YEAR(SalesDataTable[[#This Row],[Order Date]])</f>
        <v>2026</v>
      </c>
      <c r="D1093" s="10" t="str">
        <f>"Q"&amp;ROUNDUP(MONTH(SalesDataTable[[#This Row],[Order Date]])/3,0)</f>
        <v>Q2</v>
      </c>
      <c r="E1093" s="4" t="str">
        <f>TEXT(SalesDataTable[[#This Row],[Order Date]],"mmm")</f>
        <v>Jun</v>
      </c>
      <c r="F1093" s="4" t="s">
        <v>20</v>
      </c>
      <c r="G1093" s="4" t="s">
        <v>47</v>
      </c>
      <c r="H1093" s="4" t="s">
        <v>19</v>
      </c>
      <c r="I1093" s="4" t="s">
        <v>16</v>
      </c>
      <c r="J1093" s="4" t="s">
        <v>34</v>
      </c>
      <c r="K1093" s="4" t="s">
        <v>42</v>
      </c>
      <c r="L1093" s="8">
        <v>1</v>
      </c>
      <c r="M1093" s="5">
        <v>35.78</v>
      </c>
      <c r="N1093" s="6">
        <v>0</v>
      </c>
      <c r="O1093" s="5">
        <v>14</v>
      </c>
      <c r="P1093" s="5">
        <f t="shared" si="68"/>
        <v>35.78</v>
      </c>
      <c r="Q1093" s="5">
        <f t="shared" si="69"/>
        <v>14</v>
      </c>
      <c r="R1093" s="5">
        <f t="shared" si="70"/>
        <v>21.78</v>
      </c>
      <c r="S1093" s="7">
        <f t="shared" si="71"/>
        <v>0.60871995528228062</v>
      </c>
    </row>
    <row r="1094" spans="1:19" ht="15.6">
      <c r="A1094" s="2">
        <v>5166</v>
      </c>
      <c r="B1094" s="3">
        <v>46186</v>
      </c>
      <c r="C1094" s="4">
        <f>YEAR(SalesDataTable[[#This Row],[Order Date]])</f>
        <v>2026</v>
      </c>
      <c r="D1094" s="10" t="str">
        <f>"Q"&amp;ROUNDUP(MONTH(SalesDataTable[[#This Row],[Order Date]])/3,0)</f>
        <v>Q2</v>
      </c>
      <c r="E1094" s="4" t="str">
        <f>TEXT(SalesDataTable[[#This Row],[Order Date]],"mmm")</f>
        <v>Jun</v>
      </c>
      <c r="F1094" s="4" t="s">
        <v>20</v>
      </c>
      <c r="G1094" s="4" t="s">
        <v>31</v>
      </c>
      <c r="H1094" s="4" t="s">
        <v>28</v>
      </c>
      <c r="I1094" s="4" t="s">
        <v>13</v>
      </c>
      <c r="J1094" s="4" t="s">
        <v>23</v>
      </c>
      <c r="K1094" s="4" t="s">
        <v>51</v>
      </c>
      <c r="L1094" s="8">
        <v>3</v>
      </c>
      <c r="M1094" s="5">
        <v>125.25</v>
      </c>
      <c r="N1094" s="6">
        <v>0.05</v>
      </c>
      <c r="O1094" s="5">
        <v>58.95</v>
      </c>
      <c r="P1094" s="5">
        <f t="shared" si="68"/>
        <v>356.96249999999998</v>
      </c>
      <c r="Q1094" s="5">
        <f t="shared" si="69"/>
        <v>176.85000000000002</v>
      </c>
      <c r="R1094" s="5">
        <f t="shared" si="70"/>
        <v>180.11249999999995</v>
      </c>
      <c r="S1094" s="7">
        <f t="shared" si="71"/>
        <v>0.50456980775291516</v>
      </c>
    </row>
    <row r="1095" spans="1:19" ht="15.6">
      <c r="A1095" s="2">
        <v>486</v>
      </c>
      <c r="B1095" s="3">
        <v>46187</v>
      </c>
      <c r="C1095" s="4">
        <f>YEAR(SalesDataTable[[#This Row],[Order Date]])</f>
        <v>2026</v>
      </c>
      <c r="D1095" s="10" t="str">
        <f>"Q"&amp;ROUNDUP(MONTH(SalesDataTable[[#This Row],[Order Date]])/3,0)</f>
        <v>Q2</v>
      </c>
      <c r="E1095" s="4" t="str">
        <f>TEXT(SalesDataTable[[#This Row],[Order Date]],"mmm")</f>
        <v>Jun</v>
      </c>
      <c r="F1095" s="4" t="s">
        <v>0</v>
      </c>
      <c r="G1095" s="4" t="s">
        <v>36</v>
      </c>
      <c r="H1095" s="4" t="s">
        <v>8</v>
      </c>
      <c r="I1095" s="4" t="s">
        <v>16</v>
      </c>
      <c r="J1095" s="4" t="s">
        <v>9</v>
      </c>
      <c r="K1095" s="4" t="s">
        <v>46</v>
      </c>
      <c r="L1095" s="8">
        <v>8</v>
      </c>
      <c r="M1095" s="5">
        <v>72.36</v>
      </c>
      <c r="N1095" s="6">
        <v>0.1</v>
      </c>
      <c r="O1095" s="5">
        <v>32.229999999999997</v>
      </c>
      <c r="P1095" s="5">
        <f t="shared" si="68"/>
        <v>520.99199999999996</v>
      </c>
      <c r="Q1095" s="5">
        <f t="shared" si="69"/>
        <v>257.83999999999997</v>
      </c>
      <c r="R1095" s="5">
        <f t="shared" si="70"/>
        <v>263.15199999999999</v>
      </c>
      <c r="S1095" s="7">
        <f t="shared" si="71"/>
        <v>0.5050979669553467</v>
      </c>
    </row>
    <row r="1096" spans="1:19" ht="15.6">
      <c r="A1096" s="2">
        <v>1507</v>
      </c>
      <c r="B1096" s="3">
        <v>46187</v>
      </c>
      <c r="C1096" s="4">
        <f>YEAR(SalesDataTable[[#This Row],[Order Date]])</f>
        <v>2026</v>
      </c>
      <c r="D1096" s="10" t="str">
        <f>"Q"&amp;ROUNDUP(MONTH(SalesDataTable[[#This Row],[Order Date]])/3,0)</f>
        <v>Q2</v>
      </c>
      <c r="E1096" s="4" t="str">
        <f>TEXT(SalesDataTable[[#This Row],[Order Date]],"mmm")</f>
        <v>Jun</v>
      </c>
      <c r="F1096" s="4" t="s">
        <v>0</v>
      </c>
      <c r="G1096" s="4" t="s">
        <v>50</v>
      </c>
      <c r="H1096" s="4" t="s">
        <v>19</v>
      </c>
      <c r="I1096" s="4" t="s">
        <v>3</v>
      </c>
      <c r="J1096" s="4" t="s">
        <v>14</v>
      </c>
      <c r="K1096" s="4" t="s">
        <v>48</v>
      </c>
      <c r="L1096" s="8">
        <v>1</v>
      </c>
      <c r="M1096" s="5">
        <v>162.51</v>
      </c>
      <c r="N1096" s="6">
        <v>0</v>
      </c>
      <c r="O1096" s="5">
        <v>88.29</v>
      </c>
      <c r="P1096" s="5">
        <f t="shared" si="68"/>
        <v>162.51</v>
      </c>
      <c r="Q1096" s="5">
        <f t="shared" si="69"/>
        <v>88.29</v>
      </c>
      <c r="R1096" s="5">
        <f t="shared" si="70"/>
        <v>74.219999999999985</v>
      </c>
      <c r="S1096" s="7">
        <f t="shared" si="71"/>
        <v>0.45671035628576695</v>
      </c>
    </row>
    <row r="1097" spans="1:19" ht="15.6">
      <c r="A1097" s="2">
        <v>1821</v>
      </c>
      <c r="B1097" s="3">
        <v>46187</v>
      </c>
      <c r="C1097" s="4">
        <f>YEAR(SalesDataTable[[#This Row],[Order Date]])</f>
        <v>2026</v>
      </c>
      <c r="D1097" s="10" t="str">
        <f>"Q"&amp;ROUNDUP(MONTH(SalesDataTable[[#This Row],[Order Date]])/3,0)</f>
        <v>Q2</v>
      </c>
      <c r="E1097" s="4" t="str">
        <f>TEXT(SalesDataTable[[#This Row],[Order Date]],"mmm")</f>
        <v>Jun</v>
      </c>
      <c r="F1097" s="4" t="s">
        <v>0</v>
      </c>
      <c r="G1097" s="4" t="s">
        <v>50</v>
      </c>
      <c r="H1097" s="4" t="s">
        <v>19</v>
      </c>
      <c r="I1097" s="4" t="s">
        <v>16</v>
      </c>
      <c r="J1097" s="4" t="s">
        <v>9</v>
      </c>
      <c r="K1097" s="4" t="s">
        <v>46</v>
      </c>
      <c r="L1097" s="8">
        <v>3</v>
      </c>
      <c r="M1097" s="5">
        <v>70.52</v>
      </c>
      <c r="N1097" s="6">
        <v>0</v>
      </c>
      <c r="O1097" s="5">
        <v>33.119999999999997</v>
      </c>
      <c r="P1097" s="5">
        <f t="shared" si="68"/>
        <v>211.56</v>
      </c>
      <c r="Q1097" s="5">
        <f t="shared" si="69"/>
        <v>99.359999999999985</v>
      </c>
      <c r="R1097" s="5">
        <f t="shared" si="70"/>
        <v>112.20000000000002</v>
      </c>
      <c r="S1097" s="7">
        <f t="shared" si="71"/>
        <v>0.53034600113442998</v>
      </c>
    </row>
    <row r="1098" spans="1:19" ht="15.6">
      <c r="A1098" s="2">
        <v>2588</v>
      </c>
      <c r="B1098" s="3">
        <v>46187</v>
      </c>
      <c r="C1098" s="4">
        <f>YEAR(SalesDataTable[[#This Row],[Order Date]])</f>
        <v>2026</v>
      </c>
      <c r="D1098" s="10" t="str">
        <f>"Q"&amp;ROUNDUP(MONTH(SalesDataTable[[#This Row],[Order Date]])/3,0)</f>
        <v>Q2</v>
      </c>
      <c r="E1098" s="4" t="str">
        <f>TEXT(SalesDataTable[[#This Row],[Order Date]],"mmm")</f>
        <v>Jun</v>
      </c>
      <c r="F1098" s="4" t="s">
        <v>20</v>
      </c>
      <c r="G1098" s="4" t="s">
        <v>33</v>
      </c>
      <c r="H1098" s="4" t="s">
        <v>28</v>
      </c>
      <c r="I1098" s="4" t="s">
        <v>3</v>
      </c>
      <c r="J1098" s="4" t="s">
        <v>9</v>
      </c>
      <c r="K1098" s="4" t="s">
        <v>10</v>
      </c>
      <c r="L1098" s="8">
        <v>1</v>
      </c>
      <c r="M1098" s="5">
        <v>90.28</v>
      </c>
      <c r="N1098" s="6">
        <v>0</v>
      </c>
      <c r="O1098" s="5">
        <v>46.04</v>
      </c>
      <c r="P1098" s="5">
        <f t="shared" si="68"/>
        <v>90.28</v>
      </c>
      <c r="Q1098" s="5">
        <f t="shared" si="69"/>
        <v>46.04</v>
      </c>
      <c r="R1098" s="5">
        <f t="shared" si="70"/>
        <v>44.24</v>
      </c>
      <c r="S1098" s="7">
        <f t="shared" si="71"/>
        <v>0.4900310146211786</v>
      </c>
    </row>
    <row r="1099" spans="1:19" ht="15.6">
      <c r="A1099" s="2">
        <v>2815</v>
      </c>
      <c r="B1099" s="3">
        <v>46187</v>
      </c>
      <c r="C1099" s="4">
        <f>YEAR(SalesDataTable[[#This Row],[Order Date]])</f>
        <v>2026</v>
      </c>
      <c r="D1099" s="10" t="str">
        <f>"Q"&amp;ROUNDUP(MONTH(SalesDataTable[[#This Row],[Order Date]])/3,0)</f>
        <v>Q2</v>
      </c>
      <c r="E1099" s="4" t="str">
        <f>TEXT(SalesDataTable[[#This Row],[Order Date]],"mmm")</f>
        <v>Jun</v>
      </c>
      <c r="F1099" s="4" t="s">
        <v>20</v>
      </c>
      <c r="G1099" s="4" t="s">
        <v>47</v>
      </c>
      <c r="H1099" s="4" t="s">
        <v>28</v>
      </c>
      <c r="I1099" s="4" t="s">
        <v>13</v>
      </c>
      <c r="J1099" s="4" t="s">
        <v>23</v>
      </c>
      <c r="K1099" s="4" t="s">
        <v>24</v>
      </c>
      <c r="L1099" s="8">
        <v>2</v>
      </c>
      <c r="M1099" s="5">
        <v>342.25</v>
      </c>
      <c r="N1099" s="6">
        <v>0</v>
      </c>
      <c r="O1099" s="5">
        <v>196.86</v>
      </c>
      <c r="P1099" s="5">
        <f t="shared" si="68"/>
        <v>684.5</v>
      </c>
      <c r="Q1099" s="5">
        <f t="shared" si="69"/>
        <v>393.72</v>
      </c>
      <c r="R1099" s="5">
        <f t="shared" si="70"/>
        <v>290.77999999999997</v>
      </c>
      <c r="S1099" s="7">
        <f t="shared" si="71"/>
        <v>0.42480642804967128</v>
      </c>
    </row>
    <row r="1100" spans="1:19" ht="15.6">
      <c r="A1100" s="2">
        <v>3258</v>
      </c>
      <c r="B1100" s="3">
        <v>46187</v>
      </c>
      <c r="C1100" s="4">
        <f>YEAR(SalesDataTable[[#This Row],[Order Date]])</f>
        <v>2026</v>
      </c>
      <c r="D1100" s="10" t="str">
        <f>"Q"&amp;ROUNDUP(MONTH(SalesDataTable[[#This Row],[Order Date]])/3,0)</f>
        <v>Q2</v>
      </c>
      <c r="E1100" s="4" t="str">
        <f>TEXT(SalesDataTable[[#This Row],[Order Date]],"mmm")</f>
        <v>Jun</v>
      </c>
      <c r="F1100" s="4" t="s">
        <v>6</v>
      </c>
      <c r="G1100" s="4" t="s">
        <v>7</v>
      </c>
      <c r="H1100" s="4" t="s">
        <v>2</v>
      </c>
      <c r="I1100" s="4" t="s">
        <v>16</v>
      </c>
      <c r="J1100" s="4" t="s">
        <v>4</v>
      </c>
      <c r="K1100" s="4" t="s">
        <v>22</v>
      </c>
      <c r="L1100" s="8">
        <v>6</v>
      </c>
      <c r="M1100" s="5">
        <v>50.92</v>
      </c>
      <c r="N1100" s="6">
        <v>0.05</v>
      </c>
      <c r="O1100" s="5">
        <v>22.87</v>
      </c>
      <c r="P1100" s="5">
        <f t="shared" si="68"/>
        <v>290.24399999999997</v>
      </c>
      <c r="Q1100" s="5">
        <f t="shared" si="69"/>
        <v>137.22</v>
      </c>
      <c r="R1100" s="5">
        <f t="shared" si="70"/>
        <v>153.02399999999997</v>
      </c>
      <c r="S1100" s="7">
        <f t="shared" si="71"/>
        <v>0.52722536899987593</v>
      </c>
    </row>
    <row r="1101" spans="1:19" ht="15.6">
      <c r="A1101" s="2">
        <v>3361</v>
      </c>
      <c r="B1101" s="3">
        <v>46187</v>
      </c>
      <c r="C1101" s="4">
        <f>YEAR(SalesDataTable[[#This Row],[Order Date]])</f>
        <v>2026</v>
      </c>
      <c r="D1101" s="10" t="str">
        <f>"Q"&amp;ROUNDUP(MONTH(SalesDataTable[[#This Row],[Order Date]])/3,0)</f>
        <v>Q2</v>
      </c>
      <c r="E1101" s="4" t="str">
        <f>TEXT(SalesDataTable[[#This Row],[Order Date]],"mmm")</f>
        <v>Jun</v>
      </c>
      <c r="F1101" s="4" t="s">
        <v>0</v>
      </c>
      <c r="G1101" s="4" t="s">
        <v>1</v>
      </c>
      <c r="H1101" s="4" t="s">
        <v>19</v>
      </c>
      <c r="I1101" s="4" t="s">
        <v>3</v>
      </c>
      <c r="J1101" s="4" t="s">
        <v>14</v>
      </c>
      <c r="K1101" s="4" t="s">
        <v>15</v>
      </c>
      <c r="L1101" s="8">
        <v>5</v>
      </c>
      <c r="M1101" s="5">
        <v>36.72</v>
      </c>
      <c r="N1101" s="6">
        <v>0.15</v>
      </c>
      <c r="O1101" s="5">
        <v>13.2</v>
      </c>
      <c r="P1101" s="5">
        <f t="shared" si="68"/>
        <v>156.06</v>
      </c>
      <c r="Q1101" s="5">
        <f t="shared" si="69"/>
        <v>66</v>
      </c>
      <c r="R1101" s="5">
        <f t="shared" si="70"/>
        <v>90.06</v>
      </c>
      <c r="S1101" s="7">
        <f t="shared" si="71"/>
        <v>0.57708573625528647</v>
      </c>
    </row>
    <row r="1102" spans="1:19" ht="15.6">
      <c r="A1102" s="2">
        <v>3629</v>
      </c>
      <c r="B1102" s="3">
        <v>46187</v>
      </c>
      <c r="C1102" s="4">
        <f>YEAR(SalesDataTable[[#This Row],[Order Date]])</f>
        <v>2026</v>
      </c>
      <c r="D1102" s="10" t="str">
        <f>"Q"&amp;ROUNDUP(MONTH(SalesDataTable[[#This Row],[Order Date]])/3,0)</f>
        <v>Q2</v>
      </c>
      <c r="E1102" s="4" t="str">
        <f>TEXT(SalesDataTable[[#This Row],[Order Date]],"mmm")</f>
        <v>Jun</v>
      </c>
      <c r="F1102" s="4" t="s">
        <v>0</v>
      </c>
      <c r="G1102" s="4" t="s">
        <v>50</v>
      </c>
      <c r="H1102" s="4" t="s">
        <v>2</v>
      </c>
      <c r="I1102" s="4" t="s">
        <v>13</v>
      </c>
      <c r="J1102" s="4" t="s">
        <v>23</v>
      </c>
      <c r="K1102" s="4" t="s">
        <v>24</v>
      </c>
      <c r="L1102" s="8">
        <v>4</v>
      </c>
      <c r="M1102" s="5">
        <v>348.96</v>
      </c>
      <c r="N1102" s="6">
        <v>0.15</v>
      </c>
      <c r="O1102" s="5">
        <v>197.02</v>
      </c>
      <c r="P1102" s="5">
        <f t="shared" si="68"/>
        <v>1186.4639999999999</v>
      </c>
      <c r="Q1102" s="5">
        <f t="shared" si="69"/>
        <v>788.08</v>
      </c>
      <c r="R1102" s="5">
        <f t="shared" si="70"/>
        <v>398.3839999999999</v>
      </c>
      <c r="S1102" s="7">
        <f t="shared" si="71"/>
        <v>0.3357741996385899</v>
      </c>
    </row>
    <row r="1103" spans="1:19" ht="15.6">
      <c r="A1103" s="2">
        <v>3750</v>
      </c>
      <c r="B1103" s="3">
        <v>46187</v>
      </c>
      <c r="C1103" s="4">
        <f>YEAR(SalesDataTable[[#This Row],[Order Date]])</f>
        <v>2026</v>
      </c>
      <c r="D1103" s="10" t="str">
        <f>"Q"&amp;ROUNDUP(MONTH(SalesDataTable[[#This Row],[Order Date]])/3,0)</f>
        <v>Q2</v>
      </c>
      <c r="E1103" s="4" t="str">
        <f>TEXT(SalesDataTable[[#This Row],[Order Date]],"mmm")</f>
        <v>Jun</v>
      </c>
      <c r="F1103" s="4" t="s">
        <v>0</v>
      </c>
      <c r="G1103" s="4" t="s">
        <v>1</v>
      </c>
      <c r="H1103" s="4" t="s">
        <v>2</v>
      </c>
      <c r="I1103" s="4" t="s">
        <v>3</v>
      </c>
      <c r="J1103" s="4" t="s">
        <v>9</v>
      </c>
      <c r="K1103" s="4" t="s">
        <v>46</v>
      </c>
      <c r="L1103" s="8">
        <v>1</v>
      </c>
      <c r="M1103" s="5">
        <v>71.28</v>
      </c>
      <c r="N1103" s="6">
        <v>0</v>
      </c>
      <c r="O1103" s="5">
        <v>31.92</v>
      </c>
      <c r="P1103" s="5">
        <f t="shared" si="68"/>
        <v>71.28</v>
      </c>
      <c r="Q1103" s="5">
        <f t="shared" si="69"/>
        <v>31.92</v>
      </c>
      <c r="R1103" s="5">
        <f t="shared" si="70"/>
        <v>39.36</v>
      </c>
      <c r="S1103" s="7">
        <f t="shared" si="71"/>
        <v>0.55218855218855212</v>
      </c>
    </row>
    <row r="1104" spans="1:19" ht="15.6">
      <c r="A1104" s="2">
        <v>5088</v>
      </c>
      <c r="B1104" s="3">
        <v>46187</v>
      </c>
      <c r="C1104" s="4">
        <f>YEAR(SalesDataTable[[#This Row],[Order Date]])</f>
        <v>2026</v>
      </c>
      <c r="D1104" s="10" t="str">
        <f>"Q"&amp;ROUNDUP(MONTH(SalesDataTable[[#This Row],[Order Date]])/3,0)</f>
        <v>Q2</v>
      </c>
      <c r="E1104" s="4" t="str">
        <f>TEXT(SalesDataTable[[#This Row],[Order Date]],"mmm")</f>
        <v>Jun</v>
      </c>
      <c r="F1104" s="4" t="s">
        <v>6</v>
      </c>
      <c r="G1104" s="4" t="s">
        <v>43</v>
      </c>
      <c r="H1104" s="4" t="s">
        <v>2</v>
      </c>
      <c r="I1104" s="4" t="s">
        <v>13</v>
      </c>
      <c r="J1104" s="4" t="s">
        <v>14</v>
      </c>
      <c r="K1104" s="4" t="s">
        <v>48</v>
      </c>
      <c r="L1104" s="8">
        <v>1</v>
      </c>
      <c r="M1104" s="5">
        <v>160.99</v>
      </c>
      <c r="N1104" s="6">
        <v>0.05</v>
      </c>
      <c r="O1104" s="5">
        <v>89.15</v>
      </c>
      <c r="P1104" s="5">
        <f t="shared" si="68"/>
        <v>152.94050000000001</v>
      </c>
      <c r="Q1104" s="5">
        <f t="shared" si="69"/>
        <v>89.15</v>
      </c>
      <c r="R1104" s="5">
        <f t="shared" si="70"/>
        <v>63.790500000000009</v>
      </c>
      <c r="S1104" s="7">
        <f t="shared" si="71"/>
        <v>0.41709357560619981</v>
      </c>
    </row>
    <row r="1105" spans="1:19" ht="15.6">
      <c r="A1105" s="2">
        <v>1450</v>
      </c>
      <c r="B1105" s="3">
        <v>46188</v>
      </c>
      <c r="C1105" s="4">
        <f>YEAR(SalesDataTable[[#This Row],[Order Date]])</f>
        <v>2026</v>
      </c>
      <c r="D1105" s="10" t="str">
        <f>"Q"&amp;ROUNDUP(MONTH(SalesDataTable[[#This Row],[Order Date]])/3,0)</f>
        <v>Q2</v>
      </c>
      <c r="E1105" s="4" t="str">
        <f>TEXT(SalesDataTable[[#This Row],[Order Date]],"mmm")</f>
        <v>Jun</v>
      </c>
      <c r="F1105" s="4" t="s">
        <v>6</v>
      </c>
      <c r="G1105" s="4" t="s">
        <v>49</v>
      </c>
      <c r="H1105" s="4" t="s">
        <v>2</v>
      </c>
      <c r="I1105" s="4" t="s">
        <v>3</v>
      </c>
      <c r="J1105" s="4" t="s">
        <v>34</v>
      </c>
      <c r="K1105" s="4" t="s">
        <v>38</v>
      </c>
      <c r="L1105" s="8">
        <v>1</v>
      </c>
      <c r="M1105" s="5">
        <v>124.19</v>
      </c>
      <c r="N1105" s="6">
        <v>0.05</v>
      </c>
      <c r="O1105" s="5">
        <v>67.209999999999994</v>
      </c>
      <c r="P1105" s="5">
        <f t="shared" si="68"/>
        <v>117.98049999999999</v>
      </c>
      <c r="Q1105" s="5">
        <f t="shared" si="69"/>
        <v>67.209999999999994</v>
      </c>
      <c r="R1105" s="5">
        <f t="shared" si="70"/>
        <v>50.770499999999998</v>
      </c>
      <c r="S1105" s="7">
        <f t="shared" si="71"/>
        <v>0.43032958836417884</v>
      </c>
    </row>
    <row r="1106" spans="1:19" ht="15.6">
      <c r="A1106" s="2">
        <v>2330</v>
      </c>
      <c r="B1106" s="3">
        <v>46188</v>
      </c>
      <c r="C1106" s="4">
        <f>YEAR(SalesDataTable[[#This Row],[Order Date]])</f>
        <v>2026</v>
      </c>
      <c r="D1106" s="10" t="str">
        <f>"Q"&amp;ROUNDUP(MONTH(SalesDataTable[[#This Row],[Order Date]])/3,0)</f>
        <v>Q2</v>
      </c>
      <c r="E1106" s="4" t="str">
        <f>TEXT(SalesDataTable[[#This Row],[Order Date]],"mmm")</f>
        <v>Jun</v>
      </c>
      <c r="F1106" s="4" t="s">
        <v>6</v>
      </c>
      <c r="G1106" s="4" t="s">
        <v>7</v>
      </c>
      <c r="H1106" s="4" t="s">
        <v>2</v>
      </c>
      <c r="I1106" s="4" t="s">
        <v>13</v>
      </c>
      <c r="J1106" s="4" t="s">
        <v>14</v>
      </c>
      <c r="K1106" s="4" t="s">
        <v>15</v>
      </c>
      <c r="L1106" s="8">
        <v>2</v>
      </c>
      <c r="M1106" s="5">
        <v>36.11</v>
      </c>
      <c r="N1106" s="6">
        <v>0.05</v>
      </c>
      <c r="O1106" s="5">
        <v>13.29</v>
      </c>
      <c r="P1106" s="5">
        <f t="shared" si="68"/>
        <v>68.608999999999995</v>
      </c>
      <c r="Q1106" s="5">
        <f t="shared" si="69"/>
        <v>26.58</v>
      </c>
      <c r="R1106" s="5">
        <f t="shared" si="70"/>
        <v>42.028999999999996</v>
      </c>
      <c r="S1106" s="7">
        <f t="shared" si="71"/>
        <v>0.6125872698917052</v>
      </c>
    </row>
    <row r="1107" spans="1:19" ht="15.6">
      <c r="A1107" s="2">
        <v>4655</v>
      </c>
      <c r="B1107" s="3">
        <v>46188</v>
      </c>
      <c r="C1107" s="4">
        <f>YEAR(SalesDataTable[[#This Row],[Order Date]])</f>
        <v>2026</v>
      </c>
      <c r="D1107" s="10" t="str">
        <f>"Q"&amp;ROUNDUP(MONTH(SalesDataTable[[#This Row],[Order Date]])/3,0)</f>
        <v>Q2</v>
      </c>
      <c r="E1107" s="4" t="str">
        <f>TEXT(SalesDataTable[[#This Row],[Order Date]],"mmm")</f>
        <v>Jun</v>
      </c>
      <c r="F1107" s="4" t="s">
        <v>0</v>
      </c>
      <c r="G1107" s="4" t="s">
        <v>1</v>
      </c>
      <c r="H1107" s="4" t="s">
        <v>8</v>
      </c>
      <c r="I1107" s="4" t="s">
        <v>16</v>
      </c>
      <c r="J1107" s="4" t="s">
        <v>34</v>
      </c>
      <c r="K1107" s="4" t="s">
        <v>35</v>
      </c>
      <c r="L1107" s="8">
        <v>4</v>
      </c>
      <c r="M1107" s="5">
        <v>40.909999999999997</v>
      </c>
      <c r="N1107" s="6">
        <v>0.05</v>
      </c>
      <c r="O1107" s="5">
        <v>14.42</v>
      </c>
      <c r="P1107" s="5">
        <f t="shared" si="68"/>
        <v>155.45799999999997</v>
      </c>
      <c r="Q1107" s="5">
        <f t="shared" si="69"/>
        <v>57.68</v>
      </c>
      <c r="R1107" s="5">
        <f t="shared" si="70"/>
        <v>97.777999999999963</v>
      </c>
      <c r="S1107" s="7">
        <f t="shared" si="71"/>
        <v>0.62896730949838531</v>
      </c>
    </row>
    <row r="1108" spans="1:19" ht="15.6">
      <c r="A1108" s="2">
        <v>137</v>
      </c>
      <c r="B1108" s="3">
        <v>46189</v>
      </c>
      <c r="C1108" s="4">
        <f>YEAR(SalesDataTable[[#This Row],[Order Date]])</f>
        <v>2026</v>
      </c>
      <c r="D1108" s="10" t="str">
        <f>"Q"&amp;ROUNDUP(MONTH(SalesDataTable[[#This Row],[Order Date]])/3,0)</f>
        <v>Q2</v>
      </c>
      <c r="E1108" s="4" t="str">
        <f>TEXT(SalesDataTable[[#This Row],[Order Date]],"mmm")</f>
        <v>Jun</v>
      </c>
      <c r="F1108" s="4" t="s">
        <v>6</v>
      </c>
      <c r="G1108" s="4" t="s">
        <v>27</v>
      </c>
      <c r="H1108" s="4" t="s">
        <v>2</v>
      </c>
      <c r="I1108" s="4" t="s">
        <v>3</v>
      </c>
      <c r="J1108" s="4" t="s">
        <v>9</v>
      </c>
      <c r="K1108" s="4" t="s">
        <v>17</v>
      </c>
      <c r="L1108" s="8">
        <v>5</v>
      </c>
      <c r="M1108" s="5">
        <v>141.66999999999999</v>
      </c>
      <c r="N1108" s="6">
        <v>0.1</v>
      </c>
      <c r="O1108" s="5">
        <v>80.59</v>
      </c>
      <c r="P1108" s="5">
        <f t="shared" si="68"/>
        <v>637.51499999999999</v>
      </c>
      <c r="Q1108" s="5">
        <f t="shared" si="69"/>
        <v>402.95000000000005</v>
      </c>
      <c r="R1108" s="5">
        <f t="shared" si="70"/>
        <v>234.56499999999994</v>
      </c>
      <c r="S1108" s="7">
        <f t="shared" si="71"/>
        <v>0.36793644071119885</v>
      </c>
    </row>
    <row r="1109" spans="1:19" ht="15.6">
      <c r="A1109" s="2">
        <v>141</v>
      </c>
      <c r="B1109" s="3">
        <v>46189</v>
      </c>
      <c r="C1109" s="4">
        <f>YEAR(SalesDataTable[[#This Row],[Order Date]])</f>
        <v>2026</v>
      </c>
      <c r="D1109" s="10" t="str">
        <f>"Q"&amp;ROUNDUP(MONTH(SalesDataTable[[#This Row],[Order Date]])/3,0)</f>
        <v>Q2</v>
      </c>
      <c r="E1109" s="4" t="str">
        <f>TEXT(SalesDataTable[[#This Row],[Order Date]],"mmm")</f>
        <v>Jun</v>
      </c>
      <c r="F1109" s="4" t="s">
        <v>20</v>
      </c>
      <c r="G1109" s="4" t="s">
        <v>31</v>
      </c>
      <c r="H1109" s="4" t="s">
        <v>2</v>
      </c>
      <c r="I1109" s="4" t="s">
        <v>3</v>
      </c>
      <c r="J1109" s="4" t="s">
        <v>14</v>
      </c>
      <c r="K1109" s="4" t="s">
        <v>32</v>
      </c>
      <c r="L1109" s="8">
        <v>1</v>
      </c>
      <c r="M1109" s="5">
        <v>47.53</v>
      </c>
      <c r="N1109" s="6">
        <v>0.05</v>
      </c>
      <c r="O1109" s="5">
        <v>18.5</v>
      </c>
      <c r="P1109" s="5">
        <f t="shared" si="68"/>
        <v>45.153500000000001</v>
      </c>
      <c r="Q1109" s="5">
        <f t="shared" si="69"/>
        <v>18.5</v>
      </c>
      <c r="R1109" s="5">
        <f t="shared" si="70"/>
        <v>26.653500000000001</v>
      </c>
      <c r="S1109" s="7">
        <f t="shared" si="71"/>
        <v>0.59028646727274736</v>
      </c>
    </row>
    <row r="1110" spans="1:19" ht="15.6">
      <c r="A1110" s="2">
        <v>335</v>
      </c>
      <c r="B1110" s="3">
        <v>46189</v>
      </c>
      <c r="C1110" s="4">
        <f>YEAR(SalesDataTable[[#This Row],[Order Date]])</f>
        <v>2026</v>
      </c>
      <c r="D1110" s="10" t="str">
        <f>"Q"&amp;ROUNDUP(MONTH(SalesDataTable[[#This Row],[Order Date]])/3,0)</f>
        <v>Q2</v>
      </c>
      <c r="E1110" s="4" t="str">
        <f>TEXT(SalesDataTable[[#This Row],[Order Date]],"mmm")</f>
        <v>Jun</v>
      </c>
      <c r="F1110" s="4" t="s">
        <v>20</v>
      </c>
      <c r="G1110" s="4" t="s">
        <v>33</v>
      </c>
      <c r="H1110" s="4" t="s">
        <v>2</v>
      </c>
      <c r="I1110" s="4" t="s">
        <v>3</v>
      </c>
      <c r="J1110" s="4" t="s">
        <v>14</v>
      </c>
      <c r="K1110" s="4" t="s">
        <v>48</v>
      </c>
      <c r="L1110" s="8">
        <v>3</v>
      </c>
      <c r="M1110" s="5">
        <v>163.65</v>
      </c>
      <c r="N1110" s="6">
        <v>0.15</v>
      </c>
      <c r="O1110" s="5">
        <v>85.8</v>
      </c>
      <c r="P1110" s="5">
        <f t="shared" si="68"/>
        <v>417.3075</v>
      </c>
      <c r="Q1110" s="5">
        <f t="shared" si="69"/>
        <v>257.39999999999998</v>
      </c>
      <c r="R1110" s="5">
        <f t="shared" si="70"/>
        <v>159.90750000000003</v>
      </c>
      <c r="S1110" s="7">
        <f t="shared" si="71"/>
        <v>0.38318865584730688</v>
      </c>
    </row>
    <row r="1111" spans="1:19" ht="15.6">
      <c r="A1111" s="2">
        <v>498</v>
      </c>
      <c r="B1111" s="3">
        <v>46189</v>
      </c>
      <c r="C1111" s="4">
        <f>YEAR(SalesDataTable[[#This Row],[Order Date]])</f>
        <v>2026</v>
      </c>
      <c r="D1111" s="10" t="str">
        <f>"Q"&amp;ROUNDUP(MONTH(SalesDataTable[[#This Row],[Order Date]])/3,0)</f>
        <v>Q2</v>
      </c>
      <c r="E1111" s="4" t="str">
        <f>TEXT(SalesDataTable[[#This Row],[Order Date]],"mmm")</f>
        <v>Jun</v>
      </c>
      <c r="F1111" s="4" t="s">
        <v>0</v>
      </c>
      <c r="G1111" s="4" t="s">
        <v>50</v>
      </c>
      <c r="H1111" s="4" t="s">
        <v>8</v>
      </c>
      <c r="I1111" s="4" t="s">
        <v>16</v>
      </c>
      <c r="J1111" s="4" t="s">
        <v>14</v>
      </c>
      <c r="K1111" s="4" t="s">
        <v>44</v>
      </c>
      <c r="L1111" s="8">
        <v>5</v>
      </c>
      <c r="M1111" s="5">
        <v>130.94999999999999</v>
      </c>
      <c r="N1111" s="6">
        <v>0.15</v>
      </c>
      <c r="O1111" s="5">
        <v>68.47</v>
      </c>
      <c r="P1111" s="5">
        <f t="shared" si="68"/>
        <v>556.53750000000002</v>
      </c>
      <c r="Q1111" s="5">
        <f t="shared" si="69"/>
        <v>342.35</v>
      </c>
      <c r="R1111" s="5">
        <f t="shared" si="70"/>
        <v>214.1875</v>
      </c>
      <c r="S1111" s="7">
        <f t="shared" si="71"/>
        <v>0.38485726478449339</v>
      </c>
    </row>
    <row r="1112" spans="1:19" ht="15.6">
      <c r="A1112" s="2">
        <v>2611</v>
      </c>
      <c r="B1112" s="3">
        <v>46189</v>
      </c>
      <c r="C1112" s="4">
        <f>YEAR(SalesDataTable[[#This Row],[Order Date]])</f>
        <v>2026</v>
      </c>
      <c r="D1112" s="10" t="str">
        <f>"Q"&amp;ROUNDUP(MONTH(SalesDataTable[[#This Row],[Order Date]])/3,0)</f>
        <v>Q2</v>
      </c>
      <c r="E1112" s="4" t="str">
        <f>TEXT(SalesDataTable[[#This Row],[Order Date]],"mmm")</f>
        <v>Jun</v>
      </c>
      <c r="F1112" s="4" t="s">
        <v>20</v>
      </c>
      <c r="G1112" s="4" t="s">
        <v>47</v>
      </c>
      <c r="H1112" s="4" t="s">
        <v>2</v>
      </c>
      <c r="I1112" s="4" t="s">
        <v>3</v>
      </c>
      <c r="J1112" s="4" t="s">
        <v>14</v>
      </c>
      <c r="K1112" s="4" t="s">
        <v>48</v>
      </c>
      <c r="L1112" s="8">
        <v>5</v>
      </c>
      <c r="M1112" s="5">
        <v>160.82</v>
      </c>
      <c r="N1112" s="6">
        <v>0</v>
      </c>
      <c r="O1112" s="5">
        <v>90.14</v>
      </c>
      <c r="P1112" s="5">
        <f t="shared" si="68"/>
        <v>804.09999999999991</v>
      </c>
      <c r="Q1112" s="5">
        <f t="shared" si="69"/>
        <v>450.7</v>
      </c>
      <c r="R1112" s="5">
        <f t="shared" si="70"/>
        <v>353.39999999999992</v>
      </c>
      <c r="S1112" s="7">
        <f t="shared" si="71"/>
        <v>0.43949757492849145</v>
      </c>
    </row>
    <row r="1113" spans="1:19" ht="15.6">
      <c r="A1113" s="2">
        <v>3197</v>
      </c>
      <c r="B1113" s="3">
        <v>46189</v>
      </c>
      <c r="C1113" s="4">
        <f>YEAR(SalesDataTable[[#This Row],[Order Date]])</f>
        <v>2026</v>
      </c>
      <c r="D1113" s="10" t="str">
        <f>"Q"&amp;ROUNDUP(MONTH(SalesDataTable[[#This Row],[Order Date]])/3,0)</f>
        <v>Q2</v>
      </c>
      <c r="E1113" s="4" t="str">
        <f>TEXT(SalesDataTable[[#This Row],[Order Date]],"mmm")</f>
        <v>Jun</v>
      </c>
      <c r="F1113" s="4" t="s">
        <v>6</v>
      </c>
      <c r="G1113" s="4" t="s">
        <v>43</v>
      </c>
      <c r="H1113" s="4" t="s">
        <v>19</v>
      </c>
      <c r="I1113" s="4" t="s">
        <v>13</v>
      </c>
      <c r="J1113" s="4" t="s">
        <v>4</v>
      </c>
      <c r="K1113" s="4" t="s">
        <v>26</v>
      </c>
      <c r="L1113" s="8">
        <v>3</v>
      </c>
      <c r="M1113" s="5">
        <v>40.51</v>
      </c>
      <c r="N1113" s="6">
        <v>0</v>
      </c>
      <c r="O1113" s="5">
        <v>16.940000000000001</v>
      </c>
      <c r="P1113" s="5">
        <f t="shared" si="68"/>
        <v>121.53</v>
      </c>
      <c r="Q1113" s="5">
        <f t="shared" si="69"/>
        <v>50.820000000000007</v>
      </c>
      <c r="R1113" s="5">
        <f t="shared" si="70"/>
        <v>70.709999999999994</v>
      </c>
      <c r="S1113" s="7">
        <f t="shared" si="71"/>
        <v>0.58183164650703523</v>
      </c>
    </row>
    <row r="1114" spans="1:19" ht="15.6">
      <c r="A1114" s="2">
        <v>4668</v>
      </c>
      <c r="B1114" s="3">
        <v>46189</v>
      </c>
      <c r="C1114" s="4">
        <f>YEAR(SalesDataTable[[#This Row],[Order Date]])</f>
        <v>2026</v>
      </c>
      <c r="D1114" s="10" t="str">
        <f>"Q"&amp;ROUNDUP(MONTH(SalesDataTable[[#This Row],[Order Date]])/3,0)</f>
        <v>Q2</v>
      </c>
      <c r="E1114" s="4" t="str">
        <f>TEXT(SalesDataTable[[#This Row],[Order Date]],"mmm")</f>
        <v>Jun</v>
      </c>
      <c r="F1114" s="4" t="s">
        <v>6</v>
      </c>
      <c r="G1114" s="4" t="s">
        <v>41</v>
      </c>
      <c r="H1114" s="4" t="s">
        <v>2</v>
      </c>
      <c r="I1114" s="4" t="s">
        <v>16</v>
      </c>
      <c r="J1114" s="4" t="s">
        <v>4</v>
      </c>
      <c r="K1114" s="4" t="s">
        <v>5</v>
      </c>
      <c r="L1114" s="8">
        <v>1</v>
      </c>
      <c r="M1114" s="5">
        <v>81.08</v>
      </c>
      <c r="N1114" s="6">
        <v>0</v>
      </c>
      <c r="O1114" s="5">
        <v>41.52</v>
      </c>
      <c r="P1114" s="5">
        <f t="shared" si="68"/>
        <v>81.08</v>
      </c>
      <c r="Q1114" s="5">
        <f t="shared" si="69"/>
        <v>41.52</v>
      </c>
      <c r="R1114" s="5">
        <f t="shared" si="70"/>
        <v>39.559999999999995</v>
      </c>
      <c r="S1114" s="7">
        <f t="shared" si="71"/>
        <v>0.48791317217562896</v>
      </c>
    </row>
    <row r="1115" spans="1:19" ht="15.6">
      <c r="A1115" s="2">
        <v>4994</v>
      </c>
      <c r="B1115" s="3">
        <v>46189</v>
      </c>
      <c r="C1115" s="4">
        <f>YEAR(SalesDataTable[[#This Row],[Order Date]])</f>
        <v>2026</v>
      </c>
      <c r="D1115" s="10" t="str">
        <f>"Q"&amp;ROUNDUP(MONTH(SalesDataTable[[#This Row],[Order Date]])/3,0)</f>
        <v>Q2</v>
      </c>
      <c r="E1115" s="4" t="str">
        <f>TEXT(SalesDataTable[[#This Row],[Order Date]],"mmm")</f>
        <v>Jun</v>
      </c>
      <c r="F1115" s="4" t="s">
        <v>11</v>
      </c>
      <c r="G1115" s="4" t="s">
        <v>39</v>
      </c>
      <c r="H1115" s="4" t="s">
        <v>8</v>
      </c>
      <c r="I1115" s="4" t="s">
        <v>16</v>
      </c>
      <c r="J1115" s="4" t="s">
        <v>9</v>
      </c>
      <c r="K1115" s="4" t="s">
        <v>37</v>
      </c>
      <c r="L1115" s="8">
        <v>4</v>
      </c>
      <c r="M1115" s="5">
        <v>150.43</v>
      </c>
      <c r="N1115" s="6">
        <v>0.1</v>
      </c>
      <c r="O1115" s="5">
        <v>77.650000000000006</v>
      </c>
      <c r="P1115" s="5">
        <f t="shared" si="68"/>
        <v>541.548</v>
      </c>
      <c r="Q1115" s="5">
        <f t="shared" si="69"/>
        <v>310.60000000000002</v>
      </c>
      <c r="R1115" s="5">
        <f t="shared" si="70"/>
        <v>230.94799999999998</v>
      </c>
      <c r="S1115" s="7">
        <f t="shared" si="71"/>
        <v>0.42645896577957998</v>
      </c>
    </row>
    <row r="1116" spans="1:19" ht="15.6">
      <c r="A1116" s="2">
        <v>512</v>
      </c>
      <c r="B1116" s="3">
        <v>46190</v>
      </c>
      <c r="C1116" s="4">
        <f>YEAR(SalesDataTable[[#This Row],[Order Date]])</f>
        <v>2026</v>
      </c>
      <c r="D1116" s="10" t="str">
        <f>"Q"&amp;ROUNDUP(MONTH(SalesDataTable[[#This Row],[Order Date]])/3,0)</f>
        <v>Q2</v>
      </c>
      <c r="E1116" s="4" t="str">
        <f>TEXT(SalesDataTable[[#This Row],[Order Date]],"mmm")</f>
        <v>Jun</v>
      </c>
      <c r="F1116" s="4" t="s">
        <v>6</v>
      </c>
      <c r="G1116" s="4" t="s">
        <v>43</v>
      </c>
      <c r="H1116" s="4" t="s">
        <v>28</v>
      </c>
      <c r="I1116" s="4" t="s">
        <v>3</v>
      </c>
      <c r="J1116" s="4" t="s">
        <v>23</v>
      </c>
      <c r="K1116" s="4" t="s">
        <v>29</v>
      </c>
      <c r="L1116" s="8">
        <v>1</v>
      </c>
      <c r="M1116" s="5">
        <v>192.42</v>
      </c>
      <c r="N1116" s="6">
        <v>0</v>
      </c>
      <c r="O1116" s="5">
        <v>103.31</v>
      </c>
      <c r="P1116" s="5">
        <f t="shared" si="68"/>
        <v>192.42</v>
      </c>
      <c r="Q1116" s="5">
        <f t="shared" si="69"/>
        <v>103.31</v>
      </c>
      <c r="R1116" s="5">
        <f t="shared" si="70"/>
        <v>89.109999999999985</v>
      </c>
      <c r="S1116" s="7">
        <f t="shared" si="71"/>
        <v>0.46310154869556175</v>
      </c>
    </row>
    <row r="1117" spans="1:19" ht="15.6">
      <c r="A1117" s="2">
        <v>717</v>
      </c>
      <c r="B1117" s="3">
        <v>46190</v>
      </c>
      <c r="C1117" s="4">
        <f>YEAR(SalesDataTable[[#This Row],[Order Date]])</f>
        <v>2026</v>
      </c>
      <c r="D1117" s="10" t="str">
        <f>"Q"&amp;ROUNDUP(MONTH(SalesDataTable[[#This Row],[Order Date]])/3,0)</f>
        <v>Q2</v>
      </c>
      <c r="E1117" s="4" t="str">
        <f>TEXT(SalesDataTable[[#This Row],[Order Date]],"mmm")</f>
        <v>Jun</v>
      </c>
      <c r="F1117" s="4" t="s">
        <v>20</v>
      </c>
      <c r="G1117" s="4" t="s">
        <v>31</v>
      </c>
      <c r="H1117" s="4" t="s">
        <v>8</v>
      </c>
      <c r="I1117" s="4" t="s">
        <v>16</v>
      </c>
      <c r="J1117" s="4" t="s">
        <v>23</v>
      </c>
      <c r="K1117" s="4" t="s">
        <v>24</v>
      </c>
      <c r="L1117" s="8">
        <v>10</v>
      </c>
      <c r="M1117" s="5">
        <v>333.14</v>
      </c>
      <c r="N1117" s="6">
        <v>0.15</v>
      </c>
      <c r="O1117" s="5">
        <v>194.52</v>
      </c>
      <c r="P1117" s="5">
        <f t="shared" si="68"/>
        <v>2831.6899999999996</v>
      </c>
      <c r="Q1117" s="5">
        <f t="shared" si="69"/>
        <v>1945.2</v>
      </c>
      <c r="R1117" s="5">
        <f t="shared" si="70"/>
        <v>886.48999999999955</v>
      </c>
      <c r="S1117" s="7">
        <f t="shared" si="71"/>
        <v>0.31306039856057677</v>
      </c>
    </row>
    <row r="1118" spans="1:19" ht="15.6">
      <c r="A1118" s="2">
        <v>952</v>
      </c>
      <c r="B1118" s="3">
        <v>46190</v>
      </c>
      <c r="C1118" s="4">
        <f>YEAR(SalesDataTable[[#This Row],[Order Date]])</f>
        <v>2026</v>
      </c>
      <c r="D1118" s="10" t="str">
        <f>"Q"&amp;ROUNDUP(MONTH(SalesDataTable[[#This Row],[Order Date]])/3,0)</f>
        <v>Q2</v>
      </c>
      <c r="E1118" s="4" t="str">
        <f>TEXT(SalesDataTable[[#This Row],[Order Date]],"mmm")</f>
        <v>Jun</v>
      </c>
      <c r="F1118" s="4" t="s">
        <v>0</v>
      </c>
      <c r="G1118" s="4" t="s">
        <v>1</v>
      </c>
      <c r="H1118" s="4" t="s">
        <v>2</v>
      </c>
      <c r="I1118" s="4" t="s">
        <v>16</v>
      </c>
      <c r="J1118" s="4" t="s">
        <v>23</v>
      </c>
      <c r="K1118" s="4" t="s">
        <v>40</v>
      </c>
      <c r="L1118" s="8">
        <v>1</v>
      </c>
      <c r="M1118" s="5">
        <v>79.900000000000006</v>
      </c>
      <c r="N1118" s="6">
        <v>0.05</v>
      </c>
      <c r="O1118" s="5">
        <v>40.19</v>
      </c>
      <c r="P1118" s="5">
        <f t="shared" si="68"/>
        <v>75.905000000000001</v>
      </c>
      <c r="Q1118" s="5">
        <f t="shared" si="69"/>
        <v>40.19</v>
      </c>
      <c r="R1118" s="5">
        <f t="shared" si="70"/>
        <v>35.715000000000003</v>
      </c>
      <c r="S1118" s="7">
        <f t="shared" si="71"/>
        <v>0.47052236348066667</v>
      </c>
    </row>
    <row r="1119" spans="1:19" ht="15.6">
      <c r="A1119" s="2">
        <v>1081</v>
      </c>
      <c r="B1119" s="3">
        <v>46190</v>
      </c>
      <c r="C1119" s="4">
        <f>YEAR(SalesDataTable[[#This Row],[Order Date]])</f>
        <v>2026</v>
      </c>
      <c r="D1119" s="10" t="str">
        <f>"Q"&amp;ROUNDUP(MONTH(SalesDataTable[[#This Row],[Order Date]])/3,0)</f>
        <v>Q2</v>
      </c>
      <c r="E1119" s="4" t="str">
        <f>TEXT(SalesDataTable[[#This Row],[Order Date]],"mmm")</f>
        <v>Jun</v>
      </c>
      <c r="F1119" s="4" t="s">
        <v>20</v>
      </c>
      <c r="G1119" s="4" t="s">
        <v>47</v>
      </c>
      <c r="H1119" s="4" t="s">
        <v>2</v>
      </c>
      <c r="I1119" s="4" t="s">
        <v>3</v>
      </c>
      <c r="J1119" s="4" t="s">
        <v>4</v>
      </c>
      <c r="K1119" s="4" t="s">
        <v>22</v>
      </c>
      <c r="L1119" s="8">
        <v>1</v>
      </c>
      <c r="M1119" s="5">
        <v>51.12</v>
      </c>
      <c r="N1119" s="6">
        <v>0</v>
      </c>
      <c r="O1119" s="5">
        <v>22.43</v>
      </c>
      <c r="P1119" s="5">
        <f t="shared" si="68"/>
        <v>51.12</v>
      </c>
      <c r="Q1119" s="5">
        <f t="shared" si="69"/>
        <v>22.43</v>
      </c>
      <c r="R1119" s="5">
        <f t="shared" si="70"/>
        <v>28.689999999999998</v>
      </c>
      <c r="S1119" s="7">
        <f t="shared" si="71"/>
        <v>0.56122848200312991</v>
      </c>
    </row>
    <row r="1120" spans="1:19" ht="15.6">
      <c r="A1120" s="2">
        <v>2043</v>
      </c>
      <c r="B1120" s="3">
        <v>46190</v>
      </c>
      <c r="C1120" s="4">
        <f>YEAR(SalesDataTable[[#This Row],[Order Date]])</f>
        <v>2026</v>
      </c>
      <c r="D1120" s="10" t="str">
        <f>"Q"&amp;ROUNDUP(MONTH(SalesDataTable[[#This Row],[Order Date]])/3,0)</f>
        <v>Q2</v>
      </c>
      <c r="E1120" s="4" t="str">
        <f>TEXT(SalesDataTable[[#This Row],[Order Date]],"mmm")</f>
        <v>Jun</v>
      </c>
      <c r="F1120" s="4" t="s">
        <v>6</v>
      </c>
      <c r="G1120" s="4" t="s">
        <v>27</v>
      </c>
      <c r="H1120" s="4" t="s">
        <v>2</v>
      </c>
      <c r="I1120" s="4" t="s">
        <v>13</v>
      </c>
      <c r="J1120" s="4" t="s">
        <v>9</v>
      </c>
      <c r="K1120" s="4" t="s">
        <v>10</v>
      </c>
      <c r="L1120" s="8">
        <v>2</v>
      </c>
      <c r="M1120" s="5">
        <v>90.33</v>
      </c>
      <c r="N1120" s="6">
        <v>0</v>
      </c>
      <c r="O1120" s="5">
        <v>46.3</v>
      </c>
      <c r="P1120" s="5">
        <f t="shared" si="68"/>
        <v>180.66</v>
      </c>
      <c r="Q1120" s="5">
        <f t="shared" si="69"/>
        <v>92.6</v>
      </c>
      <c r="R1120" s="5">
        <f t="shared" si="70"/>
        <v>88.06</v>
      </c>
      <c r="S1120" s="7">
        <f t="shared" si="71"/>
        <v>0.48743496069965686</v>
      </c>
    </row>
    <row r="1121" spans="1:19" ht="15.6">
      <c r="A1121" s="2">
        <v>4040</v>
      </c>
      <c r="B1121" s="3">
        <v>46190</v>
      </c>
      <c r="C1121" s="4">
        <f>YEAR(SalesDataTable[[#This Row],[Order Date]])</f>
        <v>2026</v>
      </c>
      <c r="D1121" s="10" t="str">
        <f>"Q"&amp;ROUNDUP(MONTH(SalesDataTable[[#This Row],[Order Date]])/3,0)</f>
        <v>Q2</v>
      </c>
      <c r="E1121" s="4" t="str">
        <f>TEXT(SalesDataTable[[#This Row],[Order Date]],"mmm")</f>
        <v>Jun</v>
      </c>
      <c r="F1121" s="4" t="s">
        <v>20</v>
      </c>
      <c r="G1121" s="4" t="s">
        <v>31</v>
      </c>
      <c r="H1121" s="4" t="s">
        <v>2</v>
      </c>
      <c r="I1121" s="4" t="s">
        <v>16</v>
      </c>
      <c r="J1121" s="4" t="s">
        <v>14</v>
      </c>
      <c r="K1121" s="4" t="s">
        <v>15</v>
      </c>
      <c r="L1121" s="8">
        <v>2</v>
      </c>
      <c r="M1121" s="5">
        <v>36.799999999999997</v>
      </c>
      <c r="N1121" s="6">
        <v>0.05</v>
      </c>
      <c r="O1121" s="5">
        <v>13.94</v>
      </c>
      <c r="P1121" s="5">
        <f t="shared" si="68"/>
        <v>69.919999999999987</v>
      </c>
      <c r="Q1121" s="5">
        <f t="shared" si="69"/>
        <v>27.88</v>
      </c>
      <c r="R1121" s="5">
        <f t="shared" si="70"/>
        <v>42.039999999999992</v>
      </c>
      <c r="S1121" s="7">
        <f t="shared" si="71"/>
        <v>0.60125858123569798</v>
      </c>
    </row>
    <row r="1122" spans="1:19" ht="15.6">
      <c r="A1122" s="2">
        <v>2295</v>
      </c>
      <c r="B1122" s="3">
        <v>46191</v>
      </c>
      <c r="C1122" s="4">
        <f>YEAR(SalesDataTable[[#This Row],[Order Date]])</f>
        <v>2026</v>
      </c>
      <c r="D1122" s="10" t="str">
        <f>"Q"&amp;ROUNDUP(MONTH(SalesDataTable[[#This Row],[Order Date]])/3,0)</f>
        <v>Q2</v>
      </c>
      <c r="E1122" s="4" t="str">
        <f>TEXT(SalesDataTable[[#This Row],[Order Date]],"mmm")</f>
        <v>Jun</v>
      </c>
      <c r="F1122" s="4" t="s">
        <v>6</v>
      </c>
      <c r="G1122" s="4" t="s">
        <v>41</v>
      </c>
      <c r="H1122" s="4" t="s">
        <v>28</v>
      </c>
      <c r="I1122" s="4" t="s">
        <v>13</v>
      </c>
      <c r="J1122" s="4" t="s">
        <v>14</v>
      </c>
      <c r="K1122" s="4" t="s">
        <v>32</v>
      </c>
      <c r="L1122" s="8">
        <v>1</v>
      </c>
      <c r="M1122" s="5">
        <v>45.7</v>
      </c>
      <c r="N1122" s="6">
        <v>0.1</v>
      </c>
      <c r="O1122" s="5">
        <v>18.600000000000001</v>
      </c>
      <c r="P1122" s="5">
        <f t="shared" si="68"/>
        <v>41.13</v>
      </c>
      <c r="Q1122" s="5">
        <f t="shared" si="69"/>
        <v>18.600000000000001</v>
      </c>
      <c r="R1122" s="5">
        <f t="shared" si="70"/>
        <v>22.53</v>
      </c>
      <c r="S1122" s="7">
        <f t="shared" si="71"/>
        <v>0.5477753464624362</v>
      </c>
    </row>
    <row r="1123" spans="1:19" ht="15.6">
      <c r="A1123" s="2">
        <v>2670</v>
      </c>
      <c r="B1123" s="3">
        <v>46191</v>
      </c>
      <c r="C1123" s="4">
        <f>YEAR(SalesDataTable[[#This Row],[Order Date]])</f>
        <v>2026</v>
      </c>
      <c r="D1123" s="10" t="str">
        <f>"Q"&amp;ROUNDUP(MONTH(SalesDataTable[[#This Row],[Order Date]])/3,0)</f>
        <v>Q2</v>
      </c>
      <c r="E1123" s="4" t="str">
        <f>TEXT(SalesDataTable[[#This Row],[Order Date]],"mmm")</f>
        <v>Jun</v>
      </c>
      <c r="F1123" s="4" t="s">
        <v>11</v>
      </c>
      <c r="G1123" s="4" t="s">
        <v>25</v>
      </c>
      <c r="H1123" s="4" t="s">
        <v>28</v>
      </c>
      <c r="I1123" s="4" t="s">
        <v>3</v>
      </c>
      <c r="J1123" s="4" t="s">
        <v>14</v>
      </c>
      <c r="K1123" s="4" t="s">
        <v>48</v>
      </c>
      <c r="L1123" s="8">
        <v>3</v>
      </c>
      <c r="M1123" s="5">
        <v>162.30000000000001</v>
      </c>
      <c r="N1123" s="6">
        <v>0.1</v>
      </c>
      <c r="O1123" s="5">
        <v>86.43</v>
      </c>
      <c r="P1123" s="5">
        <f t="shared" si="68"/>
        <v>438.21000000000004</v>
      </c>
      <c r="Q1123" s="5">
        <f t="shared" si="69"/>
        <v>259.29000000000002</v>
      </c>
      <c r="R1123" s="5">
        <f t="shared" si="70"/>
        <v>178.92000000000002</v>
      </c>
      <c r="S1123" s="7">
        <f t="shared" si="71"/>
        <v>0.40829739166153217</v>
      </c>
    </row>
    <row r="1124" spans="1:19" ht="15.6">
      <c r="A1124" s="2">
        <v>2777</v>
      </c>
      <c r="B1124" s="3">
        <v>46191</v>
      </c>
      <c r="C1124" s="4">
        <f>YEAR(SalesDataTable[[#This Row],[Order Date]])</f>
        <v>2026</v>
      </c>
      <c r="D1124" s="10" t="str">
        <f>"Q"&amp;ROUNDUP(MONTH(SalesDataTable[[#This Row],[Order Date]])/3,0)</f>
        <v>Q2</v>
      </c>
      <c r="E1124" s="4" t="str">
        <f>TEXT(SalesDataTable[[#This Row],[Order Date]],"mmm")</f>
        <v>Jun</v>
      </c>
      <c r="F1124" s="4" t="s">
        <v>6</v>
      </c>
      <c r="G1124" s="4" t="s">
        <v>49</v>
      </c>
      <c r="H1124" s="4" t="s">
        <v>8</v>
      </c>
      <c r="I1124" s="4" t="s">
        <v>16</v>
      </c>
      <c r="J1124" s="4" t="s">
        <v>9</v>
      </c>
      <c r="K1124" s="4" t="s">
        <v>46</v>
      </c>
      <c r="L1124" s="8">
        <v>5</v>
      </c>
      <c r="M1124" s="5">
        <v>72.37</v>
      </c>
      <c r="N1124" s="6">
        <v>0.2</v>
      </c>
      <c r="O1124" s="5">
        <v>32.840000000000003</v>
      </c>
      <c r="P1124" s="5">
        <f t="shared" si="68"/>
        <v>289.48</v>
      </c>
      <c r="Q1124" s="5">
        <f t="shared" si="69"/>
        <v>164.20000000000002</v>
      </c>
      <c r="R1124" s="5">
        <f t="shared" si="70"/>
        <v>125.28</v>
      </c>
      <c r="S1124" s="7">
        <f t="shared" si="71"/>
        <v>0.43277601215973466</v>
      </c>
    </row>
    <row r="1125" spans="1:19" ht="15.6">
      <c r="A1125" s="2">
        <v>2780</v>
      </c>
      <c r="B1125" s="3">
        <v>46191</v>
      </c>
      <c r="C1125" s="4">
        <f>YEAR(SalesDataTable[[#This Row],[Order Date]])</f>
        <v>2026</v>
      </c>
      <c r="D1125" s="10" t="str">
        <f>"Q"&amp;ROUNDUP(MONTH(SalesDataTable[[#This Row],[Order Date]])/3,0)</f>
        <v>Q2</v>
      </c>
      <c r="E1125" s="4" t="str">
        <f>TEXT(SalesDataTable[[#This Row],[Order Date]],"mmm")</f>
        <v>Jun</v>
      </c>
      <c r="F1125" s="4" t="s">
        <v>11</v>
      </c>
      <c r="G1125" s="4" t="s">
        <v>18</v>
      </c>
      <c r="H1125" s="4" t="s">
        <v>2</v>
      </c>
      <c r="I1125" s="4" t="s">
        <v>13</v>
      </c>
      <c r="J1125" s="4" t="s">
        <v>34</v>
      </c>
      <c r="K1125" s="4" t="s">
        <v>42</v>
      </c>
      <c r="L1125" s="8">
        <v>2</v>
      </c>
      <c r="M1125" s="5">
        <v>35.61</v>
      </c>
      <c r="N1125" s="6">
        <v>0.15</v>
      </c>
      <c r="O1125" s="5">
        <v>13.96</v>
      </c>
      <c r="P1125" s="5">
        <f t="shared" si="68"/>
        <v>60.536999999999999</v>
      </c>
      <c r="Q1125" s="5">
        <f t="shared" si="69"/>
        <v>27.92</v>
      </c>
      <c r="R1125" s="5">
        <f t="shared" si="70"/>
        <v>32.616999999999997</v>
      </c>
      <c r="S1125" s="7">
        <f t="shared" si="71"/>
        <v>0.53879445628293432</v>
      </c>
    </row>
    <row r="1126" spans="1:19" ht="15.6">
      <c r="A1126" s="2">
        <v>3209</v>
      </c>
      <c r="B1126" s="3">
        <v>46191</v>
      </c>
      <c r="C1126" s="4">
        <f>YEAR(SalesDataTable[[#This Row],[Order Date]])</f>
        <v>2026</v>
      </c>
      <c r="D1126" s="10" t="str">
        <f>"Q"&amp;ROUNDUP(MONTH(SalesDataTable[[#This Row],[Order Date]])/3,0)</f>
        <v>Q2</v>
      </c>
      <c r="E1126" s="4" t="str">
        <f>TEXT(SalesDataTable[[#This Row],[Order Date]],"mmm")</f>
        <v>Jun</v>
      </c>
      <c r="F1126" s="4" t="s">
        <v>20</v>
      </c>
      <c r="G1126" s="4" t="s">
        <v>47</v>
      </c>
      <c r="H1126" s="4" t="s">
        <v>2</v>
      </c>
      <c r="I1126" s="4" t="s">
        <v>3</v>
      </c>
      <c r="J1126" s="4" t="s">
        <v>14</v>
      </c>
      <c r="K1126" s="4" t="s">
        <v>44</v>
      </c>
      <c r="L1126" s="8">
        <v>2</v>
      </c>
      <c r="M1126" s="5">
        <v>133.12</v>
      </c>
      <c r="N1126" s="6">
        <v>0</v>
      </c>
      <c r="O1126" s="5">
        <v>67.02</v>
      </c>
      <c r="P1126" s="5">
        <f t="shared" si="68"/>
        <v>266.24</v>
      </c>
      <c r="Q1126" s="5">
        <f t="shared" si="69"/>
        <v>134.04</v>
      </c>
      <c r="R1126" s="5">
        <f t="shared" si="70"/>
        <v>132.20000000000002</v>
      </c>
      <c r="S1126" s="7">
        <f t="shared" si="71"/>
        <v>0.4965444711538462</v>
      </c>
    </row>
    <row r="1127" spans="1:19" ht="15.6">
      <c r="A1127" s="2">
        <v>3414</v>
      </c>
      <c r="B1127" s="3">
        <v>46191</v>
      </c>
      <c r="C1127" s="4">
        <f>YEAR(SalesDataTable[[#This Row],[Order Date]])</f>
        <v>2026</v>
      </c>
      <c r="D1127" s="10" t="str">
        <f>"Q"&amp;ROUNDUP(MONTH(SalesDataTable[[#This Row],[Order Date]])/3,0)</f>
        <v>Q2</v>
      </c>
      <c r="E1127" s="4" t="str">
        <f>TEXT(SalesDataTable[[#This Row],[Order Date]],"mmm")</f>
        <v>Jun</v>
      </c>
      <c r="F1127" s="4" t="s">
        <v>0</v>
      </c>
      <c r="G1127" s="4" t="s">
        <v>50</v>
      </c>
      <c r="H1127" s="4" t="s">
        <v>28</v>
      </c>
      <c r="I1127" s="4" t="s">
        <v>3</v>
      </c>
      <c r="J1127" s="4" t="s">
        <v>4</v>
      </c>
      <c r="K1127" s="4" t="s">
        <v>22</v>
      </c>
      <c r="L1127" s="8">
        <v>1</v>
      </c>
      <c r="M1127" s="5">
        <v>51.23</v>
      </c>
      <c r="N1127" s="6">
        <v>0.05</v>
      </c>
      <c r="O1127" s="5">
        <v>23.12</v>
      </c>
      <c r="P1127" s="5">
        <f t="shared" si="68"/>
        <v>48.668499999999995</v>
      </c>
      <c r="Q1127" s="5">
        <f t="shared" si="69"/>
        <v>23.12</v>
      </c>
      <c r="R1127" s="5">
        <f t="shared" si="70"/>
        <v>25.548499999999994</v>
      </c>
      <c r="S1127" s="7">
        <f t="shared" si="71"/>
        <v>0.5249494025909982</v>
      </c>
    </row>
    <row r="1128" spans="1:19" ht="15.6">
      <c r="A1128" s="2">
        <v>3846</v>
      </c>
      <c r="B1128" s="3">
        <v>46191</v>
      </c>
      <c r="C1128" s="4">
        <f>YEAR(SalesDataTable[[#This Row],[Order Date]])</f>
        <v>2026</v>
      </c>
      <c r="D1128" s="10" t="str">
        <f>"Q"&amp;ROUNDUP(MONTH(SalesDataTable[[#This Row],[Order Date]])/3,0)</f>
        <v>Q2</v>
      </c>
      <c r="E1128" s="4" t="str">
        <f>TEXT(SalesDataTable[[#This Row],[Order Date]],"mmm")</f>
        <v>Jun</v>
      </c>
      <c r="F1128" s="4" t="s">
        <v>6</v>
      </c>
      <c r="G1128" s="4" t="s">
        <v>43</v>
      </c>
      <c r="H1128" s="4" t="s">
        <v>2</v>
      </c>
      <c r="I1128" s="4" t="s">
        <v>16</v>
      </c>
      <c r="J1128" s="4" t="s">
        <v>9</v>
      </c>
      <c r="K1128" s="4" t="s">
        <v>10</v>
      </c>
      <c r="L1128" s="8">
        <v>1</v>
      </c>
      <c r="M1128" s="5">
        <v>93.5</v>
      </c>
      <c r="N1128" s="6">
        <v>0</v>
      </c>
      <c r="O1128" s="5">
        <v>46.63</v>
      </c>
      <c r="P1128" s="5">
        <f t="shared" si="68"/>
        <v>93.5</v>
      </c>
      <c r="Q1128" s="5">
        <f t="shared" si="69"/>
        <v>46.63</v>
      </c>
      <c r="R1128" s="5">
        <f t="shared" si="70"/>
        <v>46.87</v>
      </c>
      <c r="S1128" s="7">
        <f t="shared" si="71"/>
        <v>0.50128342245989299</v>
      </c>
    </row>
    <row r="1129" spans="1:19" ht="15.6">
      <c r="A1129" s="2">
        <v>4120</v>
      </c>
      <c r="B1129" s="3">
        <v>46191</v>
      </c>
      <c r="C1129" s="4">
        <f>YEAR(SalesDataTable[[#This Row],[Order Date]])</f>
        <v>2026</v>
      </c>
      <c r="D1129" s="10" t="str">
        <f>"Q"&amp;ROUNDUP(MONTH(SalesDataTable[[#This Row],[Order Date]])/3,0)</f>
        <v>Q2</v>
      </c>
      <c r="E1129" s="4" t="str">
        <f>TEXT(SalesDataTable[[#This Row],[Order Date]],"mmm")</f>
        <v>Jun</v>
      </c>
      <c r="F1129" s="4" t="s">
        <v>20</v>
      </c>
      <c r="G1129" s="4" t="s">
        <v>21</v>
      </c>
      <c r="H1129" s="4" t="s">
        <v>19</v>
      </c>
      <c r="I1129" s="4" t="s">
        <v>3</v>
      </c>
      <c r="J1129" s="4" t="s">
        <v>34</v>
      </c>
      <c r="K1129" s="4" t="s">
        <v>35</v>
      </c>
      <c r="L1129" s="8">
        <v>3</v>
      </c>
      <c r="M1129" s="5">
        <v>41.16</v>
      </c>
      <c r="N1129" s="6">
        <v>0</v>
      </c>
      <c r="O1129" s="5">
        <v>14.79</v>
      </c>
      <c r="P1129" s="5">
        <f t="shared" si="68"/>
        <v>123.47999999999999</v>
      </c>
      <c r="Q1129" s="5">
        <f t="shared" si="69"/>
        <v>44.37</v>
      </c>
      <c r="R1129" s="5">
        <f t="shared" si="70"/>
        <v>79.109999999999985</v>
      </c>
      <c r="S1129" s="7">
        <f t="shared" si="71"/>
        <v>0.64067055393586003</v>
      </c>
    </row>
    <row r="1130" spans="1:19" ht="15.6">
      <c r="A1130" s="2">
        <v>4217</v>
      </c>
      <c r="B1130" s="3">
        <v>46191</v>
      </c>
      <c r="C1130" s="4">
        <f>YEAR(SalesDataTable[[#This Row],[Order Date]])</f>
        <v>2026</v>
      </c>
      <c r="D1130" s="10" t="str">
        <f>"Q"&amp;ROUNDUP(MONTH(SalesDataTable[[#This Row],[Order Date]])/3,0)</f>
        <v>Q2</v>
      </c>
      <c r="E1130" s="4" t="str">
        <f>TEXT(SalesDataTable[[#This Row],[Order Date]],"mmm")</f>
        <v>Jun</v>
      </c>
      <c r="F1130" s="4" t="s">
        <v>6</v>
      </c>
      <c r="G1130" s="4" t="s">
        <v>43</v>
      </c>
      <c r="H1130" s="4" t="s">
        <v>28</v>
      </c>
      <c r="I1130" s="4" t="s">
        <v>13</v>
      </c>
      <c r="J1130" s="4" t="s">
        <v>34</v>
      </c>
      <c r="K1130" s="4" t="s">
        <v>35</v>
      </c>
      <c r="L1130" s="8">
        <v>1</v>
      </c>
      <c r="M1130" s="5">
        <v>39.74</v>
      </c>
      <c r="N1130" s="6">
        <v>0.05</v>
      </c>
      <c r="O1130" s="5">
        <v>14.39</v>
      </c>
      <c r="P1130" s="5">
        <f t="shared" si="68"/>
        <v>37.753</v>
      </c>
      <c r="Q1130" s="5">
        <f t="shared" si="69"/>
        <v>14.39</v>
      </c>
      <c r="R1130" s="5">
        <f t="shared" si="70"/>
        <v>23.363</v>
      </c>
      <c r="S1130" s="7">
        <f t="shared" si="71"/>
        <v>0.6188382380208195</v>
      </c>
    </row>
    <row r="1131" spans="1:19" ht="15.6">
      <c r="A1131" s="2">
        <v>4786</v>
      </c>
      <c r="B1131" s="3">
        <v>46191</v>
      </c>
      <c r="C1131" s="4">
        <f>YEAR(SalesDataTable[[#This Row],[Order Date]])</f>
        <v>2026</v>
      </c>
      <c r="D1131" s="10" t="str">
        <f>"Q"&amp;ROUNDUP(MONTH(SalesDataTable[[#This Row],[Order Date]])/3,0)</f>
        <v>Q2</v>
      </c>
      <c r="E1131" s="4" t="str">
        <f>TEXT(SalesDataTable[[#This Row],[Order Date]],"mmm")</f>
        <v>Jun</v>
      </c>
      <c r="F1131" s="4" t="s">
        <v>20</v>
      </c>
      <c r="G1131" s="4" t="s">
        <v>31</v>
      </c>
      <c r="H1131" s="4" t="s">
        <v>2</v>
      </c>
      <c r="I1131" s="4" t="s">
        <v>3</v>
      </c>
      <c r="J1131" s="4" t="s">
        <v>14</v>
      </c>
      <c r="K1131" s="4" t="s">
        <v>32</v>
      </c>
      <c r="L1131" s="8">
        <v>3</v>
      </c>
      <c r="M1131" s="5">
        <v>46.79</v>
      </c>
      <c r="N1131" s="6">
        <v>0.1</v>
      </c>
      <c r="O1131" s="5">
        <v>18.25</v>
      </c>
      <c r="P1131" s="5">
        <f t="shared" si="68"/>
        <v>126.33300000000001</v>
      </c>
      <c r="Q1131" s="5">
        <f t="shared" si="69"/>
        <v>54.75</v>
      </c>
      <c r="R1131" s="5">
        <f t="shared" si="70"/>
        <v>71.583000000000013</v>
      </c>
      <c r="S1131" s="7">
        <f t="shared" si="71"/>
        <v>0.56662154781411034</v>
      </c>
    </row>
    <row r="1132" spans="1:19" ht="15.6">
      <c r="A1132" s="2">
        <v>23</v>
      </c>
      <c r="B1132" s="3">
        <v>46192</v>
      </c>
      <c r="C1132" s="4">
        <f>YEAR(SalesDataTable[[#This Row],[Order Date]])</f>
        <v>2026</v>
      </c>
      <c r="D1132" s="10" t="str">
        <f>"Q"&amp;ROUNDUP(MONTH(SalesDataTable[[#This Row],[Order Date]])/3,0)</f>
        <v>Q2</v>
      </c>
      <c r="E1132" s="4" t="str">
        <f>TEXT(SalesDataTable[[#This Row],[Order Date]],"mmm")</f>
        <v>Jun</v>
      </c>
      <c r="F1132" s="4" t="s">
        <v>20</v>
      </c>
      <c r="G1132" s="4" t="s">
        <v>47</v>
      </c>
      <c r="H1132" s="4" t="s">
        <v>8</v>
      </c>
      <c r="I1132" s="4" t="s">
        <v>16</v>
      </c>
      <c r="J1132" s="4" t="s">
        <v>9</v>
      </c>
      <c r="K1132" s="4" t="s">
        <v>10</v>
      </c>
      <c r="L1132" s="8">
        <v>4</v>
      </c>
      <c r="M1132" s="5">
        <v>91.74</v>
      </c>
      <c r="N1132" s="6">
        <v>0.2</v>
      </c>
      <c r="O1132" s="5">
        <v>44.74</v>
      </c>
      <c r="P1132" s="5">
        <f t="shared" si="68"/>
        <v>293.56799999999998</v>
      </c>
      <c r="Q1132" s="5">
        <f t="shared" si="69"/>
        <v>178.96</v>
      </c>
      <c r="R1132" s="5">
        <f t="shared" si="70"/>
        <v>114.60799999999998</v>
      </c>
      <c r="S1132" s="7">
        <f t="shared" si="71"/>
        <v>0.39039677349029861</v>
      </c>
    </row>
    <row r="1133" spans="1:19" ht="15.6">
      <c r="A1133" s="2">
        <v>99</v>
      </c>
      <c r="B1133" s="3">
        <v>46192</v>
      </c>
      <c r="C1133" s="4">
        <f>YEAR(SalesDataTable[[#This Row],[Order Date]])</f>
        <v>2026</v>
      </c>
      <c r="D1133" s="10" t="str">
        <f>"Q"&amp;ROUNDUP(MONTH(SalesDataTable[[#This Row],[Order Date]])/3,0)</f>
        <v>Q2</v>
      </c>
      <c r="E1133" s="4" t="str">
        <f>TEXT(SalesDataTable[[#This Row],[Order Date]],"mmm")</f>
        <v>Jun</v>
      </c>
      <c r="F1133" s="4" t="s">
        <v>20</v>
      </c>
      <c r="G1133" s="4" t="s">
        <v>47</v>
      </c>
      <c r="H1133" s="4" t="s">
        <v>2</v>
      </c>
      <c r="I1133" s="4" t="s">
        <v>13</v>
      </c>
      <c r="J1133" s="4" t="s">
        <v>34</v>
      </c>
      <c r="K1133" s="4" t="s">
        <v>42</v>
      </c>
      <c r="L1133" s="8">
        <v>1</v>
      </c>
      <c r="M1133" s="5">
        <v>36.28</v>
      </c>
      <c r="N1133" s="6">
        <v>0.1</v>
      </c>
      <c r="O1133" s="5">
        <v>13.8</v>
      </c>
      <c r="P1133" s="5">
        <f t="shared" si="68"/>
        <v>32.652000000000001</v>
      </c>
      <c r="Q1133" s="5">
        <f t="shared" si="69"/>
        <v>13.8</v>
      </c>
      <c r="R1133" s="5">
        <f t="shared" si="70"/>
        <v>18.852</v>
      </c>
      <c r="S1133" s="7">
        <f t="shared" si="71"/>
        <v>0.5773612642410878</v>
      </c>
    </row>
    <row r="1134" spans="1:19" ht="15.6">
      <c r="A1134" s="2">
        <v>269</v>
      </c>
      <c r="B1134" s="3">
        <v>46192</v>
      </c>
      <c r="C1134" s="4">
        <f>YEAR(SalesDataTable[[#This Row],[Order Date]])</f>
        <v>2026</v>
      </c>
      <c r="D1134" s="10" t="str">
        <f>"Q"&amp;ROUNDUP(MONTH(SalesDataTable[[#This Row],[Order Date]])/3,0)</f>
        <v>Q2</v>
      </c>
      <c r="E1134" s="4" t="str">
        <f>TEXT(SalesDataTable[[#This Row],[Order Date]],"mmm")</f>
        <v>Jun</v>
      </c>
      <c r="F1134" s="4" t="s">
        <v>20</v>
      </c>
      <c r="G1134" s="4" t="s">
        <v>47</v>
      </c>
      <c r="H1134" s="4" t="s">
        <v>8</v>
      </c>
      <c r="I1134" s="4" t="s">
        <v>3</v>
      </c>
      <c r="J1134" s="4" t="s">
        <v>9</v>
      </c>
      <c r="K1134" s="4" t="s">
        <v>46</v>
      </c>
      <c r="L1134" s="8">
        <v>3</v>
      </c>
      <c r="M1134" s="5">
        <v>73.02</v>
      </c>
      <c r="N1134" s="6">
        <v>0.1</v>
      </c>
      <c r="O1134" s="5">
        <v>32.69</v>
      </c>
      <c r="P1134" s="5">
        <f t="shared" si="68"/>
        <v>197.154</v>
      </c>
      <c r="Q1134" s="5">
        <f t="shared" si="69"/>
        <v>98.07</v>
      </c>
      <c r="R1134" s="5">
        <f t="shared" si="70"/>
        <v>99.084000000000003</v>
      </c>
      <c r="S1134" s="7">
        <f t="shared" si="71"/>
        <v>0.50257159377948202</v>
      </c>
    </row>
    <row r="1135" spans="1:19" ht="15.6">
      <c r="A1135" s="2">
        <v>1772</v>
      </c>
      <c r="B1135" s="3">
        <v>46192</v>
      </c>
      <c r="C1135" s="4">
        <f>YEAR(SalesDataTable[[#This Row],[Order Date]])</f>
        <v>2026</v>
      </c>
      <c r="D1135" s="10" t="str">
        <f>"Q"&amp;ROUNDUP(MONTH(SalesDataTable[[#This Row],[Order Date]])/3,0)</f>
        <v>Q2</v>
      </c>
      <c r="E1135" s="4" t="str">
        <f>TEXT(SalesDataTable[[#This Row],[Order Date]],"mmm")</f>
        <v>Jun</v>
      </c>
      <c r="F1135" s="4" t="s">
        <v>20</v>
      </c>
      <c r="G1135" s="4" t="s">
        <v>21</v>
      </c>
      <c r="H1135" s="4" t="s">
        <v>2</v>
      </c>
      <c r="I1135" s="4" t="s">
        <v>13</v>
      </c>
      <c r="J1135" s="4" t="s">
        <v>9</v>
      </c>
      <c r="K1135" s="4" t="s">
        <v>37</v>
      </c>
      <c r="L1135" s="8">
        <v>4</v>
      </c>
      <c r="M1135" s="5">
        <v>153.38</v>
      </c>
      <c r="N1135" s="6">
        <v>0</v>
      </c>
      <c r="O1135" s="5">
        <v>76.92</v>
      </c>
      <c r="P1135" s="5">
        <f t="shared" si="68"/>
        <v>613.52</v>
      </c>
      <c r="Q1135" s="5">
        <f t="shared" si="69"/>
        <v>307.68</v>
      </c>
      <c r="R1135" s="5">
        <f t="shared" si="70"/>
        <v>305.83999999999997</v>
      </c>
      <c r="S1135" s="7">
        <f t="shared" si="71"/>
        <v>0.49850045638283996</v>
      </c>
    </row>
    <row r="1136" spans="1:19" ht="15.6">
      <c r="A1136" s="2">
        <v>1906</v>
      </c>
      <c r="B1136" s="3">
        <v>46192</v>
      </c>
      <c r="C1136" s="4">
        <f>YEAR(SalesDataTable[[#This Row],[Order Date]])</f>
        <v>2026</v>
      </c>
      <c r="D1136" s="10" t="str">
        <f>"Q"&amp;ROUNDUP(MONTH(SalesDataTable[[#This Row],[Order Date]])/3,0)</f>
        <v>Q2</v>
      </c>
      <c r="E1136" s="4" t="str">
        <f>TEXT(SalesDataTable[[#This Row],[Order Date]],"mmm")</f>
        <v>Jun</v>
      </c>
      <c r="F1136" s="4" t="s">
        <v>20</v>
      </c>
      <c r="G1136" s="4" t="s">
        <v>33</v>
      </c>
      <c r="H1136" s="4" t="s">
        <v>28</v>
      </c>
      <c r="I1136" s="4" t="s">
        <v>3</v>
      </c>
      <c r="J1136" s="4" t="s">
        <v>23</v>
      </c>
      <c r="K1136" s="4" t="s">
        <v>51</v>
      </c>
      <c r="L1136" s="8">
        <v>2</v>
      </c>
      <c r="M1136" s="5">
        <v>125.5</v>
      </c>
      <c r="N1136" s="6">
        <v>0</v>
      </c>
      <c r="O1136" s="5">
        <v>61.67</v>
      </c>
      <c r="P1136" s="5">
        <f t="shared" si="68"/>
        <v>251</v>
      </c>
      <c r="Q1136" s="5">
        <f t="shared" si="69"/>
        <v>123.34</v>
      </c>
      <c r="R1136" s="5">
        <f t="shared" si="70"/>
        <v>127.66</v>
      </c>
      <c r="S1136" s="7">
        <f t="shared" si="71"/>
        <v>0.50860557768924297</v>
      </c>
    </row>
    <row r="1137" spans="1:19" ht="15.6">
      <c r="A1137" s="2">
        <v>2473</v>
      </c>
      <c r="B1137" s="3">
        <v>46192</v>
      </c>
      <c r="C1137" s="4">
        <f>YEAR(SalesDataTable[[#This Row],[Order Date]])</f>
        <v>2026</v>
      </c>
      <c r="D1137" s="10" t="str">
        <f>"Q"&amp;ROUNDUP(MONTH(SalesDataTable[[#This Row],[Order Date]])/3,0)</f>
        <v>Q2</v>
      </c>
      <c r="E1137" s="4" t="str">
        <f>TEXT(SalesDataTable[[#This Row],[Order Date]],"mmm")</f>
        <v>Jun</v>
      </c>
      <c r="F1137" s="4" t="s">
        <v>0</v>
      </c>
      <c r="G1137" s="4" t="s">
        <v>1</v>
      </c>
      <c r="H1137" s="4" t="s">
        <v>8</v>
      </c>
      <c r="I1137" s="4" t="s">
        <v>3</v>
      </c>
      <c r="J1137" s="4" t="s">
        <v>4</v>
      </c>
      <c r="K1137" s="4" t="s">
        <v>5</v>
      </c>
      <c r="L1137" s="8">
        <v>3</v>
      </c>
      <c r="M1137" s="5">
        <v>80.75</v>
      </c>
      <c r="N1137" s="6">
        <v>0.15</v>
      </c>
      <c r="O1137" s="5">
        <v>42.81</v>
      </c>
      <c r="P1137" s="5">
        <f t="shared" si="68"/>
        <v>205.91249999999999</v>
      </c>
      <c r="Q1137" s="5">
        <f t="shared" si="69"/>
        <v>128.43</v>
      </c>
      <c r="R1137" s="5">
        <f t="shared" si="70"/>
        <v>77.482499999999987</v>
      </c>
      <c r="S1137" s="7">
        <f t="shared" si="71"/>
        <v>0.37628847204516475</v>
      </c>
    </row>
    <row r="1138" spans="1:19" ht="15.6">
      <c r="A1138" s="2">
        <v>2549</v>
      </c>
      <c r="B1138" s="3">
        <v>46192</v>
      </c>
      <c r="C1138" s="4">
        <f>YEAR(SalesDataTable[[#This Row],[Order Date]])</f>
        <v>2026</v>
      </c>
      <c r="D1138" s="10" t="str">
        <f>"Q"&amp;ROUNDUP(MONTH(SalesDataTable[[#This Row],[Order Date]])/3,0)</f>
        <v>Q2</v>
      </c>
      <c r="E1138" s="4" t="str">
        <f>TEXT(SalesDataTable[[#This Row],[Order Date]],"mmm")</f>
        <v>Jun</v>
      </c>
      <c r="F1138" s="4" t="s">
        <v>20</v>
      </c>
      <c r="G1138" s="4" t="s">
        <v>47</v>
      </c>
      <c r="H1138" s="4" t="s">
        <v>8</v>
      </c>
      <c r="I1138" s="4" t="s">
        <v>3</v>
      </c>
      <c r="J1138" s="4" t="s">
        <v>34</v>
      </c>
      <c r="K1138" s="4" t="s">
        <v>42</v>
      </c>
      <c r="L1138" s="8">
        <v>8</v>
      </c>
      <c r="M1138" s="5">
        <v>36.15</v>
      </c>
      <c r="N1138" s="6">
        <v>0.05</v>
      </c>
      <c r="O1138" s="5">
        <v>13.55</v>
      </c>
      <c r="P1138" s="5">
        <f t="shared" si="68"/>
        <v>274.73999999999995</v>
      </c>
      <c r="Q1138" s="5">
        <f t="shared" si="69"/>
        <v>108.4</v>
      </c>
      <c r="R1138" s="5">
        <f t="shared" si="70"/>
        <v>166.33999999999995</v>
      </c>
      <c r="S1138" s="7">
        <f t="shared" si="71"/>
        <v>0.60544514814005956</v>
      </c>
    </row>
    <row r="1139" spans="1:19" ht="15.6">
      <c r="A1139" s="2">
        <v>3341</v>
      </c>
      <c r="B1139" s="3">
        <v>46192</v>
      </c>
      <c r="C1139" s="4">
        <f>YEAR(SalesDataTable[[#This Row],[Order Date]])</f>
        <v>2026</v>
      </c>
      <c r="D1139" s="10" t="str">
        <f>"Q"&amp;ROUNDUP(MONTH(SalesDataTable[[#This Row],[Order Date]])/3,0)</f>
        <v>Q2</v>
      </c>
      <c r="E1139" s="4" t="str">
        <f>TEXT(SalesDataTable[[#This Row],[Order Date]],"mmm")</f>
        <v>Jun</v>
      </c>
      <c r="F1139" s="4" t="s">
        <v>0</v>
      </c>
      <c r="G1139" s="4" t="s">
        <v>50</v>
      </c>
      <c r="H1139" s="4" t="s">
        <v>2</v>
      </c>
      <c r="I1139" s="4" t="s">
        <v>13</v>
      </c>
      <c r="J1139" s="4" t="s">
        <v>9</v>
      </c>
      <c r="K1139" s="4" t="s">
        <v>17</v>
      </c>
      <c r="L1139" s="8">
        <v>2</v>
      </c>
      <c r="M1139" s="5">
        <v>143.1</v>
      </c>
      <c r="N1139" s="6">
        <v>0</v>
      </c>
      <c r="O1139" s="5">
        <v>78.11</v>
      </c>
      <c r="P1139" s="5">
        <f t="shared" si="68"/>
        <v>286.2</v>
      </c>
      <c r="Q1139" s="5">
        <f t="shared" si="69"/>
        <v>156.22</v>
      </c>
      <c r="R1139" s="5">
        <f t="shared" si="70"/>
        <v>129.97999999999999</v>
      </c>
      <c r="S1139" s="7">
        <f t="shared" si="71"/>
        <v>0.45415793151642209</v>
      </c>
    </row>
    <row r="1140" spans="1:19" ht="15.6">
      <c r="A1140" s="2">
        <v>3351</v>
      </c>
      <c r="B1140" s="3">
        <v>46192</v>
      </c>
      <c r="C1140" s="4">
        <f>YEAR(SalesDataTable[[#This Row],[Order Date]])</f>
        <v>2026</v>
      </c>
      <c r="D1140" s="10" t="str">
        <f>"Q"&amp;ROUNDUP(MONTH(SalesDataTable[[#This Row],[Order Date]])/3,0)</f>
        <v>Q2</v>
      </c>
      <c r="E1140" s="4" t="str">
        <f>TEXT(SalesDataTable[[#This Row],[Order Date]],"mmm")</f>
        <v>Jun</v>
      </c>
      <c r="F1140" s="4" t="s">
        <v>6</v>
      </c>
      <c r="G1140" s="4" t="s">
        <v>7</v>
      </c>
      <c r="H1140" s="4" t="s">
        <v>28</v>
      </c>
      <c r="I1140" s="4" t="s">
        <v>13</v>
      </c>
      <c r="J1140" s="4" t="s">
        <v>23</v>
      </c>
      <c r="K1140" s="4" t="s">
        <v>51</v>
      </c>
      <c r="L1140" s="8">
        <v>4</v>
      </c>
      <c r="M1140" s="5">
        <v>123.89</v>
      </c>
      <c r="N1140" s="6">
        <v>0</v>
      </c>
      <c r="O1140" s="5">
        <v>59.42</v>
      </c>
      <c r="P1140" s="5">
        <f t="shared" si="68"/>
        <v>495.56</v>
      </c>
      <c r="Q1140" s="5">
        <f t="shared" si="69"/>
        <v>237.68</v>
      </c>
      <c r="R1140" s="5">
        <f t="shared" si="70"/>
        <v>257.88</v>
      </c>
      <c r="S1140" s="7">
        <f t="shared" si="71"/>
        <v>0.5203809831301961</v>
      </c>
    </row>
    <row r="1141" spans="1:19" ht="15.6">
      <c r="A1141" s="2">
        <v>3366</v>
      </c>
      <c r="B1141" s="3">
        <v>46192</v>
      </c>
      <c r="C1141" s="4">
        <f>YEAR(SalesDataTable[[#This Row],[Order Date]])</f>
        <v>2026</v>
      </c>
      <c r="D1141" s="10" t="str">
        <f>"Q"&amp;ROUNDUP(MONTH(SalesDataTable[[#This Row],[Order Date]])/3,0)</f>
        <v>Q2</v>
      </c>
      <c r="E1141" s="4" t="str">
        <f>TEXT(SalesDataTable[[#This Row],[Order Date]],"mmm")</f>
        <v>Jun</v>
      </c>
      <c r="F1141" s="4" t="s">
        <v>6</v>
      </c>
      <c r="G1141" s="4" t="s">
        <v>41</v>
      </c>
      <c r="H1141" s="4" t="s">
        <v>2</v>
      </c>
      <c r="I1141" s="4" t="s">
        <v>16</v>
      </c>
      <c r="J1141" s="4" t="s">
        <v>14</v>
      </c>
      <c r="K1141" s="4" t="s">
        <v>44</v>
      </c>
      <c r="L1141" s="8">
        <v>1</v>
      </c>
      <c r="M1141" s="5">
        <v>135.41999999999999</v>
      </c>
      <c r="N1141" s="6">
        <v>0.05</v>
      </c>
      <c r="O1141" s="5">
        <v>68.180000000000007</v>
      </c>
      <c r="P1141" s="5">
        <f t="shared" si="68"/>
        <v>128.64899999999997</v>
      </c>
      <c r="Q1141" s="5">
        <f t="shared" si="69"/>
        <v>68.180000000000007</v>
      </c>
      <c r="R1141" s="5">
        <f t="shared" si="70"/>
        <v>60.468999999999966</v>
      </c>
      <c r="S1141" s="7">
        <f t="shared" si="71"/>
        <v>0.47003085915941811</v>
      </c>
    </row>
    <row r="1142" spans="1:19" ht="15.6">
      <c r="A1142" s="2">
        <v>3691</v>
      </c>
      <c r="B1142" s="3">
        <v>46192</v>
      </c>
      <c r="C1142" s="4">
        <f>YEAR(SalesDataTable[[#This Row],[Order Date]])</f>
        <v>2026</v>
      </c>
      <c r="D1142" s="10" t="str">
        <f>"Q"&amp;ROUNDUP(MONTH(SalesDataTable[[#This Row],[Order Date]])/3,0)</f>
        <v>Q2</v>
      </c>
      <c r="E1142" s="4" t="str">
        <f>TEXT(SalesDataTable[[#This Row],[Order Date]],"mmm")</f>
        <v>Jun</v>
      </c>
      <c r="F1142" s="4" t="s">
        <v>6</v>
      </c>
      <c r="G1142" s="4" t="s">
        <v>27</v>
      </c>
      <c r="H1142" s="4" t="s">
        <v>19</v>
      </c>
      <c r="I1142" s="4" t="s">
        <v>3</v>
      </c>
      <c r="J1142" s="4" t="s">
        <v>9</v>
      </c>
      <c r="K1142" s="4" t="s">
        <v>10</v>
      </c>
      <c r="L1142" s="8">
        <v>1</v>
      </c>
      <c r="M1142" s="5">
        <v>93.48</v>
      </c>
      <c r="N1142" s="6">
        <v>0.05</v>
      </c>
      <c r="O1142" s="5">
        <v>44.31</v>
      </c>
      <c r="P1142" s="5">
        <f t="shared" si="68"/>
        <v>88.805999999999997</v>
      </c>
      <c r="Q1142" s="5">
        <f t="shared" si="69"/>
        <v>44.31</v>
      </c>
      <c r="R1142" s="5">
        <f t="shared" si="70"/>
        <v>44.495999999999995</v>
      </c>
      <c r="S1142" s="7">
        <f t="shared" si="71"/>
        <v>0.50104722653874734</v>
      </c>
    </row>
    <row r="1143" spans="1:19" ht="15.6">
      <c r="A1143" s="2">
        <v>3909</v>
      </c>
      <c r="B1143" s="3">
        <v>46192</v>
      </c>
      <c r="C1143" s="4">
        <f>YEAR(SalesDataTable[[#This Row],[Order Date]])</f>
        <v>2026</v>
      </c>
      <c r="D1143" s="10" t="str">
        <f>"Q"&amp;ROUNDUP(MONTH(SalesDataTable[[#This Row],[Order Date]])/3,0)</f>
        <v>Q2</v>
      </c>
      <c r="E1143" s="4" t="str">
        <f>TEXT(SalesDataTable[[#This Row],[Order Date]],"mmm")</f>
        <v>Jun</v>
      </c>
      <c r="F1143" s="4" t="s">
        <v>6</v>
      </c>
      <c r="G1143" s="4" t="s">
        <v>7</v>
      </c>
      <c r="H1143" s="4" t="s">
        <v>28</v>
      </c>
      <c r="I1143" s="4" t="s">
        <v>3</v>
      </c>
      <c r="J1143" s="4" t="s">
        <v>9</v>
      </c>
      <c r="K1143" s="4" t="s">
        <v>37</v>
      </c>
      <c r="L1143" s="8">
        <v>1</v>
      </c>
      <c r="M1143" s="5">
        <v>156.05000000000001</v>
      </c>
      <c r="N1143" s="6">
        <v>0.05</v>
      </c>
      <c r="O1143" s="5">
        <v>81.28</v>
      </c>
      <c r="P1143" s="5">
        <f t="shared" si="68"/>
        <v>148.2475</v>
      </c>
      <c r="Q1143" s="5">
        <f t="shared" si="69"/>
        <v>81.28</v>
      </c>
      <c r="R1143" s="5">
        <f t="shared" si="70"/>
        <v>66.967500000000001</v>
      </c>
      <c r="S1143" s="7">
        <f t="shared" si="71"/>
        <v>0.45172768512116562</v>
      </c>
    </row>
    <row r="1144" spans="1:19" ht="15.6">
      <c r="A1144" s="2">
        <v>4862</v>
      </c>
      <c r="B1144" s="3">
        <v>46192</v>
      </c>
      <c r="C1144" s="4">
        <f>YEAR(SalesDataTable[[#This Row],[Order Date]])</f>
        <v>2026</v>
      </c>
      <c r="D1144" s="10" t="str">
        <f>"Q"&amp;ROUNDUP(MONTH(SalesDataTable[[#This Row],[Order Date]])/3,0)</f>
        <v>Q2</v>
      </c>
      <c r="E1144" s="4" t="str">
        <f>TEXT(SalesDataTable[[#This Row],[Order Date]],"mmm")</f>
        <v>Jun</v>
      </c>
      <c r="F1144" s="4" t="s">
        <v>6</v>
      </c>
      <c r="G1144" s="4" t="s">
        <v>27</v>
      </c>
      <c r="H1144" s="4" t="s">
        <v>2</v>
      </c>
      <c r="I1144" s="4" t="s">
        <v>3</v>
      </c>
      <c r="J1144" s="4" t="s">
        <v>34</v>
      </c>
      <c r="K1144" s="4" t="s">
        <v>42</v>
      </c>
      <c r="L1144" s="8">
        <v>1</v>
      </c>
      <c r="M1144" s="5">
        <v>36.74</v>
      </c>
      <c r="N1144" s="6">
        <v>0</v>
      </c>
      <c r="O1144" s="5">
        <v>14.15</v>
      </c>
      <c r="P1144" s="5">
        <f t="shared" si="68"/>
        <v>36.74</v>
      </c>
      <c r="Q1144" s="5">
        <f t="shared" si="69"/>
        <v>14.15</v>
      </c>
      <c r="R1144" s="5">
        <f t="shared" si="70"/>
        <v>22.590000000000003</v>
      </c>
      <c r="S1144" s="7">
        <f t="shared" si="71"/>
        <v>0.61486118671747425</v>
      </c>
    </row>
    <row r="1145" spans="1:19" ht="15.6">
      <c r="A1145" s="2">
        <v>5096</v>
      </c>
      <c r="B1145" s="3">
        <v>46192</v>
      </c>
      <c r="C1145" s="4">
        <f>YEAR(SalesDataTable[[#This Row],[Order Date]])</f>
        <v>2026</v>
      </c>
      <c r="D1145" s="10" t="str">
        <f>"Q"&amp;ROUNDUP(MONTH(SalesDataTable[[#This Row],[Order Date]])/3,0)</f>
        <v>Q2</v>
      </c>
      <c r="E1145" s="4" t="str">
        <f>TEXT(SalesDataTable[[#This Row],[Order Date]],"mmm")</f>
        <v>Jun</v>
      </c>
      <c r="F1145" s="4" t="s">
        <v>0</v>
      </c>
      <c r="G1145" s="4" t="s">
        <v>50</v>
      </c>
      <c r="H1145" s="4" t="s">
        <v>2</v>
      </c>
      <c r="I1145" s="4" t="s">
        <v>3</v>
      </c>
      <c r="J1145" s="4" t="s">
        <v>23</v>
      </c>
      <c r="K1145" s="4" t="s">
        <v>29</v>
      </c>
      <c r="L1145" s="8">
        <v>2</v>
      </c>
      <c r="M1145" s="5">
        <v>199.28</v>
      </c>
      <c r="N1145" s="6">
        <v>0</v>
      </c>
      <c r="O1145" s="5">
        <v>102.85</v>
      </c>
      <c r="P1145" s="5">
        <f t="shared" si="68"/>
        <v>398.56</v>
      </c>
      <c r="Q1145" s="5">
        <f t="shared" si="69"/>
        <v>205.7</v>
      </c>
      <c r="R1145" s="5">
        <f t="shared" si="70"/>
        <v>192.86</v>
      </c>
      <c r="S1145" s="7">
        <f t="shared" si="71"/>
        <v>0.48389201124046571</v>
      </c>
    </row>
    <row r="1146" spans="1:19" ht="15.6">
      <c r="A1146" s="2">
        <v>5112</v>
      </c>
      <c r="B1146" s="3">
        <v>46192</v>
      </c>
      <c r="C1146" s="4">
        <f>YEAR(SalesDataTable[[#This Row],[Order Date]])</f>
        <v>2026</v>
      </c>
      <c r="D1146" s="10" t="str">
        <f>"Q"&amp;ROUNDUP(MONTH(SalesDataTable[[#This Row],[Order Date]])/3,0)</f>
        <v>Q2</v>
      </c>
      <c r="E1146" s="4" t="str">
        <f>TEXT(SalesDataTable[[#This Row],[Order Date]],"mmm")</f>
        <v>Jun</v>
      </c>
      <c r="F1146" s="4" t="s">
        <v>0</v>
      </c>
      <c r="G1146" s="4" t="s">
        <v>1</v>
      </c>
      <c r="H1146" s="4" t="s">
        <v>28</v>
      </c>
      <c r="I1146" s="4" t="s">
        <v>3</v>
      </c>
      <c r="J1146" s="4" t="s">
        <v>34</v>
      </c>
      <c r="K1146" s="4" t="s">
        <v>42</v>
      </c>
      <c r="L1146" s="8">
        <v>2</v>
      </c>
      <c r="M1146" s="5">
        <v>37.04</v>
      </c>
      <c r="N1146" s="6">
        <v>0.05</v>
      </c>
      <c r="O1146" s="5">
        <v>13.76</v>
      </c>
      <c r="P1146" s="5">
        <f t="shared" si="68"/>
        <v>70.375999999999991</v>
      </c>
      <c r="Q1146" s="5">
        <f t="shared" si="69"/>
        <v>27.52</v>
      </c>
      <c r="R1146" s="5">
        <f t="shared" si="70"/>
        <v>42.855999999999995</v>
      </c>
      <c r="S1146" s="7">
        <f t="shared" si="71"/>
        <v>0.60895759918153913</v>
      </c>
    </row>
    <row r="1147" spans="1:19" ht="15.6">
      <c r="A1147" s="2">
        <v>501</v>
      </c>
      <c r="B1147" s="3">
        <v>46193</v>
      </c>
      <c r="C1147" s="4">
        <f>YEAR(SalesDataTable[[#This Row],[Order Date]])</f>
        <v>2026</v>
      </c>
      <c r="D1147" s="10" t="str">
        <f>"Q"&amp;ROUNDUP(MONTH(SalesDataTable[[#This Row],[Order Date]])/3,0)</f>
        <v>Q2</v>
      </c>
      <c r="E1147" s="4" t="str">
        <f>TEXT(SalesDataTable[[#This Row],[Order Date]],"mmm")</f>
        <v>Jun</v>
      </c>
      <c r="F1147" s="4" t="s">
        <v>20</v>
      </c>
      <c r="G1147" s="4" t="s">
        <v>21</v>
      </c>
      <c r="H1147" s="4" t="s">
        <v>2</v>
      </c>
      <c r="I1147" s="4" t="s">
        <v>13</v>
      </c>
      <c r="J1147" s="4" t="s">
        <v>23</v>
      </c>
      <c r="K1147" s="4" t="s">
        <v>40</v>
      </c>
      <c r="L1147" s="8">
        <v>2</v>
      </c>
      <c r="M1147" s="5">
        <v>80.95</v>
      </c>
      <c r="N1147" s="6">
        <v>0.1</v>
      </c>
      <c r="O1147" s="5">
        <v>39.44</v>
      </c>
      <c r="P1147" s="5">
        <f t="shared" si="68"/>
        <v>145.71</v>
      </c>
      <c r="Q1147" s="5">
        <f t="shared" si="69"/>
        <v>78.88</v>
      </c>
      <c r="R1147" s="5">
        <f t="shared" si="70"/>
        <v>66.830000000000013</v>
      </c>
      <c r="S1147" s="7">
        <f t="shared" si="71"/>
        <v>0.45865074462974409</v>
      </c>
    </row>
    <row r="1148" spans="1:19" ht="15.6">
      <c r="A1148" s="2">
        <v>540</v>
      </c>
      <c r="B1148" s="3">
        <v>46193</v>
      </c>
      <c r="C1148" s="4">
        <f>YEAR(SalesDataTable[[#This Row],[Order Date]])</f>
        <v>2026</v>
      </c>
      <c r="D1148" s="10" t="str">
        <f>"Q"&amp;ROUNDUP(MONTH(SalesDataTable[[#This Row],[Order Date]])/3,0)</f>
        <v>Q2</v>
      </c>
      <c r="E1148" s="4" t="str">
        <f>TEXT(SalesDataTable[[#This Row],[Order Date]],"mmm")</f>
        <v>Jun</v>
      </c>
      <c r="F1148" s="4" t="s">
        <v>0</v>
      </c>
      <c r="G1148" s="4" t="s">
        <v>36</v>
      </c>
      <c r="H1148" s="4" t="s">
        <v>28</v>
      </c>
      <c r="I1148" s="4" t="s">
        <v>3</v>
      </c>
      <c r="J1148" s="4" t="s">
        <v>9</v>
      </c>
      <c r="K1148" s="4" t="s">
        <v>37</v>
      </c>
      <c r="L1148" s="8">
        <v>1</v>
      </c>
      <c r="M1148" s="5">
        <v>151.46</v>
      </c>
      <c r="N1148" s="6">
        <v>0.05</v>
      </c>
      <c r="O1148" s="5">
        <v>77.98</v>
      </c>
      <c r="P1148" s="5">
        <f t="shared" si="68"/>
        <v>143.887</v>
      </c>
      <c r="Q1148" s="5">
        <f t="shared" si="69"/>
        <v>77.98</v>
      </c>
      <c r="R1148" s="5">
        <f t="shared" si="70"/>
        <v>65.906999999999996</v>
      </c>
      <c r="S1148" s="7">
        <f t="shared" si="71"/>
        <v>0.45804693961233467</v>
      </c>
    </row>
    <row r="1149" spans="1:19" ht="15.6">
      <c r="A1149" s="2">
        <v>2255</v>
      </c>
      <c r="B1149" s="3">
        <v>46193</v>
      </c>
      <c r="C1149" s="4">
        <f>YEAR(SalesDataTable[[#This Row],[Order Date]])</f>
        <v>2026</v>
      </c>
      <c r="D1149" s="10" t="str">
        <f>"Q"&amp;ROUNDUP(MONTH(SalesDataTable[[#This Row],[Order Date]])/3,0)</f>
        <v>Q2</v>
      </c>
      <c r="E1149" s="4" t="str">
        <f>TEXT(SalesDataTable[[#This Row],[Order Date]],"mmm")</f>
        <v>Jun</v>
      </c>
      <c r="F1149" s="4" t="s">
        <v>0</v>
      </c>
      <c r="G1149" s="4" t="s">
        <v>36</v>
      </c>
      <c r="H1149" s="4" t="s">
        <v>2</v>
      </c>
      <c r="I1149" s="4" t="s">
        <v>16</v>
      </c>
      <c r="J1149" s="4" t="s">
        <v>9</v>
      </c>
      <c r="K1149" s="4" t="s">
        <v>10</v>
      </c>
      <c r="L1149" s="8">
        <v>5</v>
      </c>
      <c r="M1149" s="5">
        <v>90.1</v>
      </c>
      <c r="N1149" s="6">
        <v>0</v>
      </c>
      <c r="O1149" s="5">
        <v>44.32</v>
      </c>
      <c r="P1149" s="5">
        <f t="shared" si="68"/>
        <v>450.5</v>
      </c>
      <c r="Q1149" s="5">
        <f t="shared" si="69"/>
        <v>221.6</v>
      </c>
      <c r="R1149" s="5">
        <f t="shared" si="70"/>
        <v>228.9</v>
      </c>
      <c r="S1149" s="7">
        <f t="shared" si="71"/>
        <v>0.50810210876803552</v>
      </c>
    </row>
    <row r="1150" spans="1:19" ht="15.6">
      <c r="A1150" s="2">
        <v>3126</v>
      </c>
      <c r="B1150" s="3">
        <v>46193</v>
      </c>
      <c r="C1150" s="4">
        <f>YEAR(SalesDataTable[[#This Row],[Order Date]])</f>
        <v>2026</v>
      </c>
      <c r="D1150" s="10" t="str">
        <f>"Q"&amp;ROUNDUP(MONTH(SalesDataTable[[#This Row],[Order Date]])/3,0)</f>
        <v>Q2</v>
      </c>
      <c r="E1150" s="4" t="str">
        <f>TEXT(SalesDataTable[[#This Row],[Order Date]],"mmm")</f>
        <v>Jun</v>
      </c>
      <c r="F1150" s="4" t="s">
        <v>0</v>
      </c>
      <c r="G1150" s="4" t="s">
        <v>1</v>
      </c>
      <c r="H1150" s="4" t="s">
        <v>28</v>
      </c>
      <c r="I1150" s="4" t="s">
        <v>16</v>
      </c>
      <c r="J1150" s="4" t="s">
        <v>9</v>
      </c>
      <c r="K1150" s="4" t="s">
        <v>37</v>
      </c>
      <c r="L1150" s="8">
        <v>1</v>
      </c>
      <c r="M1150" s="5">
        <v>155.69</v>
      </c>
      <c r="N1150" s="6">
        <v>0.1</v>
      </c>
      <c r="O1150" s="5">
        <v>79.42</v>
      </c>
      <c r="P1150" s="5">
        <f t="shared" si="68"/>
        <v>140.12100000000001</v>
      </c>
      <c r="Q1150" s="5">
        <f t="shared" si="69"/>
        <v>79.42</v>
      </c>
      <c r="R1150" s="5">
        <f t="shared" si="70"/>
        <v>60.701000000000008</v>
      </c>
      <c r="S1150" s="7">
        <f t="shared" si="71"/>
        <v>0.43320415926235184</v>
      </c>
    </row>
    <row r="1151" spans="1:19" ht="15.6">
      <c r="A1151" s="2">
        <v>3223</v>
      </c>
      <c r="B1151" s="3">
        <v>46193</v>
      </c>
      <c r="C1151" s="4">
        <f>YEAR(SalesDataTable[[#This Row],[Order Date]])</f>
        <v>2026</v>
      </c>
      <c r="D1151" s="10" t="str">
        <f>"Q"&amp;ROUNDUP(MONTH(SalesDataTable[[#This Row],[Order Date]])/3,0)</f>
        <v>Q2</v>
      </c>
      <c r="E1151" s="4" t="str">
        <f>TEXT(SalesDataTable[[#This Row],[Order Date]],"mmm")</f>
        <v>Jun</v>
      </c>
      <c r="F1151" s="4" t="s">
        <v>6</v>
      </c>
      <c r="G1151" s="4" t="s">
        <v>49</v>
      </c>
      <c r="H1151" s="4" t="s">
        <v>19</v>
      </c>
      <c r="I1151" s="4" t="s">
        <v>3</v>
      </c>
      <c r="J1151" s="4" t="s">
        <v>34</v>
      </c>
      <c r="K1151" s="4" t="s">
        <v>45</v>
      </c>
      <c r="L1151" s="8">
        <v>1</v>
      </c>
      <c r="M1151" s="5">
        <v>50.11</v>
      </c>
      <c r="N1151" s="6">
        <v>0.05</v>
      </c>
      <c r="O1151" s="5">
        <v>21.38</v>
      </c>
      <c r="P1151" s="5">
        <f t="shared" si="68"/>
        <v>47.604499999999994</v>
      </c>
      <c r="Q1151" s="5">
        <f t="shared" si="69"/>
        <v>21.38</v>
      </c>
      <c r="R1151" s="5">
        <f t="shared" si="70"/>
        <v>26.224499999999995</v>
      </c>
      <c r="S1151" s="7">
        <f t="shared" si="71"/>
        <v>0.55088279469377888</v>
      </c>
    </row>
    <row r="1152" spans="1:19" ht="15.6">
      <c r="A1152" s="2">
        <v>3260</v>
      </c>
      <c r="B1152" s="3">
        <v>46193</v>
      </c>
      <c r="C1152" s="4">
        <f>YEAR(SalesDataTable[[#This Row],[Order Date]])</f>
        <v>2026</v>
      </c>
      <c r="D1152" s="10" t="str">
        <f>"Q"&amp;ROUNDUP(MONTH(SalesDataTable[[#This Row],[Order Date]])/3,0)</f>
        <v>Q2</v>
      </c>
      <c r="E1152" s="4" t="str">
        <f>TEXT(SalesDataTable[[#This Row],[Order Date]],"mmm")</f>
        <v>Jun</v>
      </c>
      <c r="F1152" s="4" t="s">
        <v>11</v>
      </c>
      <c r="G1152" s="4" t="s">
        <v>12</v>
      </c>
      <c r="H1152" s="4" t="s">
        <v>19</v>
      </c>
      <c r="I1152" s="4" t="s">
        <v>3</v>
      </c>
      <c r="J1152" s="4" t="s">
        <v>9</v>
      </c>
      <c r="K1152" s="4" t="s">
        <v>17</v>
      </c>
      <c r="L1152" s="8">
        <v>1</v>
      </c>
      <c r="M1152" s="5">
        <v>142.55000000000001</v>
      </c>
      <c r="N1152" s="6">
        <v>0.1</v>
      </c>
      <c r="O1152" s="5">
        <v>79.709999999999994</v>
      </c>
      <c r="P1152" s="5">
        <f t="shared" si="68"/>
        <v>128.29500000000002</v>
      </c>
      <c r="Q1152" s="5">
        <f t="shared" si="69"/>
        <v>79.709999999999994</v>
      </c>
      <c r="R1152" s="5">
        <f t="shared" si="70"/>
        <v>48.585000000000022</v>
      </c>
      <c r="S1152" s="7">
        <f t="shared" si="71"/>
        <v>0.37869753302934656</v>
      </c>
    </row>
    <row r="1153" spans="1:19" ht="15.6">
      <c r="A1153" s="2">
        <v>3404</v>
      </c>
      <c r="B1153" s="3">
        <v>46193</v>
      </c>
      <c r="C1153" s="4">
        <f>YEAR(SalesDataTable[[#This Row],[Order Date]])</f>
        <v>2026</v>
      </c>
      <c r="D1153" s="10" t="str">
        <f>"Q"&amp;ROUNDUP(MONTH(SalesDataTable[[#This Row],[Order Date]])/3,0)</f>
        <v>Q2</v>
      </c>
      <c r="E1153" s="4" t="str">
        <f>TEXT(SalesDataTable[[#This Row],[Order Date]],"mmm")</f>
        <v>Jun</v>
      </c>
      <c r="F1153" s="4" t="s">
        <v>20</v>
      </c>
      <c r="G1153" s="4" t="s">
        <v>33</v>
      </c>
      <c r="H1153" s="4" t="s">
        <v>2</v>
      </c>
      <c r="I1153" s="4" t="s">
        <v>13</v>
      </c>
      <c r="J1153" s="4" t="s">
        <v>23</v>
      </c>
      <c r="K1153" s="4" t="s">
        <v>29</v>
      </c>
      <c r="L1153" s="8">
        <v>3</v>
      </c>
      <c r="M1153" s="5">
        <v>191.11</v>
      </c>
      <c r="N1153" s="6">
        <v>0.05</v>
      </c>
      <c r="O1153" s="5">
        <v>102.82</v>
      </c>
      <c r="P1153" s="5">
        <f t="shared" si="68"/>
        <v>544.6635</v>
      </c>
      <c r="Q1153" s="5">
        <f t="shared" si="69"/>
        <v>308.45999999999998</v>
      </c>
      <c r="R1153" s="5">
        <f t="shared" si="70"/>
        <v>236.20350000000002</v>
      </c>
      <c r="S1153" s="7">
        <f t="shared" si="71"/>
        <v>0.43366867800026992</v>
      </c>
    </row>
    <row r="1154" spans="1:19" ht="15.6">
      <c r="A1154" s="2">
        <v>4267</v>
      </c>
      <c r="B1154" s="3">
        <v>46193</v>
      </c>
      <c r="C1154" s="4">
        <f>YEAR(SalesDataTable[[#This Row],[Order Date]])</f>
        <v>2026</v>
      </c>
      <c r="D1154" s="10" t="str">
        <f>"Q"&amp;ROUNDUP(MONTH(SalesDataTable[[#This Row],[Order Date]])/3,0)</f>
        <v>Q2</v>
      </c>
      <c r="E1154" s="4" t="str">
        <f>TEXT(SalesDataTable[[#This Row],[Order Date]],"mmm")</f>
        <v>Jun</v>
      </c>
      <c r="F1154" s="4" t="s">
        <v>20</v>
      </c>
      <c r="G1154" s="4" t="s">
        <v>47</v>
      </c>
      <c r="H1154" s="4" t="s">
        <v>8</v>
      </c>
      <c r="I1154" s="4" t="s">
        <v>16</v>
      </c>
      <c r="J1154" s="4" t="s">
        <v>4</v>
      </c>
      <c r="K1154" s="4" t="s">
        <v>26</v>
      </c>
      <c r="L1154" s="8">
        <v>6</v>
      </c>
      <c r="M1154" s="5">
        <v>40.229999999999997</v>
      </c>
      <c r="N1154" s="6">
        <v>0.15</v>
      </c>
      <c r="O1154" s="5">
        <v>17.079999999999998</v>
      </c>
      <c r="P1154" s="5">
        <f t="shared" ref="P1154:P1217" si="72">L1154*M1154*(1-N1154)</f>
        <v>205.173</v>
      </c>
      <c r="Q1154" s="5">
        <f t="shared" ref="Q1154:Q1217" si="73">L1154*O1154</f>
        <v>102.47999999999999</v>
      </c>
      <c r="R1154" s="5">
        <f t="shared" ref="R1154:R1217" si="74">P1154-Q1154</f>
        <v>102.69300000000001</v>
      </c>
      <c r="S1154" s="7">
        <f t="shared" ref="S1154:S1217" si="75">IFERROR(R1154/P1154,0)</f>
        <v>0.50051907414718322</v>
      </c>
    </row>
    <row r="1155" spans="1:19" ht="15.6">
      <c r="A1155" s="2">
        <v>5082</v>
      </c>
      <c r="B1155" s="3">
        <v>46193</v>
      </c>
      <c r="C1155" s="4">
        <f>YEAR(SalesDataTable[[#This Row],[Order Date]])</f>
        <v>2026</v>
      </c>
      <c r="D1155" s="10" t="str">
        <f>"Q"&amp;ROUNDUP(MONTH(SalesDataTable[[#This Row],[Order Date]])/3,0)</f>
        <v>Q2</v>
      </c>
      <c r="E1155" s="4" t="str">
        <f>TEXT(SalesDataTable[[#This Row],[Order Date]],"mmm")</f>
        <v>Jun</v>
      </c>
      <c r="F1155" s="4" t="s">
        <v>6</v>
      </c>
      <c r="G1155" s="4" t="s">
        <v>41</v>
      </c>
      <c r="H1155" s="4" t="s">
        <v>2</v>
      </c>
      <c r="I1155" s="4" t="s">
        <v>16</v>
      </c>
      <c r="J1155" s="4" t="s">
        <v>4</v>
      </c>
      <c r="K1155" s="4" t="s">
        <v>5</v>
      </c>
      <c r="L1155" s="8">
        <v>2</v>
      </c>
      <c r="M1155" s="5">
        <v>81.489999999999995</v>
      </c>
      <c r="N1155" s="6">
        <v>0</v>
      </c>
      <c r="O1155" s="5">
        <v>42.15</v>
      </c>
      <c r="P1155" s="5">
        <f t="shared" si="72"/>
        <v>162.97999999999999</v>
      </c>
      <c r="Q1155" s="5">
        <f t="shared" si="73"/>
        <v>84.3</v>
      </c>
      <c r="R1155" s="5">
        <f t="shared" si="74"/>
        <v>78.679999999999993</v>
      </c>
      <c r="S1155" s="7">
        <f t="shared" si="75"/>
        <v>0.48275862068965514</v>
      </c>
    </row>
    <row r="1156" spans="1:19" ht="15.6">
      <c r="A1156" s="2">
        <v>5108</v>
      </c>
      <c r="B1156" s="3">
        <v>46193</v>
      </c>
      <c r="C1156" s="4">
        <f>YEAR(SalesDataTable[[#This Row],[Order Date]])</f>
        <v>2026</v>
      </c>
      <c r="D1156" s="10" t="str">
        <f>"Q"&amp;ROUNDUP(MONTH(SalesDataTable[[#This Row],[Order Date]])/3,0)</f>
        <v>Q2</v>
      </c>
      <c r="E1156" s="4" t="str">
        <f>TEXT(SalesDataTable[[#This Row],[Order Date]],"mmm")</f>
        <v>Jun</v>
      </c>
      <c r="F1156" s="4" t="s">
        <v>6</v>
      </c>
      <c r="G1156" s="4" t="s">
        <v>27</v>
      </c>
      <c r="H1156" s="4" t="s">
        <v>8</v>
      </c>
      <c r="I1156" s="4" t="s">
        <v>16</v>
      </c>
      <c r="J1156" s="4" t="s">
        <v>14</v>
      </c>
      <c r="K1156" s="4" t="s">
        <v>48</v>
      </c>
      <c r="L1156" s="8">
        <v>8</v>
      </c>
      <c r="M1156" s="5">
        <v>162.71</v>
      </c>
      <c r="N1156" s="6">
        <v>0.2</v>
      </c>
      <c r="O1156" s="5">
        <v>85.27</v>
      </c>
      <c r="P1156" s="5">
        <f t="shared" si="72"/>
        <v>1041.3440000000001</v>
      </c>
      <c r="Q1156" s="5">
        <f t="shared" si="73"/>
        <v>682.16</v>
      </c>
      <c r="R1156" s="5">
        <f t="shared" si="74"/>
        <v>359.18400000000008</v>
      </c>
      <c r="S1156" s="7">
        <f t="shared" si="75"/>
        <v>0.34492348349824847</v>
      </c>
    </row>
    <row r="1157" spans="1:19" ht="15.6">
      <c r="A1157" s="2">
        <v>1105</v>
      </c>
      <c r="B1157" s="3">
        <v>46194</v>
      </c>
      <c r="C1157" s="4">
        <f>YEAR(SalesDataTable[[#This Row],[Order Date]])</f>
        <v>2026</v>
      </c>
      <c r="D1157" s="10" t="str">
        <f>"Q"&amp;ROUNDUP(MONTH(SalesDataTable[[#This Row],[Order Date]])/3,0)</f>
        <v>Q2</v>
      </c>
      <c r="E1157" s="4" t="str">
        <f>TEXT(SalesDataTable[[#This Row],[Order Date]],"mmm")</f>
        <v>Jun</v>
      </c>
      <c r="F1157" s="4" t="s">
        <v>11</v>
      </c>
      <c r="G1157" s="4" t="s">
        <v>25</v>
      </c>
      <c r="H1157" s="4" t="s">
        <v>28</v>
      </c>
      <c r="I1157" s="4" t="s">
        <v>3</v>
      </c>
      <c r="J1157" s="4" t="s">
        <v>14</v>
      </c>
      <c r="K1157" s="4" t="s">
        <v>15</v>
      </c>
      <c r="L1157" s="8">
        <v>1</v>
      </c>
      <c r="M1157" s="5">
        <v>36.479999999999997</v>
      </c>
      <c r="N1157" s="6">
        <v>0.1</v>
      </c>
      <c r="O1157" s="5">
        <v>13.9</v>
      </c>
      <c r="P1157" s="5">
        <f t="shared" si="72"/>
        <v>32.832000000000001</v>
      </c>
      <c r="Q1157" s="5">
        <f t="shared" si="73"/>
        <v>13.9</v>
      </c>
      <c r="R1157" s="5">
        <f t="shared" si="74"/>
        <v>18.932000000000002</v>
      </c>
      <c r="S1157" s="7">
        <f t="shared" si="75"/>
        <v>0.57663255360623789</v>
      </c>
    </row>
    <row r="1158" spans="1:19" ht="15.6">
      <c r="A1158" s="2">
        <v>2757</v>
      </c>
      <c r="B1158" s="3">
        <v>46194</v>
      </c>
      <c r="C1158" s="4">
        <f>YEAR(SalesDataTable[[#This Row],[Order Date]])</f>
        <v>2026</v>
      </c>
      <c r="D1158" s="10" t="str">
        <f>"Q"&amp;ROUNDUP(MONTH(SalesDataTable[[#This Row],[Order Date]])/3,0)</f>
        <v>Q2</v>
      </c>
      <c r="E1158" s="4" t="str">
        <f>TEXT(SalesDataTable[[#This Row],[Order Date]],"mmm")</f>
        <v>Jun</v>
      </c>
      <c r="F1158" s="4" t="s">
        <v>6</v>
      </c>
      <c r="G1158" s="4" t="s">
        <v>27</v>
      </c>
      <c r="H1158" s="4" t="s">
        <v>8</v>
      </c>
      <c r="I1158" s="4" t="s">
        <v>16</v>
      </c>
      <c r="J1158" s="4" t="s">
        <v>14</v>
      </c>
      <c r="K1158" s="4" t="s">
        <v>44</v>
      </c>
      <c r="L1158" s="8">
        <v>6</v>
      </c>
      <c r="M1158" s="5">
        <v>136.65</v>
      </c>
      <c r="N1158" s="6">
        <v>0.15</v>
      </c>
      <c r="O1158" s="5">
        <v>68.56</v>
      </c>
      <c r="P1158" s="5">
        <f t="shared" si="72"/>
        <v>696.91500000000008</v>
      </c>
      <c r="Q1158" s="5">
        <f t="shared" si="73"/>
        <v>411.36</v>
      </c>
      <c r="R1158" s="5">
        <f t="shared" si="74"/>
        <v>285.55500000000006</v>
      </c>
      <c r="S1158" s="7">
        <f t="shared" si="75"/>
        <v>0.4097415036266977</v>
      </c>
    </row>
    <row r="1159" spans="1:19" ht="15.6">
      <c r="A1159" s="2">
        <v>3325</v>
      </c>
      <c r="B1159" s="3">
        <v>46194</v>
      </c>
      <c r="C1159" s="4">
        <f>YEAR(SalesDataTable[[#This Row],[Order Date]])</f>
        <v>2026</v>
      </c>
      <c r="D1159" s="10" t="str">
        <f>"Q"&amp;ROUNDUP(MONTH(SalesDataTable[[#This Row],[Order Date]])/3,0)</f>
        <v>Q2</v>
      </c>
      <c r="E1159" s="4" t="str">
        <f>TEXT(SalesDataTable[[#This Row],[Order Date]],"mmm")</f>
        <v>Jun</v>
      </c>
      <c r="F1159" s="4" t="s">
        <v>11</v>
      </c>
      <c r="G1159" s="4" t="s">
        <v>12</v>
      </c>
      <c r="H1159" s="4" t="s">
        <v>2</v>
      </c>
      <c r="I1159" s="4" t="s">
        <v>13</v>
      </c>
      <c r="J1159" s="4" t="s">
        <v>4</v>
      </c>
      <c r="K1159" s="4" t="s">
        <v>22</v>
      </c>
      <c r="L1159" s="8">
        <v>4</v>
      </c>
      <c r="M1159" s="5">
        <v>50.57</v>
      </c>
      <c r="N1159" s="6">
        <v>0</v>
      </c>
      <c r="O1159" s="5">
        <v>21.85</v>
      </c>
      <c r="P1159" s="5">
        <f t="shared" si="72"/>
        <v>202.28</v>
      </c>
      <c r="Q1159" s="5">
        <f t="shared" si="73"/>
        <v>87.4</v>
      </c>
      <c r="R1159" s="5">
        <f t="shared" si="74"/>
        <v>114.88</v>
      </c>
      <c r="S1159" s="7">
        <f t="shared" si="75"/>
        <v>0.56792564761716435</v>
      </c>
    </row>
    <row r="1160" spans="1:19" ht="15.6">
      <c r="A1160" s="2">
        <v>4070</v>
      </c>
      <c r="B1160" s="3">
        <v>46194</v>
      </c>
      <c r="C1160" s="4">
        <f>YEAR(SalesDataTable[[#This Row],[Order Date]])</f>
        <v>2026</v>
      </c>
      <c r="D1160" s="10" t="str">
        <f>"Q"&amp;ROUNDUP(MONTH(SalesDataTable[[#This Row],[Order Date]])/3,0)</f>
        <v>Q2</v>
      </c>
      <c r="E1160" s="4" t="str">
        <f>TEXT(SalesDataTable[[#This Row],[Order Date]],"mmm")</f>
        <v>Jun</v>
      </c>
      <c r="F1160" s="4" t="s">
        <v>20</v>
      </c>
      <c r="G1160" s="4" t="s">
        <v>33</v>
      </c>
      <c r="H1160" s="4" t="s">
        <v>2</v>
      </c>
      <c r="I1160" s="4" t="s">
        <v>13</v>
      </c>
      <c r="J1160" s="4" t="s">
        <v>4</v>
      </c>
      <c r="K1160" s="4" t="s">
        <v>30</v>
      </c>
      <c r="L1160" s="8">
        <v>3</v>
      </c>
      <c r="M1160" s="5">
        <v>103.72</v>
      </c>
      <c r="N1160" s="6">
        <v>0</v>
      </c>
      <c r="O1160" s="5">
        <v>50.34</v>
      </c>
      <c r="P1160" s="5">
        <f t="shared" si="72"/>
        <v>311.15999999999997</v>
      </c>
      <c r="Q1160" s="5">
        <f t="shared" si="73"/>
        <v>151.02000000000001</v>
      </c>
      <c r="R1160" s="5">
        <f t="shared" si="74"/>
        <v>160.13999999999996</v>
      </c>
      <c r="S1160" s="7">
        <f t="shared" si="75"/>
        <v>0.51465483995372152</v>
      </c>
    </row>
    <row r="1161" spans="1:19" ht="15.6">
      <c r="A1161" s="2">
        <v>4339</v>
      </c>
      <c r="B1161" s="3">
        <v>46194</v>
      </c>
      <c r="C1161" s="4">
        <f>YEAR(SalesDataTable[[#This Row],[Order Date]])</f>
        <v>2026</v>
      </c>
      <c r="D1161" s="10" t="str">
        <f>"Q"&amp;ROUNDUP(MONTH(SalesDataTable[[#This Row],[Order Date]])/3,0)</f>
        <v>Q2</v>
      </c>
      <c r="E1161" s="4" t="str">
        <f>TEXT(SalesDataTable[[#This Row],[Order Date]],"mmm")</f>
        <v>Jun</v>
      </c>
      <c r="F1161" s="4" t="s">
        <v>11</v>
      </c>
      <c r="G1161" s="4" t="s">
        <v>52</v>
      </c>
      <c r="H1161" s="4" t="s">
        <v>28</v>
      </c>
      <c r="I1161" s="4" t="s">
        <v>3</v>
      </c>
      <c r="J1161" s="4" t="s">
        <v>14</v>
      </c>
      <c r="K1161" s="4" t="s">
        <v>44</v>
      </c>
      <c r="L1161" s="8">
        <v>1</v>
      </c>
      <c r="M1161" s="5">
        <v>132.49</v>
      </c>
      <c r="N1161" s="6">
        <v>0</v>
      </c>
      <c r="O1161" s="5">
        <v>67.09</v>
      </c>
      <c r="P1161" s="5">
        <f t="shared" si="72"/>
        <v>132.49</v>
      </c>
      <c r="Q1161" s="5">
        <f t="shared" si="73"/>
        <v>67.09</v>
      </c>
      <c r="R1161" s="5">
        <f t="shared" si="74"/>
        <v>65.400000000000006</v>
      </c>
      <c r="S1161" s="7">
        <f t="shared" si="75"/>
        <v>0.49362216016303118</v>
      </c>
    </row>
    <row r="1162" spans="1:19" ht="15.6">
      <c r="A1162" s="2">
        <v>731</v>
      </c>
      <c r="B1162" s="3">
        <v>46195</v>
      </c>
      <c r="C1162" s="4">
        <f>YEAR(SalesDataTable[[#This Row],[Order Date]])</f>
        <v>2026</v>
      </c>
      <c r="D1162" s="10" t="str">
        <f>"Q"&amp;ROUNDUP(MONTH(SalesDataTable[[#This Row],[Order Date]])/3,0)</f>
        <v>Q2</v>
      </c>
      <c r="E1162" s="4" t="str">
        <f>TEXT(SalesDataTable[[#This Row],[Order Date]],"mmm")</f>
        <v>Jun</v>
      </c>
      <c r="F1162" s="4" t="s">
        <v>11</v>
      </c>
      <c r="G1162" s="4" t="s">
        <v>18</v>
      </c>
      <c r="H1162" s="4" t="s">
        <v>2</v>
      </c>
      <c r="I1162" s="4" t="s">
        <v>13</v>
      </c>
      <c r="J1162" s="4" t="s">
        <v>23</v>
      </c>
      <c r="K1162" s="4" t="s">
        <v>40</v>
      </c>
      <c r="L1162" s="8">
        <v>2</v>
      </c>
      <c r="M1162" s="5">
        <v>80.650000000000006</v>
      </c>
      <c r="N1162" s="6">
        <v>0</v>
      </c>
      <c r="O1162" s="5">
        <v>39.18</v>
      </c>
      <c r="P1162" s="5">
        <f t="shared" si="72"/>
        <v>161.30000000000001</v>
      </c>
      <c r="Q1162" s="5">
        <f t="shared" si="73"/>
        <v>78.36</v>
      </c>
      <c r="R1162" s="5">
        <f t="shared" si="74"/>
        <v>82.940000000000012</v>
      </c>
      <c r="S1162" s="7">
        <f t="shared" si="75"/>
        <v>0.51419714817110973</v>
      </c>
    </row>
    <row r="1163" spans="1:19" ht="15.6">
      <c r="A1163" s="2">
        <v>1362</v>
      </c>
      <c r="B1163" s="3">
        <v>46195</v>
      </c>
      <c r="C1163" s="4">
        <f>YEAR(SalesDataTable[[#This Row],[Order Date]])</f>
        <v>2026</v>
      </c>
      <c r="D1163" s="10" t="str">
        <f>"Q"&amp;ROUNDUP(MONTH(SalesDataTable[[#This Row],[Order Date]])/3,0)</f>
        <v>Q2</v>
      </c>
      <c r="E1163" s="4" t="str">
        <f>TEXT(SalesDataTable[[#This Row],[Order Date]],"mmm")</f>
        <v>Jun</v>
      </c>
      <c r="F1163" s="4" t="s">
        <v>6</v>
      </c>
      <c r="G1163" s="4" t="s">
        <v>7</v>
      </c>
      <c r="H1163" s="4" t="s">
        <v>19</v>
      </c>
      <c r="I1163" s="4" t="s">
        <v>13</v>
      </c>
      <c r="J1163" s="4" t="s">
        <v>34</v>
      </c>
      <c r="K1163" s="4" t="s">
        <v>42</v>
      </c>
      <c r="L1163" s="8">
        <v>1</v>
      </c>
      <c r="M1163" s="5">
        <v>35.409999999999997</v>
      </c>
      <c r="N1163" s="6">
        <v>0.05</v>
      </c>
      <c r="O1163" s="5">
        <v>13.9</v>
      </c>
      <c r="P1163" s="5">
        <f t="shared" si="72"/>
        <v>33.639499999999998</v>
      </c>
      <c r="Q1163" s="5">
        <f t="shared" si="73"/>
        <v>13.9</v>
      </c>
      <c r="R1163" s="5">
        <f t="shared" si="74"/>
        <v>19.7395</v>
      </c>
      <c r="S1163" s="7">
        <f t="shared" si="75"/>
        <v>0.58679528530447833</v>
      </c>
    </row>
    <row r="1164" spans="1:19" ht="15.6">
      <c r="A1164" s="2">
        <v>1512</v>
      </c>
      <c r="B1164" s="3">
        <v>46195</v>
      </c>
      <c r="C1164" s="4">
        <f>YEAR(SalesDataTable[[#This Row],[Order Date]])</f>
        <v>2026</v>
      </c>
      <c r="D1164" s="10" t="str">
        <f>"Q"&amp;ROUNDUP(MONTH(SalesDataTable[[#This Row],[Order Date]])/3,0)</f>
        <v>Q2</v>
      </c>
      <c r="E1164" s="4" t="str">
        <f>TEXT(SalesDataTable[[#This Row],[Order Date]],"mmm")</f>
        <v>Jun</v>
      </c>
      <c r="F1164" s="4" t="s">
        <v>0</v>
      </c>
      <c r="G1164" s="4" t="s">
        <v>1</v>
      </c>
      <c r="H1164" s="4" t="s">
        <v>28</v>
      </c>
      <c r="I1164" s="4" t="s">
        <v>3</v>
      </c>
      <c r="J1164" s="4" t="s">
        <v>34</v>
      </c>
      <c r="K1164" s="4" t="s">
        <v>35</v>
      </c>
      <c r="L1164" s="8">
        <v>3</v>
      </c>
      <c r="M1164" s="5">
        <v>41.01</v>
      </c>
      <c r="N1164" s="6">
        <v>0</v>
      </c>
      <c r="O1164" s="5">
        <v>14.33</v>
      </c>
      <c r="P1164" s="5">
        <f t="shared" si="72"/>
        <v>123.03</v>
      </c>
      <c r="Q1164" s="5">
        <f t="shared" si="73"/>
        <v>42.99</v>
      </c>
      <c r="R1164" s="5">
        <f t="shared" si="74"/>
        <v>80.039999999999992</v>
      </c>
      <c r="S1164" s="7">
        <f t="shared" si="75"/>
        <v>0.65057303096805652</v>
      </c>
    </row>
    <row r="1165" spans="1:19" ht="15.6">
      <c r="A1165" s="2">
        <v>1647</v>
      </c>
      <c r="B1165" s="3">
        <v>46195</v>
      </c>
      <c r="C1165" s="4">
        <f>YEAR(SalesDataTable[[#This Row],[Order Date]])</f>
        <v>2026</v>
      </c>
      <c r="D1165" s="10" t="str">
        <f>"Q"&amp;ROUNDUP(MONTH(SalesDataTable[[#This Row],[Order Date]])/3,0)</f>
        <v>Q2</v>
      </c>
      <c r="E1165" s="4" t="str">
        <f>TEXT(SalesDataTable[[#This Row],[Order Date]],"mmm")</f>
        <v>Jun</v>
      </c>
      <c r="F1165" s="4" t="s">
        <v>20</v>
      </c>
      <c r="G1165" s="4" t="s">
        <v>33</v>
      </c>
      <c r="H1165" s="4" t="s">
        <v>2</v>
      </c>
      <c r="I1165" s="4" t="s">
        <v>16</v>
      </c>
      <c r="J1165" s="4" t="s">
        <v>14</v>
      </c>
      <c r="K1165" s="4" t="s">
        <v>15</v>
      </c>
      <c r="L1165" s="8">
        <v>1</v>
      </c>
      <c r="M1165" s="5">
        <v>36.01</v>
      </c>
      <c r="N1165" s="6">
        <v>0</v>
      </c>
      <c r="O1165" s="5">
        <v>13.23</v>
      </c>
      <c r="P1165" s="5">
        <f t="shared" si="72"/>
        <v>36.01</v>
      </c>
      <c r="Q1165" s="5">
        <f t="shared" si="73"/>
        <v>13.23</v>
      </c>
      <c r="R1165" s="5">
        <f t="shared" si="74"/>
        <v>22.779999999999998</v>
      </c>
      <c r="S1165" s="7">
        <f t="shared" si="75"/>
        <v>0.63260205498472644</v>
      </c>
    </row>
    <row r="1166" spans="1:19" ht="15.6">
      <c r="A1166" s="2">
        <v>2358</v>
      </c>
      <c r="B1166" s="3">
        <v>46195</v>
      </c>
      <c r="C1166" s="4">
        <f>YEAR(SalesDataTable[[#This Row],[Order Date]])</f>
        <v>2026</v>
      </c>
      <c r="D1166" s="10" t="str">
        <f>"Q"&amp;ROUNDUP(MONTH(SalesDataTable[[#This Row],[Order Date]])/3,0)</f>
        <v>Q2</v>
      </c>
      <c r="E1166" s="4" t="str">
        <f>TEXT(SalesDataTable[[#This Row],[Order Date]],"mmm")</f>
        <v>Jun</v>
      </c>
      <c r="F1166" s="4" t="s">
        <v>0</v>
      </c>
      <c r="G1166" s="4" t="s">
        <v>1</v>
      </c>
      <c r="H1166" s="4" t="s">
        <v>28</v>
      </c>
      <c r="I1166" s="4" t="s">
        <v>3</v>
      </c>
      <c r="J1166" s="4" t="s">
        <v>34</v>
      </c>
      <c r="K1166" s="4" t="s">
        <v>45</v>
      </c>
      <c r="L1166" s="8">
        <v>2</v>
      </c>
      <c r="M1166" s="5">
        <v>50.21</v>
      </c>
      <c r="N1166" s="6">
        <v>0.05</v>
      </c>
      <c r="O1166" s="5">
        <v>21.74</v>
      </c>
      <c r="P1166" s="5">
        <f t="shared" si="72"/>
        <v>95.399000000000001</v>
      </c>
      <c r="Q1166" s="5">
        <f t="shared" si="73"/>
        <v>43.48</v>
      </c>
      <c r="R1166" s="5">
        <f t="shared" si="74"/>
        <v>51.919000000000004</v>
      </c>
      <c r="S1166" s="7">
        <f t="shared" si="75"/>
        <v>0.54423002337550708</v>
      </c>
    </row>
    <row r="1167" spans="1:19" ht="15.6">
      <c r="A1167" s="2">
        <v>2366</v>
      </c>
      <c r="B1167" s="3">
        <v>46195</v>
      </c>
      <c r="C1167" s="4">
        <f>YEAR(SalesDataTable[[#This Row],[Order Date]])</f>
        <v>2026</v>
      </c>
      <c r="D1167" s="10" t="str">
        <f>"Q"&amp;ROUNDUP(MONTH(SalesDataTable[[#This Row],[Order Date]])/3,0)</f>
        <v>Q2</v>
      </c>
      <c r="E1167" s="4" t="str">
        <f>TEXT(SalesDataTable[[#This Row],[Order Date]],"mmm")</f>
        <v>Jun</v>
      </c>
      <c r="F1167" s="4" t="s">
        <v>11</v>
      </c>
      <c r="G1167" s="4" t="s">
        <v>39</v>
      </c>
      <c r="H1167" s="4" t="s">
        <v>28</v>
      </c>
      <c r="I1167" s="4" t="s">
        <v>3</v>
      </c>
      <c r="J1167" s="4" t="s">
        <v>4</v>
      </c>
      <c r="K1167" s="4" t="s">
        <v>30</v>
      </c>
      <c r="L1167" s="8">
        <v>3</v>
      </c>
      <c r="M1167" s="5">
        <v>100.3</v>
      </c>
      <c r="N1167" s="6">
        <v>0</v>
      </c>
      <c r="O1167" s="5">
        <v>49.26</v>
      </c>
      <c r="P1167" s="5">
        <f t="shared" si="72"/>
        <v>300.89999999999998</v>
      </c>
      <c r="Q1167" s="5">
        <f t="shared" si="73"/>
        <v>147.78</v>
      </c>
      <c r="R1167" s="5">
        <f t="shared" si="74"/>
        <v>153.11999999999998</v>
      </c>
      <c r="S1167" s="7">
        <f t="shared" si="75"/>
        <v>0.5088733798604187</v>
      </c>
    </row>
    <row r="1168" spans="1:19" ht="15.6">
      <c r="A1168" s="2">
        <v>3481</v>
      </c>
      <c r="B1168" s="3">
        <v>46195</v>
      </c>
      <c r="C1168" s="4">
        <f>YEAR(SalesDataTable[[#This Row],[Order Date]])</f>
        <v>2026</v>
      </c>
      <c r="D1168" s="10" t="str">
        <f>"Q"&amp;ROUNDUP(MONTH(SalesDataTable[[#This Row],[Order Date]])/3,0)</f>
        <v>Q2</v>
      </c>
      <c r="E1168" s="4" t="str">
        <f>TEXT(SalesDataTable[[#This Row],[Order Date]],"mmm")</f>
        <v>Jun</v>
      </c>
      <c r="F1168" s="4" t="s">
        <v>20</v>
      </c>
      <c r="G1168" s="4" t="s">
        <v>33</v>
      </c>
      <c r="H1168" s="4" t="s">
        <v>19</v>
      </c>
      <c r="I1168" s="4" t="s">
        <v>13</v>
      </c>
      <c r="J1168" s="4" t="s">
        <v>14</v>
      </c>
      <c r="K1168" s="4" t="s">
        <v>32</v>
      </c>
      <c r="L1168" s="8">
        <v>1</v>
      </c>
      <c r="M1168" s="5">
        <v>47.7</v>
      </c>
      <c r="N1168" s="6">
        <v>0.1</v>
      </c>
      <c r="O1168" s="5">
        <v>18.760000000000002</v>
      </c>
      <c r="P1168" s="5">
        <f t="shared" si="72"/>
        <v>42.930000000000007</v>
      </c>
      <c r="Q1168" s="5">
        <f t="shared" si="73"/>
        <v>18.760000000000002</v>
      </c>
      <c r="R1168" s="5">
        <f t="shared" si="74"/>
        <v>24.170000000000005</v>
      </c>
      <c r="S1168" s="7">
        <f t="shared" si="75"/>
        <v>0.56300955043093415</v>
      </c>
    </row>
    <row r="1169" spans="1:19" ht="15.6">
      <c r="A1169" s="2">
        <v>3595</v>
      </c>
      <c r="B1169" s="3">
        <v>46195</v>
      </c>
      <c r="C1169" s="4">
        <f>YEAR(SalesDataTable[[#This Row],[Order Date]])</f>
        <v>2026</v>
      </c>
      <c r="D1169" s="10" t="str">
        <f>"Q"&amp;ROUNDUP(MONTH(SalesDataTable[[#This Row],[Order Date]])/3,0)</f>
        <v>Q2</v>
      </c>
      <c r="E1169" s="4" t="str">
        <f>TEXT(SalesDataTable[[#This Row],[Order Date]],"mmm")</f>
        <v>Jun</v>
      </c>
      <c r="F1169" s="4" t="s">
        <v>6</v>
      </c>
      <c r="G1169" s="4" t="s">
        <v>49</v>
      </c>
      <c r="H1169" s="4" t="s">
        <v>2</v>
      </c>
      <c r="I1169" s="4" t="s">
        <v>13</v>
      </c>
      <c r="J1169" s="4" t="s">
        <v>4</v>
      </c>
      <c r="K1169" s="4" t="s">
        <v>26</v>
      </c>
      <c r="L1169" s="8">
        <v>2</v>
      </c>
      <c r="M1169" s="5">
        <v>40.94</v>
      </c>
      <c r="N1169" s="6">
        <v>0.1</v>
      </c>
      <c r="O1169" s="5">
        <v>16.88</v>
      </c>
      <c r="P1169" s="5">
        <f t="shared" si="72"/>
        <v>73.691999999999993</v>
      </c>
      <c r="Q1169" s="5">
        <f t="shared" si="73"/>
        <v>33.76</v>
      </c>
      <c r="R1169" s="5">
        <f t="shared" si="74"/>
        <v>39.931999999999995</v>
      </c>
      <c r="S1169" s="7">
        <f t="shared" si="75"/>
        <v>0.54187700157411933</v>
      </c>
    </row>
    <row r="1170" spans="1:19" ht="15.6">
      <c r="A1170" s="2">
        <v>3766</v>
      </c>
      <c r="B1170" s="3">
        <v>46195</v>
      </c>
      <c r="C1170" s="4">
        <f>YEAR(SalesDataTable[[#This Row],[Order Date]])</f>
        <v>2026</v>
      </c>
      <c r="D1170" s="10" t="str">
        <f>"Q"&amp;ROUNDUP(MONTH(SalesDataTable[[#This Row],[Order Date]])/3,0)</f>
        <v>Q2</v>
      </c>
      <c r="E1170" s="4" t="str">
        <f>TEXT(SalesDataTable[[#This Row],[Order Date]],"mmm")</f>
        <v>Jun</v>
      </c>
      <c r="F1170" s="4" t="s">
        <v>20</v>
      </c>
      <c r="G1170" s="4" t="s">
        <v>33</v>
      </c>
      <c r="H1170" s="4" t="s">
        <v>19</v>
      </c>
      <c r="I1170" s="4" t="s">
        <v>3</v>
      </c>
      <c r="J1170" s="4" t="s">
        <v>9</v>
      </c>
      <c r="K1170" s="4" t="s">
        <v>10</v>
      </c>
      <c r="L1170" s="8">
        <v>1</v>
      </c>
      <c r="M1170" s="5">
        <v>93.78</v>
      </c>
      <c r="N1170" s="6">
        <v>0</v>
      </c>
      <c r="O1170" s="5">
        <v>46.62</v>
      </c>
      <c r="P1170" s="5">
        <f t="shared" si="72"/>
        <v>93.78</v>
      </c>
      <c r="Q1170" s="5">
        <f t="shared" si="73"/>
        <v>46.62</v>
      </c>
      <c r="R1170" s="5">
        <f t="shared" si="74"/>
        <v>47.160000000000004</v>
      </c>
      <c r="S1170" s="7">
        <f t="shared" si="75"/>
        <v>0.50287907869481774</v>
      </c>
    </row>
    <row r="1171" spans="1:19" ht="15.6">
      <c r="A1171" s="2">
        <v>3933</v>
      </c>
      <c r="B1171" s="3">
        <v>46195</v>
      </c>
      <c r="C1171" s="4">
        <f>YEAR(SalesDataTable[[#This Row],[Order Date]])</f>
        <v>2026</v>
      </c>
      <c r="D1171" s="10" t="str">
        <f>"Q"&amp;ROUNDUP(MONTH(SalesDataTable[[#This Row],[Order Date]])/3,0)</f>
        <v>Q2</v>
      </c>
      <c r="E1171" s="4" t="str">
        <f>TEXT(SalesDataTable[[#This Row],[Order Date]],"mmm")</f>
        <v>Jun</v>
      </c>
      <c r="F1171" s="4" t="s">
        <v>20</v>
      </c>
      <c r="G1171" s="4" t="s">
        <v>21</v>
      </c>
      <c r="H1171" s="4" t="s">
        <v>19</v>
      </c>
      <c r="I1171" s="4" t="s">
        <v>13</v>
      </c>
      <c r="J1171" s="4" t="s">
        <v>34</v>
      </c>
      <c r="K1171" s="4" t="s">
        <v>45</v>
      </c>
      <c r="L1171" s="8">
        <v>2</v>
      </c>
      <c r="M1171" s="5">
        <v>51.42</v>
      </c>
      <c r="N1171" s="6">
        <v>0</v>
      </c>
      <c r="O1171" s="5">
        <v>22.19</v>
      </c>
      <c r="P1171" s="5">
        <f t="shared" si="72"/>
        <v>102.84</v>
      </c>
      <c r="Q1171" s="5">
        <f t="shared" si="73"/>
        <v>44.38</v>
      </c>
      <c r="R1171" s="5">
        <f t="shared" si="74"/>
        <v>58.46</v>
      </c>
      <c r="S1171" s="7">
        <f t="shared" si="75"/>
        <v>0.56845585375340335</v>
      </c>
    </row>
    <row r="1172" spans="1:19" ht="15.6">
      <c r="A1172" s="2">
        <v>3951</v>
      </c>
      <c r="B1172" s="3">
        <v>46195</v>
      </c>
      <c r="C1172" s="4">
        <f>YEAR(SalesDataTable[[#This Row],[Order Date]])</f>
        <v>2026</v>
      </c>
      <c r="D1172" s="10" t="str">
        <f>"Q"&amp;ROUNDUP(MONTH(SalesDataTable[[#This Row],[Order Date]])/3,0)</f>
        <v>Q2</v>
      </c>
      <c r="E1172" s="4" t="str">
        <f>TEXT(SalesDataTable[[#This Row],[Order Date]],"mmm")</f>
        <v>Jun</v>
      </c>
      <c r="F1172" s="4" t="s">
        <v>11</v>
      </c>
      <c r="G1172" s="4" t="s">
        <v>12</v>
      </c>
      <c r="H1172" s="4" t="s">
        <v>19</v>
      </c>
      <c r="I1172" s="4" t="s">
        <v>13</v>
      </c>
      <c r="J1172" s="4" t="s">
        <v>14</v>
      </c>
      <c r="K1172" s="4" t="s">
        <v>48</v>
      </c>
      <c r="L1172" s="8">
        <v>1</v>
      </c>
      <c r="M1172" s="5">
        <v>164.99</v>
      </c>
      <c r="N1172" s="6">
        <v>0.1</v>
      </c>
      <c r="O1172" s="5">
        <v>86.6</v>
      </c>
      <c r="P1172" s="5">
        <f t="shared" si="72"/>
        <v>148.49100000000001</v>
      </c>
      <c r="Q1172" s="5">
        <f t="shared" si="73"/>
        <v>86.6</v>
      </c>
      <c r="R1172" s="5">
        <f t="shared" si="74"/>
        <v>61.89100000000002</v>
      </c>
      <c r="S1172" s="7">
        <f t="shared" si="75"/>
        <v>0.41679967136055396</v>
      </c>
    </row>
    <row r="1173" spans="1:19" ht="15.6">
      <c r="A1173" s="2">
        <v>4078</v>
      </c>
      <c r="B1173" s="3">
        <v>46195</v>
      </c>
      <c r="C1173" s="4">
        <f>YEAR(SalesDataTable[[#This Row],[Order Date]])</f>
        <v>2026</v>
      </c>
      <c r="D1173" s="10" t="str">
        <f>"Q"&amp;ROUNDUP(MONTH(SalesDataTable[[#This Row],[Order Date]])/3,0)</f>
        <v>Q2</v>
      </c>
      <c r="E1173" s="4" t="str">
        <f>TEXT(SalesDataTable[[#This Row],[Order Date]],"mmm")</f>
        <v>Jun</v>
      </c>
      <c r="F1173" s="4" t="s">
        <v>11</v>
      </c>
      <c r="G1173" s="4" t="s">
        <v>25</v>
      </c>
      <c r="H1173" s="4" t="s">
        <v>28</v>
      </c>
      <c r="I1173" s="4" t="s">
        <v>3</v>
      </c>
      <c r="J1173" s="4" t="s">
        <v>9</v>
      </c>
      <c r="K1173" s="4" t="s">
        <v>17</v>
      </c>
      <c r="L1173" s="8">
        <v>1</v>
      </c>
      <c r="M1173" s="5">
        <v>145.65</v>
      </c>
      <c r="N1173" s="6">
        <v>0</v>
      </c>
      <c r="O1173" s="5">
        <v>79.87</v>
      </c>
      <c r="P1173" s="5">
        <f t="shared" si="72"/>
        <v>145.65</v>
      </c>
      <c r="Q1173" s="5">
        <f t="shared" si="73"/>
        <v>79.87</v>
      </c>
      <c r="R1173" s="5">
        <f t="shared" si="74"/>
        <v>65.78</v>
      </c>
      <c r="S1173" s="7">
        <f t="shared" si="75"/>
        <v>0.45163062135255749</v>
      </c>
    </row>
    <row r="1174" spans="1:19" ht="15.6">
      <c r="A1174" s="2">
        <v>4182</v>
      </c>
      <c r="B1174" s="3">
        <v>46195</v>
      </c>
      <c r="C1174" s="4">
        <f>YEAR(SalesDataTable[[#This Row],[Order Date]])</f>
        <v>2026</v>
      </c>
      <c r="D1174" s="10" t="str">
        <f>"Q"&amp;ROUNDUP(MONTH(SalesDataTable[[#This Row],[Order Date]])/3,0)</f>
        <v>Q2</v>
      </c>
      <c r="E1174" s="4" t="str">
        <f>TEXT(SalesDataTable[[#This Row],[Order Date]],"mmm")</f>
        <v>Jun</v>
      </c>
      <c r="F1174" s="4" t="s">
        <v>6</v>
      </c>
      <c r="G1174" s="4" t="s">
        <v>41</v>
      </c>
      <c r="H1174" s="4" t="s">
        <v>2</v>
      </c>
      <c r="I1174" s="4" t="s">
        <v>13</v>
      </c>
      <c r="J1174" s="4" t="s">
        <v>34</v>
      </c>
      <c r="K1174" s="4" t="s">
        <v>38</v>
      </c>
      <c r="L1174" s="8">
        <v>4</v>
      </c>
      <c r="M1174" s="5">
        <v>120.94</v>
      </c>
      <c r="N1174" s="6">
        <v>0.05</v>
      </c>
      <c r="O1174" s="5">
        <v>70.84</v>
      </c>
      <c r="P1174" s="5">
        <f t="shared" si="72"/>
        <v>459.57199999999995</v>
      </c>
      <c r="Q1174" s="5">
        <f t="shared" si="73"/>
        <v>283.36</v>
      </c>
      <c r="R1174" s="5">
        <f t="shared" si="74"/>
        <v>176.21199999999993</v>
      </c>
      <c r="S1174" s="7">
        <f t="shared" si="75"/>
        <v>0.38342631840059871</v>
      </c>
    </row>
    <row r="1175" spans="1:19" ht="15.6">
      <c r="A1175" s="2">
        <v>323</v>
      </c>
      <c r="B1175" s="3">
        <v>46196</v>
      </c>
      <c r="C1175" s="4">
        <f>YEAR(SalesDataTable[[#This Row],[Order Date]])</f>
        <v>2026</v>
      </c>
      <c r="D1175" s="10" t="str">
        <f>"Q"&amp;ROUNDUP(MONTH(SalesDataTable[[#This Row],[Order Date]])/3,0)</f>
        <v>Q2</v>
      </c>
      <c r="E1175" s="4" t="str">
        <f>TEXT(SalesDataTable[[#This Row],[Order Date]],"mmm")</f>
        <v>Jun</v>
      </c>
      <c r="F1175" s="4" t="s">
        <v>20</v>
      </c>
      <c r="G1175" s="4" t="s">
        <v>47</v>
      </c>
      <c r="H1175" s="4" t="s">
        <v>2</v>
      </c>
      <c r="I1175" s="4" t="s">
        <v>3</v>
      </c>
      <c r="J1175" s="4" t="s">
        <v>14</v>
      </c>
      <c r="K1175" s="4" t="s">
        <v>15</v>
      </c>
      <c r="L1175" s="8">
        <v>1</v>
      </c>
      <c r="M1175" s="5">
        <v>36.94</v>
      </c>
      <c r="N1175" s="6">
        <v>0</v>
      </c>
      <c r="O1175" s="5">
        <v>13.25</v>
      </c>
      <c r="P1175" s="5">
        <f t="shared" si="72"/>
        <v>36.94</v>
      </c>
      <c r="Q1175" s="5">
        <f t="shared" si="73"/>
        <v>13.25</v>
      </c>
      <c r="R1175" s="5">
        <f t="shared" si="74"/>
        <v>23.689999999999998</v>
      </c>
      <c r="S1175" s="7">
        <f t="shared" si="75"/>
        <v>0.64131023280996213</v>
      </c>
    </row>
    <row r="1176" spans="1:19" ht="15.6">
      <c r="A1176" s="2">
        <v>544</v>
      </c>
      <c r="B1176" s="3">
        <v>46196</v>
      </c>
      <c r="C1176" s="4">
        <f>YEAR(SalesDataTable[[#This Row],[Order Date]])</f>
        <v>2026</v>
      </c>
      <c r="D1176" s="10" t="str">
        <f>"Q"&amp;ROUNDUP(MONTH(SalesDataTable[[#This Row],[Order Date]])/3,0)</f>
        <v>Q2</v>
      </c>
      <c r="E1176" s="4" t="str">
        <f>TEXT(SalesDataTable[[#This Row],[Order Date]],"mmm")</f>
        <v>Jun</v>
      </c>
      <c r="F1176" s="4" t="s">
        <v>0</v>
      </c>
      <c r="G1176" s="4" t="s">
        <v>50</v>
      </c>
      <c r="H1176" s="4" t="s">
        <v>2</v>
      </c>
      <c r="I1176" s="4" t="s">
        <v>16</v>
      </c>
      <c r="J1176" s="4" t="s">
        <v>9</v>
      </c>
      <c r="K1176" s="4" t="s">
        <v>10</v>
      </c>
      <c r="L1176" s="8">
        <v>1</v>
      </c>
      <c r="M1176" s="5">
        <v>90.3</v>
      </c>
      <c r="N1176" s="6">
        <v>0.05</v>
      </c>
      <c r="O1176" s="5">
        <v>45.07</v>
      </c>
      <c r="P1176" s="5">
        <f t="shared" si="72"/>
        <v>85.784999999999997</v>
      </c>
      <c r="Q1176" s="5">
        <f t="shared" si="73"/>
        <v>45.07</v>
      </c>
      <c r="R1176" s="5">
        <f t="shared" si="74"/>
        <v>40.714999999999996</v>
      </c>
      <c r="S1176" s="7">
        <f t="shared" si="75"/>
        <v>0.47461677449437545</v>
      </c>
    </row>
    <row r="1177" spans="1:19" ht="15.6">
      <c r="A1177" s="2">
        <v>1570</v>
      </c>
      <c r="B1177" s="3">
        <v>46196</v>
      </c>
      <c r="C1177" s="4">
        <f>YEAR(SalesDataTable[[#This Row],[Order Date]])</f>
        <v>2026</v>
      </c>
      <c r="D1177" s="10" t="str">
        <f>"Q"&amp;ROUNDUP(MONTH(SalesDataTable[[#This Row],[Order Date]])/3,0)</f>
        <v>Q2</v>
      </c>
      <c r="E1177" s="4" t="str">
        <f>TEXT(SalesDataTable[[#This Row],[Order Date]],"mmm")</f>
        <v>Jun</v>
      </c>
      <c r="F1177" s="4" t="s">
        <v>20</v>
      </c>
      <c r="G1177" s="4" t="s">
        <v>47</v>
      </c>
      <c r="H1177" s="4" t="s">
        <v>28</v>
      </c>
      <c r="I1177" s="4" t="s">
        <v>3</v>
      </c>
      <c r="J1177" s="4" t="s">
        <v>23</v>
      </c>
      <c r="K1177" s="4" t="s">
        <v>24</v>
      </c>
      <c r="L1177" s="8">
        <v>1</v>
      </c>
      <c r="M1177" s="5">
        <v>335.05</v>
      </c>
      <c r="N1177" s="6">
        <v>0</v>
      </c>
      <c r="O1177" s="5">
        <v>191.67</v>
      </c>
      <c r="P1177" s="5">
        <f t="shared" si="72"/>
        <v>335.05</v>
      </c>
      <c r="Q1177" s="5">
        <f t="shared" si="73"/>
        <v>191.67</v>
      </c>
      <c r="R1177" s="5">
        <f t="shared" si="74"/>
        <v>143.38000000000002</v>
      </c>
      <c r="S1177" s="7">
        <f t="shared" si="75"/>
        <v>0.42793612893597976</v>
      </c>
    </row>
    <row r="1178" spans="1:19" ht="15.6">
      <c r="A1178" s="2">
        <v>1932</v>
      </c>
      <c r="B1178" s="3">
        <v>46196</v>
      </c>
      <c r="C1178" s="4">
        <f>YEAR(SalesDataTable[[#This Row],[Order Date]])</f>
        <v>2026</v>
      </c>
      <c r="D1178" s="10" t="str">
        <f>"Q"&amp;ROUNDUP(MONTH(SalesDataTable[[#This Row],[Order Date]])/3,0)</f>
        <v>Q2</v>
      </c>
      <c r="E1178" s="4" t="str">
        <f>TEXT(SalesDataTable[[#This Row],[Order Date]],"mmm")</f>
        <v>Jun</v>
      </c>
      <c r="F1178" s="4" t="s">
        <v>20</v>
      </c>
      <c r="G1178" s="4" t="s">
        <v>33</v>
      </c>
      <c r="H1178" s="4" t="s">
        <v>2</v>
      </c>
      <c r="I1178" s="4" t="s">
        <v>13</v>
      </c>
      <c r="J1178" s="4" t="s">
        <v>14</v>
      </c>
      <c r="K1178" s="4" t="s">
        <v>15</v>
      </c>
      <c r="L1178" s="8">
        <v>1</v>
      </c>
      <c r="M1178" s="5">
        <v>35.9</v>
      </c>
      <c r="N1178" s="6">
        <v>0.05</v>
      </c>
      <c r="O1178" s="5">
        <v>13.81</v>
      </c>
      <c r="P1178" s="5">
        <f t="shared" si="72"/>
        <v>34.104999999999997</v>
      </c>
      <c r="Q1178" s="5">
        <f t="shared" si="73"/>
        <v>13.81</v>
      </c>
      <c r="R1178" s="5">
        <f t="shared" si="74"/>
        <v>20.294999999999995</v>
      </c>
      <c r="S1178" s="7">
        <f t="shared" si="75"/>
        <v>0.59507403606509301</v>
      </c>
    </row>
    <row r="1179" spans="1:19" ht="15.6">
      <c r="A1179" s="2">
        <v>4352</v>
      </c>
      <c r="B1179" s="3">
        <v>46196</v>
      </c>
      <c r="C1179" s="4">
        <f>YEAR(SalesDataTable[[#This Row],[Order Date]])</f>
        <v>2026</v>
      </c>
      <c r="D1179" s="10" t="str">
        <f>"Q"&amp;ROUNDUP(MONTH(SalesDataTable[[#This Row],[Order Date]])/3,0)</f>
        <v>Q2</v>
      </c>
      <c r="E1179" s="4" t="str">
        <f>TEXT(SalesDataTable[[#This Row],[Order Date]],"mmm")</f>
        <v>Jun</v>
      </c>
      <c r="F1179" s="4" t="s">
        <v>20</v>
      </c>
      <c r="G1179" s="4" t="s">
        <v>47</v>
      </c>
      <c r="H1179" s="4" t="s">
        <v>2</v>
      </c>
      <c r="I1179" s="4" t="s">
        <v>3</v>
      </c>
      <c r="J1179" s="4" t="s">
        <v>4</v>
      </c>
      <c r="K1179" s="4" t="s">
        <v>22</v>
      </c>
      <c r="L1179" s="8">
        <v>6</v>
      </c>
      <c r="M1179" s="5">
        <v>51.34</v>
      </c>
      <c r="N1179" s="6">
        <v>0.1</v>
      </c>
      <c r="O1179" s="5">
        <v>22.47</v>
      </c>
      <c r="P1179" s="5">
        <f t="shared" si="72"/>
        <v>277.23600000000005</v>
      </c>
      <c r="Q1179" s="5">
        <f t="shared" si="73"/>
        <v>134.82</v>
      </c>
      <c r="R1179" s="5">
        <f t="shared" si="74"/>
        <v>142.41600000000005</v>
      </c>
      <c r="S1179" s="7">
        <f t="shared" si="75"/>
        <v>0.51369951954291659</v>
      </c>
    </row>
    <row r="1180" spans="1:19" ht="15.6">
      <c r="A1180" s="2">
        <v>4561</v>
      </c>
      <c r="B1180" s="3">
        <v>46196</v>
      </c>
      <c r="C1180" s="4">
        <f>YEAR(SalesDataTable[[#This Row],[Order Date]])</f>
        <v>2026</v>
      </c>
      <c r="D1180" s="10" t="str">
        <f>"Q"&amp;ROUNDUP(MONTH(SalesDataTable[[#This Row],[Order Date]])/3,0)</f>
        <v>Q2</v>
      </c>
      <c r="E1180" s="4" t="str">
        <f>TEXT(SalesDataTable[[#This Row],[Order Date]],"mmm")</f>
        <v>Jun</v>
      </c>
      <c r="F1180" s="4" t="s">
        <v>0</v>
      </c>
      <c r="G1180" s="4" t="s">
        <v>1</v>
      </c>
      <c r="H1180" s="4" t="s">
        <v>19</v>
      </c>
      <c r="I1180" s="4" t="s">
        <v>3</v>
      </c>
      <c r="J1180" s="4" t="s">
        <v>9</v>
      </c>
      <c r="K1180" s="4" t="s">
        <v>37</v>
      </c>
      <c r="L1180" s="8">
        <v>1</v>
      </c>
      <c r="M1180" s="5">
        <v>157.91</v>
      </c>
      <c r="N1180" s="6">
        <v>0</v>
      </c>
      <c r="O1180" s="5">
        <v>77.12</v>
      </c>
      <c r="P1180" s="5">
        <f t="shared" si="72"/>
        <v>157.91</v>
      </c>
      <c r="Q1180" s="5">
        <f t="shared" si="73"/>
        <v>77.12</v>
      </c>
      <c r="R1180" s="5">
        <f t="shared" si="74"/>
        <v>80.789999999999992</v>
      </c>
      <c r="S1180" s="7">
        <f t="shared" si="75"/>
        <v>0.51162054334747642</v>
      </c>
    </row>
    <row r="1181" spans="1:19" ht="15.6">
      <c r="A1181" s="2">
        <v>4741</v>
      </c>
      <c r="B1181" s="3">
        <v>46196</v>
      </c>
      <c r="C1181" s="4">
        <f>YEAR(SalesDataTable[[#This Row],[Order Date]])</f>
        <v>2026</v>
      </c>
      <c r="D1181" s="10" t="str">
        <f>"Q"&amp;ROUNDUP(MONTH(SalesDataTable[[#This Row],[Order Date]])/3,0)</f>
        <v>Q2</v>
      </c>
      <c r="E1181" s="4" t="str">
        <f>TEXT(SalesDataTable[[#This Row],[Order Date]],"mmm")</f>
        <v>Jun</v>
      </c>
      <c r="F1181" s="4" t="s">
        <v>20</v>
      </c>
      <c r="G1181" s="4" t="s">
        <v>47</v>
      </c>
      <c r="H1181" s="4" t="s">
        <v>2</v>
      </c>
      <c r="I1181" s="4" t="s">
        <v>13</v>
      </c>
      <c r="J1181" s="4" t="s">
        <v>4</v>
      </c>
      <c r="K1181" s="4" t="s">
        <v>26</v>
      </c>
      <c r="L1181" s="8">
        <v>3</v>
      </c>
      <c r="M1181" s="5">
        <v>41.09</v>
      </c>
      <c r="N1181" s="6">
        <v>0.05</v>
      </c>
      <c r="O1181" s="5">
        <v>16.809999999999999</v>
      </c>
      <c r="P1181" s="5">
        <f t="shared" si="72"/>
        <v>117.10650000000001</v>
      </c>
      <c r="Q1181" s="5">
        <f t="shared" si="73"/>
        <v>50.429999999999993</v>
      </c>
      <c r="R1181" s="5">
        <f t="shared" si="74"/>
        <v>66.676500000000019</v>
      </c>
      <c r="S1181" s="7">
        <f t="shared" si="75"/>
        <v>0.569366346018368</v>
      </c>
    </row>
    <row r="1182" spans="1:19" ht="15.6">
      <c r="A1182" s="2">
        <v>4882</v>
      </c>
      <c r="B1182" s="3">
        <v>46196</v>
      </c>
      <c r="C1182" s="4">
        <f>YEAR(SalesDataTable[[#This Row],[Order Date]])</f>
        <v>2026</v>
      </c>
      <c r="D1182" s="10" t="str">
        <f>"Q"&amp;ROUNDUP(MONTH(SalesDataTable[[#This Row],[Order Date]])/3,0)</f>
        <v>Q2</v>
      </c>
      <c r="E1182" s="4" t="str">
        <f>TEXT(SalesDataTable[[#This Row],[Order Date]],"mmm")</f>
        <v>Jun</v>
      </c>
      <c r="F1182" s="4" t="s">
        <v>6</v>
      </c>
      <c r="G1182" s="4" t="s">
        <v>43</v>
      </c>
      <c r="H1182" s="4" t="s">
        <v>2</v>
      </c>
      <c r="I1182" s="4" t="s">
        <v>3</v>
      </c>
      <c r="J1182" s="4" t="s">
        <v>23</v>
      </c>
      <c r="K1182" s="4" t="s">
        <v>51</v>
      </c>
      <c r="L1182" s="8">
        <v>2</v>
      </c>
      <c r="M1182" s="5">
        <v>120.18</v>
      </c>
      <c r="N1182" s="6">
        <v>0.05</v>
      </c>
      <c r="O1182" s="5">
        <v>59.4</v>
      </c>
      <c r="P1182" s="5">
        <f t="shared" si="72"/>
        <v>228.34200000000001</v>
      </c>
      <c r="Q1182" s="5">
        <f t="shared" si="73"/>
        <v>118.8</v>
      </c>
      <c r="R1182" s="5">
        <f t="shared" si="74"/>
        <v>109.54200000000002</v>
      </c>
      <c r="S1182" s="7">
        <f t="shared" si="75"/>
        <v>0.47972777675591882</v>
      </c>
    </row>
    <row r="1183" spans="1:19" ht="15.6">
      <c r="A1183" s="2">
        <v>4885</v>
      </c>
      <c r="B1183" s="3">
        <v>46196</v>
      </c>
      <c r="C1183" s="4">
        <f>YEAR(SalesDataTable[[#This Row],[Order Date]])</f>
        <v>2026</v>
      </c>
      <c r="D1183" s="10" t="str">
        <f>"Q"&amp;ROUNDUP(MONTH(SalesDataTable[[#This Row],[Order Date]])/3,0)</f>
        <v>Q2</v>
      </c>
      <c r="E1183" s="4" t="str">
        <f>TEXT(SalesDataTable[[#This Row],[Order Date]],"mmm")</f>
        <v>Jun</v>
      </c>
      <c r="F1183" s="4" t="s">
        <v>20</v>
      </c>
      <c r="G1183" s="4" t="s">
        <v>47</v>
      </c>
      <c r="H1183" s="4" t="s">
        <v>28</v>
      </c>
      <c r="I1183" s="4" t="s">
        <v>13</v>
      </c>
      <c r="J1183" s="4" t="s">
        <v>23</v>
      </c>
      <c r="K1183" s="4" t="s">
        <v>29</v>
      </c>
      <c r="L1183" s="8">
        <v>1</v>
      </c>
      <c r="M1183" s="5">
        <v>198.1</v>
      </c>
      <c r="N1183" s="6">
        <v>0.1</v>
      </c>
      <c r="O1183" s="5">
        <v>103.46</v>
      </c>
      <c r="P1183" s="5">
        <f t="shared" si="72"/>
        <v>178.29</v>
      </c>
      <c r="Q1183" s="5">
        <f t="shared" si="73"/>
        <v>103.46</v>
      </c>
      <c r="R1183" s="5">
        <f t="shared" si="74"/>
        <v>74.83</v>
      </c>
      <c r="S1183" s="7">
        <f t="shared" si="75"/>
        <v>0.41970946211228899</v>
      </c>
    </row>
    <row r="1184" spans="1:19" ht="15.6">
      <c r="A1184" s="2">
        <v>4982</v>
      </c>
      <c r="B1184" s="3">
        <v>46196</v>
      </c>
      <c r="C1184" s="4">
        <f>YEAR(SalesDataTable[[#This Row],[Order Date]])</f>
        <v>2026</v>
      </c>
      <c r="D1184" s="10" t="str">
        <f>"Q"&amp;ROUNDUP(MONTH(SalesDataTable[[#This Row],[Order Date]])/3,0)</f>
        <v>Q2</v>
      </c>
      <c r="E1184" s="4" t="str">
        <f>TEXT(SalesDataTable[[#This Row],[Order Date]],"mmm")</f>
        <v>Jun</v>
      </c>
      <c r="F1184" s="4" t="s">
        <v>11</v>
      </c>
      <c r="G1184" s="4" t="s">
        <v>39</v>
      </c>
      <c r="H1184" s="4" t="s">
        <v>2</v>
      </c>
      <c r="I1184" s="4" t="s">
        <v>3</v>
      </c>
      <c r="J1184" s="4" t="s">
        <v>14</v>
      </c>
      <c r="K1184" s="4" t="s">
        <v>15</v>
      </c>
      <c r="L1184" s="8">
        <v>1</v>
      </c>
      <c r="M1184" s="5">
        <v>36.700000000000003</v>
      </c>
      <c r="N1184" s="6">
        <v>0.15</v>
      </c>
      <c r="O1184" s="5">
        <v>13.59</v>
      </c>
      <c r="P1184" s="5">
        <f t="shared" si="72"/>
        <v>31.195</v>
      </c>
      <c r="Q1184" s="5">
        <f t="shared" si="73"/>
        <v>13.59</v>
      </c>
      <c r="R1184" s="5">
        <f t="shared" si="74"/>
        <v>17.605</v>
      </c>
      <c r="S1184" s="7">
        <f t="shared" si="75"/>
        <v>0.56435326174066358</v>
      </c>
    </row>
    <row r="1185" spans="1:19" ht="15.6">
      <c r="A1185" s="2">
        <v>40</v>
      </c>
      <c r="B1185" s="3">
        <v>46197</v>
      </c>
      <c r="C1185" s="4">
        <f>YEAR(SalesDataTable[[#This Row],[Order Date]])</f>
        <v>2026</v>
      </c>
      <c r="D1185" s="10" t="str">
        <f>"Q"&amp;ROUNDUP(MONTH(SalesDataTable[[#This Row],[Order Date]])/3,0)</f>
        <v>Q2</v>
      </c>
      <c r="E1185" s="4" t="str">
        <f>TEXT(SalesDataTable[[#This Row],[Order Date]],"mmm")</f>
        <v>Jun</v>
      </c>
      <c r="F1185" s="4" t="s">
        <v>20</v>
      </c>
      <c r="G1185" s="4" t="s">
        <v>31</v>
      </c>
      <c r="H1185" s="4" t="s">
        <v>19</v>
      </c>
      <c r="I1185" s="4" t="s">
        <v>13</v>
      </c>
      <c r="J1185" s="4" t="s">
        <v>14</v>
      </c>
      <c r="K1185" s="4" t="s">
        <v>48</v>
      </c>
      <c r="L1185" s="8">
        <v>1</v>
      </c>
      <c r="M1185" s="5">
        <v>167.23</v>
      </c>
      <c r="N1185" s="6">
        <v>0.05</v>
      </c>
      <c r="O1185" s="5">
        <v>85.14</v>
      </c>
      <c r="P1185" s="5">
        <f t="shared" si="72"/>
        <v>158.86849999999998</v>
      </c>
      <c r="Q1185" s="5">
        <f t="shared" si="73"/>
        <v>85.14</v>
      </c>
      <c r="R1185" s="5">
        <f t="shared" si="74"/>
        <v>73.728499999999983</v>
      </c>
      <c r="S1185" s="7">
        <f t="shared" si="75"/>
        <v>0.46408507665144438</v>
      </c>
    </row>
    <row r="1186" spans="1:19" ht="15.6">
      <c r="A1186" s="2">
        <v>110</v>
      </c>
      <c r="B1186" s="3">
        <v>46197</v>
      </c>
      <c r="C1186" s="4">
        <f>YEAR(SalesDataTable[[#This Row],[Order Date]])</f>
        <v>2026</v>
      </c>
      <c r="D1186" s="10" t="str">
        <f>"Q"&amp;ROUNDUP(MONTH(SalesDataTable[[#This Row],[Order Date]])/3,0)</f>
        <v>Q2</v>
      </c>
      <c r="E1186" s="4" t="str">
        <f>TEXT(SalesDataTable[[#This Row],[Order Date]],"mmm")</f>
        <v>Jun</v>
      </c>
      <c r="F1186" s="4" t="s">
        <v>6</v>
      </c>
      <c r="G1186" s="4" t="s">
        <v>43</v>
      </c>
      <c r="H1186" s="4" t="s">
        <v>19</v>
      </c>
      <c r="I1186" s="4" t="s">
        <v>16</v>
      </c>
      <c r="J1186" s="4" t="s">
        <v>9</v>
      </c>
      <c r="K1186" s="4" t="s">
        <v>46</v>
      </c>
      <c r="L1186" s="8">
        <v>2</v>
      </c>
      <c r="M1186" s="5">
        <v>72.97</v>
      </c>
      <c r="N1186" s="6">
        <v>0</v>
      </c>
      <c r="O1186" s="5">
        <v>31.57</v>
      </c>
      <c r="P1186" s="5">
        <f t="shared" si="72"/>
        <v>145.94</v>
      </c>
      <c r="Q1186" s="5">
        <f t="shared" si="73"/>
        <v>63.14</v>
      </c>
      <c r="R1186" s="5">
        <f t="shared" si="74"/>
        <v>82.8</v>
      </c>
      <c r="S1186" s="7">
        <f t="shared" si="75"/>
        <v>0.56735644785528294</v>
      </c>
    </row>
    <row r="1187" spans="1:19" ht="15.6">
      <c r="A1187" s="2">
        <v>1169</v>
      </c>
      <c r="B1187" s="3">
        <v>46197</v>
      </c>
      <c r="C1187" s="4">
        <f>YEAR(SalesDataTable[[#This Row],[Order Date]])</f>
        <v>2026</v>
      </c>
      <c r="D1187" s="10" t="str">
        <f>"Q"&amp;ROUNDUP(MONTH(SalesDataTable[[#This Row],[Order Date]])/3,0)</f>
        <v>Q2</v>
      </c>
      <c r="E1187" s="4" t="str">
        <f>TEXT(SalesDataTable[[#This Row],[Order Date]],"mmm")</f>
        <v>Jun</v>
      </c>
      <c r="F1187" s="4" t="s">
        <v>6</v>
      </c>
      <c r="G1187" s="4" t="s">
        <v>41</v>
      </c>
      <c r="H1187" s="4" t="s">
        <v>19</v>
      </c>
      <c r="I1187" s="4" t="s">
        <v>13</v>
      </c>
      <c r="J1187" s="4" t="s">
        <v>4</v>
      </c>
      <c r="K1187" s="4" t="s">
        <v>5</v>
      </c>
      <c r="L1187" s="8">
        <v>3</v>
      </c>
      <c r="M1187" s="5">
        <v>82.91</v>
      </c>
      <c r="N1187" s="6">
        <v>0</v>
      </c>
      <c r="O1187" s="5">
        <v>42.29</v>
      </c>
      <c r="P1187" s="5">
        <f t="shared" si="72"/>
        <v>248.73</v>
      </c>
      <c r="Q1187" s="5">
        <f t="shared" si="73"/>
        <v>126.87</v>
      </c>
      <c r="R1187" s="5">
        <f t="shared" si="74"/>
        <v>121.85999999999999</v>
      </c>
      <c r="S1187" s="7">
        <f t="shared" si="75"/>
        <v>0.4899288384995778</v>
      </c>
    </row>
    <row r="1188" spans="1:19" ht="15.6">
      <c r="A1188" s="2">
        <v>2211</v>
      </c>
      <c r="B1188" s="3">
        <v>46197</v>
      </c>
      <c r="C1188" s="4">
        <f>YEAR(SalesDataTable[[#This Row],[Order Date]])</f>
        <v>2026</v>
      </c>
      <c r="D1188" s="10" t="str">
        <f>"Q"&amp;ROUNDUP(MONTH(SalesDataTable[[#This Row],[Order Date]])/3,0)</f>
        <v>Q2</v>
      </c>
      <c r="E1188" s="4" t="str">
        <f>TEXT(SalesDataTable[[#This Row],[Order Date]],"mmm")</f>
        <v>Jun</v>
      </c>
      <c r="F1188" s="4" t="s">
        <v>11</v>
      </c>
      <c r="G1188" s="4" t="s">
        <v>39</v>
      </c>
      <c r="H1188" s="4" t="s">
        <v>28</v>
      </c>
      <c r="I1188" s="4" t="s">
        <v>13</v>
      </c>
      <c r="J1188" s="4" t="s">
        <v>34</v>
      </c>
      <c r="K1188" s="4" t="s">
        <v>35</v>
      </c>
      <c r="L1188" s="8">
        <v>2</v>
      </c>
      <c r="M1188" s="5">
        <v>41.25</v>
      </c>
      <c r="N1188" s="6">
        <v>0</v>
      </c>
      <c r="O1188" s="5">
        <v>14.72</v>
      </c>
      <c r="P1188" s="5">
        <f t="shared" si="72"/>
        <v>82.5</v>
      </c>
      <c r="Q1188" s="5">
        <f t="shared" si="73"/>
        <v>29.44</v>
      </c>
      <c r="R1188" s="5">
        <f t="shared" si="74"/>
        <v>53.06</v>
      </c>
      <c r="S1188" s="7">
        <f t="shared" si="75"/>
        <v>0.64315151515151514</v>
      </c>
    </row>
    <row r="1189" spans="1:19" ht="15.6">
      <c r="A1189" s="2">
        <v>3494</v>
      </c>
      <c r="B1189" s="3">
        <v>46197</v>
      </c>
      <c r="C1189" s="4">
        <f>YEAR(SalesDataTable[[#This Row],[Order Date]])</f>
        <v>2026</v>
      </c>
      <c r="D1189" s="10" t="str">
        <f>"Q"&amp;ROUNDUP(MONTH(SalesDataTable[[#This Row],[Order Date]])/3,0)</f>
        <v>Q2</v>
      </c>
      <c r="E1189" s="4" t="str">
        <f>TEXT(SalesDataTable[[#This Row],[Order Date]],"mmm")</f>
        <v>Jun</v>
      </c>
      <c r="F1189" s="4" t="s">
        <v>20</v>
      </c>
      <c r="G1189" s="4" t="s">
        <v>33</v>
      </c>
      <c r="H1189" s="4" t="s">
        <v>8</v>
      </c>
      <c r="I1189" s="4" t="s">
        <v>16</v>
      </c>
      <c r="J1189" s="4" t="s">
        <v>23</v>
      </c>
      <c r="K1189" s="4" t="s">
        <v>29</v>
      </c>
      <c r="L1189" s="8">
        <v>6</v>
      </c>
      <c r="M1189" s="5">
        <v>194.79</v>
      </c>
      <c r="N1189" s="6">
        <v>0.15</v>
      </c>
      <c r="O1189" s="5">
        <v>106.78</v>
      </c>
      <c r="P1189" s="5">
        <f t="shared" si="72"/>
        <v>993.42899999999997</v>
      </c>
      <c r="Q1189" s="5">
        <f t="shared" si="73"/>
        <v>640.68000000000006</v>
      </c>
      <c r="R1189" s="5">
        <f t="shared" si="74"/>
        <v>352.74899999999991</v>
      </c>
      <c r="S1189" s="7">
        <f t="shared" si="75"/>
        <v>0.3550822454347517</v>
      </c>
    </row>
    <row r="1190" spans="1:19" ht="15.6">
      <c r="A1190" s="2">
        <v>3586</v>
      </c>
      <c r="B1190" s="3">
        <v>46197</v>
      </c>
      <c r="C1190" s="4">
        <f>YEAR(SalesDataTable[[#This Row],[Order Date]])</f>
        <v>2026</v>
      </c>
      <c r="D1190" s="10" t="str">
        <f>"Q"&amp;ROUNDUP(MONTH(SalesDataTable[[#This Row],[Order Date]])/3,0)</f>
        <v>Q2</v>
      </c>
      <c r="E1190" s="4" t="str">
        <f>TEXT(SalesDataTable[[#This Row],[Order Date]],"mmm")</f>
        <v>Jun</v>
      </c>
      <c r="F1190" s="4" t="s">
        <v>0</v>
      </c>
      <c r="G1190" s="4" t="s">
        <v>50</v>
      </c>
      <c r="H1190" s="4" t="s">
        <v>8</v>
      </c>
      <c r="I1190" s="4" t="s">
        <v>16</v>
      </c>
      <c r="J1190" s="4" t="s">
        <v>23</v>
      </c>
      <c r="K1190" s="4" t="s">
        <v>29</v>
      </c>
      <c r="L1190" s="8">
        <v>6</v>
      </c>
      <c r="M1190" s="5">
        <v>193.13</v>
      </c>
      <c r="N1190" s="6">
        <v>0.15</v>
      </c>
      <c r="O1190" s="5">
        <v>106.49</v>
      </c>
      <c r="P1190" s="5">
        <f t="shared" si="72"/>
        <v>984.96299999999997</v>
      </c>
      <c r="Q1190" s="5">
        <f t="shared" si="73"/>
        <v>638.93999999999994</v>
      </c>
      <c r="R1190" s="5">
        <f t="shared" si="74"/>
        <v>346.02300000000002</v>
      </c>
      <c r="S1190" s="7">
        <f t="shared" si="75"/>
        <v>0.35130558203709178</v>
      </c>
    </row>
    <row r="1191" spans="1:19" ht="15.6">
      <c r="A1191" s="2">
        <v>3660</v>
      </c>
      <c r="B1191" s="3">
        <v>46197</v>
      </c>
      <c r="C1191" s="4">
        <f>YEAR(SalesDataTable[[#This Row],[Order Date]])</f>
        <v>2026</v>
      </c>
      <c r="D1191" s="10" t="str">
        <f>"Q"&amp;ROUNDUP(MONTH(SalesDataTable[[#This Row],[Order Date]])/3,0)</f>
        <v>Q2</v>
      </c>
      <c r="E1191" s="4" t="str">
        <f>TEXT(SalesDataTable[[#This Row],[Order Date]],"mmm")</f>
        <v>Jun</v>
      </c>
      <c r="F1191" s="4" t="s">
        <v>11</v>
      </c>
      <c r="G1191" s="4" t="s">
        <v>18</v>
      </c>
      <c r="H1191" s="4" t="s">
        <v>2</v>
      </c>
      <c r="I1191" s="4" t="s">
        <v>13</v>
      </c>
      <c r="J1191" s="4" t="s">
        <v>4</v>
      </c>
      <c r="K1191" s="4" t="s">
        <v>5</v>
      </c>
      <c r="L1191" s="8">
        <v>1</v>
      </c>
      <c r="M1191" s="5">
        <v>82.7</v>
      </c>
      <c r="N1191" s="6">
        <v>0.05</v>
      </c>
      <c r="O1191" s="5">
        <v>42.16</v>
      </c>
      <c r="P1191" s="5">
        <f t="shared" si="72"/>
        <v>78.564999999999998</v>
      </c>
      <c r="Q1191" s="5">
        <f t="shared" si="73"/>
        <v>42.16</v>
      </c>
      <c r="R1191" s="5">
        <f t="shared" si="74"/>
        <v>36.405000000000001</v>
      </c>
      <c r="S1191" s="7">
        <f t="shared" si="75"/>
        <v>0.46337427607713361</v>
      </c>
    </row>
    <row r="1192" spans="1:19" ht="15.6">
      <c r="A1192" s="2">
        <v>4307</v>
      </c>
      <c r="B1192" s="3">
        <v>46197</v>
      </c>
      <c r="C1192" s="4">
        <f>YEAR(SalesDataTable[[#This Row],[Order Date]])</f>
        <v>2026</v>
      </c>
      <c r="D1192" s="10" t="str">
        <f>"Q"&amp;ROUNDUP(MONTH(SalesDataTable[[#This Row],[Order Date]])/3,0)</f>
        <v>Q2</v>
      </c>
      <c r="E1192" s="4" t="str">
        <f>TEXT(SalesDataTable[[#This Row],[Order Date]],"mmm")</f>
        <v>Jun</v>
      </c>
      <c r="F1192" s="4" t="s">
        <v>20</v>
      </c>
      <c r="G1192" s="4" t="s">
        <v>33</v>
      </c>
      <c r="H1192" s="4" t="s">
        <v>2</v>
      </c>
      <c r="I1192" s="4" t="s">
        <v>16</v>
      </c>
      <c r="J1192" s="4" t="s">
        <v>4</v>
      </c>
      <c r="K1192" s="4" t="s">
        <v>26</v>
      </c>
      <c r="L1192" s="8">
        <v>1</v>
      </c>
      <c r="M1192" s="5">
        <v>40.33</v>
      </c>
      <c r="N1192" s="6">
        <v>0</v>
      </c>
      <c r="O1192" s="5">
        <v>16.48</v>
      </c>
      <c r="P1192" s="5">
        <f t="shared" si="72"/>
        <v>40.33</v>
      </c>
      <c r="Q1192" s="5">
        <f t="shared" si="73"/>
        <v>16.48</v>
      </c>
      <c r="R1192" s="5">
        <f t="shared" si="74"/>
        <v>23.849999999999998</v>
      </c>
      <c r="S1192" s="7">
        <f t="shared" si="75"/>
        <v>0.59137118770146291</v>
      </c>
    </row>
    <row r="1193" spans="1:19" ht="15.6">
      <c r="A1193" s="2">
        <v>5133</v>
      </c>
      <c r="B1193" s="3">
        <v>46197</v>
      </c>
      <c r="C1193" s="4">
        <f>YEAR(SalesDataTable[[#This Row],[Order Date]])</f>
        <v>2026</v>
      </c>
      <c r="D1193" s="10" t="str">
        <f>"Q"&amp;ROUNDUP(MONTH(SalesDataTable[[#This Row],[Order Date]])/3,0)</f>
        <v>Q2</v>
      </c>
      <c r="E1193" s="4" t="str">
        <f>TEXT(SalesDataTable[[#This Row],[Order Date]],"mmm")</f>
        <v>Jun</v>
      </c>
      <c r="F1193" s="4" t="s">
        <v>0</v>
      </c>
      <c r="G1193" s="4" t="s">
        <v>1</v>
      </c>
      <c r="H1193" s="4" t="s">
        <v>2</v>
      </c>
      <c r="I1193" s="4" t="s">
        <v>16</v>
      </c>
      <c r="J1193" s="4" t="s">
        <v>23</v>
      </c>
      <c r="K1193" s="4" t="s">
        <v>40</v>
      </c>
      <c r="L1193" s="8">
        <v>1</v>
      </c>
      <c r="M1193" s="5">
        <v>81.99</v>
      </c>
      <c r="N1193" s="6">
        <v>0.15</v>
      </c>
      <c r="O1193" s="5">
        <v>40.29</v>
      </c>
      <c r="P1193" s="5">
        <f t="shared" si="72"/>
        <v>69.691499999999991</v>
      </c>
      <c r="Q1193" s="5">
        <f t="shared" si="73"/>
        <v>40.29</v>
      </c>
      <c r="R1193" s="5">
        <f t="shared" si="74"/>
        <v>29.401499999999992</v>
      </c>
      <c r="S1193" s="7">
        <f t="shared" si="75"/>
        <v>0.4218807171606293</v>
      </c>
    </row>
    <row r="1194" spans="1:19" ht="15.6">
      <c r="A1194" s="2">
        <v>472</v>
      </c>
      <c r="B1194" s="3">
        <v>46198</v>
      </c>
      <c r="C1194" s="4">
        <f>YEAR(SalesDataTable[[#This Row],[Order Date]])</f>
        <v>2026</v>
      </c>
      <c r="D1194" s="10" t="str">
        <f>"Q"&amp;ROUNDUP(MONTH(SalesDataTable[[#This Row],[Order Date]])/3,0)</f>
        <v>Q2</v>
      </c>
      <c r="E1194" s="4" t="str">
        <f>TEXT(SalesDataTable[[#This Row],[Order Date]],"mmm")</f>
        <v>Jun</v>
      </c>
      <c r="F1194" s="4" t="s">
        <v>6</v>
      </c>
      <c r="G1194" s="4" t="s">
        <v>27</v>
      </c>
      <c r="H1194" s="4" t="s">
        <v>19</v>
      </c>
      <c r="I1194" s="4" t="s">
        <v>16</v>
      </c>
      <c r="J1194" s="4" t="s">
        <v>14</v>
      </c>
      <c r="K1194" s="4" t="s">
        <v>32</v>
      </c>
      <c r="L1194" s="8">
        <v>3</v>
      </c>
      <c r="M1194" s="5">
        <v>46.29</v>
      </c>
      <c r="N1194" s="6">
        <v>0</v>
      </c>
      <c r="O1194" s="5">
        <v>18.309999999999999</v>
      </c>
      <c r="P1194" s="5">
        <f t="shared" si="72"/>
        <v>138.87</v>
      </c>
      <c r="Q1194" s="5">
        <f t="shared" si="73"/>
        <v>54.929999999999993</v>
      </c>
      <c r="R1194" s="5">
        <f t="shared" si="74"/>
        <v>83.940000000000012</v>
      </c>
      <c r="S1194" s="7">
        <f t="shared" si="75"/>
        <v>0.60445020522791104</v>
      </c>
    </row>
    <row r="1195" spans="1:19" ht="15.6">
      <c r="A1195" s="2">
        <v>689</v>
      </c>
      <c r="B1195" s="3">
        <v>46198</v>
      </c>
      <c r="C1195" s="4">
        <f>YEAR(SalesDataTable[[#This Row],[Order Date]])</f>
        <v>2026</v>
      </c>
      <c r="D1195" s="10" t="str">
        <f>"Q"&amp;ROUNDUP(MONTH(SalesDataTable[[#This Row],[Order Date]])/3,0)</f>
        <v>Q2</v>
      </c>
      <c r="E1195" s="4" t="str">
        <f>TEXT(SalesDataTable[[#This Row],[Order Date]],"mmm")</f>
        <v>Jun</v>
      </c>
      <c r="F1195" s="4" t="s">
        <v>20</v>
      </c>
      <c r="G1195" s="4" t="s">
        <v>31</v>
      </c>
      <c r="H1195" s="4" t="s">
        <v>2</v>
      </c>
      <c r="I1195" s="4" t="s">
        <v>13</v>
      </c>
      <c r="J1195" s="4" t="s">
        <v>4</v>
      </c>
      <c r="K1195" s="4" t="s">
        <v>26</v>
      </c>
      <c r="L1195" s="8">
        <v>1</v>
      </c>
      <c r="M1195" s="5">
        <v>39.729999999999997</v>
      </c>
      <c r="N1195" s="6">
        <v>0</v>
      </c>
      <c r="O1195" s="5">
        <v>16.55</v>
      </c>
      <c r="P1195" s="5">
        <f t="shared" si="72"/>
        <v>39.729999999999997</v>
      </c>
      <c r="Q1195" s="5">
        <f t="shared" si="73"/>
        <v>16.55</v>
      </c>
      <c r="R1195" s="5">
        <f t="shared" si="74"/>
        <v>23.179999999999996</v>
      </c>
      <c r="S1195" s="7">
        <f t="shared" si="75"/>
        <v>0.58343820790334755</v>
      </c>
    </row>
    <row r="1196" spans="1:19" ht="15.6">
      <c r="A1196" s="2">
        <v>864</v>
      </c>
      <c r="B1196" s="3">
        <v>46198</v>
      </c>
      <c r="C1196" s="4">
        <f>YEAR(SalesDataTable[[#This Row],[Order Date]])</f>
        <v>2026</v>
      </c>
      <c r="D1196" s="10" t="str">
        <f>"Q"&amp;ROUNDUP(MONTH(SalesDataTable[[#This Row],[Order Date]])/3,0)</f>
        <v>Q2</v>
      </c>
      <c r="E1196" s="4" t="str">
        <f>TEXT(SalesDataTable[[#This Row],[Order Date]],"mmm")</f>
        <v>Jun</v>
      </c>
      <c r="F1196" s="4" t="s">
        <v>20</v>
      </c>
      <c r="G1196" s="4" t="s">
        <v>33</v>
      </c>
      <c r="H1196" s="4" t="s">
        <v>2</v>
      </c>
      <c r="I1196" s="4" t="s">
        <v>13</v>
      </c>
      <c r="J1196" s="4" t="s">
        <v>14</v>
      </c>
      <c r="K1196" s="4" t="s">
        <v>44</v>
      </c>
      <c r="L1196" s="8">
        <v>4</v>
      </c>
      <c r="M1196" s="5">
        <v>131.02000000000001</v>
      </c>
      <c r="N1196" s="6">
        <v>0.05</v>
      </c>
      <c r="O1196" s="5">
        <v>67.42</v>
      </c>
      <c r="P1196" s="5">
        <f t="shared" si="72"/>
        <v>497.87600000000003</v>
      </c>
      <c r="Q1196" s="5">
        <f t="shared" si="73"/>
        <v>269.68</v>
      </c>
      <c r="R1196" s="5">
        <f t="shared" si="74"/>
        <v>228.19600000000003</v>
      </c>
      <c r="S1196" s="7">
        <f t="shared" si="75"/>
        <v>0.45833902417469413</v>
      </c>
    </row>
    <row r="1197" spans="1:19" ht="15.6">
      <c r="A1197" s="2">
        <v>1163</v>
      </c>
      <c r="B1197" s="3">
        <v>46198</v>
      </c>
      <c r="C1197" s="4">
        <f>YEAR(SalesDataTable[[#This Row],[Order Date]])</f>
        <v>2026</v>
      </c>
      <c r="D1197" s="10" t="str">
        <f>"Q"&amp;ROUNDUP(MONTH(SalesDataTable[[#This Row],[Order Date]])/3,0)</f>
        <v>Q2</v>
      </c>
      <c r="E1197" s="4" t="str">
        <f>TEXT(SalesDataTable[[#This Row],[Order Date]],"mmm")</f>
        <v>Jun</v>
      </c>
      <c r="F1197" s="4" t="s">
        <v>6</v>
      </c>
      <c r="G1197" s="4" t="s">
        <v>43</v>
      </c>
      <c r="H1197" s="4" t="s">
        <v>2</v>
      </c>
      <c r="I1197" s="4" t="s">
        <v>13</v>
      </c>
      <c r="J1197" s="4" t="s">
        <v>14</v>
      </c>
      <c r="K1197" s="4" t="s">
        <v>32</v>
      </c>
      <c r="L1197" s="8">
        <v>2</v>
      </c>
      <c r="M1197" s="5">
        <v>46.69</v>
      </c>
      <c r="N1197" s="6">
        <v>0.05</v>
      </c>
      <c r="O1197" s="5">
        <v>18.23</v>
      </c>
      <c r="P1197" s="5">
        <f t="shared" si="72"/>
        <v>88.710999999999999</v>
      </c>
      <c r="Q1197" s="5">
        <f t="shared" si="73"/>
        <v>36.46</v>
      </c>
      <c r="R1197" s="5">
        <f t="shared" si="74"/>
        <v>52.250999999999998</v>
      </c>
      <c r="S1197" s="7">
        <f t="shared" si="75"/>
        <v>0.58900249123558523</v>
      </c>
    </row>
    <row r="1198" spans="1:19" ht="15.6">
      <c r="A1198" s="2">
        <v>1323</v>
      </c>
      <c r="B1198" s="3">
        <v>46198</v>
      </c>
      <c r="C1198" s="4">
        <f>YEAR(SalesDataTable[[#This Row],[Order Date]])</f>
        <v>2026</v>
      </c>
      <c r="D1198" s="10" t="str">
        <f>"Q"&amp;ROUNDUP(MONTH(SalesDataTable[[#This Row],[Order Date]])/3,0)</f>
        <v>Q2</v>
      </c>
      <c r="E1198" s="4" t="str">
        <f>TEXT(SalesDataTable[[#This Row],[Order Date]],"mmm")</f>
        <v>Jun</v>
      </c>
      <c r="F1198" s="4" t="s">
        <v>6</v>
      </c>
      <c r="G1198" s="4" t="s">
        <v>43</v>
      </c>
      <c r="H1198" s="4" t="s">
        <v>2</v>
      </c>
      <c r="I1198" s="4" t="s">
        <v>3</v>
      </c>
      <c r="J1198" s="4" t="s">
        <v>34</v>
      </c>
      <c r="K1198" s="4" t="s">
        <v>35</v>
      </c>
      <c r="L1198" s="8">
        <v>2</v>
      </c>
      <c r="M1198" s="5">
        <v>39.57</v>
      </c>
      <c r="N1198" s="6">
        <v>0.1</v>
      </c>
      <c r="O1198" s="5">
        <v>14.64</v>
      </c>
      <c r="P1198" s="5">
        <f t="shared" si="72"/>
        <v>71.225999999999999</v>
      </c>
      <c r="Q1198" s="5">
        <f t="shared" si="73"/>
        <v>29.28</v>
      </c>
      <c r="R1198" s="5">
        <f t="shared" si="74"/>
        <v>41.945999999999998</v>
      </c>
      <c r="S1198" s="7">
        <f t="shared" si="75"/>
        <v>0.58891416055934631</v>
      </c>
    </row>
    <row r="1199" spans="1:19" ht="15.6">
      <c r="A1199" s="2">
        <v>2098</v>
      </c>
      <c r="B1199" s="3">
        <v>46198</v>
      </c>
      <c r="C1199" s="4">
        <f>YEAR(SalesDataTable[[#This Row],[Order Date]])</f>
        <v>2026</v>
      </c>
      <c r="D1199" s="10" t="str">
        <f>"Q"&amp;ROUNDUP(MONTH(SalesDataTable[[#This Row],[Order Date]])/3,0)</f>
        <v>Q2</v>
      </c>
      <c r="E1199" s="4" t="str">
        <f>TEXT(SalesDataTable[[#This Row],[Order Date]],"mmm")</f>
        <v>Jun</v>
      </c>
      <c r="F1199" s="4" t="s">
        <v>11</v>
      </c>
      <c r="G1199" s="4" t="s">
        <v>12</v>
      </c>
      <c r="H1199" s="4" t="s">
        <v>2</v>
      </c>
      <c r="I1199" s="4" t="s">
        <v>3</v>
      </c>
      <c r="J1199" s="4" t="s">
        <v>9</v>
      </c>
      <c r="K1199" s="4" t="s">
        <v>17</v>
      </c>
      <c r="L1199" s="8">
        <v>1</v>
      </c>
      <c r="M1199" s="5">
        <v>146.46</v>
      </c>
      <c r="N1199" s="6">
        <v>0.15</v>
      </c>
      <c r="O1199" s="5">
        <v>80.760000000000005</v>
      </c>
      <c r="P1199" s="5">
        <f t="shared" si="72"/>
        <v>124.491</v>
      </c>
      <c r="Q1199" s="5">
        <f t="shared" si="73"/>
        <v>80.760000000000005</v>
      </c>
      <c r="R1199" s="5">
        <f t="shared" si="74"/>
        <v>43.730999999999995</v>
      </c>
      <c r="S1199" s="7">
        <f t="shared" si="75"/>
        <v>0.35127840566787955</v>
      </c>
    </row>
    <row r="1200" spans="1:19" ht="15.6">
      <c r="A1200" s="2">
        <v>2190</v>
      </c>
      <c r="B1200" s="3">
        <v>46198</v>
      </c>
      <c r="C1200" s="4">
        <f>YEAR(SalesDataTable[[#This Row],[Order Date]])</f>
        <v>2026</v>
      </c>
      <c r="D1200" s="10" t="str">
        <f>"Q"&amp;ROUNDUP(MONTH(SalesDataTable[[#This Row],[Order Date]])/3,0)</f>
        <v>Q2</v>
      </c>
      <c r="E1200" s="4" t="str">
        <f>TEXT(SalesDataTable[[#This Row],[Order Date]],"mmm")</f>
        <v>Jun</v>
      </c>
      <c r="F1200" s="4" t="s">
        <v>6</v>
      </c>
      <c r="G1200" s="4" t="s">
        <v>27</v>
      </c>
      <c r="H1200" s="4" t="s">
        <v>19</v>
      </c>
      <c r="I1200" s="4" t="s">
        <v>16</v>
      </c>
      <c r="J1200" s="4" t="s">
        <v>4</v>
      </c>
      <c r="K1200" s="4" t="s">
        <v>22</v>
      </c>
      <c r="L1200" s="8">
        <v>5</v>
      </c>
      <c r="M1200" s="5">
        <v>50.78</v>
      </c>
      <c r="N1200" s="6">
        <v>0</v>
      </c>
      <c r="O1200" s="5">
        <v>22.68</v>
      </c>
      <c r="P1200" s="5">
        <f t="shared" si="72"/>
        <v>253.9</v>
      </c>
      <c r="Q1200" s="5">
        <f t="shared" si="73"/>
        <v>113.4</v>
      </c>
      <c r="R1200" s="5">
        <f t="shared" si="74"/>
        <v>140.5</v>
      </c>
      <c r="S1200" s="7">
        <f t="shared" si="75"/>
        <v>0.55336746750689247</v>
      </c>
    </row>
    <row r="1201" spans="1:19" ht="15.6">
      <c r="A1201" s="2">
        <v>2664</v>
      </c>
      <c r="B1201" s="3">
        <v>46198</v>
      </c>
      <c r="C1201" s="4">
        <f>YEAR(SalesDataTable[[#This Row],[Order Date]])</f>
        <v>2026</v>
      </c>
      <c r="D1201" s="10" t="str">
        <f>"Q"&amp;ROUNDUP(MONTH(SalesDataTable[[#This Row],[Order Date]])/3,0)</f>
        <v>Q2</v>
      </c>
      <c r="E1201" s="4" t="str">
        <f>TEXT(SalesDataTable[[#This Row],[Order Date]],"mmm")</f>
        <v>Jun</v>
      </c>
      <c r="F1201" s="4" t="s">
        <v>11</v>
      </c>
      <c r="G1201" s="4" t="s">
        <v>39</v>
      </c>
      <c r="H1201" s="4" t="s">
        <v>28</v>
      </c>
      <c r="I1201" s="4" t="s">
        <v>3</v>
      </c>
      <c r="J1201" s="4" t="s">
        <v>14</v>
      </c>
      <c r="K1201" s="4" t="s">
        <v>32</v>
      </c>
      <c r="L1201" s="8">
        <v>3</v>
      </c>
      <c r="M1201" s="5">
        <v>47.61</v>
      </c>
      <c r="N1201" s="6">
        <v>0</v>
      </c>
      <c r="O1201" s="5">
        <v>18.21</v>
      </c>
      <c r="P1201" s="5">
        <f t="shared" si="72"/>
        <v>142.82999999999998</v>
      </c>
      <c r="Q1201" s="5">
        <f t="shared" si="73"/>
        <v>54.63</v>
      </c>
      <c r="R1201" s="5">
        <f t="shared" si="74"/>
        <v>88.199999999999989</v>
      </c>
      <c r="S1201" s="7">
        <f t="shared" si="75"/>
        <v>0.61751732829237549</v>
      </c>
    </row>
    <row r="1202" spans="1:19" ht="15.6">
      <c r="A1202" s="2">
        <v>2992</v>
      </c>
      <c r="B1202" s="3">
        <v>46198</v>
      </c>
      <c r="C1202" s="4">
        <f>YEAR(SalesDataTable[[#This Row],[Order Date]])</f>
        <v>2026</v>
      </c>
      <c r="D1202" s="10" t="str">
        <f>"Q"&amp;ROUNDUP(MONTH(SalesDataTable[[#This Row],[Order Date]])/3,0)</f>
        <v>Q2</v>
      </c>
      <c r="E1202" s="4" t="str">
        <f>TEXT(SalesDataTable[[#This Row],[Order Date]],"mmm")</f>
        <v>Jun</v>
      </c>
      <c r="F1202" s="4" t="s">
        <v>11</v>
      </c>
      <c r="G1202" s="4" t="s">
        <v>52</v>
      </c>
      <c r="H1202" s="4" t="s">
        <v>2</v>
      </c>
      <c r="I1202" s="4" t="s">
        <v>13</v>
      </c>
      <c r="J1202" s="4" t="s">
        <v>4</v>
      </c>
      <c r="K1202" s="4" t="s">
        <v>22</v>
      </c>
      <c r="L1202" s="8">
        <v>1</v>
      </c>
      <c r="M1202" s="5">
        <v>50.75</v>
      </c>
      <c r="N1202" s="6">
        <v>0.1</v>
      </c>
      <c r="O1202" s="5">
        <v>22.94</v>
      </c>
      <c r="P1202" s="5">
        <f t="shared" si="72"/>
        <v>45.675000000000004</v>
      </c>
      <c r="Q1202" s="5">
        <f t="shared" si="73"/>
        <v>22.94</v>
      </c>
      <c r="R1202" s="5">
        <f t="shared" si="74"/>
        <v>22.735000000000003</v>
      </c>
      <c r="S1202" s="7">
        <f t="shared" si="75"/>
        <v>0.49775588396278053</v>
      </c>
    </row>
    <row r="1203" spans="1:19" ht="15.6">
      <c r="A1203" s="2">
        <v>3120</v>
      </c>
      <c r="B1203" s="3">
        <v>46198</v>
      </c>
      <c r="C1203" s="4">
        <f>YEAR(SalesDataTable[[#This Row],[Order Date]])</f>
        <v>2026</v>
      </c>
      <c r="D1203" s="10" t="str">
        <f>"Q"&amp;ROUNDUP(MONTH(SalesDataTable[[#This Row],[Order Date]])/3,0)</f>
        <v>Q2</v>
      </c>
      <c r="E1203" s="4" t="str">
        <f>TEXT(SalesDataTable[[#This Row],[Order Date]],"mmm")</f>
        <v>Jun</v>
      </c>
      <c r="F1203" s="4" t="s">
        <v>11</v>
      </c>
      <c r="G1203" s="4" t="s">
        <v>25</v>
      </c>
      <c r="H1203" s="4" t="s">
        <v>28</v>
      </c>
      <c r="I1203" s="4" t="s">
        <v>3</v>
      </c>
      <c r="J1203" s="4" t="s">
        <v>34</v>
      </c>
      <c r="K1203" s="4" t="s">
        <v>45</v>
      </c>
      <c r="L1203" s="8">
        <v>1</v>
      </c>
      <c r="M1203" s="5">
        <v>50.33</v>
      </c>
      <c r="N1203" s="6">
        <v>0</v>
      </c>
      <c r="O1203" s="5">
        <v>21.66</v>
      </c>
      <c r="P1203" s="5">
        <f t="shared" si="72"/>
        <v>50.33</v>
      </c>
      <c r="Q1203" s="5">
        <f t="shared" si="73"/>
        <v>21.66</v>
      </c>
      <c r="R1203" s="5">
        <f t="shared" si="74"/>
        <v>28.669999999999998</v>
      </c>
      <c r="S1203" s="7">
        <f t="shared" si="75"/>
        <v>0.56964037353467112</v>
      </c>
    </row>
    <row r="1204" spans="1:19" ht="15.6">
      <c r="A1204" s="2">
        <v>189</v>
      </c>
      <c r="B1204" s="3">
        <v>46199</v>
      </c>
      <c r="C1204" s="4">
        <f>YEAR(SalesDataTable[[#This Row],[Order Date]])</f>
        <v>2026</v>
      </c>
      <c r="D1204" s="10" t="str">
        <f>"Q"&amp;ROUNDUP(MONTH(SalesDataTable[[#This Row],[Order Date]])/3,0)</f>
        <v>Q2</v>
      </c>
      <c r="E1204" s="4" t="str">
        <f>TEXT(SalesDataTable[[#This Row],[Order Date]],"mmm")</f>
        <v>Jun</v>
      </c>
      <c r="F1204" s="4" t="s">
        <v>11</v>
      </c>
      <c r="G1204" s="4" t="s">
        <v>39</v>
      </c>
      <c r="H1204" s="4" t="s">
        <v>2</v>
      </c>
      <c r="I1204" s="4" t="s">
        <v>16</v>
      </c>
      <c r="J1204" s="4" t="s">
        <v>14</v>
      </c>
      <c r="K1204" s="4" t="s">
        <v>32</v>
      </c>
      <c r="L1204" s="8">
        <v>1</v>
      </c>
      <c r="M1204" s="5">
        <v>47.5</v>
      </c>
      <c r="N1204" s="6">
        <v>0.1</v>
      </c>
      <c r="O1204" s="5">
        <v>18.8</v>
      </c>
      <c r="P1204" s="5">
        <f t="shared" si="72"/>
        <v>42.75</v>
      </c>
      <c r="Q1204" s="5">
        <f t="shared" si="73"/>
        <v>18.8</v>
      </c>
      <c r="R1204" s="5">
        <f t="shared" si="74"/>
        <v>23.95</v>
      </c>
      <c r="S1204" s="7">
        <f t="shared" si="75"/>
        <v>0.56023391812865497</v>
      </c>
    </row>
    <row r="1205" spans="1:19" ht="15.6">
      <c r="A1205" s="2">
        <v>927</v>
      </c>
      <c r="B1205" s="3">
        <v>46199</v>
      </c>
      <c r="C1205" s="4">
        <f>YEAR(SalesDataTable[[#This Row],[Order Date]])</f>
        <v>2026</v>
      </c>
      <c r="D1205" s="10" t="str">
        <f>"Q"&amp;ROUNDUP(MONTH(SalesDataTable[[#This Row],[Order Date]])/3,0)</f>
        <v>Q2</v>
      </c>
      <c r="E1205" s="4" t="str">
        <f>TEXT(SalesDataTable[[#This Row],[Order Date]],"mmm")</f>
        <v>Jun</v>
      </c>
      <c r="F1205" s="4" t="s">
        <v>11</v>
      </c>
      <c r="G1205" s="4" t="s">
        <v>39</v>
      </c>
      <c r="H1205" s="4" t="s">
        <v>28</v>
      </c>
      <c r="I1205" s="4" t="s">
        <v>3</v>
      </c>
      <c r="J1205" s="4" t="s">
        <v>14</v>
      </c>
      <c r="K1205" s="4" t="s">
        <v>44</v>
      </c>
      <c r="L1205" s="8">
        <v>2</v>
      </c>
      <c r="M1205" s="5">
        <v>130.33000000000001</v>
      </c>
      <c r="N1205" s="6">
        <v>0.1</v>
      </c>
      <c r="O1205" s="5">
        <v>67.319999999999993</v>
      </c>
      <c r="P1205" s="5">
        <f t="shared" si="72"/>
        <v>234.59400000000002</v>
      </c>
      <c r="Q1205" s="5">
        <f t="shared" si="73"/>
        <v>134.63999999999999</v>
      </c>
      <c r="R1205" s="5">
        <f t="shared" si="74"/>
        <v>99.954000000000036</v>
      </c>
      <c r="S1205" s="7">
        <f t="shared" si="75"/>
        <v>0.42607227806337772</v>
      </c>
    </row>
    <row r="1206" spans="1:19" ht="15.6">
      <c r="A1206" s="2">
        <v>1388</v>
      </c>
      <c r="B1206" s="3">
        <v>46199</v>
      </c>
      <c r="C1206" s="4">
        <f>YEAR(SalesDataTable[[#This Row],[Order Date]])</f>
        <v>2026</v>
      </c>
      <c r="D1206" s="10" t="str">
        <f>"Q"&amp;ROUNDUP(MONTH(SalesDataTable[[#This Row],[Order Date]])/3,0)</f>
        <v>Q2</v>
      </c>
      <c r="E1206" s="4" t="str">
        <f>TEXT(SalesDataTable[[#This Row],[Order Date]],"mmm")</f>
        <v>Jun</v>
      </c>
      <c r="F1206" s="4" t="s">
        <v>6</v>
      </c>
      <c r="G1206" s="4" t="s">
        <v>49</v>
      </c>
      <c r="H1206" s="4" t="s">
        <v>2</v>
      </c>
      <c r="I1206" s="4" t="s">
        <v>3</v>
      </c>
      <c r="J1206" s="4" t="s">
        <v>9</v>
      </c>
      <c r="K1206" s="4" t="s">
        <v>37</v>
      </c>
      <c r="L1206" s="8">
        <v>3</v>
      </c>
      <c r="M1206" s="5">
        <v>156.76</v>
      </c>
      <c r="N1206" s="6">
        <v>0.05</v>
      </c>
      <c r="O1206" s="5">
        <v>78.63</v>
      </c>
      <c r="P1206" s="5">
        <f t="shared" si="72"/>
        <v>446.76599999999996</v>
      </c>
      <c r="Q1206" s="5">
        <f t="shared" si="73"/>
        <v>235.89</v>
      </c>
      <c r="R1206" s="5">
        <f t="shared" si="74"/>
        <v>210.87599999999998</v>
      </c>
      <c r="S1206" s="7">
        <f t="shared" si="75"/>
        <v>0.47200547937846654</v>
      </c>
    </row>
    <row r="1207" spans="1:19" ht="15.6">
      <c r="A1207" s="2">
        <v>3932</v>
      </c>
      <c r="B1207" s="3">
        <v>46199</v>
      </c>
      <c r="C1207" s="4">
        <f>YEAR(SalesDataTable[[#This Row],[Order Date]])</f>
        <v>2026</v>
      </c>
      <c r="D1207" s="10" t="str">
        <f>"Q"&amp;ROUNDUP(MONTH(SalesDataTable[[#This Row],[Order Date]])/3,0)</f>
        <v>Q2</v>
      </c>
      <c r="E1207" s="4" t="str">
        <f>TEXT(SalesDataTable[[#This Row],[Order Date]],"mmm")</f>
        <v>Jun</v>
      </c>
      <c r="F1207" s="4" t="s">
        <v>11</v>
      </c>
      <c r="G1207" s="4" t="s">
        <v>39</v>
      </c>
      <c r="H1207" s="4" t="s">
        <v>2</v>
      </c>
      <c r="I1207" s="4" t="s">
        <v>13</v>
      </c>
      <c r="J1207" s="4" t="s">
        <v>34</v>
      </c>
      <c r="K1207" s="4" t="s">
        <v>42</v>
      </c>
      <c r="L1207" s="8">
        <v>4</v>
      </c>
      <c r="M1207" s="5">
        <v>35.770000000000003</v>
      </c>
      <c r="N1207" s="6">
        <v>0</v>
      </c>
      <c r="O1207" s="5">
        <v>13.75</v>
      </c>
      <c r="P1207" s="5">
        <f t="shared" si="72"/>
        <v>143.08000000000001</v>
      </c>
      <c r="Q1207" s="5">
        <f t="shared" si="73"/>
        <v>55</v>
      </c>
      <c r="R1207" s="5">
        <f t="shared" si="74"/>
        <v>88.080000000000013</v>
      </c>
      <c r="S1207" s="7">
        <f t="shared" si="75"/>
        <v>0.61559966452334358</v>
      </c>
    </row>
    <row r="1208" spans="1:19" ht="15.6">
      <c r="A1208" s="2">
        <v>4008</v>
      </c>
      <c r="B1208" s="3">
        <v>46199</v>
      </c>
      <c r="C1208" s="4">
        <f>YEAR(SalesDataTable[[#This Row],[Order Date]])</f>
        <v>2026</v>
      </c>
      <c r="D1208" s="10" t="str">
        <f>"Q"&amp;ROUNDUP(MONTH(SalesDataTable[[#This Row],[Order Date]])/3,0)</f>
        <v>Q2</v>
      </c>
      <c r="E1208" s="4" t="str">
        <f>TEXT(SalesDataTable[[#This Row],[Order Date]],"mmm")</f>
        <v>Jun</v>
      </c>
      <c r="F1208" s="4" t="s">
        <v>6</v>
      </c>
      <c r="G1208" s="4" t="s">
        <v>49</v>
      </c>
      <c r="H1208" s="4" t="s">
        <v>2</v>
      </c>
      <c r="I1208" s="4" t="s">
        <v>3</v>
      </c>
      <c r="J1208" s="4" t="s">
        <v>4</v>
      </c>
      <c r="K1208" s="4" t="s">
        <v>30</v>
      </c>
      <c r="L1208" s="8">
        <v>2</v>
      </c>
      <c r="M1208" s="5">
        <v>102.49</v>
      </c>
      <c r="N1208" s="6">
        <v>0</v>
      </c>
      <c r="O1208" s="5">
        <v>50.07</v>
      </c>
      <c r="P1208" s="5">
        <f t="shared" si="72"/>
        <v>204.98</v>
      </c>
      <c r="Q1208" s="5">
        <f t="shared" si="73"/>
        <v>100.14</v>
      </c>
      <c r="R1208" s="5">
        <f t="shared" si="74"/>
        <v>104.83999999999999</v>
      </c>
      <c r="S1208" s="7">
        <f t="shared" si="75"/>
        <v>0.51146453312518292</v>
      </c>
    </row>
    <row r="1209" spans="1:19" ht="15.6">
      <c r="A1209" s="2">
        <v>4701</v>
      </c>
      <c r="B1209" s="3">
        <v>46199</v>
      </c>
      <c r="C1209" s="4">
        <f>YEAR(SalesDataTable[[#This Row],[Order Date]])</f>
        <v>2026</v>
      </c>
      <c r="D1209" s="10" t="str">
        <f>"Q"&amp;ROUNDUP(MONTH(SalesDataTable[[#This Row],[Order Date]])/3,0)</f>
        <v>Q2</v>
      </c>
      <c r="E1209" s="4" t="str">
        <f>TEXT(SalesDataTable[[#This Row],[Order Date]],"mmm")</f>
        <v>Jun</v>
      </c>
      <c r="F1209" s="4" t="s">
        <v>0</v>
      </c>
      <c r="G1209" s="4" t="s">
        <v>1</v>
      </c>
      <c r="H1209" s="4" t="s">
        <v>8</v>
      </c>
      <c r="I1209" s="4" t="s">
        <v>16</v>
      </c>
      <c r="J1209" s="4" t="s">
        <v>4</v>
      </c>
      <c r="K1209" s="4" t="s">
        <v>5</v>
      </c>
      <c r="L1209" s="8">
        <v>8</v>
      </c>
      <c r="M1209" s="5">
        <v>82.47</v>
      </c>
      <c r="N1209" s="6">
        <v>0.15</v>
      </c>
      <c r="O1209" s="5">
        <v>42.58</v>
      </c>
      <c r="P1209" s="5">
        <f t="shared" si="72"/>
        <v>560.79599999999994</v>
      </c>
      <c r="Q1209" s="5">
        <f t="shared" si="73"/>
        <v>340.64</v>
      </c>
      <c r="R1209" s="5">
        <f t="shared" si="74"/>
        <v>220.15599999999995</v>
      </c>
      <c r="S1209" s="7">
        <f t="shared" si="75"/>
        <v>0.39257769313618496</v>
      </c>
    </row>
    <row r="1210" spans="1:19" ht="15.6">
      <c r="A1210" s="2">
        <v>4805</v>
      </c>
      <c r="B1210" s="3">
        <v>46199</v>
      </c>
      <c r="C1210" s="4">
        <f>YEAR(SalesDataTable[[#This Row],[Order Date]])</f>
        <v>2026</v>
      </c>
      <c r="D1210" s="10" t="str">
        <f>"Q"&amp;ROUNDUP(MONTH(SalesDataTable[[#This Row],[Order Date]])/3,0)</f>
        <v>Q2</v>
      </c>
      <c r="E1210" s="4" t="str">
        <f>TEXT(SalesDataTable[[#This Row],[Order Date]],"mmm")</f>
        <v>Jun</v>
      </c>
      <c r="F1210" s="4" t="s">
        <v>11</v>
      </c>
      <c r="G1210" s="4" t="s">
        <v>39</v>
      </c>
      <c r="H1210" s="4" t="s">
        <v>2</v>
      </c>
      <c r="I1210" s="4" t="s">
        <v>3</v>
      </c>
      <c r="J1210" s="4" t="s">
        <v>23</v>
      </c>
      <c r="K1210" s="4" t="s">
        <v>51</v>
      </c>
      <c r="L1210" s="8">
        <v>1</v>
      </c>
      <c r="M1210" s="5">
        <v>121.44</v>
      </c>
      <c r="N1210" s="6">
        <v>0</v>
      </c>
      <c r="O1210" s="5">
        <v>62.34</v>
      </c>
      <c r="P1210" s="5">
        <f t="shared" si="72"/>
        <v>121.44</v>
      </c>
      <c r="Q1210" s="5">
        <f t="shared" si="73"/>
        <v>62.34</v>
      </c>
      <c r="R1210" s="5">
        <f t="shared" si="74"/>
        <v>59.099999999999994</v>
      </c>
      <c r="S1210" s="7">
        <f t="shared" si="75"/>
        <v>0.48666007905138337</v>
      </c>
    </row>
    <row r="1211" spans="1:19" ht="15.6">
      <c r="A1211" s="2">
        <v>912</v>
      </c>
      <c r="B1211" s="3">
        <v>46200</v>
      </c>
      <c r="C1211" s="4">
        <f>YEAR(SalesDataTable[[#This Row],[Order Date]])</f>
        <v>2026</v>
      </c>
      <c r="D1211" s="10" t="str">
        <f>"Q"&amp;ROUNDUP(MONTH(SalesDataTable[[#This Row],[Order Date]])/3,0)</f>
        <v>Q2</v>
      </c>
      <c r="E1211" s="4" t="str">
        <f>TEXT(SalesDataTable[[#This Row],[Order Date]],"mmm")</f>
        <v>Jun</v>
      </c>
      <c r="F1211" s="4" t="s">
        <v>0</v>
      </c>
      <c r="G1211" s="4" t="s">
        <v>1</v>
      </c>
      <c r="H1211" s="4" t="s">
        <v>28</v>
      </c>
      <c r="I1211" s="4" t="s">
        <v>13</v>
      </c>
      <c r="J1211" s="4" t="s">
        <v>14</v>
      </c>
      <c r="K1211" s="4" t="s">
        <v>32</v>
      </c>
      <c r="L1211" s="8">
        <v>4</v>
      </c>
      <c r="M1211" s="5">
        <v>46.44</v>
      </c>
      <c r="N1211" s="6">
        <v>0.05</v>
      </c>
      <c r="O1211" s="5">
        <v>18.2</v>
      </c>
      <c r="P1211" s="5">
        <f t="shared" si="72"/>
        <v>176.47199999999998</v>
      </c>
      <c r="Q1211" s="5">
        <f t="shared" si="73"/>
        <v>72.8</v>
      </c>
      <c r="R1211" s="5">
        <f t="shared" si="74"/>
        <v>103.67199999999998</v>
      </c>
      <c r="S1211" s="7">
        <f t="shared" si="75"/>
        <v>0.58746996690693143</v>
      </c>
    </row>
    <row r="1212" spans="1:19" ht="15.6">
      <c r="A1212" s="2">
        <v>1837</v>
      </c>
      <c r="B1212" s="3">
        <v>46200</v>
      </c>
      <c r="C1212" s="4">
        <f>YEAR(SalesDataTable[[#This Row],[Order Date]])</f>
        <v>2026</v>
      </c>
      <c r="D1212" s="10" t="str">
        <f>"Q"&amp;ROUNDUP(MONTH(SalesDataTable[[#This Row],[Order Date]])/3,0)</f>
        <v>Q2</v>
      </c>
      <c r="E1212" s="4" t="str">
        <f>TEXT(SalesDataTable[[#This Row],[Order Date]],"mmm")</f>
        <v>Jun</v>
      </c>
      <c r="F1212" s="4" t="s">
        <v>0</v>
      </c>
      <c r="G1212" s="4" t="s">
        <v>1</v>
      </c>
      <c r="H1212" s="4" t="s">
        <v>28</v>
      </c>
      <c r="I1212" s="4" t="s">
        <v>16</v>
      </c>
      <c r="J1212" s="4" t="s">
        <v>23</v>
      </c>
      <c r="K1212" s="4" t="s">
        <v>29</v>
      </c>
      <c r="L1212" s="8">
        <v>2</v>
      </c>
      <c r="M1212" s="5">
        <v>194.13</v>
      </c>
      <c r="N1212" s="6">
        <v>0.1</v>
      </c>
      <c r="O1212" s="5">
        <v>106.51</v>
      </c>
      <c r="P1212" s="5">
        <f t="shared" si="72"/>
        <v>349.43400000000003</v>
      </c>
      <c r="Q1212" s="5">
        <f t="shared" si="73"/>
        <v>213.02</v>
      </c>
      <c r="R1212" s="5">
        <f t="shared" si="74"/>
        <v>136.41400000000002</v>
      </c>
      <c r="S1212" s="7">
        <f t="shared" si="75"/>
        <v>0.39038559499075648</v>
      </c>
    </row>
    <row r="1213" spans="1:19" ht="15.6">
      <c r="A1213" s="2">
        <v>2216</v>
      </c>
      <c r="B1213" s="3">
        <v>46200</v>
      </c>
      <c r="C1213" s="4">
        <f>YEAR(SalesDataTable[[#This Row],[Order Date]])</f>
        <v>2026</v>
      </c>
      <c r="D1213" s="10" t="str">
        <f>"Q"&amp;ROUNDUP(MONTH(SalesDataTable[[#This Row],[Order Date]])/3,0)</f>
        <v>Q2</v>
      </c>
      <c r="E1213" s="4" t="str">
        <f>TEXT(SalesDataTable[[#This Row],[Order Date]],"mmm")</f>
        <v>Jun</v>
      </c>
      <c r="F1213" s="4" t="s">
        <v>0</v>
      </c>
      <c r="G1213" s="4" t="s">
        <v>36</v>
      </c>
      <c r="H1213" s="4" t="s">
        <v>2</v>
      </c>
      <c r="I1213" s="4" t="s">
        <v>16</v>
      </c>
      <c r="J1213" s="4" t="s">
        <v>4</v>
      </c>
      <c r="K1213" s="4" t="s">
        <v>5</v>
      </c>
      <c r="L1213" s="8">
        <v>4</v>
      </c>
      <c r="M1213" s="5">
        <v>81.86</v>
      </c>
      <c r="N1213" s="6">
        <v>0.05</v>
      </c>
      <c r="O1213" s="5">
        <v>42.22</v>
      </c>
      <c r="P1213" s="5">
        <f t="shared" si="72"/>
        <v>311.06799999999998</v>
      </c>
      <c r="Q1213" s="5">
        <f t="shared" si="73"/>
        <v>168.88</v>
      </c>
      <c r="R1213" s="5">
        <f t="shared" si="74"/>
        <v>142.18799999999999</v>
      </c>
      <c r="S1213" s="7">
        <f t="shared" si="75"/>
        <v>0.45709619761595532</v>
      </c>
    </row>
    <row r="1214" spans="1:19" ht="15.6">
      <c r="A1214" s="2">
        <v>2451</v>
      </c>
      <c r="B1214" s="3">
        <v>46200</v>
      </c>
      <c r="C1214" s="4">
        <f>YEAR(SalesDataTable[[#This Row],[Order Date]])</f>
        <v>2026</v>
      </c>
      <c r="D1214" s="10" t="str">
        <f>"Q"&amp;ROUNDUP(MONTH(SalesDataTable[[#This Row],[Order Date]])/3,0)</f>
        <v>Q2</v>
      </c>
      <c r="E1214" s="4" t="str">
        <f>TEXT(SalesDataTable[[#This Row],[Order Date]],"mmm")</f>
        <v>Jun</v>
      </c>
      <c r="F1214" s="4" t="s">
        <v>0</v>
      </c>
      <c r="G1214" s="4" t="s">
        <v>36</v>
      </c>
      <c r="H1214" s="4" t="s">
        <v>8</v>
      </c>
      <c r="I1214" s="4" t="s">
        <v>16</v>
      </c>
      <c r="J1214" s="4" t="s">
        <v>14</v>
      </c>
      <c r="K1214" s="4" t="s">
        <v>48</v>
      </c>
      <c r="L1214" s="8">
        <v>4</v>
      </c>
      <c r="M1214" s="5">
        <v>162.61000000000001</v>
      </c>
      <c r="N1214" s="6">
        <v>0.05</v>
      </c>
      <c r="O1214" s="5">
        <v>88.64</v>
      </c>
      <c r="P1214" s="5">
        <f t="shared" si="72"/>
        <v>617.91800000000001</v>
      </c>
      <c r="Q1214" s="5">
        <f t="shared" si="73"/>
        <v>354.56</v>
      </c>
      <c r="R1214" s="5">
        <f t="shared" si="74"/>
        <v>263.358</v>
      </c>
      <c r="S1214" s="7">
        <f t="shared" si="75"/>
        <v>0.4262021821665658</v>
      </c>
    </row>
    <row r="1215" spans="1:19" ht="15.6">
      <c r="A1215" s="2">
        <v>2874</v>
      </c>
      <c r="B1215" s="3">
        <v>46200</v>
      </c>
      <c r="C1215" s="4">
        <f>YEAR(SalesDataTable[[#This Row],[Order Date]])</f>
        <v>2026</v>
      </c>
      <c r="D1215" s="10" t="str">
        <f>"Q"&amp;ROUNDUP(MONTH(SalesDataTable[[#This Row],[Order Date]])/3,0)</f>
        <v>Q2</v>
      </c>
      <c r="E1215" s="4" t="str">
        <f>TEXT(SalesDataTable[[#This Row],[Order Date]],"mmm")</f>
        <v>Jun</v>
      </c>
      <c r="F1215" s="4" t="s">
        <v>6</v>
      </c>
      <c r="G1215" s="4" t="s">
        <v>43</v>
      </c>
      <c r="H1215" s="4" t="s">
        <v>19</v>
      </c>
      <c r="I1215" s="4" t="s">
        <v>13</v>
      </c>
      <c r="J1215" s="4" t="s">
        <v>4</v>
      </c>
      <c r="K1215" s="4" t="s">
        <v>26</v>
      </c>
      <c r="L1215" s="8">
        <v>1</v>
      </c>
      <c r="M1215" s="5">
        <v>40.26</v>
      </c>
      <c r="N1215" s="6">
        <v>0</v>
      </c>
      <c r="O1215" s="5">
        <v>16.62</v>
      </c>
      <c r="P1215" s="5">
        <f t="shared" si="72"/>
        <v>40.26</v>
      </c>
      <c r="Q1215" s="5">
        <f t="shared" si="73"/>
        <v>16.62</v>
      </c>
      <c r="R1215" s="5">
        <f t="shared" si="74"/>
        <v>23.639999999999997</v>
      </c>
      <c r="S1215" s="7">
        <f t="shared" si="75"/>
        <v>0.58718330849478384</v>
      </c>
    </row>
    <row r="1216" spans="1:19" ht="15.6">
      <c r="A1216" s="2">
        <v>2885</v>
      </c>
      <c r="B1216" s="3">
        <v>46200</v>
      </c>
      <c r="C1216" s="4">
        <f>YEAR(SalesDataTable[[#This Row],[Order Date]])</f>
        <v>2026</v>
      </c>
      <c r="D1216" s="10" t="str">
        <f>"Q"&amp;ROUNDUP(MONTH(SalesDataTable[[#This Row],[Order Date]])/3,0)</f>
        <v>Q2</v>
      </c>
      <c r="E1216" s="4" t="str">
        <f>TEXT(SalesDataTable[[#This Row],[Order Date]],"mmm")</f>
        <v>Jun</v>
      </c>
      <c r="F1216" s="4" t="s">
        <v>0</v>
      </c>
      <c r="G1216" s="4" t="s">
        <v>1</v>
      </c>
      <c r="H1216" s="4" t="s">
        <v>2</v>
      </c>
      <c r="I1216" s="4" t="s">
        <v>16</v>
      </c>
      <c r="J1216" s="4" t="s">
        <v>14</v>
      </c>
      <c r="K1216" s="4" t="s">
        <v>32</v>
      </c>
      <c r="L1216" s="8">
        <v>1</v>
      </c>
      <c r="M1216" s="5">
        <v>47.23</v>
      </c>
      <c r="N1216" s="6">
        <v>0.1</v>
      </c>
      <c r="O1216" s="5">
        <v>17.829999999999998</v>
      </c>
      <c r="P1216" s="5">
        <f t="shared" si="72"/>
        <v>42.506999999999998</v>
      </c>
      <c r="Q1216" s="5">
        <f t="shared" si="73"/>
        <v>17.829999999999998</v>
      </c>
      <c r="R1216" s="5">
        <f t="shared" si="74"/>
        <v>24.677</v>
      </c>
      <c r="S1216" s="7">
        <f t="shared" si="75"/>
        <v>0.58053967581810062</v>
      </c>
    </row>
    <row r="1217" spans="1:19" ht="15.6">
      <c r="A1217" s="2">
        <v>3014</v>
      </c>
      <c r="B1217" s="3">
        <v>46200</v>
      </c>
      <c r="C1217" s="4">
        <f>YEAR(SalesDataTable[[#This Row],[Order Date]])</f>
        <v>2026</v>
      </c>
      <c r="D1217" s="10" t="str">
        <f>"Q"&amp;ROUNDUP(MONTH(SalesDataTable[[#This Row],[Order Date]])/3,0)</f>
        <v>Q2</v>
      </c>
      <c r="E1217" s="4" t="str">
        <f>TEXT(SalesDataTable[[#This Row],[Order Date]],"mmm")</f>
        <v>Jun</v>
      </c>
      <c r="F1217" s="4" t="s">
        <v>11</v>
      </c>
      <c r="G1217" s="4" t="s">
        <v>39</v>
      </c>
      <c r="H1217" s="4" t="s">
        <v>2</v>
      </c>
      <c r="I1217" s="4" t="s">
        <v>13</v>
      </c>
      <c r="J1217" s="4" t="s">
        <v>34</v>
      </c>
      <c r="K1217" s="4" t="s">
        <v>45</v>
      </c>
      <c r="L1217" s="8">
        <v>1</v>
      </c>
      <c r="M1217" s="5">
        <v>50.13</v>
      </c>
      <c r="N1217" s="6">
        <v>0.15</v>
      </c>
      <c r="O1217" s="5">
        <v>22.22</v>
      </c>
      <c r="P1217" s="5">
        <f t="shared" si="72"/>
        <v>42.610500000000002</v>
      </c>
      <c r="Q1217" s="5">
        <f t="shared" si="73"/>
        <v>22.22</v>
      </c>
      <c r="R1217" s="5">
        <f t="shared" si="74"/>
        <v>20.390500000000003</v>
      </c>
      <c r="S1217" s="7">
        <f t="shared" si="75"/>
        <v>0.47853228664296366</v>
      </c>
    </row>
    <row r="1218" spans="1:19" ht="15.6">
      <c r="A1218" s="2">
        <v>3273</v>
      </c>
      <c r="B1218" s="3">
        <v>46200</v>
      </c>
      <c r="C1218" s="4">
        <f>YEAR(SalesDataTable[[#This Row],[Order Date]])</f>
        <v>2026</v>
      </c>
      <c r="D1218" s="10" t="str">
        <f>"Q"&amp;ROUNDUP(MONTH(SalesDataTable[[#This Row],[Order Date]])/3,0)</f>
        <v>Q2</v>
      </c>
      <c r="E1218" s="4" t="str">
        <f>TEXT(SalesDataTable[[#This Row],[Order Date]],"mmm")</f>
        <v>Jun</v>
      </c>
      <c r="F1218" s="4" t="s">
        <v>11</v>
      </c>
      <c r="G1218" s="4" t="s">
        <v>18</v>
      </c>
      <c r="H1218" s="4" t="s">
        <v>2</v>
      </c>
      <c r="I1218" s="4" t="s">
        <v>16</v>
      </c>
      <c r="J1218" s="4" t="s">
        <v>23</v>
      </c>
      <c r="K1218" s="4" t="s">
        <v>24</v>
      </c>
      <c r="L1218" s="8">
        <v>2</v>
      </c>
      <c r="M1218" s="5">
        <v>345.82</v>
      </c>
      <c r="N1218" s="6">
        <v>0.05</v>
      </c>
      <c r="O1218" s="5">
        <v>196.24</v>
      </c>
      <c r="P1218" s="5">
        <f t="shared" ref="P1218:P1281" si="76">L1218*M1218*(1-N1218)</f>
        <v>657.05799999999999</v>
      </c>
      <c r="Q1218" s="5">
        <f t="shared" ref="Q1218:Q1281" si="77">L1218*O1218</f>
        <v>392.48</v>
      </c>
      <c r="R1218" s="5">
        <f t="shared" ref="R1218:R1281" si="78">P1218-Q1218</f>
        <v>264.57799999999997</v>
      </c>
      <c r="S1218" s="7">
        <f t="shared" ref="S1218:S1281" si="79">IFERROR(R1218/P1218,0)</f>
        <v>0.40267069269379563</v>
      </c>
    </row>
    <row r="1219" spans="1:19" ht="15.6">
      <c r="A1219" s="2">
        <v>5041</v>
      </c>
      <c r="B1219" s="3">
        <v>46200</v>
      </c>
      <c r="C1219" s="4">
        <f>YEAR(SalesDataTable[[#This Row],[Order Date]])</f>
        <v>2026</v>
      </c>
      <c r="D1219" s="10" t="str">
        <f>"Q"&amp;ROUNDUP(MONTH(SalesDataTable[[#This Row],[Order Date]])/3,0)</f>
        <v>Q2</v>
      </c>
      <c r="E1219" s="4" t="str">
        <f>TEXT(SalesDataTable[[#This Row],[Order Date]],"mmm")</f>
        <v>Jun</v>
      </c>
      <c r="F1219" s="4" t="s">
        <v>0</v>
      </c>
      <c r="G1219" s="4" t="s">
        <v>50</v>
      </c>
      <c r="H1219" s="4" t="s">
        <v>19</v>
      </c>
      <c r="I1219" s="4" t="s">
        <v>13</v>
      </c>
      <c r="J1219" s="4" t="s">
        <v>23</v>
      </c>
      <c r="K1219" s="4" t="s">
        <v>51</v>
      </c>
      <c r="L1219" s="8">
        <v>1</v>
      </c>
      <c r="M1219" s="5">
        <v>126.12</v>
      </c>
      <c r="N1219" s="6">
        <v>0</v>
      </c>
      <c r="O1219" s="5">
        <v>62.18</v>
      </c>
      <c r="P1219" s="5">
        <f t="shared" si="76"/>
        <v>126.12</v>
      </c>
      <c r="Q1219" s="5">
        <f t="shared" si="77"/>
        <v>62.18</v>
      </c>
      <c r="R1219" s="5">
        <f t="shared" si="78"/>
        <v>63.940000000000005</v>
      </c>
      <c r="S1219" s="7">
        <f t="shared" si="79"/>
        <v>0.50697748176339996</v>
      </c>
    </row>
    <row r="1220" spans="1:19" ht="15.6">
      <c r="A1220" s="2">
        <v>312</v>
      </c>
      <c r="B1220" s="3">
        <v>46201</v>
      </c>
      <c r="C1220" s="4">
        <f>YEAR(SalesDataTable[[#This Row],[Order Date]])</f>
        <v>2026</v>
      </c>
      <c r="D1220" s="10" t="str">
        <f>"Q"&amp;ROUNDUP(MONTH(SalesDataTable[[#This Row],[Order Date]])/3,0)</f>
        <v>Q2</v>
      </c>
      <c r="E1220" s="4" t="str">
        <f>TEXT(SalesDataTable[[#This Row],[Order Date]],"mmm")</f>
        <v>Jun</v>
      </c>
      <c r="F1220" s="4" t="s">
        <v>20</v>
      </c>
      <c r="G1220" s="4" t="s">
        <v>31</v>
      </c>
      <c r="H1220" s="4" t="s">
        <v>28</v>
      </c>
      <c r="I1220" s="4" t="s">
        <v>3</v>
      </c>
      <c r="J1220" s="4" t="s">
        <v>34</v>
      </c>
      <c r="K1220" s="4" t="s">
        <v>42</v>
      </c>
      <c r="L1220" s="8">
        <v>1</v>
      </c>
      <c r="M1220" s="5">
        <v>36</v>
      </c>
      <c r="N1220" s="6">
        <v>0</v>
      </c>
      <c r="O1220" s="5">
        <v>13.95</v>
      </c>
      <c r="P1220" s="5">
        <f t="shared" si="76"/>
        <v>36</v>
      </c>
      <c r="Q1220" s="5">
        <f t="shared" si="77"/>
        <v>13.95</v>
      </c>
      <c r="R1220" s="5">
        <f t="shared" si="78"/>
        <v>22.05</v>
      </c>
      <c r="S1220" s="7">
        <f t="shared" si="79"/>
        <v>0.61250000000000004</v>
      </c>
    </row>
    <row r="1221" spans="1:19" ht="15.6">
      <c r="A1221" s="2">
        <v>647</v>
      </c>
      <c r="B1221" s="3">
        <v>46201</v>
      </c>
      <c r="C1221" s="4">
        <f>YEAR(SalesDataTable[[#This Row],[Order Date]])</f>
        <v>2026</v>
      </c>
      <c r="D1221" s="10" t="str">
        <f>"Q"&amp;ROUNDUP(MONTH(SalesDataTable[[#This Row],[Order Date]])/3,0)</f>
        <v>Q2</v>
      </c>
      <c r="E1221" s="4" t="str">
        <f>TEXT(SalesDataTable[[#This Row],[Order Date]],"mmm")</f>
        <v>Jun</v>
      </c>
      <c r="F1221" s="4" t="s">
        <v>0</v>
      </c>
      <c r="G1221" s="4" t="s">
        <v>1</v>
      </c>
      <c r="H1221" s="4" t="s">
        <v>2</v>
      </c>
      <c r="I1221" s="4" t="s">
        <v>3</v>
      </c>
      <c r="J1221" s="4" t="s">
        <v>14</v>
      </c>
      <c r="K1221" s="4" t="s">
        <v>48</v>
      </c>
      <c r="L1221" s="8">
        <v>1</v>
      </c>
      <c r="M1221" s="5">
        <v>162.25</v>
      </c>
      <c r="N1221" s="6">
        <v>0.05</v>
      </c>
      <c r="O1221" s="5">
        <v>89.28</v>
      </c>
      <c r="P1221" s="5">
        <f t="shared" si="76"/>
        <v>154.13749999999999</v>
      </c>
      <c r="Q1221" s="5">
        <f t="shared" si="77"/>
        <v>89.28</v>
      </c>
      <c r="R1221" s="5">
        <f t="shared" si="78"/>
        <v>64.857499999999987</v>
      </c>
      <c r="S1221" s="7">
        <f t="shared" si="79"/>
        <v>0.42077690373854509</v>
      </c>
    </row>
    <row r="1222" spans="1:19" ht="15.6">
      <c r="A1222" s="2">
        <v>708</v>
      </c>
      <c r="B1222" s="3">
        <v>46201</v>
      </c>
      <c r="C1222" s="4">
        <f>YEAR(SalesDataTable[[#This Row],[Order Date]])</f>
        <v>2026</v>
      </c>
      <c r="D1222" s="10" t="str">
        <f>"Q"&amp;ROUNDUP(MONTH(SalesDataTable[[#This Row],[Order Date]])/3,0)</f>
        <v>Q2</v>
      </c>
      <c r="E1222" s="4" t="str">
        <f>TEXT(SalesDataTable[[#This Row],[Order Date]],"mmm")</f>
        <v>Jun</v>
      </c>
      <c r="F1222" s="4" t="s">
        <v>6</v>
      </c>
      <c r="G1222" s="4" t="s">
        <v>41</v>
      </c>
      <c r="H1222" s="4" t="s">
        <v>2</v>
      </c>
      <c r="I1222" s="4" t="s">
        <v>3</v>
      </c>
      <c r="J1222" s="4" t="s">
        <v>9</v>
      </c>
      <c r="K1222" s="4" t="s">
        <v>37</v>
      </c>
      <c r="L1222" s="8">
        <v>1</v>
      </c>
      <c r="M1222" s="5">
        <v>150.44</v>
      </c>
      <c r="N1222" s="6">
        <v>0</v>
      </c>
      <c r="O1222" s="5">
        <v>80.5</v>
      </c>
      <c r="P1222" s="5">
        <f t="shared" si="76"/>
        <v>150.44</v>
      </c>
      <c r="Q1222" s="5">
        <f t="shared" si="77"/>
        <v>80.5</v>
      </c>
      <c r="R1222" s="5">
        <f t="shared" si="78"/>
        <v>69.94</v>
      </c>
      <c r="S1222" s="7">
        <f t="shared" si="79"/>
        <v>0.46490295134272797</v>
      </c>
    </row>
    <row r="1223" spans="1:19" ht="15.6">
      <c r="A1223" s="2">
        <v>886</v>
      </c>
      <c r="B1223" s="3">
        <v>46201</v>
      </c>
      <c r="C1223" s="4">
        <f>YEAR(SalesDataTable[[#This Row],[Order Date]])</f>
        <v>2026</v>
      </c>
      <c r="D1223" s="10" t="str">
        <f>"Q"&amp;ROUNDUP(MONTH(SalesDataTable[[#This Row],[Order Date]])/3,0)</f>
        <v>Q2</v>
      </c>
      <c r="E1223" s="4" t="str">
        <f>TEXT(SalesDataTable[[#This Row],[Order Date]],"mmm")</f>
        <v>Jun</v>
      </c>
      <c r="F1223" s="4" t="s">
        <v>0</v>
      </c>
      <c r="G1223" s="4" t="s">
        <v>1</v>
      </c>
      <c r="H1223" s="4" t="s">
        <v>19</v>
      </c>
      <c r="I1223" s="4" t="s">
        <v>16</v>
      </c>
      <c r="J1223" s="4" t="s">
        <v>23</v>
      </c>
      <c r="K1223" s="4" t="s">
        <v>51</v>
      </c>
      <c r="L1223" s="8">
        <v>2</v>
      </c>
      <c r="M1223" s="5">
        <v>126.17</v>
      </c>
      <c r="N1223" s="6">
        <v>0.05</v>
      </c>
      <c r="O1223" s="5">
        <v>61.13</v>
      </c>
      <c r="P1223" s="5">
        <f t="shared" si="76"/>
        <v>239.72299999999998</v>
      </c>
      <c r="Q1223" s="5">
        <f t="shared" si="77"/>
        <v>122.26</v>
      </c>
      <c r="R1223" s="5">
        <f t="shared" si="78"/>
        <v>117.46299999999998</v>
      </c>
      <c r="S1223" s="7">
        <f t="shared" si="79"/>
        <v>0.48999470221881081</v>
      </c>
    </row>
    <row r="1224" spans="1:19" ht="15.6">
      <c r="A1224" s="2">
        <v>944</v>
      </c>
      <c r="B1224" s="3">
        <v>46201</v>
      </c>
      <c r="C1224" s="4">
        <f>YEAR(SalesDataTable[[#This Row],[Order Date]])</f>
        <v>2026</v>
      </c>
      <c r="D1224" s="10" t="str">
        <f>"Q"&amp;ROUNDUP(MONTH(SalesDataTable[[#This Row],[Order Date]])/3,0)</f>
        <v>Q2</v>
      </c>
      <c r="E1224" s="4" t="str">
        <f>TEXT(SalesDataTable[[#This Row],[Order Date]],"mmm")</f>
        <v>Jun</v>
      </c>
      <c r="F1224" s="4" t="s">
        <v>20</v>
      </c>
      <c r="G1224" s="4" t="s">
        <v>31</v>
      </c>
      <c r="H1224" s="4" t="s">
        <v>28</v>
      </c>
      <c r="I1224" s="4" t="s">
        <v>3</v>
      </c>
      <c r="J1224" s="4" t="s">
        <v>23</v>
      </c>
      <c r="K1224" s="4" t="s">
        <v>40</v>
      </c>
      <c r="L1224" s="8">
        <v>2</v>
      </c>
      <c r="M1224" s="5">
        <v>83.72</v>
      </c>
      <c r="N1224" s="6">
        <v>0</v>
      </c>
      <c r="O1224" s="5">
        <v>38.96</v>
      </c>
      <c r="P1224" s="5">
        <f t="shared" si="76"/>
        <v>167.44</v>
      </c>
      <c r="Q1224" s="5">
        <f t="shared" si="77"/>
        <v>77.92</v>
      </c>
      <c r="R1224" s="5">
        <f t="shared" si="78"/>
        <v>89.52</v>
      </c>
      <c r="S1224" s="7">
        <f t="shared" si="79"/>
        <v>0.53463927376970855</v>
      </c>
    </row>
    <row r="1225" spans="1:19" ht="15.6">
      <c r="A1225" s="2">
        <v>1050</v>
      </c>
      <c r="B1225" s="3">
        <v>46201</v>
      </c>
      <c r="C1225" s="4">
        <f>YEAR(SalesDataTable[[#This Row],[Order Date]])</f>
        <v>2026</v>
      </c>
      <c r="D1225" s="10" t="str">
        <f>"Q"&amp;ROUNDUP(MONTH(SalesDataTable[[#This Row],[Order Date]])/3,0)</f>
        <v>Q2</v>
      </c>
      <c r="E1225" s="4" t="str">
        <f>TEXT(SalesDataTable[[#This Row],[Order Date]],"mmm")</f>
        <v>Jun</v>
      </c>
      <c r="F1225" s="4" t="s">
        <v>20</v>
      </c>
      <c r="G1225" s="4" t="s">
        <v>33</v>
      </c>
      <c r="H1225" s="4" t="s">
        <v>28</v>
      </c>
      <c r="I1225" s="4" t="s">
        <v>13</v>
      </c>
      <c r="J1225" s="4" t="s">
        <v>9</v>
      </c>
      <c r="K1225" s="4" t="s">
        <v>46</v>
      </c>
      <c r="L1225" s="8">
        <v>1</v>
      </c>
      <c r="M1225" s="5">
        <v>70.58</v>
      </c>
      <c r="N1225" s="6">
        <v>0</v>
      </c>
      <c r="O1225" s="5">
        <v>32.78</v>
      </c>
      <c r="P1225" s="5">
        <f t="shared" si="76"/>
        <v>70.58</v>
      </c>
      <c r="Q1225" s="5">
        <f t="shared" si="77"/>
        <v>32.78</v>
      </c>
      <c r="R1225" s="5">
        <f t="shared" si="78"/>
        <v>37.799999999999997</v>
      </c>
      <c r="S1225" s="7">
        <f t="shared" si="79"/>
        <v>0.53556248228960046</v>
      </c>
    </row>
    <row r="1226" spans="1:19" ht="15.6">
      <c r="A1226" s="2">
        <v>1677</v>
      </c>
      <c r="B1226" s="3">
        <v>46201</v>
      </c>
      <c r="C1226" s="4">
        <f>YEAR(SalesDataTable[[#This Row],[Order Date]])</f>
        <v>2026</v>
      </c>
      <c r="D1226" s="10" t="str">
        <f>"Q"&amp;ROUNDUP(MONTH(SalesDataTable[[#This Row],[Order Date]])/3,0)</f>
        <v>Q2</v>
      </c>
      <c r="E1226" s="4" t="str">
        <f>TEXT(SalesDataTable[[#This Row],[Order Date]],"mmm")</f>
        <v>Jun</v>
      </c>
      <c r="F1226" s="4" t="s">
        <v>20</v>
      </c>
      <c r="G1226" s="4" t="s">
        <v>47</v>
      </c>
      <c r="H1226" s="4" t="s">
        <v>8</v>
      </c>
      <c r="I1226" s="4" t="s">
        <v>16</v>
      </c>
      <c r="J1226" s="4" t="s">
        <v>23</v>
      </c>
      <c r="K1226" s="4" t="s">
        <v>40</v>
      </c>
      <c r="L1226" s="8">
        <v>5</v>
      </c>
      <c r="M1226" s="5">
        <v>81.96</v>
      </c>
      <c r="N1226" s="6">
        <v>0.05</v>
      </c>
      <c r="O1226" s="5">
        <v>39.130000000000003</v>
      </c>
      <c r="P1226" s="5">
        <f t="shared" si="76"/>
        <v>389.30999999999995</v>
      </c>
      <c r="Q1226" s="5">
        <f t="shared" si="77"/>
        <v>195.65</v>
      </c>
      <c r="R1226" s="5">
        <f t="shared" si="78"/>
        <v>193.65999999999994</v>
      </c>
      <c r="S1226" s="7">
        <f t="shared" si="79"/>
        <v>0.497444196141892</v>
      </c>
    </row>
    <row r="1227" spans="1:19" ht="15.6">
      <c r="A1227" s="2">
        <v>2109</v>
      </c>
      <c r="B1227" s="3">
        <v>46201</v>
      </c>
      <c r="C1227" s="4">
        <f>YEAR(SalesDataTable[[#This Row],[Order Date]])</f>
        <v>2026</v>
      </c>
      <c r="D1227" s="10" t="str">
        <f>"Q"&amp;ROUNDUP(MONTH(SalesDataTable[[#This Row],[Order Date]])/3,0)</f>
        <v>Q2</v>
      </c>
      <c r="E1227" s="4" t="str">
        <f>TEXT(SalesDataTable[[#This Row],[Order Date]],"mmm")</f>
        <v>Jun</v>
      </c>
      <c r="F1227" s="4" t="s">
        <v>6</v>
      </c>
      <c r="G1227" s="4" t="s">
        <v>49</v>
      </c>
      <c r="H1227" s="4" t="s">
        <v>2</v>
      </c>
      <c r="I1227" s="4" t="s">
        <v>13</v>
      </c>
      <c r="J1227" s="4" t="s">
        <v>4</v>
      </c>
      <c r="K1227" s="4" t="s">
        <v>26</v>
      </c>
      <c r="L1227" s="8">
        <v>1</v>
      </c>
      <c r="M1227" s="5">
        <v>40.67</v>
      </c>
      <c r="N1227" s="6">
        <v>0</v>
      </c>
      <c r="O1227" s="5">
        <v>16.5</v>
      </c>
      <c r="P1227" s="5">
        <f t="shared" si="76"/>
        <v>40.67</v>
      </c>
      <c r="Q1227" s="5">
        <f t="shared" si="77"/>
        <v>16.5</v>
      </c>
      <c r="R1227" s="5">
        <f t="shared" si="78"/>
        <v>24.17</v>
      </c>
      <c r="S1227" s="7">
        <f t="shared" si="79"/>
        <v>0.59429554954511932</v>
      </c>
    </row>
    <row r="1228" spans="1:19" ht="15.6">
      <c r="A1228" s="2">
        <v>3688</v>
      </c>
      <c r="B1228" s="3">
        <v>46201</v>
      </c>
      <c r="C1228" s="4">
        <f>YEAR(SalesDataTable[[#This Row],[Order Date]])</f>
        <v>2026</v>
      </c>
      <c r="D1228" s="10" t="str">
        <f>"Q"&amp;ROUNDUP(MONTH(SalesDataTable[[#This Row],[Order Date]])/3,0)</f>
        <v>Q2</v>
      </c>
      <c r="E1228" s="4" t="str">
        <f>TEXT(SalesDataTable[[#This Row],[Order Date]],"mmm")</f>
        <v>Jun</v>
      </c>
      <c r="F1228" s="4" t="s">
        <v>11</v>
      </c>
      <c r="G1228" s="4" t="s">
        <v>52</v>
      </c>
      <c r="H1228" s="4" t="s">
        <v>19</v>
      </c>
      <c r="I1228" s="4" t="s">
        <v>13</v>
      </c>
      <c r="J1228" s="4" t="s">
        <v>34</v>
      </c>
      <c r="K1228" s="4" t="s">
        <v>35</v>
      </c>
      <c r="L1228" s="8">
        <v>1</v>
      </c>
      <c r="M1228" s="5">
        <v>40.94</v>
      </c>
      <c r="N1228" s="6">
        <v>0</v>
      </c>
      <c r="O1228" s="5">
        <v>14.47</v>
      </c>
      <c r="P1228" s="5">
        <f t="shared" si="76"/>
        <v>40.94</v>
      </c>
      <c r="Q1228" s="5">
        <f t="shared" si="77"/>
        <v>14.47</v>
      </c>
      <c r="R1228" s="5">
        <f t="shared" si="78"/>
        <v>26.47</v>
      </c>
      <c r="S1228" s="7">
        <f t="shared" si="79"/>
        <v>0.64655593551538837</v>
      </c>
    </row>
    <row r="1229" spans="1:19" ht="15.6">
      <c r="A1229" s="2">
        <v>521</v>
      </c>
      <c r="B1229" s="3">
        <v>46202</v>
      </c>
      <c r="C1229" s="4">
        <f>YEAR(SalesDataTable[[#This Row],[Order Date]])</f>
        <v>2026</v>
      </c>
      <c r="D1229" s="10" t="str">
        <f>"Q"&amp;ROUNDUP(MONTH(SalesDataTable[[#This Row],[Order Date]])/3,0)</f>
        <v>Q2</v>
      </c>
      <c r="E1229" s="4" t="str">
        <f>TEXT(SalesDataTable[[#This Row],[Order Date]],"mmm")</f>
        <v>Jun</v>
      </c>
      <c r="F1229" s="4" t="s">
        <v>20</v>
      </c>
      <c r="G1229" s="4" t="s">
        <v>33</v>
      </c>
      <c r="H1229" s="4" t="s">
        <v>8</v>
      </c>
      <c r="I1229" s="4" t="s">
        <v>16</v>
      </c>
      <c r="J1229" s="4" t="s">
        <v>4</v>
      </c>
      <c r="K1229" s="4" t="s">
        <v>30</v>
      </c>
      <c r="L1229" s="8">
        <v>3</v>
      </c>
      <c r="M1229" s="5">
        <v>100.89</v>
      </c>
      <c r="N1229" s="6">
        <v>0.05</v>
      </c>
      <c r="O1229" s="5">
        <v>49.08</v>
      </c>
      <c r="P1229" s="5">
        <f t="shared" si="76"/>
        <v>287.53649999999999</v>
      </c>
      <c r="Q1229" s="5">
        <f t="shared" si="77"/>
        <v>147.24</v>
      </c>
      <c r="R1229" s="5">
        <f t="shared" si="78"/>
        <v>140.29649999999998</v>
      </c>
      <c r="S1229" s="7">
        <f t="shared" si="79"/>
        <v>0.48792588071427451</v>
      </c>
    </row>
    <row r="1230" spans="1:19" ht="15.6">
      <c r="A1230" s="2">
        <v>557</v>
      </c>
      <c r="B1230" s="3">
        <v>46202</v>
      </c>
      <c r="C1230" s="4">
        <f>YEAR(SalesDataTable[[#This Row],[Order Date]])</f>
        <v>2026</v>
      </c>
      <c r="D1230" s="10" t="str">
        <f>"Q"&amp;ROUNDUP(MONTH(SalesDataTable[[#This Row],[Order Date]])/3,0)</f>
        <v>Q2</v>
      </c>
      <c r="E1230" s="4" t="str">
        <f>TEXT(SalesDataTable[[#This Row],[Order Date]],"mmm")</f>
        <v>Jun</v>
      </c>
      <c r="F1230" s="4" t="s">
        <v>6</v>
      </c>
      <c r="G1230" s="4" t="s">
        <v>43</v>
      </c>
      <c r="H1230" s="4" t="s">
        <v>8</v>
      </c>
      <c r="I1230" s="4" t="s">
        <v>16</v>
      </c>
      <c r="J1230" s="4" t="s">
        <v>4</v>
      </c>
      <c r="K1230" s="4" t="s">
        <v>26</v>
      </c>
      <c r="L1230" s="8">
        <v>3</v>
      </c>
      <c r="M1230" s="5">
        <v>39.78</v>
      </c>
      <c r="N1230" s="6">
        <v>0.15</v>
      </c>
      <c r="O1230" s="5">
        <v>16.850000000000001</v>
      </c>
      <c r="P1230" s="5">
        <f t="shared" si="76"/>
        <v>101.43900000000001</v>
      </c>
      <c r="Q1230" s="5">
        <f t="shared" si="77"/>
        <v>50.550000000000004</v>
      </c>
      <c r="R1230" s="5">
        <f t="shared" si="78"/>
        <v>50.889000000000003</v>
      </c>
      <c r="S1230" s="7">
        <f t="shared" si="79"/>
        <v>0.50167095495815217</v>
      </c>
    </row>
    <row r="1231" spans="1:19" ht="15.6">
      <c r="A1231" s="2">
        <v>929</v>
      </c>
      <c r="B1231" s="3">
        <v>46202</v>
      </c>
      <c r="C1231" s="4">
        <f>YEAR(SalesDataTable[[#This Row],[Order Date]])</f>
        <v>2026</v>
      </c>
      <c r="D1231" s="10" t="str">
        <f>"Q"&amp;ROUNDUP(MONTH(SalesDataTable[[#This Row],[Order Date]])/3,0)</f>
        <v>Q2</v>
      </c>
      <c r="E1231" s="4" t="str">
        <f>TEXT(SalesDataTable[[#This Row],[Order Date]],"mmm")</f>
        <v>Jun</v>
      </c>
      <c r="F1231" s="4" t="s">
        <v>0</v>
      </c>
      <c r="G1231" s="4" t="s">
        <v>1</v>
      </c>
      <c r="H1231" s="4" t="s">
        <v>2</v>
      </c>
      <c r="I1231" s="4" t="s">
        <v>3</v>
      </c>
      <c r="J1231" s="4" t="s">
        <v>34</v>
      </c>
      <c r="K1231" s="4" t="s">
        <v>35</v>
      </c>
      <c r="L1231" s="8">
        <v>1</v>
      </c>
      <c r="M1231" s="5">
        <v>40.299999999999997</v>
      </c>
      <c r="N1231" s="6">
        <v>0.05</v>
      </c>
      <c r="O1231" s="5">
        <v>14.79</v>
      </c>
      <c r="P1231" s="5">
        <f t="shared" si="76"/>
        <v>38.284999999999997</v>
      </c>
      <c r="Q1231" s="5">
        <f t="shared" si="77"/>
        <v>14.79</v>
      </c>
      <c r="R1231" s="5">
        <f t="shared" si="78"/>
        <v>23.494999999999997</v>
      </c>
      <c r="S1231" s="7">
        <f t="shared" si="79"/>
        <v>0.61368682251534545</v>
      </c>
    </row>
    <row r="1232" spans="1:19" ht="15.6">
      <c r="A1232" s="2">
        <v>1089</v>
      </c>
      <c r="B1232" s="3">
        <v>46202</v>
      </c>
      <c r="C1232" s="4">
        <f>YEAR(SalesDataTable[[#This Row],[Order Date]])</f>
        <v>2026</v>
      </c>
      <c r="D1232" s="10" t="str">
        <f>"Q"&amp;ROUNDUP(MONTH(SalesDataTable[[#This Row],[Order Date]])/3,0)</f>
        <v>Q2</v>
      </c>
      <c r="E1232" s="4" t="str">
        <f>TEXT(SalesDataTable[[#This Row],[Order Date]],"mmm")</f>
        <v>Jun</v>
      </c>
      <c r="F1232" s="4" t="s">
        <v>6</v>
      </c>
      <c r="G1232" s="4" t="s">
        <v>41</v>
      </c>
      <c r="H1232" s="4" t="s">
        <v>19</v>
      </c>
      <c r="I1232" s="4" t="s">
        <v>3</v>
      </c>
      <c r="J1232" s="4" t="s">
        <v>9</v>
      </c>
      <c r="K1232" s="4" t="s">
        <v>10</v>
      </c>
      <c r="L1232" s="8">
        <v>1</v>
      </c>
      <c r="M1232" s="5">
        <v>90.91</v>
      </c>
      <c r="N1232" s="6">
        <v>0.05</v>
      </c>
      <c r="O1232" s="5">
        <v>45.9</v>
      </c>
      <c r="P1232" s="5">
        <f t="shared" si="76"/>
        <v>86.364499999999992</v>
      </c>
      <c r="Q1232" s="5">
        <f t="shared" si="77"/>
        <v>45.9</v>
      </c>
      <c r="R1232" s="5">
        <f t="shared" si="78"/>
        <v>40.464499999999994</v>
      </c>
      <c r="S1232" s="7">
        <f t="shared" si="79"/>
        <v>0.46853163047316893</v>
      </c>
    </row>
    <row r="1233" spans="1:19" ht="15.6">
      <c r="A1233" s="2">
        <v>1655</v>
      </c>
      <c r="B1233" s="3">
        <v>46202</v>
      </c>
      <c r="C1233" s="4">
        <f>YEAR(SalesDataTable[[#This Row],[Order Date]])</f>
        <v>2026</v>
      </c>
      <c r="D1233" s="10" t="str">
        <f>"Q"&amp;ROUNDUP(MONTH(SalesDataTable[[#This Row],[Order Date]])/3,0)</f>
        <v>Q2</v>
      </c>
      <c r="E1233" s="4" t="str">
        <f>TEXT(SalesDataTable[[#This Row],[Order Date]],"mmm")</f>
        <v>Jun</v>
      </c>
      <c r="F1233" s="4" t="s">
        <v>0</v>
      </c>
      <c r="G1233" s="4" t="s">
        <v>1</v>
      </c>
      <c r="H1233" s="4" t="s">
        <v>8</v>
      </c>
      <c r="I1233" s="4" t="s">
        <v>16</v>
      </c>
      <c r="J1233" s="4" t="s">
        <v>14</v>
      </c>
      <c r="K1233" s="4" t="s">
        <v>48</v>
      </c>
      <c r="L1233" s="8">
        <v>5</v>
      </c>
      <c r="M1233" s="5">
        <v>162.29</v>
      </c>
      <c r="N1233" s="6">
        <v>0.15</v>
      </c>
      <c r="O1233" s="5">
        <v>86.66</v>
      </c>
      <c r="P1233" s="5">
        <f t="shared" si="76"/>
        <v>689.73249999999996</v>
      </c>
      <c r="Q1233" s="5">
        <f t="shared" si="77"/>
        <v>433.29999999999995</v>
      </c>
      <c r="R1233" s="5">
        <f t="shared" si="78"/>
        <v>256.4325</v>
      </c>
      <c r="S1233" s="7">
        <f t="shared" si="79"/>
        <v>0.37178543855770174</v>
      </c>
    </row>
    <row r="1234" spans="1:19" ht="15.6">
      <c r="A1234" s="2">
        <v>1897</v>
      </c>
      <c r="B1234" s="3">
        <v>46202</v>
      </c>
      <c r="C1234" s="4">
        <f>YEAR(SalesDataTable[[#This Row],[Order Date]])</f>
        <v>2026</v>
      </c>
      <c r="D1234" s="10" t="str">
        <f>"Q"&amp;ROUNDUP(MONTH(SalesDataTable[[#This Row],[Order Date]])/3,0)</f>
        <v>Q2</v>
      </c>
      <c r="E1234" s="4" t="str">
        <f>TEXT(SalesDataTable[[#This Row],[Order Date]],"mmm")</f>
        <v>Jun</v>
      </c>
      <c r="F1234" s="4" t="s">
        <v>6</v>
      </c>
      <c r="G1234" s="4" t="s">
        <v>41</v>
      </c>
      <c r="H1234" s="4" t="s">
        <v>2</v>
      </c>
      <c r="I1234" s="4" t="s">
        <v>16</v>
      </c>
      <c r="J1234" s="4" t="s">
        <v>4</v>
      </c>
      <c r="K1234" s="4" t="s">
        <v>22</v>
      </c>
      <c r="L1234" s="8">
        <v>2</v>
      </c>
      <c r="M1234" s="5">
        <v>51.03</v>
      </c>
      <c r="N1234" s="6">
        <v>0</v>
      </c>
      <c r="O1234" s="5">
        <v>22.59</v>
      </c>
      <c r="P1234" s="5">
        <f t="shared" si="76"/>
        <v>102.06</v>
      </c>
      <c r="Q1234" s="5">
        <f t="shared" si="77"/>
        <v>45.18</v>
      </c>
      <c r="R1234" s="5">
        <f t="shared" si="78"/>
        <v>56.88</v>
      </c>
      <c r="S1234" s="7">
        <f t="shared" si="79"/>
        <v>0.55731922398589062</v>
      </c>
    </row>
    <row r="1235" spans="1:19" ht="15.6">
      <c r="A1235" s="2">
        <v>2417</v>
      </c>
      <c r="B1235" s="3">
        <v>46202</v>
      </c>
      <c r="C1235" s="4">
        <f>YEAR(SalesDataTable[[#This Row],[Order Date]])</f>
        <v>2026</v>
      </c>
      <c r="D1235" s="10" t="str">
        <f>"Q"&amp;ROUNDUP(MONTH(SalesDataTable[[#This Row],[Order Date]])/3,0)</f>
        <v>Q2</v>
      </c>
      <c r="E1235" s="4" t="str">
        <f>TEXT(SalesDataTable[[#This Row],[Order Date]],"mmm")</f>
        <v>Jun</v>
      </c>
      <c r="F1235" s="4" t="s">
        <v>6</v>
      </c>
      <c r="G1235" s="4" t="s">
        <v>43</v>
      </c>
      <c r="H1235" s="4" t="s">
        <v>2</v>
      </c>
      <c r="I1235" s="4" t="s">
        <v>16</v>
      </c>
      <c r="J1235" s="4" t="s">
        <v>34</v>
      </c>
      <c r="K1235" s="4" t="s">
        <v>45</v>
      </c>
      <c r="L1235" s="8">
        <v>1</v>
      </c>
      <c r="M1235" s="5">
        <v>50.67</v>
      </c>
      <c r="N1235" s="6">
        <v>0</v>
      </c>
      <c r="O1235" s="5">
        <v>22.18</v>
      </c>
      <c r="P1235" s="5">
        <f t="shared" si="76"/>
        <v>50.67</v>
      </c>
      <c r="Q1235" s="5">
        <f t="shared" si="77"/>
        <v>22.18</v>
      </c>
      <c r="R1235" s="5">
        <f t="shared" si="78"/>
        <v>28.490000000000002</v>
      </c>
      <c r="S1235" s="7">
        <f t="shared" si="79"/>
        <v>0.56226564041839355</v>
      </c>
    </row>
    <row r="1236" spans="1:19" ht="15.6">
      <c r="A1236" s="2">
        <v>3474</v>
      </c>
      <c r="B1236" s="3">
        <v>46202</v>
      </c>
      <c r="C1236" s="4">
        <f>YEAR(SalesDataTable[[#This Row],[Order Date]])</f>
        <v>2026</v>
      </c>
      <c r="D1236" s="10" t="str">
        <f>"Q"&amp;ROUNDUP(MONTH(SalesDataTable[[#This Row],[Order Date]])/3,0)</f>
        <v>Q2</v>
      </c>
      <c r="E1236" s="4" t="str">
        <f>TEXT(SalesDataTable[[#This Row],[Order Date]],"mmm")</f>
        <v>Jun</v>
      </c>
      <c r="F1236" s="4" t="s">
        <v>20</v>
      </c>
      <c r="G1236" s="4" t="s">
        <v>33</v>
      </c>
      <c r="H1236" s="4" t="s">
        <v>8</v>
      </c>
      <c r="I1236" s="4" t="s">
        <v>3</v>
      </c>
      <c r="J1236" s="4" t="s">
        <v>14</v>
      </c>
      <c r="K1236" s="4" t="s">
        <v>44</v>
      </c>
      <c r="L1236" s="8">
        <v>10</v>
      </c>
      <c r="M1236" s="5">
        <v>130.62</v>
      </c>
      <c r="N1236" s="6">
        <v>0.05</v>
      </c>
      <c r="O1236" s="5">
        <v>67.05</v>
      </c>
      <c r="P1236" s="5">
        <f t="shared" si="76"/>
        <v>1240.8899999999999</v>
      </c>
      <c r="Q1236" s="5">
        <f t="shared" si="77"/>
        <v>670.5</v>
      </c>
      <c r="R1236" s="5">
        <f t="shared" si="78"/>
        <v>570.38999999999987</v>
      </c>
      <c r="S1236" s="7">
        <f t="shared" si="79"/>
        <v>0.45966201677828006</v>
      </c>
    </row>
    <row r="1237" spans="1:19" ht="15.6">
      <c r="A1237" s="2">
        <v>4079</v>
      </c>
      <c r="B1237" s="3">
        <v>46202</v>
      </c>
      <c r="C1237" s="4">
        <f>YEAR(SalesDataTable[[#This Row],[Order Date]])</f>
        <v>2026</v>
      </c>
      <c r="D1237" s="10" t="str">
        <f>"Q"&amp;ROUNDUP(MONTH(SalesDataTable[[#This Row],[Order Date]])/3,0)</f>
        <v>Q2</v>
      </c>
      <c r="E1237" s="4" t="str">
        <f>TEXT(SalesDataTable[[#This Row],[Order Date]],"mmm")</f>
        <v>Jun</v>
      </c>
      <c r="F1237" s="4" t="s">
        <v>11</v>
      </c>
      <c r="G1237" s="4" t="s">
        <v>25</v>
      </c>
      <c r="H1237" s="4" t="s">
        <v>2</v>
      </c>
      <c r="I1237" s="4" t="s">
        <v>13</v>
      </c>
      <c r="J1237" s="4" t="s">
        <v>23</v>
      </c>
      <c r="K1237" s="4" t="s">
        <v>29</v>
      </c>
      <c r="L1237" s="8">
        <v>4</v>
      </c>
      <c r="M1237" s="5">
        <v>194.6</v>
      </c>
      <c r="N1237" s="6">
        <v>0</v>
      </c>
      <c r="O1237" s="5">
        <v>104.64</v>
      </c>
      <c r="P1237" s="5">
        <f t="shared" si="76"/>
        <v>778.4</v>
      </c>
      <c r="Q1237" s="5">
        <f t="shared" si="77"/>
        <v>418.56</v>
      </c>
      <c r="R1237" s="5">
        <f t="shared" si="78"/>
        <v>359.84</v>
      </c>
      <c r="S1237" s="7">
        <f t="shared" si="79"/>
        <v>0.46228160328879753</v>
      </c>
    </row>
    <row r="1238" spans="1:19" ht="15.6">
      <c r="A1238" s="2">
        <v>45</v>
      </c>
      <c r="B1238" s="3">
        <v>46203</v>
      </c>
      <c r="C1238" s="4">
        <f>YEAR(SalesDataTable[[#This Row],[Order Date]])</f>
        <v>2026</v>
      </c>
      <c r="D1238" s="10" t="str">
        <f>"Q"&amp;ROUNDUP(MONTH(SalesDataTable[[#This Row],[Order Date]])/3,0)</f>
        <v>Q2</v>
      </c>
      <c r="E1238" s="4" t="str">
        <f>TEXT(SalesDataTable[[#This Row],[Order Date]],"mmm")</f>
        <v>Jun</v>
      </c>
      <c r="F1238" s="4" t="s">
        <v>11</v>
      </c>
      <c r="G1238" s="4" t="s">
        <v>12</v>
      </c>
      <c r="H1238" s="4" t="s">
        <v>19</v>
      </c>
      <c r="I1238" s="4" t="s">
        <v>13</v>
      </c>
      <c r="J1238" s="4" t="s">
        <v>9</v>
      </c>
      <c r="K1238" s="4" t="s">
        <v>10</v>
      </c>
      <c r="L1238" s="8">
        <v>1</v>
      </c>
      <c r="M1238" s="5">
        <v>94</v>
      </c>
      <c r="N1238" s="6">
        <v>0</v>
      </c>
      <c r="O1238" s="5">
        <v>45.62</v>
      </c>
      <c r="P1238" s="5">
        <f t="shared" si="76"/>
        <v>94</v>
      </c>
      <c r="Q1238" s="5">
        <f t="shared" si="77"/>
        <v>45.62</v>
      </c>
      <c r="R1238" s="5">
        <f t="shared" si="78"/>
        <v>48.38</v>
      </c>
      <c r="S1238" s="7">
        <f t="shared" si="79"/>
        <v>0.51468085106382977</v>
      </c>
    </row>
    <row r="1239" spans="1:19" ht="15.6">
      <c r="A1239" s="2">
        <v>2895</v>
      </c>
      <c r="B1239" s="3">
        <v>46203</v>
      </c>
      <c r="C1239" s="4">
        <f>YEAR(SalesDataTable[[#This Row],[Order Date]])</f>
        <v>2026</v>
      </c>
      <c r="D1239" s="10" t="str">
        <f>"Q"&amp;ROUNDUP(MONTH(SalesDataTable[[#This Row],[Order Date]])/3,0)</f>
        <v>Q2</v>
      </c>
      <c r="E1239" s="4" t="str">
        <f>TEXT(SalesDataTable[[#This Row],[Order Date]],"mmm")</f>
        <v>Jun</v>
      </c>
      <c r="F1239" s="4" t="s">
        <v>20</v>
      </c>
      <c r="G1239" s="4" t="s">
        <v>33</v>
      </c>
      <c r="H1239" s="4" t="s">
        <v>2</v>
      </c>
      <c r="I1239" s="4" t="s">
        <v>3</v>
      </c>
      <c r="J1239" s="4" t="s">
        <v>34</v>
      </c>
      <c r="K1239" s="4" t="s">
        <v>35</v>
      </c>
      <c r="L1239" s="8">
        <v>2</v>
      </c>
      <c r="M1239" s="5">
        <v>40.46</v>
      </c>
      <c r="N1239" s="6">
        <v>0</v>
      </c>
      <c r="O1239" s="5">
        <v>15.15</v>
      </c>
      <c r="P1239" s="5">
        <f t="shared" si="76"/>
        <v>80.92</v>
      </c>
      <c r="Q1239" s="5">
        <f t="shared" si="77"/>
        <v>30.3</v>
      </c>
      <c r="R1239" s="5">
        <f t="shared" si="78"/>
        <v>50.620000000000005</v>
      </c>
      <c r="S1239" s="7">
        <f t="shared" si="79"/>
        <v>0.62555610479485912</v>
      </c>
    </row>
    <row r="1240" spans="1:19" ht="15.6">
      <c r="A1240" s="2">
        <v>5158</v>
      </c>
      <c r="B1240" s="3">
        <v>46203</v>
      </c>
      <c r="C1240" s="4">
        <f>YEAR(SalesDataTable[[#This Row],[Order Date]])</f>
        <v>2026</v>
      </c>
      <c r="D1240" s="10" t="str">
        <f>"Q"&amp;ROUNDUP(MONTH(SalesDataTable[[#This Row],[Order Date]])/3,0)</f>
        <v>Q2</v>
      </c>
      <c r="E1240" s="4" t="str">
        <f>TEXT(SalesDataTable[[#This Row],[Order Date]],"mmm")</f>
        <v>Jun</v>
      </c>
      <c r="F1240" s="4" t="s">
        <v>6</v>
      </c>
      <c r="G1240" s="4" t="s">
        <v>27</v>
      </c>
      <c r="H1240" s="4" t="s">
        <v>19</v>
      </c>
      <c r="I1240" s="4" t="s">
        <v>13</v>
      </c>
      <c r="J1240" s="4" t="s">
        <v>9</v>
      </c>
      <c r="K1240" s="4" t="s">
        <v>37</v>
      </c>
      <c r="L1240" s="8">
        <v>1</v>
      </c>
      <c r="M1240" s="5">
        <v>156.11000000000001</v>
      </c>
      <c r="N1240" s="6">
        <v>0</v>
      </c>
      <c r="O1240" s="5">
        <v>79.52</v>
      </c>
      <c r="P1240" s="5">
        <f t="shared" si="76"/>
        <v>156.11000000000001</v>
      </c>
      <c r="Q1240" s="5">
        <f t="shared" si="77"/>
        <v>79.52</v>
      </c>
      <c r="R1240" s="5">
        <f t="shared" si="78"/>
        <v>76.590000000000018</v>
      </c>
      <c r="S1240" s="7">
        <f t="shared" si="79"/>
        <v>0.49061559157004681</v>
      </c>
    </row>
    <row r="1241" spans="1:19" ht="15.6">
      <c r="A1241" s="2">
        <v>1217</v>
      </c>
      <c r="B1241" s="3">
        <v>46204</v>
      </c>
      <c r="C1241" s="4">
        <f>YEAR(SalesDataTable[[#This Row],[Order Date]])</f>
        <v>2026</v>
      </c>
      <c r="D1241" s="10" t="str">
        <f>"Q"&amp;ROUNDUP(MONTH(SalesDataTable[[#This Row],[Order Date]])/3,0)</f>
        <v>Q3</v>
      </c>
      <c r="E1241" s="4" t="str">
        <f>TEXT(SalesDataTable[[#This Row],[Order Date]],"mmm")</f>
        <v>Jul</v>
      </c>
      <c r="F1241" s="4" t="s">
        <v>11</v>
      </c>
      <c r="G1241" s="4" t="s">
        <v>18</v>
      </c>
      <c r="H1241" s="4" t="s">
        <v>2</v>
      </c>
      <c r="I1241" s="4" t="s">
        <v>3</v>
      </c>
      <c r="J1241" s="4" t="s">
        <v>23</v>
      </c>
      <c r="K1241" s="4" t="s">
        <v>51</v>
      </c>
      <c r="L1241" s="8">
        <v>2</v>
      </c>
      <c r="M1241" s="5">
        <v>121.78</v>
      </c>
      <c r="N1241" s="6">
        <v>0.1</v>
      </c>
      <c r="O1241" s="5">
        <v>59.62</v>
      </c>
      <c r="P1241" s="5">
        <f t="shared" si="76"/>
        <v>219.20400000000001</v>
      </c>
      <c r="Q1241" s="5">
        <f t="shared" si="77"/>
        <v>119.24</v>
      </c>
      <c r="R1241" s="5">
        <f t="shared" si="78"/>
        <v>99.964000000000013</v>
      </c>
      <c r="S1241" s="7">
        <f t="shared" si="79"/>
        <v>0.45603182423678407</v>
      </c>
    </row>
    <row r="1242" spans="1:19" ht="15.6">
      <c r="A1242" s="2">
        <v>2249</v>
      </c>
      <c r="B1242" s="3">
        <v>46204</v>
      </c>
      <c r="C1242" s="4">
        <f>YEAR(SalesDataTable[[#This Row],[Order Date]])</f>
        <v>2026</v>
      </c>
      <c r="D1242" s="10" t="str">
        <f>"Q"&amp;ROUNDUP(MONTH(SalesDataTable[[#This Row],[Order Date]])/3,0)</f>
        <v>Q3</v>
      </c>
      <c r="E1242" s="4" t="str">
        <f>TEXT(SalesDataTable[[#This Row],[Order Date]],"mmm")</f>
        <v>Jul</v>
      </c>
      <c r="F1242" s="4" t="s">
        <v>0</v>
      </c>
      <c r="G1242" s="4" t="s">
        <v>50</v>
      </c>
      <c r="H1242" s="4" t="s">
        <v>28</v>
      </c>
      <c r="I1242" s="4" t="s">
        <v>13</v>
      </c>
      <c r="J1242" s="4" t="s">
        <v>34</v>
      </c>
      <c r="K1242" s="4" t="s">
        <v>42</v>
      </c>
      <c r="L1242" s="8">
        <v>3</v>
      </c>
      <c r="M1242" s="5">
        <v>36.22</v>
      </c>
      <c r="N1242" s="6">
        <v>0.1</v>
      </c>
      <c r="O1242" s="5">
        <v>13.83</v>
      </c>
      <c r="P1242" s="5">
        <f t="shared" si="76"/>
        <v>97.793999999999997</v>
      </c>
      <c r="Q1242" s="5">
        <f t="shared" si="77"/>
        <v>41.49</v>
      </c>
      <c r="R1242" s="5">
        <f t="shared" si="78"/>
        <v>56.303999999999995</v>
      </c>
      <c r="S1242" s="7">
        <f t="shared" si="79"/>
        <v>0.57574084299650286</v>
      </c>
    </row>
    <row r="1243" spans="1:19" ht="15.6">
      <c r="A1243" s="2">
        <v>2650</v>
      </c>
      <c r="B1243" s="3">
        <v>46204</v>
      </c>
      <c r="C1243" s="4">
        <f>YEAR(SalesDataTable[[#This Row],[Order Date]])</f>
        <v>2026</v>
      </c>
      <c r="D1243" s="10" t="str">
        <f>"Q"&amp;ROUNDUP(MONTH(SalesDataTable[[#This Row],[Order Date]])/3,0)</f>
        <v>Q3</v>
      </c>
      <c r="E1243" s="4" t="str">
        <f>TEXT(SalesDataTable[[#This Row],[Order Date]],"mmm")</f>
        <v>Jul</v>
      </c>
      <c r="F1243" s="4" t="s">
        <v>20</v>
      </c>
      <c r="G1243" s="4" t="s">
        <v>31</v>
      </c>
      <c r="H1243" s="4" t="s">
        <v>8</v>
      </c>
      <c r="I1243" s="4" t="s">
        <v>16</v>
      </c>
      <c r="J1243" s="4" t="s">
        <v>14</v>
      </c>
      <c r="K1243" s="4" t="s">
        <v>48</v>
      </c>
      <c r="L1243" s="8">
        <v>10</v>
      </c>
      <c r="M1243" s="5">
        <v>161.78</v>
      </c>
      <c r="N1243" s="6">
        <v>0.1</v>
      </c>
      <c r="O1243" s="5">
        <v>85.11</v>
      </c>
      <c r="P1243" s="5">
        <f t="shared" si="76"/>
        <v>1456.02</v>
      </c>
      <c r="Q1243" s="5">
        <f t="shared" si="77"/>
        <v>851.1</v>
      </c>
      <c r="R1243" s="5">
        <f t="shared" si="78"/>
        <v>604.91999999999996</v>
      </c>
      <c r="S1243" s="7">
        <f t="shared" si="79"/>
        <v>0.4154613260806857</v>
      </c>
    </row>
    <row r="1244" spans="1:19" ht="15.6">
      <c r="A1244" s="2">
        <v>3937</v>
      </c>
      <c r="B1244" s="3">
        <v>46204</v>
      </c>
      <c r="C1244" s="4">
        <f>YEAR(SalesDataTable[[#This Row],[Order Date]])</f>
        <v>2026</v>
      </c>
      <c r="D1244" s="10" t="str">
        <f>"Q"&amp;ROUNDUP(MONTH(SalesDataTable[[#This Row],[Order Date]])/3,0)</f>
        <v>Q3</v>
      </c>
      <c r="E1244" s="4" t="str">
        <f>TEXT(SalesDataTable[[#This Row],[Order Date]],"mmm")</f>
        <v>Jul</v>
      </c>
      <c r="F1244" s="4" t="s">
        <v>20</v>
      </c>
      <c r="G1244" s="4" t="s">
        <v>31</v>
      </c>
      <c r="H1244" s="4" t="s">
        <v>2</v>
      </c>
      <c r="I1244" s="4" t="s">
        <v>16</v>
      </c>
      <c r="J1244" s="4" t="s">
        <v>23</v>
      </c>
      <c r="K1244" s="4" t="s">
        <v>51</v>
      </c>
      <c r="L1244" s="8">
        <v>3</v>
      </c>
      <c r="M1244" s="5">
        <v>126.23</v>
      </c>
      <c r="N1244" s="6">
        <v>0.05</v>
      </c>
      <c r="O1244" s="5">
        <v>61.81</v>
      </c>
      <c r="P1244" s="5">
        <f t="shared" si="76"/>
        <v>359.75549999999998</v>
      </c>
      <c r="Q1244" s="5">
        <f t="shared" si="77"/>
        <v>185.43</v>
      </c>
      <c r="R1244" s="5">
        <f t="shared" si="78"/>
        <v>174.32549999999998</v>
      </c>
      <c r="S1244" s="7">
        <f t="shared" si="79"/>
        <v>0.4845666014835075</v>
      </c>
    </row>
    <row r="1245" spans="1:19" ht="15.6">
      <c r="A1245" s="2">
        <v>4122</v>
      </c>
      <c r="B1245" s="3">
        <v>46204</v>
      </c>
      <c r="C1245" s="4">
        <f>YEAR(SalesDataTable[[#This Row],[Order Date]])</f>
        <v>2026</v>
      </c>
      <c r="D1245" s="10" t="str">
        <f>"Q"&amp;ROUNDUP(MONTH(SalesDataTable[[#This Row],[Order Date]])/3,0)</f>
        <v>Q3</v>
      </c>
      <c r="E1245" s="4" t="str">
        <f>TEXT(SalesDataTable[[#This Row],[Order Date]],"mmm")</f>
        <v>Jul</v>
      </c>
      <c r="F1245" s="4" t="s">
        <v>20</v>
      </c>
      <c r="G1245" s="4" t="s">
        <v>33</v>
      </c>
      <c r="H1245" s="4" t="s">
        <v>2</v>
      </c>
      <c r="I1245" s="4" t="s">
        <v>3</v>
      </c>
      <c r="J1245" s="4" t="s">
        <v>4</v>
      </c>
      <c r="K1245" s="4" t="s">
        <v>5</v>
      </c>
      <c r="L1245" s="8">
        <v>4</v>
      </c>
      <c r="M1245" s="5">
        <v>79.97</v>
      </c>
      <c r="N1245" s="6">
        <v>0.1</v>
      </c>
      <c r="O1245" s="5">
        <v>43.36</v>
      </c>
      <c r="P1245" s="5">
        <f t="shared" si="76"/>
        <v>287.892</v>
      </c>
      <c r="Q1245" s="5">
        <f t="shared" si="77"/>
        <v>173.44</v>
      </c>
      <c r="R1245" s="5">
        <f t="shared" si="78"/>
        <v>114.452</v>
      </c>
      <c r="S1245" s="7">
        <f t="shared" si="79"/>
        <v>0.39755185972517471</v>
      </c>
    </row>
    <row r="1246" spans="1:19" ht="15.6">
      <c r="A1246" s="2">
        <v>4589</v>
      </c>
      <c r="B1246" s="3">
        <v>46204</v>
      </c>
      <c r="C1246" s="4">
        <f>YEAR(SalesDataTable[[#This Row],[Order Date]])</f>
        <v>2026</v>
      </c>
      <c r="D1246" s="10" t="str">
        <f>"Q"&amp;ROUNDUP(MONTH(SalesDataTable[[#This Row],[Order Date]])/3,0)</f>
        <v>Q3</v>
      </c>
      <c r="E1246" s="4" t="str">
        <f>TEXT(SalesDataTable[[#This Row],[Order Date]],"mmm")</f>
        <v>Jul</v>
      </c>
      <c r="F1246" s="4" t="s">
        <v>20</v>
      </c>
      <c r="G1246" s="4" t="s">
        <v>33</v>
      </c>
      <c r="H1246" s="4" t="s">
        <v>19</v>
      </c>
      <c r="I1246" s="4" t="s">
        <v>13</v>
      </c>
      <c r="J1246" s="4" t="s">
        <v>4</v>
      </c>
      <c r="K1246" s="4" t="s">
        <v>30</v>
      </c>
      <c r="L1246" s="8">
        <v>2</v>
      </c>
      <c r="M1246" s="5">
        <v>102.37</v>
      </c>
      <c r="N1246" s="6">
        <v>0</v>
      </c>
      <c r="O1246" s="5">
        <v>50.25</v>
      </c>
      <c r="P1246" s="5">
        <f t="shared" si="76"/>
        <v>204.74</v>
      </c>
      <c r="Q1246" s="5">
        <f t="shared" si="77"/>
        <v>100.5</v>
      </c>
      <c r="R1246" s="5">
        <f t="shared" si="78"/>
        <v>104.24000000000001</v>
      </c>
      <c r="S1246" s="7">
        <f t="shared" si="79"/>
        <v>0.50913353521539517</v>
      </c>
    </row>
    <row r="1247" spans="1:19" ht="15.6">
      <c r="A1247" s="2">
        <v>4873</v>
      </c>
      <c r="B1247" s="3">
        <v>46204</v>
      </c>
      <c r="C1247" s="4">
        <f>YEAR(SalesDataTable[[#This Row],[Order Date]])</f>
        <v>2026</v>
      </c>
      <c r="D1247" s="10" t="str">
        <f>"Q"&amp;ROUNDUP(MONTH(SalesDataTable[[#This Row],[Order Date]])/3,0)</f>
        <v>Q3</v>
      </c>
      <c r="E1247" s="4" t="str">
        <f>TEXT(SalesDataTable[[#This Row],[Order Date]],"mmm")</f>
        <v>Jul</v>
      </c>
      <c r="F1247" s="4" t="s">
        <v>20</v>
      </c>
      <c r="G1247" s="4" t="s">
        <v>47</v>
      </c>
      <c r="H1247" s="4" t="s">
        <v>2</v>
      </c>
      <c r="I1247" s="4" t="s">
        <v>13</v>
      </c>
      <c r="J1247" s="4" t="s">
        <v>4</v>
      </c>
      <c r="K1247" s="4" t="s">
        <v>30</v>
      </c>
      <c r="L1247" s="8">
        <v>1</v>
      </c>
      <c r="M1247" s="5">
        <v>102.13</v>
      </c>
      <c r="N1247" s="6">
        <v>0</v>
      </c>
      <c r="O1247" s="5">
        <v>49.17</v>
      </c>
      <c r="P1247" s="5">
        <f t="shared" si="76"/>
        <v>102.13</v>
      </c>
      <c r="Q1247" s="5">
        <f t="shared" si="77"/>
        <v>49.17</v>
      </c>
      <c r="R1247" s="5">
        <f t="shared" si="78"/>
        <v>52.959999999999994</v>
      </c>
      <c r="S1247" s="7">
        <f t="shared" si="79"/>
        <v>0.5185547831195535</v>
      </c>
    </row>
    <row r="1248" spans="1:19" ht="15.6">
      <c r="A1248" s="2">
        <v>729</v>
      </c>
      <c r="B1248" s="3">
        <v>46205</v>
      </c>
      <c r="C1248" s="4">
        <f>YEAR(SalesDataTable[[#This Row],[Order Date]])</f>
        <v>2026</v>
      </c>
      <c r="D1248" s="10" t="str">
        <f>"Q"&amp;ROUNDUP(MONTH(SalesDataTable[[#This Row],[Order Date]])/3,0)</f>
        <v>Q3</v>
      </c>
      <c r="E1248" s="4" t="str">
        <f>TEXT(SalesDataTable[[#This Row],[Order Date]],"mmm")</f>
        <v>Jul</v>
      </c>
      <c r="F1248" s="4" t="s">
        <v>11</v>
      </c>
      <c r="G1248" s="4" t="s">
        <v>12</v>
      </c>
      <c r="H1248" s="4" t="s">
        <v>2</v>
      </c>
      <c r="I1248" s="4" t="s">
        <v>3</v>
      </c>
      <c r="J1248" s="4" t="s">
        <v>14</v>
      </c>
      <c r="K1248" s="4" t="s">
        <v>48</v>
      </c>
      <c r="L1248" s="8">
        <v>1</v>
      </c>
      <c r="M1248" s="5">
        <v>161.82</v>
      </c>
      <c r="N1248" s="6">
        <v>0</v>
      </c>
      <c r="O1248" s="5">
        <v>87.15</v>
      </c>
      <c r="P1248" s="5">
        <f t="shared" si="76"/>
        <v>161.82</v>
      </c>
      <c r="Q1248" s="5">
        <f t="shared" si="77"/>
        <v>87.15</v>
      </c>
      <c r="R1248" s="5">
        <f t="shared" si="78"/>
        <v>74.669999999999987</v>
      </c>
      <c r="S1248" s="7">
        <f t="shared" si="79"/>
        <v>0.46143863552094916</v>
      </c>
    </row>
    <row r="1249" spans="1:19" ht="15.6">
      <c r="A1249" s="2">
        <v>906</v>
      </c>
      <c r="B1249" s="3">
        <v>46205</v>
      </c>
      <c r="C1249" s="4">
        <f>YEAR(SalesDataTable[[#This Row],[Order Date]])</f>
        <v>2026</v>
      </c>
      <c r="D1249" s="10" t="str">
        <f>"Q"&amp;ROUNDUP(MONTH(SalesDataTable[[#This Row],[Order Date]])/3,0)</f>
        <v>Q3</v>
      </c>
      <c r="E1249" s="4" t="str">
        <f>TEXT(SalesDataTable[[#This Row],[Order Date]],"mmm")</f>
        <v>Jul</v>
      </c>
      <c r="F1249" s="4" t="s">
        <v>20</v>
      </c>
      <c r="G1249" s="4" t="s">
        <v>33</v>
      </c>
      <c r="H1249" s="4" t="s">
        <v>2</v>
      </c>
      <c r="I1249" s="4" t="s">
        <v>13</v>
      </c>
      <c r="J1249" s="4" t="s">
        <v>4</v>
      </c>
      <c r="K1249" s="4" t="s">
        <v>5</v>
      </c>
      <c r="L1249" s="8">
        <v>2</v>
      </c>
      <c r="M1249" s="5">
        <v>83.29</v>
      </c>
      <c r="N1249" s="6">
        <v>0</v>
      </c>
      <c r="O1249" s="5">
        <v>42.45</v>
      </c>
      <c r="P1249" s="5">
        <f t="shared" si="76"/>
        <v>166.58</v>
      </c>
      <c r="Q1249" s="5">
        <f t="shared" si="77"/>
        <v>84.9</v>
      </c>
      <c r="R1249" s="5">
        <f t="shared" si="78"/>
        <v>81.680000000000007</v>
      </c>
      <c r="S1249" s="7">
        <f t="shared" si="79"/>
        <v>0.49033497418657701</v>
      </c>
    </row>
    <row r="1250" spans="1:19" ht="15.6">
      <c r="A1250" s="2">
        <v>1531</v>
      </c>
      <c r="B1250" s="3">
        <v>46205</v>
      </c>
      <c r="C1250" s="4">
        <f>YEAR(SalesDataTable[[#This Row],[Order Date]])</f>
        <v>2026</v>
      </c>
      <c r="D1250" s="10" t="str">
        <f>"Q"&amp;ROUNDUP(MONTH(SalesDataTable[[#This Row],[Order Date]])/3,0)</f>
        <v>Q3</v>
      </c>
      <c r="E1250" s="4" t="str">
        <f>TEXT(SalesDataTable[[#This Row],[Order Date]],"mmm")</f>
        <v>Jul</v>
      </c>
      <c r="F1250" s="4" t="s">
        <v>11</v>
      </c>
      <c r="G1250" s="4" t="s">
        <v>52</v>
      </c>
      <c r="H1250" s="4" t="s">
        <v>2</v>
      </c>
      <c r="I1250" s="4" t="s">
        <v>13</v>
      </c>
      <c r="J1250" s="4" t="s">
        <v>14</v>
      </c>
      <c r="K1250" s="4" t="s">
        <v>44</v>
      </c>
      <c r="L1250" s="8">
        <v>2</v>
      </c>
      <c r="M1250" s="5">
        <v>136.72999999999999</v>
      </c>
      <c r="N1250" s="6">
        <v>0</v>
      </c>
      <c r="O1250" s="5">
        <v>66.03</v>
      </c>
      <c r="P1250" s="5">
        <f t="shared" si="76"/>
        <v>273.45999999999998</v>
      </c>
      <c r="Q1250" s="5">
        <f t="shared" si="77"/>
        <v>132.06</v>
      </c>
      <c r="R1250" s="5">
        <f t="shared" si="78"/>
        <v>141.39999999999998</v>
      </c>
      <c r="S1250" s="7">
        <f t="shared" si="79"/>
        <v>0.5170774519125283</v>
      </c>
    </row>
    <row r="1251" spans="1:19" ht="15.6">
      <c r="A1251" s="2">
        <v>1683</v>
      </c>
      <c r="B1251" s="3">
        <v>46205</v>
      </c>
      <c r="C1251" s="4">
        <f>YEAR(SalesDataTable[[#This Row],[Order Date]])</f>
        <v>2026</v>
      </c>
      <c r="D1251" s="10" t="str">
        <f>"Q"&amp;ROUNDUP(MONTH(SalesDataTable[[#This Row],[Order Date]])/3,0)</f>
        <v>Q3</v>
      </c>
      <c r="E1251" s="4" t="str">
        <f>TEXT(SalesDataTable[[#This Row],[Order Date]],"mmm")</f>
        <v>Jul</v>
      </c>
      <c r="F1251" s="4" t="s">
        <v>11</v>
      </c>
      <c r="G1251" s="4" t="s">
        <v>12</v>
      </c>
      <c r="H1251" s="4" t="s">
        <v>28</v>
      </c>
      <c r="I1251" s="4" t="s">
        <v>3</v>
      </c>
      <c r="J1251" s="4" t="s">
        <v>9</v>
      </c>
      <c r="K1251" s="4" t="s">
        <v>37</v>
      </c>
      <c r="L1251" s="8">
        <v>2</v>
      </c>
      <c r="M1251" s="5">
        <v>152.44</v>
      </c>
      <c r="N1251" s="6">
        <v>0</v>
      </c>
      <c r="O1251" s="5">
        <v>81.23</v>
      </c>
      <c r="P1251" s="5">
        <f t="shared" si="76"/>
        <v>304.88</v>
      </c>
      <c r="Q1251" s="5">
        <f t="shared" si="77"/>
        <v>162.46</v>
      </c>
      <c r="R1251" s="5">
        <f t="shared" si="78"/>
        <v>142.41999999999999</v>
      </c>
      <c r="S1251" s="7">
        <f t="shared" si="79"/>
        <v>0.46713461033849379</v>
      </c>
    </row>
    <row r="1252" spans="1:19" ht="15.6">
      <c r="A1252" s="2">
        <v>2363</v>
      </c>
      <c r="B1252" s="3">
        <v>46205</v>
      </c>
      <c r="C1252" s="4">
        <f>YEAR(SalesDataTable[[#This Row],[Order Date]])</f>
        <v>2026</v>
      </c>
      <c r="D1252" s="10" t="str">
        <f>"Q"&amp;ROUNDUP(MONTH(SalesDataTable[[#This Row],[Order Date]])/3,0)</f>
        <v>Q3</v>
      </c>
      <c r="E1252" s="4" t="str">
        <f>TEXT(SalesDataTable[[#This Row],[Order Date]],"mmm")</f>
        <v>Jul</v>
      </c>
      <c r="F1252" s="4" t="s">
        <v>20</v>
      </c>
      <c r="G1252" s="4" t="s">
        <v>31</v>
      </c>
      <c r="H1252" s="4" t="s">
        <v>2</v>
      </c>
      <c r="I1252" s="4" t="s">
        <v>13</v>
      </c>
      <c r="J1252" s="4" t="s">
        <v>9</v>
      </c>
      <c r="K1252" s="4" t="s">
        <v>46</v>
      </c>
      <c r="L1252" s="8">
        <v>2</v>
      </c>
      <c r="M1252" s="5">
        <v>71.28</v>
      </c>
      <c r="N1252" s="6">
        <v>0.1</v>
      </c>
      <c r="O1252" s="5">
        <v>32.67</v>
      </c>
      <c r="P1252" s="5">
        <f t="shared" si="76"/>
        <v>128.304</v>
      </c>
      <c r="Q1252" s="5">
        <f t="shared" si="77"/>
        <v>65.34</v>
      </c>
      <c r="R1252" s="5">
        <f t="shared" si="78"/>
        <v>62.963999999999999</v>
      </c>
      <c r="S1252" s="7">
        <f t="shared" si="79"/>
        <v>0.4907407407407407</v>
      </c>
    </row>
    <row r="1253" spans="1:19" ht="15.6">
      <c r="A1253" s="2">
        <v>3858</v>
      </c>
      <c r="B1253" s="3">
        <v>46205</v>
      </c>
      <c r="C1253" s="4">
        <f>YEAR(SalesDataTable[[#This Row],[Order Date]])</f>
        <v>2026</v>
      </c>
      <c r="D1253" s="10" t="str">
        <f>"Q"&amp;ROUNDUP(MONTH(SalesDataTable[[#This Row],[Order Date]])/3,0)</f>
        <v>Q3</v>
      </c>
      <c r="E1253" s="4" t="str">
        <f>TEXT(SalesDataTable[[#This Row],[Order Date]],"mmm")</f>
        <v>Jul</v>
      </c>
      <c r="F1253" s="4" t="s">
        <v>11</v>
      </c>
      <c r="G1253" s="4" t="s">
        <v>18</v>
      </c>
      <c r="H1253" s="4" t="s">
        <v>28</v>
      </c>
      <c r="I1253" s="4" t="s">
        <v>3</v>
      </c>
      <c r="J1253" s="4" t="s">
        <v>4</v>
      </c>
      <c r="K1253" s="4" t="s">
        <v>5</v>
      </c>
      <c r="L1253" s="8">
        <v>1</v>
      </c>
      <c r="M1253" s="5">
        <v>80.290000000000006</v>
      </c>
      <c r="N1253" s="6">
        <v>0.1</v>
      </c>
      <c r="O1253" s="5">
        <v>43.47</v>
      </c>
      <c r="P1253" s="5">
        <f t="shared" si="76"/>
        <v>72.26100000000001</v>
      </c>
      <c r="Q1253" s="5">
        <f t="shared" si="77"/>
        <v>43.47</v>
      </c>
      <c r="R1253" s="5">
        <f t="shared" si="78"/>
        <v>28.791000000000011</v>
      </c>
      <c r="S1253" s="7">
        <f t="shared" si="79"/>
        <v>0.39843068875326948</v>
      </c>
    </row>
    <row r="1254" spans="1:19" ht="15.6">
      <c r="A1254" s="2">
        <v>4233</v>
      </c>
      <c r="B1254" s="3">
        <v>46205</v>
      </c>
      <c r="C1254" s="4">
        <f>YEAR(SalesDataTable[[#This Row],[Order Date]])</f>
        <v>2026</v>
      </c>
      <c r="D1254" s="10" t="str">
        <f>"Q"&amp;ROUNDUP(MONTH(SalesDataTable[[#This Row],[Order Date]])/3,0)</f>
        <v>Q3</v>
      </c>
      <c r="E1254" s="4" t="str">
        <f>TEXT(SalesDataTable[[#This Row],[Order Date]],"mmm")</f>
        <v>Jul</v>
      </c>
      <c r="F1254" s="4" t="s">
        <v>6</v>
      </c>
      <c r="G1254" s="4" t="s">
        <v>27</v>
      </c>
      <c r="H1254" s="4" t="s">
        <v>28</v>
      </c>
      <c r="I1254" s="4" t="s">
        <v>13</v>
      </c>
      <c r="J1254" s="4" t="s">
        <v>9</v>
      </c>
      <c r="K1254" s="4" t="s">
        <v>17</v>
      </c>
      <c r="L1254" s="8">
        <v>1</v>
      </c>
      <c r="M1254" s="5">
        <v>142.38</v>
      </c>
      <c r="N1254" s="6">
        <v>0.05</v>
      </c>
      <c r="O1254" s="5">
        <v>77.17</v>
      </c>
      <c r="P1254" s="5">
        <f t="shared" si="76"/>
        <v>135.261</v>
      </c>
      <c r="Q1254" s="5">
        <f t="shared" si="77"/>
        <v>77.17</v>
      </c>
      <c r="R1254" s="5">
        <f t="shared" si="78"/>
        <v>58.090999999999994</v>
      </c>
      <c r="S1254" s="7">
        <f t="shared" si="79"/>
        <v>0.42947338848596417</v>
      </c>
    </row>
    <row r="1255" spans="1:19" ht="15.6">
      <c r="A1255" s="2">
        <v>5071</v>
      </c>
      <c r="B1255" s="3">
        <v>46205</v>
      </c>
      <c r="C1255" s="4">
        <f>YEAR(SalesDataTable[[#This Row],[Order Date]])</f>
        <v>2026</v>
      </c>
      <c r="D1255" s="10" t="str">
        <f>"Q"&amp;ROUNDUP(MONTH(SalesDataTable[[#This Row],[Order Date]])/3,0)</f>
        <v>Q3</v>
      </c>
      <c r="E1255" s="4" t="str">
        <f>TEXT(SalesDataTable[[#This Row],[Order Date]],"mmm")</f>
        <v>Jul</v>
      </c>
      <c r="F1255" s="4" t="s">
        <v>20</v>
      </c>
      <c r="G1255" s="4" t="s">
        <v>31</v>
      </c>
      <c r="H1255" s="4" t="s">
        <v>2</v>
      </c>
      <c r="I1255" s="4" t="s">
        <v>13</v>
      </c>
      <c r="J1255" s="4" t="s">
        <v>9</v>
      </c>
      <c r="K1255" s="4" t="s">
        <v>10</v>
      </c>
      <c r="L1255" s="8">
        <v>3</v>
      </c>
      <c r="M1255" s="5">
        <v>91.47</v>
      </c>
      <c r="N1255" s="6">
        <v>0.05</v>
      </c>
      <c r="O1255" s="5">
        <v>45.6</v>
      </c>
      <c r="P1255" s="5">
        <f t="shared" si="76"/>
        <v>260.68949999999995</v>
      </c>
      <c r="Q1255" s="5">
        <f t="shared" si="77"/>
        <v>136.80000000000001</v>
      </c>
      <c r="R1255" s="5">
        <f t="shared" si="78"/>
        <v>123.88949999999994</v>
      </c>
      <c r="S1255" s="7">
        <f t="shared" si="79"/>
        <v>0.47523778287963253</v>
      </c>
    </row>
    <row r="1256" spans="1:19" ht="15.6">
      <c r="A1256" s="2">
        <v>5174</v>
      </c>
      <c r="B1256" s="3">
        <v>46205</v>
      </c>
      <c r="C1256" s="4">
        <f>YEAR(SalesDataTable[[#This Row],[Order Date]])</f>
        <v>2026</v>
      </c>
      <c r="D1256" s="10" t="str">
        <f>"Q"&amp;ROUNDUP(MONTH(SalesDataTable[[#This Row],[Order Date]])/3,0)</f>
        <v>Q3</v>
      </c>
      <c r="E1256" s="4" t="str">
        <f>TEXT(SalesDataTable[[#This Row],[Order Date]],"mmm")</f>
        <v>Jul</v>
      </c>
      <c r="F1256" s="4" t="s">
        <v>6</v>
      </c>
      <c r="G1256" s="4" t="s">
        <v>41</v>
      </c>
      <c r="H1256" s="4" t="s">
        <v>19</v>
      </c>
      <c r="I1256" s="4" t="s">
        <v>13</v>
      </c>
      <c r="J1256" s="4" t="s">
        <v>14</v>
      </c>
      <c r="K1256" s="4" t="s">
        <v>32</v>
      </c>
      <c r="L1256" s="8">
        <v>1</v>
      </c>
      <c r="M1256" s="5">
        <v>45.92</v>
      </c>
      <c r="N1256" s="6">
        <v>0.05</v>
      </c>
      <c r="O1256" s="5">
        <v>17.91</v>
      </c>
      <c r="P1256" s="5">
        <f t="shared" si="76"/>
        <v>43.624000000000002</v>
      </c>
      <c r="Q1256" s="5">
        <f t="shared" si="77"/>
        <v>17.91</v>
      </c>
      <c r="R1256" s="5">
        <f t="shared" si="78"/>
        <v>25.714000000000002</v>
      </c>
      <c r="S1256" s="7">
        <f t="shared" si="79"/>
        <v>0.58944617641665142</v>
      </c>
    </row>
    <row r="1257" spans="1:19" ht="15.6">
      <c r="A1257" s="2">
        <v>727</v>
      </c>
      <c r="B1257" s="3">
        <v>46206</v>
      </c>
      <c r="C1257" s="4">
        <f>YEAR(SalesDataTable[[#This Row],[Order Date]])</f>
        <v>2026</v>
      </c>
      <c r="D1257" s="10" t="str">
        <f>"Q"&amp;ROUNDUP(MONTH(SalesDataTable[[#This Row],[Order Date]])/3,0)</f>
        <v>Q3</v>
      </c>
      <c r="E1257" s="4" t="str">
        <f>TEXT(SalesDataTable[[#This Row],[Order Date]],"mmm")</f>
        <v>Jul</v>
      </c>
      <c r="F1257" s="4" t="s">
        <v>20</v>
      </c>
      <c r="G1257" s="4" t="s">
        <v>21</v>
      </c>
      <c r="H1257" s="4" t="s">
        <v>19</v>
      </c>
      <c r="I1257" s="4" t="s">
        <v>13</v>
      </c>
      <c r="J1257" s="4" t="s">
        <v>34</v>
      </c>
      <c r="K1257" s="4" t="s">
        <v>42</v>
      </c>
      <c r="L1257" s="8">
        <v>1</v>
      </c>
      <c r="M1257" s="5">
        <v>36.01</v>
      </c>
      <c r="N1257" s="6">
        <v>0</v>
      </c>
      <c r="O1257" s="5">
        <v>14.11</v>
      </c>
      <c r="P1257" s="5">
        <f t="shared" si="76"/>
        <v>36.01</v>
      </c>
      <c r="Q1257" s="5">
        <f t="shared" si="77"/>
        <v>14.11</v>
      </c>
      <c r="R1257" s="5">
        <f t="shared" si="78"/>
        <v>21.9</v>
      </c>
      <c r="S1257" s="7">
        <f t="shared" si="79"/>
        <v>0.60816439877811723</v>
      </c>
    </row>
    <row r="1258" spans="1:19" ht="15.6">
      <c r="A1258" s="2">
        <v>1546</v>
      </c>
      <c r="B1258" s="3">
        <v>46206</v>
      </c>
      <c r="C1258" s="4">
        <f>YEAR(SalesDataTable[[#This Row],[Order Date]])</f>
        <v>2026</v>
      </c>
      <c r="D1258" s="10" t="str">
        <f>"Q"&amp;ROUNDUP(MONTH(SalesDataTable[[#This Row],[Order Date]])/3,0)</f>
        <v>Q3</v>
      </c>
      <c r="E1258" s="4" t="str">
        <f>TEXT(SalesDataTable[[#This Row],[Order Date]],"mmm")</f>
        <v>Jul</v>
      </c>
      <c r="F1258" s="4" t="s">
        <v>20</v>
      </c>
      <c r="G1258" s="4" t="s">
        <v>47</v>
      </c>
      <c r="H1258" s="4" t="s">
        <v>2</v>
      </c>
      <c r="I1258" s="4" t="s">
        <v>16</v>
      </c>
      <c r="J1258" s="4" t="s">
        <v>14</v>
      </c>
      <c r="K1258" s="4" t="s">
        <v>48</v>
      </c>
      <c r="L1258" s="8">
        <v>1</v>
      </c>
      <c r="M1258" s="5">
        <v>165.8</v>
      </c>
      <c r="N1258" s="6">
        <v>0.1</v>
      </c>
      <c r="O1258" s="5">
        <v>88.32</v>
      </c>
      <c r="P1258" s="5">
        <f t="shared" si="76"/>
        <v>149.22000000000003</v>
      </c>
      <c r="Q1258" s="5">
        <f t="shared" si="77"/>
        <v>88.32</v>
      </c>
      <c r="R1258" s="5">
        <f t="shared" si="78"/>
        <v>60.900000000000034</v>
      </c>
      <c r="S1258" s="7">
        <f t="shared" si="79"/>
        <v>0.40812223562525146</v>
      </c>
    </row>
    <row r="1259" spans="1:19" ht="15.6">
      <c r="A1259" s="2">
        <v>3610</v>
      </c>
      <c r="B1259" s="3">
        <v>46206</v>
      </c>
      <c r="C1259" s="4">
        <f>YEAR(SalesDataTable[[#This Row],[Order Date]])</f>
        <v>2026</v>
      </c>
      <c r="D1259" s="10" t="str">
        <f>"Q"&amp;ROUNDUP(MONTH(SalesDataTable[[#This Row],[Order Date]])/3,0)</f>
        <v>Q3</v>
      </c>
      <c r="E1259" s="4" t="str">
        <f>TEXT(SalesDataTable[[#This Row],[Order Date]],"mmm")</f>
        <v>Jul</v>
      </c>
      <c r="F1259" s="4" t="s">
        <v>11</v>
      </c>
      <c r="G1259" s="4" t="s">
        <v>12</v>
      </c>
      <c r="H1259" s="4" t="s">
        <v>8</v>
      </c>
      <c r="I1259" s="4" t="s">
        <v>16</v>
      </c>
      <c r="J1259" s="4" t="s">
        <v>34</v>
      </c>
      <c r="K1259" s="4" t="s">
        <v>35</v>
      </c>
      <c r="L1259" s="8">
        <v>5</v>
      </c>
      <c r="M1259" s="5">
        <v>40.36</v>
      </c>
      <c r="N1259" s="6">
        <v>0.15</v>
      </c>
      <c r="O1259" s="5">
        <v>14.57</v>
      </c>
      <c r="P1259" s="5">
        <f t="shared" si="76"/>
        <v>171.53</v>
      </c>
      <c r="Q1259" s="5">
        <f t="shared" si="77"/>
        <v>72.849999999999994</v>
      </c>
      <c r="R1259" s="5">
        <f t="shared" si="78"/>
        <v>98.68</v>
      </c>
      <c r="S1259" s="7">
        <f t="shared" si="79"/>
        <v>0.57529295167026184</v>
      </c>
    </row>
    <row r="1260" spans="1:19" ht="15.6">
      <c r="A1260" s="2">
        <v>3931</v>
      </c>
      <c r="B1260" s="3">
        <v>46206</v>
      </c>
      <c r="C1260" s="4">
        <f>YEAR(SalesDataTable[[#This Row],[Order Date]])</f>
        <v>2026</v>
      </c>
      <c r="D1260" s="10" t="str">
        <f>"Q"&amp;ROUNDUP(MONTH(SalesDataTable[[#This Row],[Order Date]])/3,0)</f>
        <v>Q3</v>
      </c>
      <c r="E1260" s="4" t="str">
        <f>TEXT(SalesDataTable[[#This Row],[Order Date]],"mmm")</f>
        <v>Jul</v>
      </c>
      <c r="F1260" s="4" t="s">
        <v>11</v>
      </c>
      <c r="G1260" s="4" t="s">
        <v>52</v>
      </c>
      <c r="H1260" s="4" t="s">
        <v>8</v>
      </c>
      <c r="I1260" s="4" t="s">
        <v>16</v>
      </c>
      <c r="J1260" s="4" t="s">
        <v>9</v>
      </c>
      <c r="K1260" s="4" t="s">
        <v>17</v>
      </c>
      <c r="L1260" s="8">
        <v>12</v>
      </c>
      <c r="M1260" s="5">
        <v>143.77000000000001</v>
      </c>
      <c r="N1260" s="6">
        <v>0.1</v>
      </c>
      <c r="O1260" s="5">
        <v>81.680000000000007</v>
      </c>
      <c r="P1260" s="5">
        <f t="shared" si="76"/>
        <v>1552.7160000000003</v>
      </c>
      <c r="Q1260" s="5">
        <f t="shared" si="77"/>
        <v>980.16000000000008</v>
      </c>
      <c r="R1260" s="5">
        <f t="shared" si="78"/>
        <v>572.55600000000027</v>
      </c>
      <c r="S1260" s="7">
        <f t="shared" si="79"/>
        <v>0.3687448316369511</v>
      </c>
    </row>
    <row r="1261" spans="1:19" ht="15.6">
      <c r="A1261" s="2">
        <v>3942</v>
      </c>
      <c r="B1261" s="3">
        <v>46206</v>
      </c>
      <c r="C1261" s="4">
        <f>YEAR(SalesDataTable[[#This Row],[Order Date]])</f>
        <v>2026</v>
      </c>
      <c r="D1261" s="10" t="str">
        <f>"Q"&amp;ROUNDUP(MONTH(SalesDataTable[[#This Row],[Order Date]])/3,0)</f>
        <v>Q3</v>
      </c>
      <c r="E1261" s="4" t="str">
        <f>TEXT(SalesDataTable[[#This Row],[Order Date]],"mmm")</f>
        <v>Jul</v>
      </c>
      <c r="F1261" s="4" t="s">
        <v>6</v>
      </c>
      <c r="G1261" s="4" t="s">
        <v>43</v>
      </c>
      <c r="H1261" s="4" t="s">
        <v>2</v>
      </c>
      <c r="I1261" s="4" t="s">
        <v>13</v>
      </c>
      <c r="J1261" s="4" t="s">
        <v>9</v>
      </c>
      <c r="K1261" s="4" t="s">
        <v>46</v>
      </c>
      <c r="L1261" s="8">
        <v>2</v>
      </c>
      <c r="M1261" s="5">
        <v>70.5</v>
      </c>
      <c r="N1261" s="6">
        <v>0</v>
      </c>
      <c r="O1261" s="5">
        <v>32.51</v>
      </c>
      <c r="P1261" s="5">
        <f t="shared" si="76"/>
        <v>141</v>
      </c>
      <c r="Q1261" s="5">
        <f t="shared" si="77"/>
        <v>65.02</v>
      </c>
      <c r="R1261" s="5">
        <f t="shared" si="78"/>
        <v>75.98</v>
      </c>
      <c r="S1261" s="7">
        <f t="shared" si="79"/>
        <v>0.53886524822695037</v>
      </c>
    </row>
    <row r="1262" spans="1:19" ht="15.6">
      <c r="A1262" s="2">
        <v>4165</v>
      </c>
      <c r="B1262" s="3">
        <v>46206</v>
      </c>
      <c r="C1262" s="4">
        <f>YEAR(SalesDataTable[[#This Row],[Order Date]])</f>
        <v>2026</v>
      </c>
      <c r="D1262" s="10" t="str">
        <f>"Q"&amp;ROUNDUP(MONTH(SalesDataTable[[#This Row],[Order Date]])/3,0)</f>
        <v>Q3</v>
      </c>
      <c r="E1262" s="4" t="str">
        <f>TEXT(SalesDataTable[[#This Row],[Order Date]],"mmm")</f>
        <v>Jul</v>
      </c>
      <c r="F1262" s="4" t="s">
        <v>6</v>
      </c>
      <c r="G1262" s="4" t="s">
        <v>49</v>
      </c>
      <c r="H1262" s="4" t="s">
        <v>2</v>
      </c>
      <c r="I1262" s="4" t="s">
        <v>13</v>
      </c>
      <c r="J1262" s="4" t="s">
        <v>9</v>
      </c>
      <c r="K1262" s="4" t="s">
        <v>37</v>
      </c>
      <c r="L1262" s="8">
        <v>2</v>
      </c>
      <c r="M1262" s="5">
        <v>152.88999999999999</v>
      </c>
      <c r="N1262" s="6">
        <v>0</v>
      </c>
      <c r="O1262" s="5">
        <v>81.34</v>
      </c>
      <c r="P1262" s="5">
        <f t="shared" si="76"/>
        <v>305.77999999999997</v>
      </c>
      <c r="Q1262" s="5">
        <f t="shared" si="77"/>
        <v>162.68</v>
      </c>
      <c r="R1262" s="5">
        <f t="shared" si="78"/>
        <v>143.09999999999997</v>
      </c>
      <c r="S1262" s="7">
        <f t="shared" si="79"/>
        <v>0.46798351756164558</v>
      </c>
    </row>
    <row r="1263" spans="1:19" ht="15.6">
      <c r="A1263" s="2">
        <v>1149</v>
      </c>
      <c r="B1263" s="3">
        <v>46207</v>
      </c>
      <c r="C1263" s="4">
        <f>YEAR(SalesDataTable[[#This Row],[Order Date]])</f>
        <v>2026</v>
      </c>
      <c r="D1263" s="10" t="str">
        <f>"Q"&amp;ROUNDUP(MONTH(SalesDataTable[[#This Row],[Order Date]])/3,0)</f>
        <v>Q3</v>
      </c>
      <c r="E1263" s="4" t="str">
        <f>TEXT(SalesDataTable[[#This Row],[Order Date]],"mmm")</f>
        <v>Jul</v>
      </c>
      <c r="F1263" s="4" t="s">
        <v>0</v>
      </c>
      <c r="G1263" s="4" t="s">
        <v>50</v>
      </c>
      <c r="H1263" s="4" t="s">
        <v>2</v>
      </c>
      <c r="I1263" s="4" t="s">
        <v>13</v>
      </c>
      <c r="J1263" s="4" t="s">
        <v>4</v>
      </c>
      <c r="K1263" s="4" t="s">
        <v>5</v>
      </c>
      <c r="L1263" s="8">
        <v>2</v>
      </c>
      <c r="M1263" s="5">
        <v>81.900000000000006</v>
      </c>
      <c r="N1263" s="6">
        <v>0</v>
      </c>
      <c r="O1263" s="5">
        <v>42.61</v>
      </c>
      <c r="P1263" s="5">
        <f t="shared" si="76"/>
        <v>163.80000000000001</v>
      </c>
      <c r="Q1263" s="5">
        <f t="shared" si="77"/>
        <v>85.22</v>
      </c>
      <c r="R1263" s="5">
        <f t="shared" si="78"/>
        <v>78.580000000000013</v>
      </c>
      <c r="S1263" s="7">
        <f t="shared" si="79"/>
        <v>0.47973137973137975</v>
      </c>
    </row>
    <row r="1264" spans="1:19" ht="15.6">
      <c r="A1264" s="2">
        <v>1310</v>
      </c>
      <c r="B1264" s="3">
        <v>46207</v>
      </c>
      <c r="C1264" s="4">
        <f>YEAR(SalesDataTable[[#This Row],[Order Date]])</f>
        <v>2026</v>
      </c>
      <c r="D1264" s="10" t="str">
        <f>"Q"&amp;ROUNDUP(MONTH(SalesDataTable[[#This Row],[Order Date]])/3,0)</f>
        <v>Q3</v>
      </c>
      <c r="E1264" s="4" t="str">
        <f>TEXT(SalesDataTable[[#This Row],[Order Date]],"mmm")</f>
        <v>Jul</v>
      </c>
      <c r="F1264" s="4" t="s">
        <v>11</v>
      </c>
      <c r="G1264" s="4" t="s">
        <v>39</v>
      </c>
      <c r="H1264" s="4" t="s">
        <v>19</v>
      </c>
      <c r="I1264" s="4" t="s">
        <v>13</v>
      </c>
      <c r="J1264" s="4" t="s">
        <v>4</v>
      </c>
      <c r="K1264" s="4" t="s">
        <v>30</v>
      </c>
      <c r="L1264" s="8">
        <v>1</v>
      </c>
      <c r="M1264" s="5">
        <v>103.58</v>
      </c>
      <c r="N1264" s="6">
        <v>0</v>
      </c>
      <c r="O1264" s="5">
        <v>51.94</v>
      </c>
      <c r="P1264" s="5">
        <f t="shared" si="76"/>
        <v>103.58</v>
      </c>
      <c r="Q1264" s="5">
        <f t="shared" si="77"/>
        <v>51.94</v>
      </c>
      <c r="R1264" s="5">
        <f t="shared" si="78"/>
        <v>51.64</v>
      </c>
      <c r="S1264" s="7">
        <f t="shared" si="79"/>
        <v>0.49855184398532537</v>
      </c>
    </row>
    <row r="1265" spans="1:19" ht="15.6">
      <c r="A1265" s="2">
        <v>2352</v>
      </c>
      <c r="B1265" s="3">
        <v>46207</v>
      </c>
      <c r="C1265" s="4">
        <f>YEAR(SalesDataTable[[#This Row],[Order Date]])</f>
        <v>2026</v>
      </c>
      <c r="D1265" s="10" t="str">
        <f>"Q"&amp;ROUNDUP(MONTH(SalesDataTable[[#This Row],[Order Date]])/3,0)</f>
        <v>Q3</v>
      </c>
      <c r="E1265" s="4" t="str">
        <f>TEXT(SalesDataTable[[#This Row],[Order Date]],"mmm")</f>
        <v>Jul</v>
      </c>
      <c r="F1265" s="4" t="s">
        <v>11</v>
      </c>
      <c r="G1265" s="4" t="s">
        <v>18</v>
      </c>
      <c r="H1265" s="4" t="s">
        <v>8</v>
      </c>
      <c r="I1265" s="4" t="s">
        <v>3</v>
      </c>
      <c r="J1265" s="4" t="s">
        <v>9</v>
      </c>
      <c r="K1265" s="4" t="s">
        <v>46</v>
      </c>
      <c r="L1265" s="8">
        <v>4</v>
      </c>
      <c r="M1265" s="5">
        <v>69.7</v>
      </c>
      <c r="N1265" s="6">
        <v>0.1</v>
      </c>
      <c r="O1265" s="5">
        <v>32.799999999999997</v>
      </c>
      <c r="P1265" s="5">
        <f t="shared" si="76"/>
        <v>250.92000000000002</v>
      </c>
      <c r="Q1265" s="5">
        <f t="shared" si="77"/>
        <v>131.19999999999999</v>
      </c>
      <c r="R1265" s="5">
        <f t="shared" si="78"/>
        <v>119.72000000000003</v>
      </c>
      <c r="S1265" s="7">
        <f t="shared" si="79"/>
        <v>0.47712418300653603</v>
      </c>
    </row>
    <row r="1266" spans="1:19" ht="15.6">
      <c r="A1266" s="2">
        <v>2547</v>
      </c>
      <c r="B1266" s="3">
        <v>46207</v>
      </c>
      <c r="C1266" s="4">
        <f>YEAR(SalesDataTable[[#This Row],[Order Date]])</f>
        <v>2026</v>
      </c>
      <c r="D1266" s="10" t="str">
        <f>"Q"&amp;ROUNDUP(MONTH(SalesDataTable[[#This Row],[Order Date]])/3,0)</f>
        <v>Q3</v>
      </c>
      <c r="E1266" s="4" t="str">
        <f>TEXT(SalesDataTable[[#This Row],[Order Date]],"mmm")</f>
        <v>Jul</v>
      </c>
      <c r="F1266" s="4" t="s">
        <v>6</v>
      </c>
      <c r="G1266" s="4" t="s">
        <v>43</v>
      </c>
      <c r="H1266" s="4" t="s">
        <v>2</v>
      </c>
      <c r="I1266" s="4" t="s">
        <v>16</v>
      </c>
      <c r="J1266" s="4" t="s">
        <v>34</v>
      </c>
      <c r="K1266" s="4" t="s">
        <v>35</v>
      </c>
      <c r="L1266" s="8">
        <v>1</v>
      </c>
      <c r="M1266" s="5">
        <v>40.549999999999997</v>
      </c>
      <c r="N1266" s="6">
        <v>0.05</v>
      </c>
      <c r="O1266" s="5">
        <v>14.44</v>
      </c>
      <c r="P1266" s="5">
        <f t="shared" si="76"/>
        <v>38.522499999999994</v>
      </c>
      <c r="Q1266" s="5">
        <f t="shared" si="77"/>
        <v>14.44</v>
      </c>
      <c r="R1266" s="5">
        <f t="shared" si="78"/>
        <v>24.082499999999996</v>
      </c>
      <c r="S1266" s="7">
        <f t="shared" si="79"/>
        <v>0.62515413070283599</v>
      </c>
    </row>
    <row r="1267" spans="1:19" ht="15.6">
      <c r="A1267" s="2">
        <v>2720</v>
      </c>
      <c r="B1267" s="3">
        <v>46207</v>
      </c>
      <c r="C1267" s="4">
        <f>YEAR(SalesDataTable[[#This Row],[Order Date]])</f>
        <v>2026</v>
      </c>
      <c r="D1267" s="10" t="str">
        <f>"Q"&amp;ROUNDUP(MONTH(SalesDataTable[[#This Row],[Order Date]])/3,0)</f>
        <v>Q3</v>
      </c>
      <c r="E1267" s="4" t="str">
        <f>TEXT(SalesDataTable[[#This Row],[Order Date]],"mmm")</f>
        <v>Jul</v>
      </c>
      <c r="F1267" s="4" t="s">
        <v>20</v>
      </c>
      <c r="G1267" s="4" t="s">
        <v>33</v>
      </c>
      <c r="H1267" s="4" t="s">
        <v>2</v>
      </c>
      <c r="I1267" s="4" t="s">
        <v>13</v>
      </c>
      <c r="J1267" s="4" t="s">
        <v>9</v>
      </c>
      <c r="K1267" s="4" t="s">
        <v>17</v>
      </c>
      <c r="L1267" s="8">
        <v>2</v>
      </c>
      <c r="M1267" s="5">
        <v>145.88999999999999</v>
      </c>
      <c r="N1267" s="6">
        <v>0</v>
      </c>
      <c r="O1267" s="5">
        <v>80.709999999999994</v>
      </c>
      <c r="P1267" s="5">
        <f t="shared" si="76"/>
        <v>291.77999999999997</v>
      </c>
      <c r="Q1267" s="5">
        <f t="shared" si="77"/>
        <v>161.41999999999999</v>
      </c>
      <c r="R1267" s="5">
        <f t="shared" si="78"/>
        <v>130.35999999999999</v>
      </c>
      <c r="S1267" s="7">
        <f t="shared" si="79"/>
        <v>0.4467749674412228</v>
      </c>
    </row>
    <row r="1268" spans="1:19" ht="15.6">
      <c r="A1268" s="2">
        <v>3591</v>
      </c>
      <c r="B1268" s="3">
        <v>46207</v>
      </c>
      <c r="C1268" s="4">
        <f>YEAR(SalesDataTable[[#This Row],[Order Date]])</f>
        <v>2026</v>
      </c>
      <c r="D1268" s="10" t="str">
        <f>"Q"&amp;ROUNDUP(MONTH(SalesDataTable[[#This Row],[Order Date]])/3,0)</f>
        <v>Q3</v>
      </c>
      <c r="E1268" s="4" t="str">
        <f>TEXT(SalesDataTable[[#This Row],[Order Date]],"mmm")</f>
        <v>Jul</v>
      </c>
      <c r="F1268" s="4" t="s">
        <v>20</v>
      </c>
      <c r="G1268" s="4" t="s">
        <v>47</v>
      </c>
      <c r="H1268" s="4" t="s">
        <v>2</v>
      </c>
      <c r="I1268" s="4" t="s">
        <v>3</v>
      </c>
      <c r="J1268" s="4" t="s">
        <v>14</v>
      </c>
      <c r="K1268" s="4" t="s">
        <v>48</v>
      </c>
      <c r="L1268" s="8">
        <v>1</v>
      </c>
      <c r="M1268" s="5">
        <v>163.25</v>
      </c>
      <c r="N1268" s="6">
        <v>0</v>
      </c>
      <c r="O1268" s="5">
        <v>89.71</v>
      </c>
      <c r="P1268" s="5">
        <f t="shared" si="76"/>
        <v>163.25</v>
      </c>
      <c r="Q1268" s="5">
        <f t="shared" si="77"/>
        <v>89.71</v>
      </c>
      <c r="R1268" s="5">
        <f t="shared" si="78"/>
        <v>73.540000000000006</v>
      </c>
      <c r="S1268" s="7">
        <f t="shared" si="79"/>
        <v>0.45047473200612559</v>
      </c>
    </row>
    <row r="1269" spans="1:19" ht="15.6">
      <c r="A1269" s="2">
        <v>3819</v>
      </c>
      <c r="B1269" s="3">
        <v>46207</v>
      </c>
      <c r="C1269" s="4">
        <f>YEAR(SalesDataTable[[#This Row],[Order Date]])</f>
        <v>2026</v>
      </c>
      <c r="D1269" s="10" t="str">
        <f>"Q"&amp;ROUNDUP(MONTH(SalesDataTable[[#This Row],[Order Date]])/3,0)</f>
        <v>Q3</v>
      </c>
      <c r="E1269" s="4" t="str">
        <f>TEXT(SalesDataTable[[#This Row],[Order Date]],"mmm")</f>
        <v>Jul</v>
      </c>
      <c r="F1269" s="4" t="s">
        <v>6</v>
      </c>
      <c r="G1269" s="4" t="s">
        <v>7</v>
      </c>
      <c r="H1269" s="4" t="s">
        <v>2</v>
      </c>
      <c r="I1269" s="4" t="s">
        <v>3</v>
      </c>
      <c r="J1269" s="4" t="s">
        <v>34</v>
      </c>
      <c r="K1269" s="4" t="s">
        <v>35</v>
      </c>
      <c r="L1269" s="8">
        <v>1</v>
      </c>
      <c r="M1269" s="5">
        <v>40.39</v>
      </c>
      <c r="N1269" s="6">
        <v>0.1</v>
      </c>
      <c r="O1269" s="5">
        <v>14.38</v>
      </c>
      <c r="P1269" s="5">
        <f t="shared" si="76"/>
        <v>36.350999999999999</v>
      </c>
      <c r="Q1269" s="5">
        <f t="shared" si="77"/>
        <v>14.38</v>
      </c>
      <c r="R1269" s="5">
        <f t="shared" si="78"/>
        <v>21.970999999999997</v>
      </c>
      <c r="S1269" s="7">
        <f t="shared" si="79"/>
        <v>0.60441253335534095</v>
      </c>
    </row>
    <row r="1270" spans="1:19" ht="15.6">
      <c r="A1270" s="2">
        <v>4869</v>
      </c>
      <c r="B1270" s="3">
        <v>46207</v>
      </c>
      <c r="C1270" s="4">
        <f>YEAR(SalesDataTable[[#This Row],[Order Date]])</f>
        <v>2026</v>
      </c>
      <c r="D1270" s="10" t="str">
        <f>"Q"&amp;ROUNDUP(MONTH(SalesDataTable[[#This Row],[Order Date]])/3,0)</f>
        <v>Q3</v>
      </c>
      <c r="E1270" s="4" t="str">
        <f>TEXT(SalesDataTable[[#This Row],[Order Date]],"mmm")</f>
        <v>Jul</v>
      </c>
      <c r="F1270" s="4" t="s">
        <v>0</v>
      </c>
      <c r="G1270" s="4" t="s">
        <v>50</v>
      </c>
      <c r="H1270" s="4" t="s">
        <v>19</v>
      </c>
      <c r="I1270" s="4" t="s">
        <v>3</v>
      </c>
      <c r="J1270" s="4" t="s">
        <v>23</v>
      </c>
      <c r="K1270" s="4" t="s">
        <v>29</v>
      </c>
      <c r="L1270" s="8">
        <v>1</v>
      </c>
      <c r="M1270" s="5">
        <v>200.22</v>
      </c>
      <c r="N1270" s="6">
        <v>0</v>
      </c>
      <c r="O1270" s="5">
        <v>104.38</v>
      </c>
      <c r="P1270" s="5">
        <f t="shared" si="76"/>
        <v>200.22</v>
      </c>
      <c r="Q1270" s="5">
        <f t="shared" si="77"/>
        <v>104.38</v>
      </c>
      <c r="R1270" s="5">
        <f t="shared" si="78"/>
        <v>95.84</v>
      </c>
      <c r="S1270" s="7">
        <f t="shared" si="79"/>
        <v>0.47867345919488563</v>
      </c>
    </row>
    <row r="1271" spans="1:19" ht="15.6">
      <c r="A1271" s="2">
        <v>4940</v>
      </c>
      <c r="B1271" s="3">
        <v>46207</v>
      </c>
      <c r="C1271" s="4">
        <f>YEAR(SalesDataTable[[#This Row],[Order Date]])</f>
        <v>2026</v>
      </c>
      <c r="D1271" s="10" t="str">
        <f>"Q"&amp;ROUNDUP(MONTH(SalesDataTable[[#This Row],[Order Date]])/3,0)</f>
        <v>Q3</v>
      </c>
      <c r="E1271" s="4" t="str">
        <f>TEXT(SalesDataTable[[#This Row],[Order Date]],"mmm")</f>
        <v>Jul</v>
      </c>
      <c r="F1271" s="4" t="s">
        <v>6</v>
      </c>
      <c r="G1271" s="4" t="s">
        <v>27</v>
      </c>
      <c r="H1271" s="4" t="s">
        <v>2</v>
      </c>
      <c r="I1271" s="4" t="s">
        <v>3</v>
      </c>
      <c r="J1271" s="4" t="s">
        <v>14</v>
      </c>
      <c r="K1271" s="4" t="s">
        <v>48</v>
      </c>
      <c r="L1271" s="8">
        <v>1</v>
      </c>
      <c r="M1271" s="5">
        <v>164.78</v>
      </c>
      <c r="N1271" s="6">
        <v>0.1</v>
      </c>
      <c r="O1271" s="5">
        <v>88.72</v>
      </c>
      <c r="P1271" s="5">
        <f t="shared" si="76"/>
        <v>148.30199999999999</v>
      </c>
      <c r="Q1271" s="5">
        <f t="shared" si="77"/>
        <v>88.72</v>
      </c>
      <c r="R1271" s="5">
        <f t="shared" si="78"/>
        <v>59.581999999999994</v>
      </c>
      <c r="S1271" s="7">
        <f t="shared" si="79"/>
        <v>0.4017612709201494</v>
      </c>
    </row>
    <row r="1272" spans="1:19" ht="15.6">
      <c r="A1272" s="2">
        <v>5164</v>
      </c>
      <c r="B1272" s="3">
        <v>46207</v>
      </c>
      <c r="C1272" s="4">
        <f>YEAR(SalesDataTable[[#This Row],[Order Date]])</f>
        <v>2026</v>
      </c>
      <c r="D1272" s="10" t="str">
        <f>"Q"&amp;ROUNDUP(MONTH(SalesDataTable[[#This Row],[Order Date]])/3,0)</f>
        <v>Q3</v>
      </c>
      <c r="E1272" s="4" t="str">
        <f>TEXT(SalesDataTable[[#This Row],[Order Date]],"mmm")</f>
        <v>Jul</v>
      </c>
      <c r="F1272" s="4" t="s">
        <v>6</v>
      </c>
      <c r="G1272" s="4" t="s">
        <v>49</v>
      </c>
      <c r="H1272" s="4" t="s">
        <v>2</v>
      </c>
      <c r="I1272" s="4" t="s">
        <v>3</v>
      </c>
      <c r="J1272" s="4" t="s">
        <v>9</v>
      </c>
      <c r="K1272" s="4" t="s">
        <v>17</v>
      </c>
      <c r="L1272" s="8">
        <v>4</v>
      </c>
      <c r="M1272" s="5">
        <v>142.86000000000001</v>
      </c>
      <c r="N1272" s="6">
        <v>0</v>
      </c>
      <c r="O1272" s="5">
        <v>81.62</v>
      </c>
      <c r="P1272" s="5">
        <f t="shared" si="76"/>
        <v>571.44000000000005</v>
      </c>
      <c r="Q1272" s="5">
        <f t="shared" si="77"/>
        <v>326.48</v>
      </c>
      <c r="R1272" s="5">
        <f t="shared" si="78"/>
        <v>244.96000000000004</v>
      </c>
      <c r="S1272" s="7">
        <f t="shared" si="79"/>
        <v>0.42867142657146862</v>
      </c>
    </row>
    <row r="1273" spans="1:19" ht="15.6">
      <c r="A1273" s="2">
        <v>659</v>
      </c>
      <c r="B1273" s="3">
        <v>46208</v>
      </c>
      <c r="C1273" s="4">
        <f>YEAR(SalesDataTable[[#This Row],[Order Date]])</f>
        <v>2026</v>
      </c>
      <c r="D1273" s="10" t="str">
        <f>"Q"&amp;ROUNDUP(MONTH(SalesDataTable[[#This Row],[Order Date]])/3,0)</f>
        <v>Q3</v>
      </c>
      <c r="E1273" s="4" t="str">
        <f>TEXT(SalesDataTable[[#This Row],[Order Date]],"mmm")</f>
        <v>Jul</v>
      </c>
      <c r="F1273" s="4" t="s">
        <v>20</v>
      </c>
      <c r="G1273" s="4" t="s">
        <v>47</v>
      </c>
      <c r="H1273" s="4" t="s">
        <v>28</v>
      </c>
      <c r="I1273" s="4" t="s">
        <v>16</v>
      </c>
      <c r="J1273" s="4" t="s">
        <v>4</v>
      </c>
      <c r="K1273" s="4" t="s">
        <v>26</v>
      </c>
      <c r="L1273" s="8">
        <v>1</v>
      </c>
      <c r="M1273" s="5">
        <v>41.18</v>
      </c>
      <c r="N1273" s="6">
        <v>0</v>
      </c>
      <c r="O1273" s="5">
        <v>16.25</v>
      </c>
      <c r="P1273" s="5">
        <f t="shared" si="76"/>
        <v>41.18</v>
      </c>
      <c r="Q1273" s="5">
        <f t="shared" si="77"/>
        <v>16.25</v>
      </c>
      <c r="R1273" s="5">
        <f t="shared" si="78"/>
        <v>24.93</v>
      </c>
      <c r="S1273" s="7">
        <f t="shared" si="79"/>
        <v>0.6053909664885867</v>
      </c>
    </row>
    <row r="1274" spans="1:19" ht="15.6">
      <c r="A1274" s="2">
        <v>969</v>
      </c>
      <c r="B1274" s="3">
        <v>46208</v>
      </c>
      <c r="C1274" s="4">
        <f>YEAR(SalesDataTable[[#This Row],[Order Date]])</f>
        <v>2026</v>
      </c>
      <c r="D1274" s="10" t="str">
        <f>"Q"&amp;ROUNDUP(MONTH(SalesDataTable[[#This Row],[Order Date]])/3,0)</f>
        <v>Q3</v>
      </c>
      <c r="E1274" s="4" t="str">
        <f>TEXT(SalesDataTable[[#This Row],[Order Date]],"mmm")</f>
        <v>Jul</v>
      </c>
      <c r="F1274" s="4" t="s">
        <v>6</v>
      </c>
      <c r="G1274" s="4" t="s">
        <v>41</v>
      </c>
      <c r="H1274" s="4" t="s">
        <v>8</v>
      </c>
      <c r="I1274" s="4" t="s">
        <v>16</v>
      </c>
      <c r="J1274" s="4" t="s">
        <v>34</v>
      </c>
      <c r="K1274" s="4" t="s">
        <v>42</v>
      </c>
      <c r="L1274" s="8">
        <v>12</v>
      </c>
      <c r="M1274" s="5">
        <v>35.81</v>
      </c>
      <c r="N1274" s="6">
        <v>0.15</v>
      </c>
      <c r="O1274" s="5">
        <v>14.29</v>
      </c>
      <c r="P1274" s="5">
        <f t="shared" si="76"/>
        <v>365.262</v>
      </c>
      <c r="Q1274" s="5">
        <f t="shared" si="77"/>
        <v>171.48</v>
      </c>
      <c r="R1274" s="5">
        <f t="shared" si="78"/>
        <v>193.78200000000001</v>
      </c>
      <c r="S1274" s="7">
        <f t="shared" si="79"/>
        <v>0.53052877112866936</v>
      </c>
    </row>
    <row r="1275" spans="1:19" ht="15.6">
      <c r="A1275" s="2">
        <v>1096</v>
      </c>
      <c r="B1275" s="3">
        <v>46208</v>
      </c>
      <c r="C1275" s="4">
        <f>YEAR(SalesDataTable[[#This Row],[Order Date]])</f>
        <v>2026</v>
      </c>
      <c r="D1275" s="10" t="str">
        <f>"Q"&amp;ROUNDUP(MONTH(SalesDataTable[[#This Row],[Order Date]])/3,0)</f>
        <v>Q3</v>
      </c>
      <c r="E1275" s="4" t="str">
        <f>TEXT(SalesDataTable[[#This Row],[Order Date]],"mmm")</f>
        <v>Jul</v>
      </c>
      <c r="F1275" s="4" t="s">
        <v>6</v>
      </c>
      <c r="G1275" s="4" t="s">
        <v>49</v>
      </c>
      <c r="H1275" s="4" t="s">
        <v>19</v>
      </c>
      <c r="I1275" s="4" t="s">
        <v>13</v>
      </c>
      <c r="J1275" s="4" t="s">
        <v>23</v>
      </c>
      <c r="K1275" s="4" t="s">
        <v>24</v>
      </c>
      <c r="L1275" s="8">
        <v>3</v>
      </c>
      <c r="M1275" s="5">
        <v>345.42</v>
      </c>
      <c r="N1275" s="6">
        <v>0</v>
      </c>
      <c r="O1275" s="5">
        <v>198.69</v>
      </c>
      <c r="P1275" s="5">
        <f t="shared" si="76"/>
        <v>1036.26</v>
      </c>
      <c r="Q1275" s="5">
        <f t="shared" si="77"/>
        <v>596.06999999999994</v>
      </c>
      <c r="R1275" s="5">
        <f t="shared" si="78"/>
        <v>440.19000000000005</v>
      </c>
      <c r="S1275" s="7">
        <f t="shared" si="79"/>
        <v>0.42478721556366167</v>
      </c>
    </row>
    <row r="1276" spans="1:19" ht="15.6">
      <c r="A1276" s="2">
        <v>1440</v>
      </c>
      <c r="B1276" s="3">
        <v>46208</v>
      </c>
      <c r="C1276" s="4">
        <f>YEAR(SalesDataTable[[#This Row],[Order Date]])</f>
        <v>2026</v>
      </c>
      <c r="D1276" s="10" t="str">
        <f>"Q"&amp;ROUNDUP(MONTH(SalesDataTable[[#This Row],[Order Date]])/3,0)</f>
        <v>Q3</v>
      </c>
      <c r="E1276" s="4" t="str">
        <f>TEXT(SalesDataTable[[#This Row],[Order Date]],"mmm")</f>
        <v>Jul</v>
      </c>
      <c r="F1276" s="4" t="s">
        <v>20</v>
      </c>
      <c r="G1276" s="4" t="s">
        <v>33</v>
      </c>
      <c r="H1276" s="4" t="s">
        <v>2</v>
      </c>
      <c r="I1276" s="4" t="s">
        <v>3</v>
      </c>
      <c r="J1276" s="4" t="s">
        <v>4</v>
      </c>
      <c r="K1276" s="4" t="s">
        <v>30</v>
      </c>
      <c r="L1276" s="8">
        <v>4</v>
      </c>
      <c r="M1276" s="5">
        <v>101.66</v>
      </c>
      <c r="N1276" s="6">
        <v>0.1</v>
      </c>
      <c r="O1276" s="5">
        <v>51.55</v>
      </c>
      <c r="P1276" s="5">
        <f t="shared" si="76"/>
        <v>365.976</v>
      </c>
      <c r="Q1276" s="5">
        <f t="shared" si="77"/>
        <v>206.2</v>
      </c>
      <c r="R1276" s="5">
        <f t="shared" si="78"/>
        <v>159.77600000000001</v>
      </c>
      <c r="S1276" s="7">
        <f t="shared" si="79"/>
        <v>0.43657507596126527</v>
      </c>
    </row>
    <row r="1277" spans="1:19" ht="15.6">
      <c r="A1277" s="2">
        <v>2052</v>
      </c>
      <c r="B1277" s="3">
        <v>46208</v>
      </c>
      <c r="C1277" s="4">
        <f>YEAR(SalesDataTable[[#This Row],[Order Date]])</f>
        <v>2026</v>
      </c>
      <c r="D1277" s="10" t="str">
        <f>"Q"&amp;ROUNDUP(MONTH(SalesDataTable[[#This Row],[Order Date]])/3,0)</f>
        <v>Q3</v>
      </c>
      <c r="E1277" s="4" t="str">
        <f>TEXT(SalesDataTable[[#This Row],[Order Date]],"mmm")</f>
        <v>Jul</v>
      </c>
      <c r="F1277" s="4" t="s">
        <v>20</v>
      </c>
      <c r="G1277" s="4" t="s">
        <v>47</v>
      </c>
      <c r="H1277" s="4" t="s">
        <v>2</v>
      </c>
      <c r="I1277" s="4" t="s">
        <v>16</v>
      </c>
      <c r="J1277" s="4" t="s">
        <v>9</v>
      </c>
      <c r="K1277" s="4" t="s">
        <v>17</v>
      </c>
      <c r="L1277" s="8">
        <v>3</v>
      </c>
      <c r="M1277" s="5">
        <v>146.88999999999999</v>
      </c>
      <c r="N1277" s="6">
        <v>0</v>
      </c>
      <c r="O1277" s="5">
        <v>77.650000000000006</v>
      </c>
      <c r="P1277" s="5">
        <f t="shared" si="76"/>
        <v>440.66999999999996</v>
      </c>
      <c r="Q1277" s="5">
        <f t="shared" si="77"/>
        <v>232.95000000000002</v>
      </c>
      <c r="R1277" s="5">
        <f t="shared" si="78"/>
        <v>207.71999999999994</v>
      </c>
      <c r="S1277" s="7">
        <f t="shared" si="79"/>
        <v>0.47137313636054179</v>
      </c>
    </row>
    <row r="1278" spans="1:19" ht="15.6">
      <c r="A1278" s="2">
        <v>2096</v>
      </c>
      <c r="B1278" s="3">
        <v>46208</v>
      </c>
      <c r="C1278" s="4">
        <f>YEAR(SalesDataTable[[#This Row],[Order Date]])</f>
        <v>2026</v>
      </c>
      <c r="D1278" s="10" t="str">
        <f>"Q"&amp;ROUNDUP(MONTH(SalesDataTable[[#This Row],[Order Date]])/3,0)</f>
        <v>Q3</v>
      </c>
      <c r="E1278" s="4" t="str">
        <f>TEXT(SalesDataTable[[#This Row],[Order Date]],"mmm")</f>
        <v>Jul</v>
      </c>
      <c r="F1278" s="4" t="s">
        <v>20</v>
      </c>
      <c r="G1278" s="4" t="s">
        <v>47</v>
      </c>
      <c r="H1278" s="4" t="s">
        <v>28</v>
      </c>
      <c r="I1278" s="4" t="s">
        <v>3</v>
      </c>
      <c r="J1278" s="4" t="s">
        <v>14</v>
      </c>
      <c r="K1278" s="4" t="s">
        <v>48</v>
      </c>
      <c r="L1278" s="8">
        <v>2</v>
      </c>
      <c r="M1278" s="5">
        <v>161.21</v>
      </c>
      <c r="N1278" s="6">
        <v>0</v>
      </c>
      <c r="O1278" s="5">
        <v>85.2</v>
      </c>
      <c r="P1278" s="5">
        <f t="shared" si="76"/>
        <v>322.42</v>
      </c>
      <c r="Q1278" s="5">
        <f t="shared" si="77"/>
        <v>170.4</v>
      </c>
      <c r="R1278" s="5">
        <f t="shared" si="78"/>
        <v>152.02000000000001</v>
      </c>
      <c r="S1278" s="7">
        <f t="shared" si="79"/>
        <v>0.47149680540909372</v>
      </c>
    </row>
    <row r="1279" spans="1:19" ht="15.6">
      <c r="A1279" s="2">
        <v>2488</v>
      </c>
      <c r="B1279" s="3">
        <v>46208</v>
      </c>
      <c r="C1279" s="4">
        <f>YEAR(SalesDataTable[[#This Row],[Order Date]])</f>
        <v>2026</v>
      </c>
      <c r="D1279" s="10" t="str">
        <f>"Q"&amp;ROUNDUP(MONTH(SalesDataTable[[#This Row],[Order Date]])/3,0)</f>
        <v>Q3</v>
      </c>
      <c r="E1279" s="4" t="str">
        <f>TEXT(SalesDataTable[[#This Row],[Order Date]],"mmm")</f>
        <v>Jul</v>
      </c>
      <c r="F1279" s="4" t="s">
        <v>20</v>
      </c>
      <c r="G1279" s="4" t="s">
        <v>33</v>
      </c>
      <c r="H1279" s="4" t="s">
        <v>19</v>
      </c>
      <c r="I1279" s="4" t="s">
        <v>13</v>
      </c>
      <c r="J1279" s="4" t="s">
        <v>9</v>
      </c>
      <c r="K1279" s="4" t="s">
        <v>46</v>
      </c>
      <c r="L1279" s="8">
        <v>2</v>
      </c>
      <c r="M1279" s="5">
        <v>71.27</v>
      </c>
      <c r="N1279" s="6">
        <v>0.05</v>
      </c>
      <c r="O1279" s="5">
        <v>32.85</v>
      </c>
      <c r="P1279" s="5">
        <f t="shared" si="76"/>
        <v>135.41299999999998</v>
      </c>
      <c r="Q1279" s="5">
        <f t="shared" si="77"/>
        <v>65.7</v>
      </c>
      <c r="R1279" s="5">
        <f t="shared" si="78"/>
        <v>69.71299999999998</v>
      </c>
      <c r="S1279" s="7">
        <f t="shared" si="79"/>
        <v>0.5148176319851121</v>
      </c>
    </row>
    <row r="1280" spans="1:19" ht="15.6">
      <c r="A1280" s="2">
        <v>3220</v>
      </c>
      <c r="B1280" s="3">
        <v>46208</v>
      </c>
      <c r="C1280" s="4">
        <f>YEAR(SalesDataTable[[#This Row],[Order Date]])</f>
        <v>2026</v>
      </c>
      <c r="D1280" s="10" t="str">
        <f>"Q"&amp;ROUNDUP(MONTH(SalesDataTable[[#This Row],[Order Date]])/3,0)</f>
        <v>Q3</v>
      </c>
      <c r="E1280" s="4" t="str">
        <f>TEXT(SalesDataTable[[#This Row],[Order Date]],"mmm")</f>
        <v>Jul</v>
      </c>
      <c r="F1280" s="4" t="s">
        <v>0</v>
      </c>
      <c r="G1280" s="4" t="s">
        <v>36</v>
      </c>
      <c r="H1280" s="4" t="s">
        <v>19</v>
      </c>
      <c r="I1280" s="4" t="s">
        <v>3</v>
      </c>
      <c r="J1280" s="4" t="s">
        <v>34</v>
      </c>
      <c r="K1280" s="4" t="s">
        <v>45</v>
      </c>
      <c r="L1280" s="8">
        <v>3</v>
      </c>
      <c r="M1280" s="5">
        <v>50.16</v>
      </c>
      <c r="N1280" s="6">
        <v>0.05</v>
      </c>
      <c r="O1280" s="5">
        <v>22.24</v>
      </c>
      <c r="P1280" s="5">
        <f t="shared" si="76"/>
        <v>142.95599999999999</v>
      </c>
      <c r="Q1280" s="5">
        <f t="shared" si="77"/>
        <v>66.72</v>
      </c>
      <c r="R1280" s="5">
        <f t="shared" si="78"/>
        <v>76.23599999999999</v>
      </c>
      <c r="S1280" s="7">
        <f t="shared" si="79"/>
        <v>0.53328296818601528</v>
      </c>
    </row>
    <row r="1281" spans="1:19" ht="15.6">
      <c r="A1281" s="2">
        <v>3711</v>
      </c>
      <c r="B1281" s="3">
        <v>46208</v>
      </c>
      <c r="C1281" s="4">
        <f>YEAR(SalesDataTable[[#This Row],[Order Date]])</f>
        <v>2026</v>
      </c>
      <c r="D1281" s="10" t="str">
        <f>"Q"&amp;ROUNDUP(MONTH(SalesDataTable[[#This Row],[Order Date]])/3,0)</f>
        <v>Q3</v>
      </c>
      <c r="E1281" s="4" t="str">
        <f>TEXT(SalesDataTable[[#This Row],[Order Date]],"mmm")</f>
        <v>Jul</v>
      </c>
      <c r="F1281" s="4" t="s">
        <v>20</v>
      </c>
      <c r="G1281" s="4" t="s">
        <v>21</v>
      </c>
      <c r="H1281" s="4" t="s">
        <v>28</v>
      </c>
      <c r="I1281" s="4" t="s">
        <v>13</v>
      </c>
      <c r="J1281" s="4" t="s">
        <v>9</v>
      </c>
      <c r="K1281" s="4" t="s">
        <v>17</v>
      </c>
      <c r="L1281" s="8">
        <v>1</v>
      </c>
      <c r="M1281" s="5">
        <v>145.37</v>
      </c>
      <c r="N1281" s="6">
        <v>0.05</v>
      </c>
      <c r="O1281" s="5">
        <v>81.02</v>
      </c>
      <c r="P1281" s="5">
        <f t="shared" si="76"/>
        <v>138.10149999999999</v>
      </c>
      <c r="Q1281" s="5">
        <f t="shared" si="77"/>
        <v>81.02</v>
      </c>
      <c r="R1281" s="5">
        <f t="shared" si="78"/>
        <v>57.081499999999991</v>
      </c>
      <c r="S1281" s="7">
        <f t="shared" si="79"/>
        <v>0.41333005072356199</v>
      </c>
    </row>
    <row r="1282" spans="1:19" ht="15.6">
      <c r="A1282" s="2">
        <v>3823</v>
      </c>
      <c r="B1282" s="3">
        <v>46208</v>
      </c>
      <c r="C1282" s="4">
        <f>YEAR(SalesDataTable[[#This Row],[Order Date]])</f>
        <v>2026</v>
      </c>
      <c r="D1282" s="10" t="str">
        <f>"Q"&amp;ROUNDUP(MONTH(SalesDataTable[[#This Row],[Order Date]])/3,0)</f>
        <v>Q3</v>
      </c>
      <c r="E1282" s="4" t="str">
        <f>TEXT(SalesDataTable[[#This Row],[Order Date]],"mmm")</f>
        <v>Jul</v>
      </c>
      <c r="F1282" s="4" t="s">
        <v>20</v>
      </c>
      <c r="G1282" s="4" t="s">
        <v>31</v>
      </c>
      <c r="H1282" s="4" t="s">
        <v>19</v>
      </c>
      <c r="I1282" s="4" t="s">
        <v>13</v>
      </c>
      <c r="J1282" s="4" t="s">
        <v>14</v>
      </c>
      <c r="K1282" s="4" t="s">
        <v>32</v>
      </c>
      <c r="L1282" s="8">
        <v>2</v>
      </c>
      <c r="M1282" s="5">
        <v>47.1</v>
      </c>
      <c r="N1282" s="6">
        <v>0</v>
      </c>
      <c r="O1282" s="5">
        <v>17.920000000000002</v>
      </c>
      <c r="P1282" s="5">
        <f t="shared" ref="P1282:P1345" si="80">L1282*M1282*(1-N1282)</f>
        <v>94.2</v>
      </c>
      <c r="Q1282" s="5">
        <f t="shared" ref="Q1282:Q1345" si="81">L1282*O1282</f>
        <v>35.840000000000003</v>
      </c>
      <c r="R1282" s="5">
        <f t="shared" ref="R1282:R1345" si="82">P1282-Q1282</f>
        <v>58.36</v>
      </c>
      <c r="S1282" s="7">
        <f t="shared" ref="S1282:S1345" si="83">IFERROR(R1282/P1282,0)</f>
        <v>0.6195329087048832</v>
      </c>
    </row>
    <row r="1283" spans="1:19" ht="15.6">
      <c r="A1283" s="2">
        <v>4058</v>
      </c>
      <c r="B1283" s="3">
        <v>46208</v>
      </c>
      <c r="C1283" s="4">
        <f>YEAR(SalesDataTable[[#This Row],[Order Date]])</f>
        <v>2026</v>
      </c>
      <c r="D1283" s="10" t="str">
        <f>"Q"&amp;ROUNDUP(MONTH(SalesDataTable[[#This Row],[Order Date]])/3,0)</f>
        <v>Q3</v>
      </c>
      <c r="E1283" s="4" t="str">
        <f>TEXT(SalesDataTable[[#This Row],[Order Date]],"mmm")</f>
        <v>Jul</v>
      </c>
      <c r="F1283" s="4" t="s">
        <v>20</v>
      </c>
      <c r="G1283" s="4" t="s">
        <v>47</v>
      </c>
      <c r="H1283" s="4" t="s">
        <v>8</v>
      </c>
      <c r="I1283" s="4" t="s">
        <v>16</v>
      </c>
      <c r="J1283" s="4" t="s">
        <v>9</v>
      </c>
      <c r="K1283" s="4" t="s">
        <v>37</v>
      </c>
      <c r="L1283" s="8">
        <v>5</v>
      </c>
      <c r="M1283" s="5">
        <v>155.09</v>
      </c>
      <c r="N1283" s="6">
        <v>0.1</v>
      </c>
      <c r="O1283" s="5">
        <v>78.52</v>
      </c>
      <c r="P1283" s="5">
        <f t="shared" si="80"/>
        <v>697.90500000000009</v>
      </c>
      <c r="Q1283" s="5">
        <f t="shared" si="81"/>
        <v>392.59999999999997</v>
      </c>
      <c r="R1283" s="5">
        <f t="shared" si="82"/>
        <v>305.30500000000012</v>
      </c>
      <c r="S1283" s="7">
        <f t="shared" si="83"/>
        <v>0.43745925305020034</v>
      </c>
    </row>
    <row r="1284" spans="1:19" ht="15.6">
      <c r="A1284" s="2">
        <v>4126</v>
      </c>
      <c r="B1284" s="3">
        <v>46208</v>
      </c>
      <c r="C1284" s="4">
        <f>YEAR(SalesDataTable[[#This Row],[Order Date]])</f>
        <v>2026</v>
      </c>
      <c r="D1284" s="10" t="str">
        <f>"Q"&amp;ROUNDUP(MONTH(SalesDataTable[[#This Row],[Order Date]])/3,0)</f>
        <v>Q3</v>
      </c>
      <c r="E1284" s="4" t="str">
        <f>TEXT(SalesDataTable[[#This Row],[Order Date]],"mmm")</f>
        <v>Jul</v>
      </c>
      <c r="F1284" s="4" t="s">
        <v>20</v>
      </c>
      <c r="G1284" s="4" t="s">
        <v>47</v>
      </c>
      <c r="H1284" s="4" t="s">
        <v>2</v>
      </c>
      <c r="I1284" s="4" t="s">
        <v>13</v>
      </c>
      <c r="J1284" s="4" t="s">
        <v>4</v>
      </c>
      <c r="K1284" s="4" t="s">
        <v>5</v>
      </c>
      <c r="L1284" s="8">
        <v>3</v>
      </c>
      <c r="M1284" s="5">
        <v>82.89</v>
      </c>
      <c r="N1284" s="6">
        <v>0</v>
      </c>
      <c r="O1284" s="5">
        <v>42.31</v>
      </c>
      <c r="P1284" s="5">
        <f t="shared" si="80"/>
        <v>248.67000000000002</v>
      </c>
      <c r="Q1284" s="5">
        <f t="shared" si="81"/>
        <v>126.93</v>
      </c>
      <c r="R1284" s="5">
        <f t="shared" si="82"/>
        <v>121.74000000000001</v>
      </c>
      <c r="S1284" s="7">
        <f t="shared" si="83"/>
        <v>0.48956448304982508</v>
      </c>
    </row>
    <row r="1285" spans="1:19" ht="15.6">
      <c r="A1285" s="2">
        <v>5080</v>
      </c>
      <c r="B1285" s="3">
        <v>46208</v>
      </c>
      <c r="C1285" s="4">
        <f>YEAR(SalesDataTable[[#This Row],[Order Date]])</f>
        <v>2026</v>
      </c>
      <c r="D1285" s="10" t="str">
        <f>"Q"&amp;ROUNDUP(MONTH(SalesDataTable[[#This Row],[Order Date]])/3,0)</f>
        <v>Q3</v>
      </c>
      <c r="E1285" s="4" t="str">
        <f>TEXT(SalesDataTable[[#This Row],[Order Date]],"mmm")</f>
        <v>Jul</v>
      </c>
      <c r="F1285" s="4" t="s">
        <v>11</v>
      </c>
      <c r="G1285" s="4" t="s">
        <v>18</v>
      </c>
      <c r="H1285" s="4" t="s">
        <v>19</v>
      </c>
      <c r="I1285" s="4" t="s">
        <v>13</v>
      </c>
      <c r="J1285" s="4" t="s">
        <v>4</v>
      </c>
      <c r="K1285" s="4" t="s">
        <v>5</v>
      </c>
      <c r="L1285" s="8">
        <v>2</v>
      </c>
      <c r="M1285" s="5">
        <v>80.8</v>
      </c>
      <c r="N1285" s="6">
        <v>0</v>
      </c>
      <c r="O1285" s="5">
        <v>42.21</v>
      </c>
      <c r="P1285" s="5">
        <f t="shared" si="80"/>
        <v>161.6</v>
      </c>
      <c r="Q1285" s="5">
        <f t="shared" si="81"/>
        <v>84.42</v>
      </c>
      <c r="R1285" s="5">
        <f t="shared" si="82"/>
        <v>77.179999999999993</v>
      </c>
      <c r="S1285" s="7">
        <f t="shared" si="83"/>
        <v>0.47759900990099008</v>
      </c>
    </row>
    <row r="1286" spans="1:19" ht="15.6">
      <c r="A1286" s="2">
        <v>923</v>
      </c>
      <c r="B1286" s="3">
        <v>46209</v>
      </c>
      <c r="C1286" s="4">
        <f>YEAR(SalesDataTable[[#This Row],[Order Date]])</f>
        <v>2026</v>
      </c>
      <c r="D1286" s="10" t="str">
        <f>"Q"&amp;ROUNDUP(MONTH(SalesDataTable[[#This Row],[Order Date]])/3,0)</f>
        <v>Q3</v>
      </c>
      <c r="E1286" s="4" t="str">
        <f>TEXT(SalesDataTable[[#This Row],[Order Date]],"mmm")</f>
        <v>Jul</v>
      </c>
      <c r="F1286" s="4" t="s">
        <v>11</v>
      </c>
      <c r="G1286" s="4" t="s">
        <v>25</v>
      </c>
      <c r="H1286" s="4" t="s">
        <v>2</v>
      </c>
      <c r="I1286" s="4" t="s">
        <v>13</v>
      </c>
      <c r="J1286" s="4" t="s">
        <v>34</v>
      </c>
      <c r="K1286" s="4" t="s">
        <v>35</v>
      </c>
      <c r="L1286" s="8">
        <v>2</v>
      </c>
      <c r="M1286" s="5">
        <v>39.54</v>
      </c>
      <c r="N1286" s="6">
        <v>0.05</v>
      </c>
      <c r="O1286" s="5">
        <v>14.68</v>
      </c>
      <c r="P1286" s="5">
        <f t="shared" si="80"/>
        <v>75.125999999999991</v>
      </c>
      <c r="Q1286" s="5">
        <f t="shared" si="81"/>
        <v>29.36</v>
      </c>
      <c r="R1286" s="5">
        <f t="shared" si="82"/>
        <v>45.765999999999991</v>
      </c>
      <c r="S1286" s="7">
        <f t="shared" si="83"/>
        <v>0.60918989431089099</v>
      </c>
    </row>
    <row r="1287" spans="1:19" ht="15.6">
      <c r="A1287" s="2">
        <v>1549</v>
      </c>
      <c r="B1287" s="3">
        <v>46209</v>
      </c>
      <c r="C1287" s="4">
        <f>YEAR(SalesDataTable[[#This Row],[Order Date]])</f>
        <v>2026</v>
      </c>
      <c r="D1287" s="10" t="str">
        <f>"Q"&amp;ROUNDUP(MONTH(SalesDataTable[[#This Row],[Order Date]])/3,0)</f>
        <v>Q3</v>
      </c>
      <c r="E1287" s="4" t="str">
        <f>TEXT(SalesDataTable[[#This Row],[Order Date]],"mmm")</f>
        <v>Jul</v>
      </c>
      <c r="F1287" s="4" t="s">
        <v>11</v>
      </c>
      <c r="G1287" s="4" t="s">
        <v>12</v>
      </c>
      <c r="H1287" s="4" t="s">
        <v>2</v>
      </c>
      <c r="I1287" s="4" t="s">
        <v>13</v>
      </c>
      <c r="J1287" s="4" t="s">
        <v>34</v>
      </c>
      <c r="K1287" s="4" t="s">
        <v>38</v>
      </c>
      <c r="L1287" s="8">
        <v>2</v>
      </c>
      <c r="M1287" s="5">
        <v>121.35</v>
      </c>
      <c r="N1287" s="6">
        <v>0</v>
      </c>
      <c r="O1287" s="5">
        <v>71.06</v>
      </c>
      <c r="P1287" s="5">
        <f t="shared" si="80"/>
        <v>242.7</v>
      </c>
      <c r="Q1287" s="5">
        <f t="shared" si="81"/>
        <v>142.12</v>
      </c>
      <c r="R1287" s="5">
        <f t="shared" si="82"/>
        <v>100.57999999999998</v>
      </c>
      <c r="S1287" s="7">
        <f t="shared" si="83"/>
        <v>0.41442109600329619</v>
      </c>
    </row>
    <row r="1288" spans="1:19" ht="15.6">
      <c r="A1288" s="2">
        <v>1839</v>
      </c>
      <c r="B1288" s="3">
        <v>46209</v>
      </c>
      <c r="C1288" s="4">
        <f>YEAR(SalesDataTable[[#This Row],[Order Date]])</f>
        <v>2026</v>
      </c>
      <c r="D1288" s="10" t="str">
        <f>"Q"&amp;ROUNDUP(MONTH(SalesDataTable[[#This Row],[Order Date]])/3,0)</f>
        <v>Q3</v>
      </c>
      <c r="E1288" s="4" t="str">
        <f>TEXT(SalesDataTable[[#This Row],[Order Date]],"mmm")</f>
        <v>Jul</v>
      </c>
      <c r="F1288" s="4" t="s">
        <v>20</v>
      </c>
      <c r="G1288" s="4" t="s">
        <v>33</v>
      </c>
      <c r="H1288" s="4" t="s">
        <v>19</v>
      </c>
      <c r="I1288" s="4" t="s">
        <v>3</v>
      </c>
      <c r="J1288" s="4" t="s">
        <v>34</v>
      </c>
      <c r="K1288" s="4" t="s">
        <v>35</v>
      </c>
      <c r="L1288" s="8">
        <v>1</v>
      </c>
      <c r="M1288" s="5">
        <v>41.37</v>
      </c>
      <c r="N1288" s="6">
        <v>0</v>
      </c>
      <c r="O1288" s="5">
        <v>15.12</v>
      </c>
      <c r="P1288" s="5">
        <f t="shared" si="80"/>
        <v>41.37</v>
      </c>
      <c r="Q1288" s="5">
        <f t="shared" si="81"/>
        <v>15.12</v>
      </c>
      <c r="R1288" s="5">
        <f t="shared" si="82"/>
        <v>26.25</v>
      </c>
      <c r="S1288" s="7">
        <f t="shared" si="83"/>
        <v>0.63451776649746194</v>
      </c>
    </row>
    <row r="1289" spans="1:19" ht="15.6">
      <c r="A1289" s="2">
        <v>2053</v>
      </c>
      <c r="B1289" s="3">
        <v>46209</v>
      </c>
      <c r="C1289" s="4">
        <f>YEAR(SalesDataTable[[#This Row],[Order Date]])</f>
        <v>2026</v>
      </c>
      <c r="D1289" s="10" t="str">
        <f>"Q"&amp;ROUNDUP(MONTH(SalesDataTable[[#This Row],[Order Date]])/3,0)</f>
        <v>Q3</v>
      </c>
      <c r="E1289" s="4" t="str">
        <f>TEXT(SalesDataTable[[#This Row],[Order Date]],"mmm")</f>
        <v>Jul</v>
      </c>
      <c r="F1289" s="4" t="s">
        <v>6</v>
      </c>
      <c r="G1289" s="4" t="s">
        <v>43</v>
      </c>
      <c r="H1289" s="4" t="s">
        <v>2</v>
      </c>
      <c r="I1289" s="4" t="s">
        <v>13</v>
      </c>
      <c r="J1289" s="4" t="s">
        <v>4</v>
      </c>
      <c r="K1289" s="4" t="s">
        <v>5</v>
      </c>
      <c r="L1289" s="8">
        <v>5</v>
      </c>
      <c r="M1289" s="5">
        <v>81.63</v>
      </c>
      <c r="N1289" s="6">
        <v>0.05</v>
      </c>
      <c r="O1289" s="5">
        <v>42.36</v>
      </c>
      <c r="P1289" s="5">
        <f t="shared" si="80"/>
        <v>387.74249999999995</v>
      </c>
      <c r="Q1289" s="5">
        <f t="shared" si="81"/>
        <v>211.8</v>
      </c>
      <c r="R1289" s="5">
        <f t="shared" si="82"/>
        <v>175.94249999999994</v>
      </c>
      <c r="S1289" s="7">
        <f t="shared" si="83"/>
        <v>0.45376119460724568</v>
      </c>
    </row>
    <row r="1290" spans="1:19" ht="15.6">
      <c r="A1290" s="2">
        <v>2342</v>
      </c>
      <c r="B1290" s="3">
        <v>46209</v>
      </c>
      <c r="C1290" s="4">
        <f>YEAR(SalesDataTable[[#This Row],[Order Date]])</f>
        <v>2026</v>
      </c>
      <c r="D1290" s="10" t="str">
        <f>"Q"&amp;ROUNDUP(MONTH(SalesDataTable[[#This Row],[Order Date]])/3,0)</f>
        <v>Q3</v>
      </c>
      <c r="E1290" s="4" t="str">
        <f>TEXT(SalesDataTable[[#This Row],[Order Date]],"mmm")</f>
        <v>Jul</v>
      </c>
      <c r="F1290" s="4" t="s">
        <v>6</v>
      </c>
      <c r="G1290" s="4" t="s">
        <v>7</v>
      </c>
      <c r="H1290" s="4" t="s">
        <v>2</v>
      </c>
      <c r="I1290" s="4" t="s">
        <v>3</v>
      </c>
      <c r="J1290" s="4" t="s">
        <v>34</v>
      </c>
      <c r="K1290" s="4" t="s">
        <v>42</v>
      </c>
      <c r="L1290" s="8">
        <v>1</v>
      </c>
      <c r="M1290" s="5">
        <v>36.19</v>
      </c>
      <c r="N1290" s="6">
        <v>0</v>
      </c>
      <c r="O1290" s="5">
        <v>13.91</v>
      </c>
      <c r="P1290" s="5">
        <f t="shared" si="80"/>
        <v>36.19</v>
      </c>
      <c r="Q1290" s="5">
        <f t="shared" si="81"/>
        <v>13.91</v>
      </c>
      <c r="R1290" s="5">
        <f t="shared" si="82"/>
        <v>22.279999999999998</v>
      </c>
      <c r="S1290" s="7">
        <f t="shared" si="83"/>
        <v>0.61563967946946663</v>
      </c>
    </row>
    <row r="1291" spans="1:19" ht="15.6">
      <c r="A1291" s="2">
        <v>2465</v>
      </c>
      <c r="B1291" s="3">
        <v>46209</v>
      </c>
      <c r="C1291" s="4">
        <f>YEAR(SalesDataTable[[#This Row],[Order Date]])</f>
        <v>2026</v>
      </c>
      <c r="D1291" s="10" t="str">
        <f>"Q"&amp;ROUNDUP(MONTH(SalesDataTable[[#This Row],[Order Date]])/3,0)</f>
        <v>Q3</v>
      </c>
      <c r="E1291" s="4" t="str">
        <f>TEXT(SalesDataTable[[#This Row],[Order Date]],"mmm")</f>
        <v>Jul</v>
      </c>
      <c r="F1291" s="4" t="s">
        <v>6</v>
      </c>
      <c r="G1291" s="4" t="s">
        <v>7</v>
      </c>
      <c r="H1291" s="4" t="s">
        <v>28</v>
      </c>
      <c r="I1291" s="4" t="s">
        <v>13</v>
      </c>
      <c r="J1291" s="4" t="s">
        <v>9</v>
      </c>
      <c r="K1291" s="4" t="s">
        <v>17</v>
      </c>
      <c r="L1291" s="8">
        <v>1</v>
      </c>
      <c r="M1291" s="5">
        <v>142.04</v>
      </c>
      <c r="N1291" s="6">
        <v>0</v>
      </c>
      <c r="O1291" s="5">
        <v>81.67</v>
      </c>
      <c r="P1291" s="5">
        <f t="shared" si="80"/>
        <v>142.04</v>
      </c>
      <c r="Q1291" s="5">
        <f t="shared" si="81"/>
        <v>81.67</v>
      </c>
      <c r="R1291" s="5">
        <f t="shared" si="82"/>
        <v>60.36999999999999</v>
      </c>
      <c r="S1291" s="7">
        <f t="shared" si="83"/>
        <v>0.4250211208110391</v>
      </c>
    </row>
    <row r="1292" spans="1:19" ht="15.6">
      <c r="A1292" s="2">
        <v>3990</v>
      </c>
      <c r="B1292" s="3">
        <v>46209</v>
      </c>
      <c r="C1292" s="4">
        <f>YEAR(SalesDataTable[[#This Row],[Order Date]])</f>
        <v>2026</v>
      </c>
      <c r="D1292" s="10" t="str">
        <f>"Q"&amp;ROUNDUP(MONTH(SalesDataTable[[#This Row],[Order Date]])/3,0)</f>
        <v>Q3</v>
      </c>
      <c r="E1292" s="4" t="str">
        <f>TEXT(SalesDataTable[[#This Row],[Order Date]],"mmm")</f>
        <v>Jul</v>
      </c>
      <c r="F1292" s="4" t="s">
        <v>11</v>
      </c>
      <c r="G1292" s="4" t="s">
        <v>25</v>
      </c>
      <c r="H1292" s="4" t="s">
        <v>2</v>
      </c>
      <c r="I1292" s="4" t="s">
        <v>16</v>
      </c>
      <c r="J1292" s="4" t="s">
        <v>14</v>
      </c>
      <c r="K1292" s="4" t="s">
        <v>44</v>
      </c>
      <c r="L1292" s="8">
        <v>1</v>
      </c>
      <c r="M1292" s="5">
        <v>133.66999999999999</v>
      </c>
      <c r="N1292" s="6">
        <v>0</v>
      </c>
      <c r="O1292" s="5">
        <v>68.25</v>
      </c>
      <c r="P1292" s="5">
        <f t="shared" si="80"/>
        <v>133.66999999999999</v>
      </c>
      <c r="Q1292" s="5">
        <f t="shared" si="81"/>
        <v>68.25</v>
      </c>
      <c r="R1292" s="5">
        <f t="shared" si="82"/>
        <v>65.419999999999987</v>
      </c>
      <c r="S1292" s="7">
        <f t="shared" si="83"/>
        <v>0.48941422907159415</v>
      </c>
    </row>
    <row r="1293" spans="1:19" ht="15.6">
      <c r="A1293" s="2">
        <v>4370</v>
      </c>
      <c r="B1293" s="3">
        <v>46209</v>
      </c>
      <c r="C1293" s="4">
        <f>YEAR(SalesDataTable[[#This Row],[Order Date]])</f>
        <v>2026</v>
      </c>
      <c r="D1293" s="10" t="str">
        <f>"Q"&amp;ROUNDUP(MONTH(SalesDataTable[[#This Row],[Order Date]])/3,0)</f>
        <v>Q3</v>
      </c>
      <c r="E1293" s="4" t="str">
        <f>TEXT(SalesDataTable[[#This Row],[Order Date]],"mmm")</f>
        <v>Jul</v>
      </c>
      <c r="F1293" s="4" t="s">
        <v>11</v>
      </c>
      <c r="G1293" s="4" t="s">
        <v>39</v>
      </c>
      <c r="H1293" s="4" t="s">
        <v>2</v>
      </c>
      <c r="I1293" s="4" t="s">
        <v>13</v>
      </c>
      <c r="J1293" s="4" t="s">
        <v>14</v>
      </c>
      <c r="K1293" s="4" t="s">
        <v>48</v>
      </c>
      <c r="L1293" s="8">
        <v>6</v>
      </c>
      <c r="M1293" s="5">
        <v>166.6</v>
      </c>
      <c r="N1293" s="6">
        <v>0</v>
      </c>
      <c r="O1293" s="5">
        <v>88.14</v>
      </c>
      <c r="P1293" s="5">
        <f t="shared" si="80"/>
        <v>999.59999999999991</v>
      </c>
      <c r="Q1293" s="5">
        <f t="shared" si="81"/>
        <v>528.84</v>
      </c>
      <c r="R1293" s="5">
        <f t="shared" si="82"/>
        <v>470.75999999999988</v>
      </c>
      <c r="S1293" s="7">
        <f t="shared" si="83"/>
        <v>0.47094837935174061</v>
      </c>
    </row>
    <row r="1294" spans="1:19" ht="15.6">
      <c r="A1294" s="2">
        <v>4856</v>
      </c>
      <c r="B1294" s="3">
        <v>46209</v>
      </c>
      <c r="C1294" s="4">
        <f>YEAR(SalesDataTable[[#This Row],[Order Date]])</f>
        <v>2026</v>
      </c>
      <c r="D1294" s="10" t="str">
        <f>"Q"&amp;ROUNDUP(MONTH(SalesDataTable[[#This Row],[Order Date]])/3,0)</f>
        <v>Q3</v>
      </c>
      <c r="E1294" s="4" t="str">
        <f>TEXT(SalesDataTable[[#This Row],[Order Date]],"mmm")</f>
        <v>Jul</v>
      </c>
      <c r="F1294" s="4" t="s">
        <v>6</v>
      </c>
      <c r="G1294" s="4" t="s">
        <v>43</v>
      </c>
      <c r="H1294" s="4" t="s">
        <v>2</v>
      </c>
      <c r="I1294" s="4" t="s">
        <v>3</v>
      </c>
      <c r="J1294" s="4" t="s">
        <v>4</v>
      </c>
      <c r="K1294" s="4" t="s">
        <v>30</v>
      </c>
      <c r="L1294" s="8">
        <v>2</v>
      </c>
      <c r="M1294" s="5">
        <v>99.93</v>
      </c>
      <c r="N1294" s="6">
        <v>0.1</v>
      </c>
      <c r="O1294" s="5">
        <v>51.96</v>
      </c>
      <c r="P1294" s="5">
        <f t="shared" si="80"/>
        <v>179.87400000000002</v>
      </c>
      <c r="Q1294" s="5">
        <f t="shared" si="81"/>
        <v>103.92</v>
      </c>
      <c r="R1294" s="5">
        <f t="shared" si="82"/>
        <v>75.954000000000022</v>
      </c>
      <c r="S1294" s="7">
        <f t="shared" si="83"/>
        <v>0.422262250241836</v>
      </c>
    </row>
    <row r="1295" spans="1:19" ht="15.6">
      <c r="A1295" s="2">
        <v>337</v>
      </c>
      <c r="B1295" s="3">
        <v>46210</v>
      </c>
      <c r="C1295" s="4">
        <f>YEAR(SalesDataTable[[#This Row],[Order Date]])</f>
        <v>2026</v>
      </c>
      <c r="D1295" s="10" t="str">
        <f>"Q"&amp;ROUNDUP(MONTH(SalesDataTable[[#This Row],[Order Date]])/3,0)</f>
        <v>Q3</v>
      </c>
      <c r="E1295" s="4" t="str">
        <f>TEXT(SalesDataTable[[#This Row],[Order Date]],"mmm")</f>
        <v>Jul</v>
      </c>
      <c r="F1295" s="4" t="s">
        <v>0</v>
      </c>
      <c r="G1295" s="4" t="s">
        <v>50</v>
      </c>
      <c r="H1295" s="4" t="s">
        <v>19</v>
      </c>
      <c r="I1295" s="4" t="s">
        <v>3</v>
      </c>
      <c r="J1295" s="4" t="s">
        <v>4</v>
      </c>
      <c r="K1295" s="4" t="s">
        <v>30</v>
      </c>
      <c r="L1295" s="8">
        <v>6</v>
      </c>
      <c r="M1295" s="5">
        <v>100.56</v>
      </c>
      <c r="N1295" s="6">
        <v>0</v>
      </c>
      <c r="O1295" s="5">
        <v>49.47</v>
      </c>
      <c r="P1295" s="5">
        <f t="shared" si="80"/>
        <v>603.36</v>
      </c>
      <c r="Q1295" s="5">
        <f t="shared" si="81"/>
        <v>296.82</v>
      </c>
      <c r="R1295" s="5">
        <f t="shared" si="82"/>
        <v>306.54000000000002</v>
      </c>
      <c r="S1295" s="7">
        <f t="shared" si="83"/>
        <v>0.508054892601432</v>
      </c>
    </row>
    <row r="1296" spans="1:19" ht="15.6">
      <c r="A1296" s="2">
        <v>1001</v>
      </c>
      <c r="B1296" s="3">
        <v>46210</v>
      </c>
      <c r="C1296" s="4">
        <f>YEAR(SalesDataTable[[#This Row],[Order Date]])</f>
        <v>2026</v>
      </c>
      <c r="D1296" s="10" t="str">
        <f>"Q"&amp;ROUNDUP(MONTH(SalesDataTable[[#This Row],[Order Date]])/3,0)</f>
        <v>Q3</v>
      </c>
      <c r="E1296" s="4" t="str">
        <f>TEXT(SalesDataTable[[#This Row],[Order Date]],"mmm")</f>
        <v>Jul</v>
      </c>
      <c r="F1296" s="4" t="s">
        <v>0</v>
      </c>
      <c r="G1296" s="4" t="s">
        <v>36</v>
      </c>
      <c r="H1296" s="4" t="s">
        <v>2</v>
      </c>
      <c r="I1296" s="4" t="s">
        <v>3</v>
      </c>
      <c r="J1296" s="4" t="s">
        <v>23</v>
      </c>
      <c r="K1296" s="4" t="s">
        <v>29</v>
      </c>
      <c r="L1296" s="8">
        <v>1</v>
      </c>
      <c r="M1296" s="5">
        <v>200.48</v>
      </c>
      <c r="N1296" s="6">
        <v>0.05</v>
      </c>
      <c r="O1296" s="5">
        <v>104.11</v>
      </c>
      <c r="P1296" s="5">
        <f t="shared" si="80"/>
        <v>190.45599999999999</v>
      </c>
      <c r="Q1296" s="5">
        <f t="shared" si="81"/>
        <v>104.11</v>
      </c>
      <c r="R1296" s="5">
        <f t="shared" si="82"/>
        <v>86.345999999999989</v>
      </c>
      <c r="S1296" s="7">
        <f t="shared" si="83"/>
        <v>0.45336455664300412</v>
      </c>
    </row>
    <row r="1297" spans="1:19" ht="15.6">
      <c r="A1297" s="2">
        <v>2424</v>
      </c>
      <c r="B1297" s="3">
        <v>46210</v>
      </c>
      <c r="C1297" s="4">
        <f>YEAR(SalesDataTable[[#This Row],[Order Date]])</f>
        <v>2026</v>
      </c>
      <c r="D1297" s="10" t="str">
        <f>"Q"&amp;ROUNDUP(MONTH(SalesDataTable[[#This Row],[Order Date]])/3,0)</f>
        <v>Q3</v>
      </c>
      <c r="E1297" s="4" t="str">
        <f>TEXT(SalesDataTable[[#This Row],[Order Date]],"mmm")</f>
        <v>Jul</v>
      </c>
      <c r="F1297" s="4" t="s">
        <v>20</v>
      </c>
      <c r="G1297" s="4" t="s">
        <v>33</v>
      </c>
      <c r="H1297" s="4" t="s">
        <v>2</v>
      </c>
      <c r="I1297" s="4" t="s">
        <v>13</v>
      </c>
      <c r="J1297" s="4" t="s">
        <v>4</v>
      </c>
      <c r="K1297" s="4" t="s">
        <v>22</v>
      </c>
      <c r="L1297" s="8">
        <v>1</v>
      </c>
      <c r="M1297" s="5">
        <v>51.06</v>
      </c>
      <c r="N1297" s="6">
        <v>0.15</v>
      </c>
      <c r="O1297" s="5">
        <v>22.56</v>
      </c>
      <c r="P1297" s="5">
        <f t="shared" si="80"/>
        <v>43.401000000000003</v>
      </c>
      <c r="Q1297" s="5">
        <f t="shared" si="81"/>
        <v>22.56</v>
      </c>
      <c r="R1297" s="5">
        <f t="shared" si="82"/>
        <v>20.841000000000005</v>
      </c>
      <c r="S1297" s="7">
        <f t="shared" si="83"/>
        <v>0.48019630884081022</v>
      </c>
    </row>
    <row r="1298" spans="1:19" ht="15.6">
      <c r="A1298" s="2">
        <v>2751</v>
      </c>
      <c r="B1298" s="3">
        <v>46210</v>
      </c>
      <c r="C1298" s="4">
        <f>YEAR(SalesDataTable[[#This Row],[Order Date]])</f>
        <v>2026</v>
      </c>
      <c r="D1298" s="10" t="str">
        <f>"Q"&amp;ROUNDUP(MONTH(SalesDataTable[[#This Row],[Order Date]])/3,0)</f>
        <v>Q3</v>
      </c>
      <c r="E1298" s="4" t="str">
        <f>TEXT(SalesDataTable[[#This Row],[Order Date]],"mmm")</f>
        <v>Jul</v>
      </c>
      <c r="F1298" s="4" t="s">
        <v>0</v>
      </c>
      <c r="G1298" s="4" t="s">
        <v>50</v>
      </c>
      <c r="H1298" s="4" t="s">
        <v>19</v>
      </c>
      <c r="I1298" s="4" t="s">
        <v>13</v>
      </c>
      <c r="J1298" s="4" t="s">
        <v>34</v>
      </c>
      <c r="K1298" s="4" t="s">
        <v>38</v>
      </c>
      <c r="L1298" s="8">
        <v>2</v>
      </c>
      <c r="M1298" s="5">
        <v>125.9</v>
      </c>
      <c r="N1298" s="6">
        <v>0.15</v>
      </c>
      <c r="O1298" s="5">
        <v>70.27</v>
      </c>
      <c r="P1298" s="5">
        <f t="shared" si="80"/>
        <v>214.03</v>
      </c>
      <c r="Q1298" s="5">
        <f t="shared" si="81"/>
        <v>140.54</v>
      </c>
      <c r="R1298" s="5">
        <f t="shared" si="82"/>
        <v>73.490000000000009</v>
      </c>
      <c r="S1298" s="7">
        <f t="shared" si="83"/>
        <v>0.34336307994206422</v>
      </c>
    </row>
    <row r="1299" spans="1:19" ht="15.6">
      <c r="A1299" s="2">
        <v>375</v>
      </c>
      <c r="B1299" s="3">
        <v>46211</v>
      </c>
      <c r="C1299" s="4">
        <f>YEAR(SalesDataTable[[#This Row],[Order Date]])</f>
        <v>2026</v>
      </c>
      <c r="D1299" s="10" t="str">
        <f>"Q"&amp;ROUNDUP(MONTH(SalesDataTable[[#This Row],[Order Date]])/3,0)</f>
        <v>Q3</v>
      </c>
      <c r="E1299" s="4" t="str">
        <f>TEXT(SalesDataTable[[#This Row],[Order Date]],"mmm")</f>
        <v>Jul</v>
      </c>
      <c r="F1299" s="4" t="s">
        <v>6</v>
      </c>
      <c r="G1299" s="4" t="s">
        <v>43</v>
      </c>
      <c r="H1299" s="4" t="s">
        <v>19</v>
      </c>
      <c r="I1299" s="4" t="s">
        <v>3</v>
      </c>
      <c r="J1299" s="4" t="s">
        <v>23</v>
      </c>
      <c r="K1299" s="4" t="s">
        <v>29</v>
      </c>
      <c r="L1299" s="8">
        <v>2</v>
      </c>
      <c r="M1299" s="5">
        <v>192.24</v>
      </c>
      <c r="N1299" s="6">
        <v>0.05</v>
      </c>
      <c r="O1299" s="5">
        <v>103.65</v>
      </c>
      <c r="P1299" s="5">
        <f t="shared" si="80"/>
        <v>365.25599999999997</v>
      </c>
      <c r="Q1299" s="5">
        <f t="shared" si="81"/>
        <v>207.3</v>
      </c>
      <c r="R1299" s="5">
        <f t="shared" si="82"/>
        <v>157.95599999999996</v>
      </c>
      <c r="S1299" s="7">
        <f t="shared" si="83"/>
        <v>0.43245285498390162</v>
      </c>
    </row>
    <row r="1300" spans="1:19" ht="15.6">
      <c r="A1300" s="2">
        <v>650</v>
      </c>
      <c r="B1300" s="3">
        <v>46211</v>
      </c>
      <c r="C1300" s="4">
        <f>YEAR(SalesDataTable[[#This Row],[Order Date]])</f>
        <v>2026</v>
      </c>
      <c r="D1300" s="10" t="str">
        <f>"Q"&amp;ROUNDUP(MONTH(SalesDataTable[[#This Row],[Order Date]])/3,0)</f>
        <v>Q3</v>
      </c>
      <c r="E1300" s="4" t="str">
        <f>TEXT(SalesDataTable[[#This Row],[Order Date]],"mmm")</f>
        <v>Jul</v>
      </c>
      <c r="F1300" s="4" t="s">
        <v>0</v>
      </c>
      <c r="G1300" s="4" t="s">
        <v>1</v>
      </c>
      <c r="H1300" s="4" t="s">
        <v>2</v>
      </c>
      <c r="I1300" s="4" t="s">
        <v>16</v>
      </c>
      <c r="J1300" s="4" t="s">
        <v>34</v>
      </c>
      <c r="K1300" s="4" t="s">
        <v>35</v>
      </c>
      <c r="L1300" s="8">
        <v>2</v>
      </c>
      <c r="M1300" s="5">
        <v>40.79</v>
      </c>
      <c r="N1300" s="6">
        <v>0</v>
      </c>
      <c r="O1300" s="5">
        <v>14.61</v>
      </c>
      <c r="P1300" s="5">
        <f t="shared" si="80"/>
        <v>81.58</v>
      </c>
      <c r="Q1300" s="5">
        <f t="shared" si="81"/>
        <v>29.22</v>
      </c>
      <c r="R1300" s="5">
        <f t="shared" si="82"/>
        <v>52.36</v>
      </c>
      <c r="S1300" s="7">
        <f t="shared" si="83"/>
        <v>0.64182397646481981</v>
      </c>
    </row>
    <row r="1301" spans="1:19" ht="15.6">
      <c r="A1301" s="2">
        <v>941</v>
      </c>
      <c r="B1301" s="3">
        <v>46211</v>
      </c>
      <c r="C1301" s="4">
        <f>YEAR(SalesDataTable[[#This Row],[Order Date]])</f>
        <v>2026</v>
      </c>
      <c r="D1301" s="10" t="str">
        <f>"Q"&amp;ROUNDUP(MONTH(SalesDataTable[[#This Row],[Order Date]])/3,0)</f>
        <v>Q3</v>
      </c>
      <c r="E1301" s="4" t="str">
        <f>TEXT(SalesDataTable[[#This Row],[Order Date]],"mmm")</f>
        <v>Jul</v>
      </c>
      <c r="F1301" s="4" t="s">
        <v>0</v>
      </c>
      <c r="G1301" s="4" t="s">
        <v>36</v>
      </c>
      <c r="H1301" s="4" t="s">
        <v>19</v>
      </c>
      <c r="I1301" s="4" t="s">
        <v>13</v>
      </c>
      <c r="J1301" s="4" t="s">
        <v>23</v>
      </c>
      <c r="K1301" s="4" t="s">
        <v>51</v>
      </c>
      <c r="L1301" s="8">
        <v>2</v>
      </c>
      <c r="M1301" s="5">
        <v>125.73</v>
      </c>
      <c r="N1301" s="6">
        <v>0.15</v>
      </c>
      <c r="O1301" s="5">
        <v>61.75</v>
      </c>
      <c r="P1301" s="5">
        <f t="shared" si="80"/>
        <v>213.74100000000001</v>
      </c>
      <c r="Q1301" s="5">
        <f t="shared" si="81"/>
        <v>123.5</v>
      </c>
      <c r="R1301" s="5">
        <f t="shared" si="82"/>
        <v>90.241000000000014</v>
      </c>
      <c r="S1301" s="7">
        <f t="shared" si="83"/>
        <v>0.42219789371248384</v>
      </c>
    </row>
    <row r="1302" spans="1:19" ht="15.6">
      <c r="A1302" s="2">
        <v>2719</v>
      </c>
      <c r="B1302" s="3">
        <v>46211</v>
      </c>
      <c r="C1302" s="4">
        <f>YEAR(SalesDataTable[[#This Row],[Order Date]])</f>
        <v>2026</v>
      </c>
      <c r="D1302" s="10" t="str">
        <f>"Q"&amp;ROUNDUP(MONTH(SalesDataTable[[#This Row],[Order Date]])/3,0)</f>
        <v>Q3</v>
      </c>
      <c r="E1302" s="4" t="str">
        <f>TEXT(SalesDataTable[[#This Row],[Order Date]],"mmm")</f>
        <v>Jul</v>
      </c>
      <c r="F1302" s="4" t="s">
        <v>0</v>
      </c>
      <c r="G1302" s="4" t="s">
        <v>50</v>
      </c>
      <c r="H1302" s="4" t="s">
        <v>2</v>
      </c>
      <c r="I1302" s="4" t="s">
        <v>16</v>
      </c>
      <c r="J1302" s="4" t="s">
        <v>14</v>
      </c>
      <c r="K1302" s="4" t="s">
        <v>48</v>
      </c>
      <c r="L1302" s="8">
        <v>1</v>
      </c>
      <c r="M1302" s="5">
        <v>164.92</v>
      </c>
      <c r="N1302" s="6">
        <v>0</v>
      </c>
      <c r="O1302" s="5">
        <v>89.47</v>
      </c>
      <c r="P1302" s="5">
        <f t="shared" si="80"/>
        <v>164.92</v>
      </c>
      <c r="Q1302" s="5">
        <f t="shared" si="81"/>
        <v>89.47</v>
      </c>
      <c r="R1302" s="5">
        <f t="shared" si="82"/>
        <v>75.449999999999989</v>
      </c>
      <c r="S1302" s="7">
        <f t="shared" si="83"/>
        <v>0.45749454280863444</v>
      </c>
    </row>
    <row r="1303" spans="1:19" ht="15.6">
      <c r="A1303" s="2">
        <v>3833</v>
      </c>
      <c r="B1303" s="3">
        <v>46211</v>
      </c>
      <c r="C1303" s="4">
        <f>YEAR(SalesDataTable[[#This Row],[Order Date]])</f>
        <v>2026</v>
      </c>
      <c r="D1303" s="10" t="str">
        <f>"Q"&amp;ROUNDUP(MONTH(SalesDataTable[[#This Row],[Order Date]])/3,0)</f>
        <v>Q3</v>
      </c>
      <c r="E1303" s="4" t="str">
        <f>TEXT(SalesDataTable[[#This Row],[Order Date]],"mmm")</f>
        <v>Jul</v>
      </c>
      <c r="F1303" s="4" t="s">
        <v>6</v>
      </c>
      <c r="G1303" s="4" t="s">
        <v>27</v>
      </c>
      <c r="H1303" s="4" t="s">
        <v>19</v>
      </c>
      <c r="I1303" s="4" t="s">
        <v>13</v>
      </c>
      <c r="J1303" s="4" t="s">
        <v>4</v>
      </c>
      <c r="K1303" s="4" t="s">
        <v>30</v>
      </c>
      <c r="L1303" s="8">
        <v>5</v>
      </c>
      <c r="M1303" s="5">
        <v>103.91</v>
      </c>
      <c r="N1303" s="6">
        <v>0</v>
      </c>
      <c r="O1303" s="5">
        <v>51.19</v>
      </c>
      <c r="P1303" s="5">
        <f t="shared" si="80"/>
        <v>519.54999999999995</v>
      </c>
      <c r="Q1303" s="5">
        <f t="shared" si="81"/>
        <v>255.95</v>
      </c>
      <c r="R1303" s="5">
        <f t="shared" si="82"/>
        <v>263.59999999999997</v>
      </c>
      <c r="S1303" s="7">
        <f t="shared" si="83"/>
        <v>0.50736214031373306</v>
      </c>
    </row>
    <row r="1304" spans="1:19" ht="15.6">
      <c r="A1304" s="2">
        <v>211</v>
      </c>
      <c r="B1304" s="3">
        <v>46212</v>
      </c>
      <c r="C1304" s="4">
        <f>YEAR(SalesDataTable[[#This Row],[Order Date]])</f>
        <v>2026</v>
      </c>
      <c r="D1304" s="10" t="str">
        <f>"Q"&amp;ROUNDUP(MONTH(SalesDataTable[[#This Row],[Order Date]])/3,0)</f>
        <v>Q3</v>
      </c>
      <c r="E1304" s="4" t="str">
        <f>TEXT(SalesDataTable[[#This Row],[Order Date]],"mmm")</f>
        <v>Jul</v>
      </c>
      <c r="F1304" s="4" t="s">
        <v>11</v>
      </c>
      <c r="G1304" s="4" t="s">
        <v>52</v>
      </c>
      <c r="H1304" s="4" t="s">
        <v>8</v>
      </c>
      <c r="I1304" s="4" t="s">
        <v>16</v>
      </c>
      <c r="J1304" s="4" t="s">
        <v>4</v>
      </c>
      <c r="K1304" s="4" t="s">
        <v>22</v>
      </c>
      <c r="L1304" s="8">
        <v>10</v>
      </c>
      <c r="M1304" s="5">
        <v>49.69</v>
      </c>
      <c r="N1304" s="6">
        <v>0.1</v>
      </c>
      <c r="O1304" s="5">
        <v>21.82</v>
      </c>
      <c r="P1304" s="5">
        <f t="shared" si="80"/>
        <v>447.21</v>
      </c>
      <c r="Q1304" s="5">
        <f t="shared" si="81"/>
        <v>218.2</v>
      </c>
      <c r="R1304" s="5">
        <f t="shared" si="82"/>
        <v>229.01</v>
      </c>
      <c r="S1304" s="7">
        <f t="shared" si="83"/>
        <v>0.51208604458755391</v>
      </c>
    </row>
    <row r="1305" spans="1:19" ht="15.6">
      <c r="A1305" s="2">
        <v>392</v>
      </c>
      <c r="B1305" s="3">
        <v>46212</v>
      </c>
      <c r="C1305" s="4">
        <f>YEAR(SalesDataTable[[#This Row],[Order Date]])</f>
        <v>2026</v>
      </c>
      <c r="D1305" s="10" t="str">
        <f>"Q"&amp;ROUNDUP(MONTH(SalesDataTable[[#This Row],[Order Date]])/3,0)</f>
        <v>Q3</v>
      </c>
      <c r="E1305" s="4" t="str">
        <f>TEXT(SalesDataTable[[#This Row],[Order Date]],"mmm")</f>
        <v>Jul</v>
      </c>
      <c r="F1305" s="4" t="s">
        <v>20</v>
      </c>
      <c r="G1305" s="4" t="s">
        <v>31</v>
      </c>
      <c r="H1305" s="4" t="s">
        <v>19</v>
      </c>
      <c r="I1305" s="4" t="s">
        <v>3</v>
      </c>
      <c r="J1305" s="4" t="s">
        <v>9</v>
      </c>
      <c r="K1305" s="4" t="s">
        <v>10</v>
      </c>
      <c r="L1305" s="8">
        <v>3</v>
      </c>
      <c r="M1305" s="5">
        <v>94.19</v>
      </c>
      <c r="N1305" s="6">
        <v>0</v>
      </c>
      <c r="O1305" s="5">
        <v>44.1</v>
      </c>
      <c r="P1305" s="5">
        <f t="shared" si="80"/>
        <v>282.57</v>
      </c>
      <c r="Q1305" s="5">
        <f t="shared" si="81"/>
        <v>132.30000000000001</v>
      </c>
      <c r="R1305" s="5">
        <f t="shared" si="82"/>
        <v>150.26999999999998</v>
      </c>
      <c r="S1305" s="7">
        <f t="shared" si="83"/>
        <v>0.53179743072512997</v>
      </c>
    </row>
    <row r="1306" spans="1:19" ht="15.6">
      <c r="A1306" s="2">
        <v>1302</v>
      </c>
      <c r="B1306" s="3">
        <v>46212</v>
      </c>
      <c r="C1306" s="4">
        <f>YEAR(SalesDataTable[[#This Row],[Order Date]])</f>
        <v>2026</v>
      </c>
      <c r="D1306" s="10" t="str">
        <f>"Q"&amp;ROUNDUP(MONTH(SalesDataTable[[#This Row],[Order Date]])/3,0)</f>
        <v>Q3</v>
      </c>
      <c r="E1306" s="4" t="str">
        <f>TEXT(SalesDataTable[[#This Row],[Order Date]],"mmm")</f>
        <v>Jul</v>
      </c>
      <c r="F1306" s="4" t="s">
        <v>6</v>
      </c>
      <c r="G1306" s="4" t="s">
        <v>49</v>
      </c>
      <c r="H1306" s="4" t="s">
        <v>19</v>
      </c>
      <c r="I1306" s="4" t="s">
        <v>3</v>
      </c>
      <c r="J1306" s="4" t="s">
        <v>14</v>
      </c>
      <c r="K1306" s="4" t="s">
        <v>32</v>
      </c>
      <c r="L1306" s="8">
        <v>1</v>
      </c>
      <c r="M1306" s="5">
        <v>46.87</v>
      </c>
      <c r="N1306" s="6">
        <v>0</v>
      </c>
      <c r="O1306" s="5">
        <v>18.649999999999999</v>
      </c>
      <c r="P1306" s="5">
        <f t="shared" si="80"/>
        <v>46.87</v>
      </c>
      <c r="Q1306" s="5">
        <f t="shared" si="81"/>
        <v>18.649999999999999</v>
      </c>
      <c r="R1306" s="5">
        <f t="shared" si="82"/>
        <v>28.22</v>
      </c>
      <c r="S1306" s="7">
        <f t="shared" si="83"/>
        <v>0.60209088969490077</v>
      </c>
    </row>
    <row r="1307" spans="1:19" ht="15.6">
      <c r="A1307" s="2">
        <v>1366</v>
      </c>
      <c r="B1307" s="3">
        <v>46212</v>
      </c>
      <c r="C1307" s="4">
        <f>YEAR(SalesDataTable[[#This Row],[Order Date]])</f>
        <v>2026</v>
      </c>
      <c r="D1307" s="10" t="str">
        <f>"Q"&amp;ROUNDUP(MONTH(SalesDataTable[[#This Row],[Order Date]])/3,0)</f>
        <v>Q3</v>
      </c>
      <c r="E1307" s="4" t="str">
        <f>TEXT(SalesDataTable[[#This Row],[Order Date]],"mmm")</f>
        <v>Jul</v>
      </c>
      <c r="F1307" s="4" t="s">
        <v>11</v>
      </c>
      <c r="G1307" s="4" t="s">
        <v>52</v>
      </c>
      <c r="H1307" s="4" t="s">
        <v>2</v>
      </c>
      <c r="I1307" s="4" t="s">
        <v>3</v>
      </c>
      <c r="J1307" s="4" t="s">
        <v>14</v>
      </c>
      <c r="K1307" s="4" t="s">
        <v>15</v>
      </c>
      <c r="L1307" s="8">
        <v>1</v>
      </c>
      <c r="M1307" s="5">
        <v>36.99</v>
      </c>
      <c r="N1307" s="6">
        <v>0.1</v>
      </c>
      <c r="O1307" s="5">
        <v>13.2</v>
      </c>
      <c r="P1307" s="5">
        <f t="shared" si="80"/>
        <v>33.291000000000004</v>
      </c>
      <c r="Q1307" s="5">
        <f t="shared" si="81"/>
        <v>13.2</v>
      </c>
      <c r="R1307" s="5">
        <f t="shared" si="82"/>
        <v>20.091000000000005</v>
      </c>
      <c r="S1307" s="7">
        <f t="shared" si="83"/>
        <v>0.60349644047940887</v>
      </c>
    </row>
    <row r="1308" spans="1:19" ht="15.6">
      <c r="A1308" s="2">
        <v>1974</v>
      </c>
      <c r="B1308" s="3">
        <v>46212</v>
      </c>
      <c r="C1308" s="4">
        <f>YEAR(SalesDataTable[[#This Row],[Order Date]])</f>
        <v>2026</v>
      </c>
      <c r="D1308" s="10" t="str">
        <f>"Q"&amp;ROUNDUP(MONTH(SalesDataTable[[#This Row],[Order Date]])/3,0)</f>
        <v>Q3</v>
      </c>
      <c r="E1308" s="4" t="str">
        <f>TEXT(SalesDataTable[[#This Row],[Order Date]],"mmm")</f>
        <v>Jul</v>
      </c>
      <c r="F1308" s="4" t="s">
        <v>0</v>
      </c>
      <c r="G1308" s="4" t="s">
        <v>50</v>
      </c>
      <c r="H1308" s="4" t="s">
        <v>2</v>
      </c>
      <c r="I1308" s="4" t="s">
        <v>3</v>
      </c>
      <c r="J1308" s="4" t="s">
        <v>14</v>
      </c>
      <c r="K1308" s="4" t="s">
        <v>44</v>
      </c>
      <c r="L1308" s="8">
        <v>1</v>
      </c>
      <c r="M1308" s="5">
        <v>135.44</v>
      </c>
      <c r="N1308" s="6">
        <v>0</v>
      </c>
      <c r="O1308" s="5">
        <v>65.48</v>
      </c>
      <c r="P1308" s="5">
        <f t="shared" si="80"/>
        <v>135.44</v>
      </c>
      <c r="Q1308" s="5">
        <f t="shared" si="81"/>
        <v>65.48</v>
      </c>
      <c r="R1308" s="5">
        <f t="shared" si="82"/>
        <v>69.959999999999994</v>
      </c>
      <c r="S1308" s="7">
        <f t="shared" si="83"/>
        <v>0.51653868871825159</v>
      </c>
    </row>
    <row r="1309" spans="1:19" ht="15.6">
      <c r="A1309" s="2">
        <v>2716</v>
      </c>
      <c r="B1309" s="3">
        <v>46212</v>
      </c>
      <c r="C1309" s="4">
        <f>YEAR(SalesDataTable[[#This Row],[Order Date]])</f>
        <v>2026</v>
      </c>
      <c r="D1309" s="10" t="str">
        <f>"Q"&amp;ROUNDUP(MONTH(SalesDataTable[[#This Row],[Order Date]])/3,0)</f>
        <v>Q3</v>
      </c>
      <c r="E1309" s="4" t="str">
        <f>TEXT(SalesDataTable[[#This Row],[Order Date]],"mmm")</f>
        <v>Jul</v>
      </c>
      <c r="F1309" s="4" t="s">
        <v>6</v>
      </c>
      <c r="G1309" s="4" t="s">
        <v>7</v>
      </c>
      <c r="H1309" s="4" t="s">
        <v>2</v>
      </c>
      <c r="I1309" s="4" t="s">
        <v>13</v>
      </c>
      <c r="J1309" s="4" t="s">
        <v>9</v>
      </c>
      <c r="K1309" s="4" t="s">
        <v>10</v>
      </c>
      <c r="L1309" s="8">
        <v>3</v>
      </c>
      <c r="M1309" s="5">
        <v>92.25</v>
      </c>
      <c r="N1309" s="6">
        <v>0</v>
      </c>
      <c r="O1309" s="5">
        <v>46.27</v>
      </c>
      <c r="P1309" s="5">
        <f t="shared" si="80"/>
        <v>276.75</v>
      </c>
      <c r="Q1309" s="5">
        <f t="shared" si="81"/>
        <v>138.81</v>
      </c>
      <c r="R1309" s="5">
        <f t="shared" si="82"/>
        <v>137.94</v>
      </c>
      <c r="S1309" s="7">
        <f t="shared" si="83"/>
        <v>0.49842818428184282</v>
      </c>
    </row>
    <row r="1310" spans="1:19" ht="15.6">
      <c r="A1310" s="2">
        <v>3161</v>
      </c>
      <c r="B1310" s="3">
        <v>46212</v>
      </c>
      <c r="C1310" s="4">
        <f>YEAR(SalesDataTable[[#This Row],[Order Date]])</f>
        <v>2026</v>
      </c>
      <c r="D1310" s="10" t="str">
        <f>"Q"&amp;ROUNDUP(MONTH(SalesDataTable[[#This Row],[Order Date]])/3,0)</f>
        <v>Q3</v>
      </c>
      <c r="E1310" s="4" t="str">
        <f>TEXT(SalesDataTable[[#This Row],[Order Date]],"mmm")</f>
        <v>Jul</v>
      </c>
      <c r="F1310" s="4" t="s">
        <v>11</v>
      </c>
      <c r="G1310" s="4" t="s">
        <v>25</v>
      </c>
      <c r="H1310" s="4" t="s">
        <v>2</v>
      </c>
      <c r="I1310" s="4" t="s">
        <v>13</v>
      </c>
      <c r="J1310" s="4" t="s">
        <v>23</v>
      </c>
      <c r="K1310" s="4" t="s">
        <v>29</v>
      </c>
      <c r="L1310" s="8">
        <v>2</v>
      </c>
      <c r="M1310" s="5">
        <v>192.6</v>
      </c>
      <c r="N1310" s="6">
        <v>0</v>
      </c>
      <c r="O1310" s="5">
        <v>104.89</v>
      </c>
      <c r="P1310" s="5">
        <f t="shared" si="80"/>
        <v>385.2</v>
      </c>
      <c r="Q1310" s="5">
        <f t="shared" si="81"/>
        <v>209.78</v>
      </c>
      <c r="R1310" s="5">
        <f t="shared" si="82"/>
        <v>175.42</v>
      </c>
      <c r="S1310" s="7">
        <f t="shared" si="83"/>
        <v>0.45539979231568017</v>
      </c>
    </row>
    <row r="1311" spans="1:19" ht="15.6">
      <c r="A1311" s="2">
        <v>3240</v>
      </c>
      <c r="B1311" s="3">
        <v>46212</v>
      </c>
      <c r="C1311" s="4">
        <f>YEAR(SalesDataTable[[#This Row],[Order Date]])</f>
        <v>2026</v>
      </c>
      <c r="D1311" s="10" t="str">
        <f>"Q"&amp;ROUNDUP(MONTH(SalesDataTable[[#This Row],[Order Date]])/3,0)</f>
        <v>Q3</v>
      </c>
      <c r="E1311" s="4" t="str">
        <f>TEXT(SalesDataTable[[#This Row],[Order Date]],"mmm")</f>
        <v>Jul</v>
      </c>
      <c r="F1311" s="4" t="s">
        <v>20</v>
      </c>
      <c r="G1311" s="4" t="s">
        <v>33</v>
      </c>
      <c r="H1311" s="4" t="s">
        <v>2</v>
      </c>
      <c r="I1311" s="4" t="s">
        <v>3</v>
      </c>
      <c r="J1311" s="4" t="s">
        <v>4</v>
      </c>
      <c r="K1311" s="4" t="s">
        <v>26</v>
      </c>
      <c r="L1311" s="8">
        <v>1</v>
      </c>
      <c r="M1311" s="5">
        <v>39.94</v>
      </c>
      <c r="N1311" s="6">
        <v>0</v>
      </c>
      <c r="O1311" s="5">
        <v>16.89</v>
      </c>
      <c r="P1311" s="5">
        <f t="shared" si="80"/>
        <v>39.94</v>
      </c>
      <c r="Q1311" s="5">
        <f t="shared" si="81"/>
        <v>16.89</v>
      </c>
      <c r="R1311" s="5">
        <f t="shared" si="82"/>
        <v>23.049999999999997</v>
      </c>
      <c r="S1311" s="7">
        <f t="shared" si="83"/>
        <v>0.57711567351026538</v>
      </c>
    </row>
    <row r="1312" spans="1:19" ht="15.6">
      <c r="A1312" s="2">
        <v>3682</v>
      </c>
      <c r="B1312" s="3">
        <v>46212</v>
      </c>
      <c r="C1312" s="4">
        <f>YEAR(SalesDataTable[[#This Row],[Order Date]])</f>
        <v>2026</v>
      </c>
      <c r="D1312" s="10" t="str">
        <f>"Q"&amp;ROUNDUP(MONTH(SalesDataTable[[#This Row],[Order Date]])/3,0)</f>
        <v>Q3</v>
      </c>
      <c r="E1312" s="4" t="str">
        <f>TEXT(SalesDataTable[[#This Row],[Order Date]],"mmm")</f>
        <v>Jul</v>
      </c>
      <c r="F1312" s="4" t="s">
        <v>11</v>
      </c>
      <c r="G1312" s="4" t="s">
        <v>12</v>
      </c>
      <c r="H1312" s="4" t="s">
        <v>2</v>
      </c>
      <c r="I1312" s="4" t="s">
        <v>3</v>
      </c>
      <c r="J1312" s="4" t="s">
        <v>9</v>
      </c>
      <c r="K1312" s="4" t="s">
        <v>37</v>
      </c>
      <c r="L1312" s="8">
        <v>3</v>
      </c>
      <c r="M1312" s="5">
        <v>150.61000000000001</v>
      </c>
      <c r="N1312" s="6">
        <v>0</v>
      </c>
      <c r="O1312" s="5">
        <v>79.900000000000006</v>
      </c>
      <c r="P1312" s="5">
        <f t="shared" si="80"/>
        <v>451.83000000000004</v>
      </c>
      <c r="Q1312" s="5">
        <f t="shared" si="81"/>
        <v>239.70000000000002</v>
      </c>
      <c r="R1312" s="5">
        <f t="shared" si="82"/>
        <v>212.13000000000002</v>
      </c>
      <c r="S1312" s="7">
        <f t="shared" si="83"/>
        <v>0.46949073766682159</v>
      </c>
    </row>
    <row r="1313" spans="1:19" ht="15.6">
      <c r="A1313" s="2">
        <v>4725</v>
      </c>
      <c r="B1313" s="3">
        <v>46212</v>
      </c>
      <c r="C1313" s="4">
        <f>YEAR(SalesDataTable[[#This Row],[Order Date]])</f>
        <v>2026</v>
      </c>
      <c r="D1313" s="10" t="str">
        <f>"Q"&amp;ROUNDUP(MONTH(SalesDataTable[[#This Row],[Order Date]])/3,0)</f>
        <v>Q3</v>
      </c>
      <c r="E1313" s="4" t="str">
        <f>TEXT(SalesDataTable[[#This Row],[Order Date]],"mmm")</f>
        <v>Jul</v>
      </c>
      <c r="F1313" s="4" t="s">
        <v>20</v>
      </c>
      <c r="G1313" s="4" t="s">
        <v>47</v>
      </c>
      <c r="H1313" s="4" t="s">
        <v>2</v>
      </c>
      <c r="I1313" s="4" t="s">
        <v>3</v>
      </c>
      <c r="J1313" s="4" t="s">
        <v>9</v>
      </c>
      <c r="K1313" s="4" t="s">
        <v>46</v>
      </c>
      <c r="L1313" s="8">
        <v>2</v>
      </c>
      <c r="M1313" s="5">
        <v>71.069999999999993</v>
      </c>
      <c r="N1313" s="6">
        <v>0</v>
      </c>
      <c r="O1313" s="5">
        <v>31.57</v>
      </c>
      <c r="P1313" s="5">
        <f t="shared" si="80"/>
        <v>142.13999999999999</v>
      </c>
      <c r="Q1313" s="5">
        <f t="shared" si="81"/>
        <v>63.14</v>
      </c>
      <c r="R1313" s="5">
        <f t="shared" si="82"/>
        <v>78.999999999999986</v>
      </c>
      <c r="S1313" s="7">
        <f t="shared" si="83"/>
        <v>0.55579006613198245</v>
      </c>
    </row>
    <row r="1314" spans="1:19" ht="15.6">
      <c r="A1314" s="2">
        <v>758</v>
      </c>
      <c r="B1314" s="3">
        <v>46213</v>
      </c>
      <c r="C1314" s="4">
        <f>YEAR(SalesDataTable[[#This Row],[Order Date]])</f>
        <v>2026</v>
      </c>
      <c r="D1314" s="10" t="str">
        <f>"Q"&amp;ROUNDUP(MONTH(SalesDataTable[[#This Row],[Order Date]])/3,0)</f>
        <v>Q3</v>
      </c>
      <c r="E1314" s="4" t="str">
        <f>TEXT(SalesDataTable[[#This Row],[Order Date]],"mmm")</f>
        <v>Jul</v>
      </c>
      <c r="F1314" s="4" t="s">
        <v>0</v>
      </c>
      <c r="G1314" s="4" t="s">
        <v>1</v>
      </c>
      <c r="H1314" s="4" t="s">
        <v>19</v>
      </c>
      <c r="I1314" s="4" t="s">
        <v>13</v>
      </c>
      <c r="J1314" s="4" t="s">
        <v>4</v>
      </c>
      <c r="K1314" s="4" t="s">
        <v>22</v>
      </c>
      <c r="L1314" s="8">
        <v>1</v>
      </c>
      <c r="M1314" s="5">
        <v>50.78</v>
      </c>
      <c r="N1314" s="6">
        <v>0</v>
      </c>
      <c r="O1314" s="5">
        <v>22.29</v>
      </c>
      <c r="P1314" s="5">
        <f t="shared" si="80"/>
        <v>50.78</v>
      </c>
      <c r="Q1314" s="5">
        <f t="shared" si="81"/>
        <v>22.29</v>
      </c>
      <c r="R1314" s="5">
        <f t="shared" si="82"/>
        <v>28.490000000000002</v>
      </c>
      <c r="S1314" s="7">
        <f t="shared" si="83"/>
        <v>0.56104765655769995</v>
      </c>
    </row>
    <row r="1315" spans="1:19" ht="15.6">
      <c r="A1315" s="2">
        <v>1910</v>
      </c>
      <c r="B1315" s="3">
        <v>46213</v>
      </c>
      <c r="C1315" s="4">
        <f>YEAR(SalesDataTable[[#This Row],[Order Date]])</f>
        <v>2026</v>
      </c>
      <c r="D1315" s="10" t="str">
        <f>"Q"&amp;ROUNDUP(MONTH(SalesDataTable[[#This Row],[Order Date]])/3,0)</f>
        <v>Q3</v>
      </c>
      <c r="E1315" s="4" t="str">
        <f>TEXT(SalesDataTable[[#This Row],[Order Date]],"mmm")</f>
        <v>Jul</v>
      </c>
      <c r="F1315" s="4" t="s">
        <v>0</v>
      </c>
      <c r="G1315" s="4" t="s">
        <v>50</v>
      </c>
      <c r="H1315" s="4" t="s">
        <v>2</v>
      </c>
      <c r="I1315" s="4" t="s">
        <v>3</v>
      </c>
      <c r="J1315" s="4" t="s">
        <v>9</v>
      </c>
      <c r="K1315" s="4" t="s">
        <v>17</v>
      </c>
      <c r="L1315" s="8">
        <v>2</v>
      </c>
      <c r="M1315" s="5">
        <v>141.51</v>
      </c>
      <c r="N1315" s="6">
        <v>0.05</v>
      </c>
      <c r="O1315" s="5">
        <v>77.040000000000006</v>
      </c>
      <c r="P1315" s="5">
        <f t="shared" si="80"/>
        <v>268.86899999999997</v>
      </c>
      <c r="Q1315" s="5">
        <f t="shared" si="81"/>
        <v>154.08000000000001</v>
      </c>
      <c r="R1315" s="5">
        <f t="shared" si="82"/>
        <v>114.78899999999996</v>
      </c>
      <c r="S1315" s="7">
        <f t="shared" si="83"/>
        <v>0.42693281858451504</v>
      </c>
    </row>
    <row r="1316" spans="1:19" ht="15.6">
      <c r="A1316" s="2">
        <v>1941</v>
      </c>
      <c r="B1316" s="3">
        <v>46213</v>
      </c>
      <c r="C1316" s="4">
        <f>YEAR(SalesDataTable[[#This Row],[Order Date]])</f>
        <v>2026</v>
      </c>
      <c r="D1316" s="10" t="str">
        <f>"Q"&amp;ROUNDUP(MONTH(SalesDataTable[[#This Row],[Order Date]])/3,0)</f>
        <v>Q3</v>
      </c>
      <c r="E1316" s="4" t="str">
        <f>TEXT(SalesDataTable[[#This Row],[Order Date]],"mmm")</f>
        <v>Jul</v>
      </c>
      <c r="F1316" s="4" t="s">
        <v>6</v>
      </c>
      <c r="G1316" s="4" t="s">
        <v>43</v>
      </c>
      <c r="H1316" s="4" t="s">
        <v>28</v>
      </c>
      <c r="I1316" s="4" t="s">
        <v>3</v>
      </c>
      <c r="J1316" s="4" t="s">
        <v>9</v>
      </c>
      <c r="K1316" s="4" t="s">
        <v>37</v>
      </c>
      <c r="L1316" s="8">
        <v>1</v>
      </c>
      <c r="M1316" s="5">
        <v>156.44</v>
      </c>
      <c r="N1316" s="6">
        <v>0.1</v>
      </c>
      <c r="O1316" s="5">
        <v>80.72</v>
      </c>
      <c r="P1316" s="5">
        <f t="shared" si="80"/>
        <v>140.79599999999999</v>
      </c>
      <c r="Q1316" s="5">
        <f t="shared" si="81"/>
        <v>80.72</v>
      </c>
      <c r="R1316" s="5">
        <f t="shared" si="82"/>
        <v>60.075999999999993</v>
      </c>
      <c r="S1316" s="7">
        <f t="shared" si="83"/>
        <v>0.42668825818915307</v>
      </c>
    </row>
    <row r="1317" spans="1:19" ht="15.6">
      <c r="A1317" s="2">
        <v>2324</v>
      </c>
      <c r="B1317" s="3">
        <v>46213</v>
      </c>
      <c r="C1317" s="4">
        <f>YEAR(SalesDataTable[[#This Row],[Order Date]])</f>
        <v>2026</v>
      </c>
      <c r="D1317" s="10" t="str">
        <f>"Q"&amp;ROUNDUP(MONTH(SalesDataTable[[#This Row],[Order Date]])/3,0)</f>
        <v>Q3</v>
      </c>
      <c r="E1317" s="4" t="str">
        <f>TEXT(SalesDataTable[[#This Row],[Order Date]],"mmm")</f>
        <v>Jul</v>
      </c>
      <c r="F1317" s="4" t="s">
        <v>6</v>
      </c>
      <c r="G1317" s="4" t="s">
        <v>43</v>
      </c>
      <c r="H1317" s="4" t="s">
        <v>2</v>
      </c>
      <c r="I1317" s="4" t="s">
        <v>13</v>
      </c>
      <c r="J1317" s="4" t="s">
        <v>34</v>
      </c>
      <c r="K1317" s="4" t="s">
        <v>45</v>
      </c>
      <c r="L1317" s="8">
        <v>2</v>
      </c>
      <c r="M1317" s="5">
        <v>51.75</v>
      </c>
      <c r="N1317" s="6">
        <v>0</v>
      </c>
      <c r="O1317" s="5">
        <v>21.4</v>
      </c>
      <c r="P1317" s="5">
        <f t="shared" si="80"/>
        <v>103.5</v>
      </c>
      <c r="Q1317" s="5">
        <f t="shared" si="81"/>
        <v>42.8</v>
      </c>
      <c r="R1317" s="5">
        <f t="shared" si="82"/>
        <v>60.7</v>
      </c>
      <c r="S1317" s="7">
        <f t="shared" si="83"/>
        <v>0.58647342995169083</v>
      </c>
    </row>
    <row r="1318" spans="1:19" ht="15.6">
      <c r="A1318" s="2">
        <v>2869</v>
      </c>
      <c r="B1318" s="3">
        <v>46213</v>
      </c>
      <c r="C1318" s="4">
        <f>YEAR(SalesDataTable[[#This Row],[Order Date]])</f>
        <v>2026</v>
      </c>
      <c r="D1318" s="10" t="str">
        <f>"Q"&amp;ROUNDUP(MONTH(SalesDataTable[[#This Row],[Order Date]])/3,0)</f>
        <v>Q3</v>
      </c>
      <c r="E1318" s="4" t="str">
        <f>TEXT(SalesDataTable[[#This Row],[Order Date]],"mmm")</f>
        <v>Jul</v>
      </c>
      <c r="F1318" s="4" t="s">
        <v>11</v>
      </c>
      <c r="G1318" s="4" t="s">
        <v>25</v>
      </c>
      <c r="H1318" s="4" t="s">
        <v>28</v>
      </c>
      <c r="I1318" s="4" t="s">
        <v>13</v>
      </c>
      <c r="J1318" s="4" t="s">
        <v>23</v>
      </c>
      <c r="K1318" s="4" t="s">
        <v>40</v>
      </c>
      <c r="L1318" s="8">
        <v>1</v>
      </c>
      <c r="M1318" s="5">
        <v>82.23</v>
      </c>
      <c r="N1318" s="6">
        <v>0.1</v>
      </c>
      <c r="O1318" s="5">
        <v>38.340000000000003</v>
      </c>
      <c r="P1318" s="5">
        <f t="shared" si="80"/>
        <v>74.007000000000005</v>
      </c>
      <c r="Q1318" s="5">
        <f t="shared" si="81"/>
        <v>38.340000000000003</v>
      </c>
      <c r="R1318" s="5">
        <f t="shared" si="82"/>
        <v>35.667000000000002</v>
      </c>
      <c r="S1318" s="7">
        <f t="shared" si="83"/>
        <v>0.48194089748267055</v>
      </c>
    </row>
    <row r="1319" spans="1:19" ht="15.6">
      <c r="A1319" s="2">
        <v>3236</v>
      </c>
      <c r="B1319" s="3">
        <v>46213</v>
      </c>
      <c r="C1319" s="4">
        <f>YEAR(SalesDataTable[[#This Row],[Order Date]])</f>
        <v>2026</v>
      </c>
      <c r="D1319" s="10" t="str">
        <f>"Q"&amp;ROUNDUP(MONTH(SalesDataTable[[#This Row],[Order Date]])/3,0)</f>
        <v>Q3</v>
      </c>
      <c r="E1319" s="4" t="str">
        <f>TEXT(SalesDataTable[[#This Row],[Order Date]],"mmm")</f>
        <v>Jul</v>
      </c>
      <c r="F1319" s="4" t="s">
        <v>6</v>
      </c>
      <c r="G1319" s="4" t="s">
        <v>27</v>
      </c>
      <c r="H1319" s="4" t="s">
        <v>2</v>
      </c>
      <c r="I1319" s="4" t="s">
        <v>13</v>
      </c>
      <c r="J1319" s="4" t="s">
        <v>9</v>
      </c>
      <c r="K1319" s="4" t="s">
        <v>17</v>
      </c>
      <c r="L1319" s="8">
        <v>1</v>
      </c>
      <c r="M1319" s="5">
        <v>144.16999999999999</v>
      </c>
      <c r="N1319" s="6">
        <v>0.1</v>
      </c>
      <c r="O1319" s="5">
        <v>78.13</v>
      </c>
      <c r="P1319" s="5">
        <f t="shared" si="80"/>
        <v>129.75299999999999</v>
      </c>
      <c r="Q1319" s="5">
        <f t="shared" si="81"/>
        <v>78.13</v>
      </c>
      <c r="R1319" s="5">
        <f t="shared" si="82"/>
        <v>51.62299999999999</v>
      </c>
      <c r="S1319" s="7">
        <f t="shared" si="83"/>
        <v>0.39785592625989374</v>
      </c>
    </row>
    <row r="1320" spans="1:19" ht="15.6">
      <c r="A1320" s="2">
        <v>3582</v>
      </c>
      <c r="B1320" s="3">
        <v>46213</v>
      </c>
      <c r="C1320" s="4">
        <f>YEAR(SalesDataTable[[#This Row],[Order Date]])</f>
        <v>2026</v>
      </c>
      <c r="D1320" s="10" t="str">
        <f>"Q"&amp;ROUNDUP(MONTH(SalesDataTable[[#This Row],[Order Date]])/3,0)</f>
        <v>Q3</v>
      </c>
      <c r="E1320" s="4" t="str">
        <f>TEXT(SalesDataTable[[#This Row],[Order Date]],"mmm")</f>
        <v>Jul</v>
      </c>
      <c r="F1320" s="4" t="s">
        <v>6</v>
      </c>
      <c r="G1320" s="4" t="s">
        <v>43</v>
      </c>
      <c r="H1320" s="4" t="s">
        <v>2</v>
      </c>
      <c r="I1320" s="4" t="s">
        <v>3</v>
      </c>
      <c r="J1320" s="4" t="s">
        <v>23</v>
      </c>
      <c r="K1320" s="4" t="s">
        <v>40</v>
      </c>
      <c r="L1320" s="8">
        <v>4</v>
      </c>
      <c r="M1320" s="5">
        <v>82.47</v>
      </c>
      <c r="N1320" s="6">
        <v>0</v>
      </c>
      <c r="O1320" s="5">
        <v>40.22</v>
      </c>
      <c r="P1320" s="5">
        <f t="shared" si="80"/>
        <v>329.88</v>
      </c>
      <c r="Q1320" s="5">
        <f t="shared" si="81"/>
        <v>160.88</v>
      </c>
      <c r="R1320" s="5">
        <f t="shared" si="82"/>
        <v>169</v>
      </c>
      <c r="S1320" s="7">
        <f t="shared" si="83"/>
        <v>0.51230750575967021</v>
      </c>
    </row>
    <row r="1321" spans="1:19" ht="15.6">
      <c r="A1321" s="2">
        <v>3715</v>
      </c>
      <c r="B1321" s="3">
        <v>46213</v>
      </c>
      <c r="C1321" s="4">
        <f>YEAR(SalesDataTable[[#This Row],[Order Date]])</f>
        <v>2026</v>
      </c>
      <c r="D1321" s="10" t="str">
        <f>"Q"&amp;ROUNDUP(MONTH(SalesDataTable[[#This Row],[Order Date]])/3,0)</f>
        <v>Q3</v>
      </c>
      <c r="E1321" s="4" t="str">
        <f>TEXT(SalesDataTable[[#This Row],[Order Date]],"mmm")</f>
        <v>Jul</v>
      </c>
      <c r="F1321" s="4" t="s">
        <v>20</v>
      </c>
      <c r="G1321" s="4" t="s">
        <v>33</v>
      </c>
      <c r="H1321" s="4" t="s">
        <v>2</v>
      </c>
      <c r="I1321" s="4" t="s">
        <v>13</v>
      </c>
      <c r="J1321" s="4" t="s">
        <v>23</v>
      </c>
      <c r="K1321" s="4" t="s">
        <v>51</v>
      </c>
      <c r="L1321" s="8">
        <v>1</v>
      </c>
      <c r="M1321" s="5">
        <v>122.14</v>
      </c>
      <c r="N1321" s="6">
        <v>0.15</v>
      </c>
      <c r="O1321" s="5">
        <v>59.87</v>
      </c>
      <c r="P1321" s="5">
        <f t="shared" si="80"/>
        <v>103.819</v>
      </c>
      <c r="Q1321" s="5">
        <f t="shared" si="81"/>
        <v>59.87</v>
      </c>
      <c r="R1321" s="5">
        <f t="shared" si="82"/>
        <v>43.949000000000005</v>
      </c>
      <c r="S1321" s="7">
        <f t="shared" si="83"/>
        <v>0.42332328379198414</v>
      </c>
    </row>
    <row r="1322" spans="1:19" ht="15.6">
      <c r="A1322" s="2">
        <v>3940</v>
      </c>
      <c r="B1322" s="3">
        <v>46213</v>
      </c>
      <c r="C1322" s="4">
        <f>YEAR(SalesDataTable[[#This Row],[Order Date]])</f>
        <v>2026</v>
      </c>
      <c r="D1322" s="10" t="str">
        <f>"Q"&amp;ROUNDUP(MONTH(SalesDataTable[[#This Row],[Order Date]])/3,0)</f>
        <v>Q3</v>
      </c>
      <c r="E1322" s="4" t="str">
        <f>TEXT(SalesDataTable[[#This Row],[Order Date]],"mmm")</f>
        <v>Jul</v>
      </c>
      <c r="F1322" s="4" t="s">
        <v>11</v>
      </c>
      <c r="G1322" s="4" t="s">
        <v>52</v>
      </c>
      <c r="H1322" s="4" t="s">
        <v>19</v>
      </c>
      <c r="I1322" s="4" t="s">
        <v>3</v>
      </c>
      <c r="J1322" s="4" t="s">
        <v>9</v>
      </c>
      <c r="K1322" s="4" t="s">
        <v>17</v>
      </c>
      <c r="L1322" s="8">
        <v>3</v>
      </c>
      <c r="M1322" s="5">
        <v>143.59</v>
      </c>
      <c r="N1322" s="6">
        <v>0</v>
      </c>
      <c r="O1322" s="5">
        <v>78.91</v>
      </c>
      <c r="P1322" s="5">
        <f t="shared" si="80"/>
        <v>430.77</v>
      </c>
      <c r="Q1322" s="5">
        <f t="shared" si="81"/>
        <v>236.73</v>
      </c>
      <c r="R1322" s="5">
        <f t="shared" si="82"/>
        <v>194.04</v>
      </c>
      <c r="S1322" s="7">
        <f t="shared" si="83"/>
        <v>0.45044919562643637</v>
      </c>
    </row>
    <row r="1323" spans="1:19" ht="15.6">
      <c r="A1323" s="2">
        <v>4760</v>
      </c>
      <c r="B1323" s="3">
        <v>46213</v>
      </c>
      <c r="C1323" s="4">
        <f>YEAR(SalesDataTable[[#This Row],[Order Date]])</f>
        <v>2026</v>
      </c>
      <c r="D1323" s="10" t="str">
        <f>"Q"&amp;ROUNDUP(MONTH(SalesDataTable[[#This Row],[Order Date]])/3,0)</f>
        <v>Q3</v>
      </c>
      <c r="E1323" s="4" t="str">
        <f>TEXT(SalesDataTable[[#This Row],[Order Date]],"mmm")</f>
        <v>Jul</v>
      </c>
      <c r="F1323" s="4" t="s">
        <v>20</v>
      </c>
      <c r="G1323" s="4" t="s">
        <v>47</v>
      </c>
      <c r="H1323" s="4" t="s">
        <v>2</v>
      </c>
      <c r="I1323" s="4" t="s">
        <v>16</v>
      </c>
      <c r="J1323" s="4" t="s">
        <v>9</v>
      </c>
      <c r="K1323" s="4" t="s">
        <v>37</v>
      </c>
      <c r="L1323" s="8">
        <v>2</v>
      </c>
      <c r="M1323" s="5">
        <v>157.66</v>
      </c>
      <c r="N1323" s="6">
        <v>0</v>
      </c>
      <c r="O1323" s="5">
        <v>78.760000000000005</v>
      </c>
      <c r="P1323" s="5">
        <f t="shared" si="80"/>
        <v>315.32</v>
      </c>
      <c r="Q1323" s="5">
        <f t="shared" si="81"/>
        <v>157.52000000000001</v>
      </c>
      <c r="R1323" s="5">
        <f t="shared" si="82"/>
        <v>157.79999999999998</v>
      </c>
      <c r="S1323" s="7">
        <f t="shared" si="83"/>
        <v>0.50044399340352652</v>
      </c>
    </row>
    <row r="1324" spans="1:19" ht="15.6">
      <c r="A1324" s="2">
        <v>4768</v>
      </c>
      <c r="B1324" s="3">
        <v>46213</v>
      </c>
      <c r="C1324" s="4">
        <f>YEAR(SalesDataTable[[#This Row],[Order Date]])</f>
        <v>2026</v>
      </c>
      <c r="D1324" s="10" t="str">
        <f>"Q"&amp;ROUNDUP(MONTH(SalesDataTable[[#This Row],[Order Date]])/3,0)</f>
        <v>Q3</v>
      </c>
      <c r="E1324" s="4" t="str">
        <f>TEXT(SalesDataTable[[#This Row],[Order Date]],"mmm")</f>
        <v>Jul</v>
      </c>
      <c r="F1324" s="4" t="s">
        <v>6</v>
      </c>
      <c r="G1324" s="4" t="s">
        <v>7</v>
      </c>
      <c r="H1324" s="4" t="s">
        <v>2</v>
      </c>
      <c r="I1324" s="4" t="s">
        <v>16</v>
      </c>
      <c r="J1324" s="4" t="s">
        <v>4</v>
      </c>
      <c r="K1324" s="4" t="s">
        <v>30</v>
      </c>
      <c r="L1324" s="8">
        <v>1</v>
      </c>
      <c r="M1324" s="5">
        <v>101.58</v>
      </c>
      <c r="N1324" s="6">
        <v>0</v>
      </c>
      <c r="O1324" s="5">
        <v>49.83</v>
      </c>
      <c r="P1324" s="5">
        <f t="shared" si="80"/>
        <v>101.58</v>
      </c>
      <c r="Q1324" s="5">
        <f t="shared" si="81"/>
        <v>49.83</v>
      </c>
      <c r="R1324" s="5">
        <f t="shared" si="82"/>
        <v>51.75</v>
      </c>
      <c r="S1324" s="7">
        <f t="shared" si="83"/>
        <v>0.50945067926757237</v>
      </c>
    </row>
    <row r="1325" spans="1:19" ht="15.6">
      <c r="A1325" s="2">
        <v>5025</v>
      </c>
      <c r="B1325" s="3">
        <v>46213</v>
      </c>
      <c r="C1325" s="4">
        <f>YEAR(SalesDataTable[[#This Row],[Order Date]])</f>
        <v>2026</v>
      </c>
      <c r="D1325" s="10" t="str">
        <f>"Q"&amp;ROUNDUP(MONTH(SalesDataTable[[#This Row],[Order Date]])/3,0)</f>
        <v>Q3</v>
      </c>
      <c r="E1325" s="4" t="str">
        <f>TEXT(SalesDataTable[[#This Row],[Order Date]],"mmm")</f>
        <v>Jul</v>
      </c>
      <c r="F1325" s="4" t="s">
        <v>11</v>
      </c>
      <c r="G1325" s="4" t="s">
        <v>18</v>
      </c>
      <c r="H1325" s="4" t="s">
        <v>2</v>
      </c>
      <c r="I1325" s="4" t="s">
        <v>3</v>
      </c>
      <c r="J1325" s="4" t="s">
        <v>14</v>
      </c>
      <c r="K1325" s="4" t="s">
        <v>48</v>
      </c>
      <c r="L1325" s="8">
        <v>4</v>
      </c>
      <c r="M1325" s="5">
        <v>166.71</v>
      </c>
      <c r="N1325" s="6">
        <v>0</v>
      </c>
      <c r="O1325" s="5">
        <v>86.55</v>
      </c>
      <c r="P1325" s="5">
        <f t="shared" si="80"/>
        <v>666.84</v>
      </c>
      <c r="Q1325" s="5">
        <f t="shared" si="81"/>
        <v>346.2</v>
      </c>
      <c r="R1325" s="5">
        <f t="shared" si="82"/>
        <v>320.64000000000004</v>
      </c>
      <c r="S1325" s="7">
        <f t="shared" si="83"/>
        <v>0.48083498290444487</v>
      </c>
    </row>
    <row r="1326" spans="1:19" ht="15.6">
      <c r="A1326" s="2">
        <v>165</v>
      </c>
      <c r="B1326" s="3">
        <v>46214</v>
      </c>
      <c r="C1326" s="4">
        <f>YEAR(SalesDataTable[[#This Row],[Order Date]])</f>
        <v>2026</v>
      </c>
      <c r="D1326" s="10" t="str">
        <f>"Q"&amp;ROUNDUP(MONTH(SalesDataTable[[#This Row],[Order Date]])/3,0)</f>
        <v>Q3</v>
      </c>
      <c r="E1326" s="4" t="str">
        <f>TEXT(SalesDataTable[[#This Row],[Order Date]],"mmm")</f>
        <v>Jul</v>
      </c>
      <c r="F1326" s="4" t="s">
        <v>6</v>
      </c>
      <c r="G1326" s="4" t="s">
        <v>43</v>
      </c>
      <c r="H1326" s="4" t="s">
        <v>19</v>
      </c>
      <c r="I1326" s="4" t="s">
        <v>13</v>
      </c>
      <c r="J1326" s="4" t="s">
        <v>4</v>
      </c>
      <c r="K1326" s="4" t="s">
        <v>5</v>
      </c>
      <c r="L1326" s="8">
        <v>2</v>
      </c>
      <c r="M1326" s="5">
        <v>83.33</v>
      </c>
      <c r="N1326" s="6">
        <v>0</v>
      </c>
      <c r="O1326" s="5">
        <v>42.11</v>
      </c>
      <c r="P1326" s="5">
        <f t="shared" si="80"/>
        <v>166.66</v>
      </c>
      <c r="Q1326" s="5">
        <f t="shared" si="81"/>
        <v>84.22</v>
      </c>
      <c r="R1326" s="5">
        <f t="shared" si="82"/>
        <v>82.44</v>
      </c>
      <c r="S1326" s="7">
        <f t="shared" si="83"/>
        <v>0.49465978639145564</v>
      </c>
    </row>
    <row r="1327" spans="1:19" ht="15.6">
      <c r="A1327" s="2">
        <v>198</v>
      </c>
      <c r="B1327" s="3">
        <v>46214</v>
      </c>
      <c r="C1327" s="4">
        <f>YEAR(SalesDataTable[[#This Row],[Order Date]])</f>
        <v>2026</v>
      </c>
      <c r="D1327" s="10" t="str">
        <f>"Q"&amp;ROUNDUP(MONTH(SalesDataTable[[#This Row],[Order Date]])/3,0)</f>
        <v>Q3</v>
      </c>
      <c r="E1327" s="4" t="str">
        <f>TEXT(SalesDataTable[[#This Row],[Order Date]],"mmm")</f>
        <v>Jul</v>
      </c>
      <c r="F1327" s="4" t="s">
        <v>0</v>
      </c>
      <c r="G1327" s="4" t="s">
        <v>50</v>
      </c>
      <c r="H1327" s="4" t="s">
        <v>2</v>
      </c>
      <c r="I1327" s="4" t="s">
        <v>13</v>
      </c>
      <c r="J1327" s="4" t="s">
        <v>9</v>
      </c>
      <c r="K1327" s="4" t="s">
        <v>46</v>
      </c>
      <c r="L1327" s="8">
        <v>2</v>
      </c>
      <c r="M1327" s="5">
        <v>71.77</v>
      </c>
      <c r="N1327" s="6">
        <v>0.05</v>
      </c>
      <c r="O1327" s="5">
        <v>32.9</v>
      </c>
      <c r="P1327" s="5">
        <f t="shared" si="80"/>
        <v>136.363</v>
      </c>
      <c r="Q1327" s="5">
        <f t="shared" si="81"/>
        <v>65.8</v>
      </c>
      <c r="R1327" s="5">
        <f t="shared" si="82"/>
        <v>70.563000000000002</v>
      </c>
      <c r="S1327" s="7">
        <f t="shared" si="83"/>
        <v>0.5174644148339359</v>
      </c>
    </row>
    <row r="1328" spans="1:19" ht="15.6">
      <c r="A1328" s="2">
        <v>1480</v>
      </c>
      <c r="B1328" s="3">
        <v>46214</v>
      </c>
      <c r="C1328" s="4">
        <f>YEAR(SalesDataTable[[#This Row],[Order Date]])</f>
        <v>2026</v>
      </c>
      <c r="D1328" s="10" t="str">
        <f>"Q"&amp;ROUNDUP(MONTH(SalesDataTable[[#This Row],[Order Date]])/3,0)</f>
        <v>Q3</v>
      </c>
      <c r="E1328" s="4" t="str">
        <f>TEXT(SalesDataTable[[#This Row],[Order Date]],"mmm")</f>
        <v>Jul</v>
      </c>
      <c r="F1328" s="4" t="s">
        <v>0</v>
      </c>
      <c r="G1328" s="4" t="s">
        <v>50</v>
      </c>
      <c r="H1328" s="4" t="s">
        <v>2</v>
      </c>
      <c r="I1328" s="4" t="s">
        <v>13</v>
      </c>
      <c r="J1328" s="4" t="s">
        <v>14</v>
      </c>
      <c r="K1328" s="4" t="s">
        <v>48</v>
      </c>
      <c r="L1328" s="8">
        <v>3</v>
      </c>
      <c r="M1328" s="5">
        <v>164.5</v>
      </c>
      <c r="N1328" s="6">
        <v>0</v>
      </c>
      <c r="O1328" s="5">
        <v>87.06</v>
      </c>
      <c r="P1328" s="5">
        <f t="shared" si="80"/>
        <v>493.5</v>
      </c>
      <c r="Q1328" s="5">
        <f t="shared" si="81"/>
        <v>261.18</v>
      </c>
      <c r="R1328" s="5">
        <f t="shared" si="82"/>
        <v>232.32</v>
      </c>
      <c r="S1328" s="7">
        <f t="shared" si="83"/>
        <v>0.47075987841945288</v>
      </c>
    </row>
    <row r="1329" spans="1:19" ht="15.6">
      <c r="A1329" s="2">
        <v>1990</v>
      </c>
      <c r="B1329" s="3">
        <v>46214</v>
      </c>
      <c r="C1329" s="4">
        <f>YEAR(SalesDataTable[[#This Row],[Order Date]])</f>
        <v>2026</v>
      </c>
      <c r="D1329" s="10" t="str">
        <f>"Q"&amp;ROUNDUP(MONTH(SalesDataTable[[#This Row],[Order Date]])/3,0)</f>
        <v>Q3</v>
      </c>
      <c r="E1329" s="4" t="str">
        <f>TEXT(SalesDataTable[[#This Row],[Order Date]],"mmm")</f>
        <v>Jul</v>
      </c>
      <c r="F1329" s="4" t="s">
        <v>0</v>
      </c>
      <c r="G1329" s="4" t="s">
        <v>50</v>
      </c>
      <c r="H1329" s="4" t="s">
        <v>2</v>
      </c>
      <c r="I1329" s="4" t="s">
        <v>3</v>
      </c>
      <c r="J1329" s="4" t="s">
        <v>23</v>
      </c>
      <c r="K1329" s="4" t="s">
        <v>40</v>
      </c>
      <c r="L1329" s="8">
        <v>3</v>
      </c>
      <c r="M1329" s="5">
        <v>82.28</v>
      </c>
      <c r="N1329" s="6">
        <v>0.1</v>
      </c>
      <c r="O1329" s="5">
        <v>39.51</v>
      </c>
      <c r="P1329" s="5">
        <f t="shared" si="80"/>
        <v>222.15600000000001</v>
      </c>
      <c r="Q1329" s="5">
        <f t="shared" si="81"/>
        <v>118.53</v>
      </c>
      <c r="R1329" s="5">
        <f t="shared" si="82"/>
        <v>103.626</v>
      </c>
      <c r="S1329" s="7">
        <f t="shared" si="83"/>
        <v>0.46645600388915898</v>
      </c>
    </row>
    <row r="1330" spans="1:19" ht="15.6">
      <c r="A1330" s="2">
        <v>2298</v>
      </c>
      <c r="B1330" s="3">
        <v>46214</v>
      </c>
      <c r="C1330" s="4">
        <f>YEAR(SalesDataTable[[#This Row],[Order Date]])</f>
        <v>2026</v>
      </c>
      <c r="D1330" s="10" t="str">
        <f>"Q"&amp;ROUNDUP(MONTH(SalesDataTable[[#This Row],[Order Date]])/3,0)</f>
        <v>Q3</v>
      </c>
      <c r="E1330" s="4" t="str">
        <f>TEXT(SalesDataTable[[#This Row],[Order Date]],"mmm")</f>
        <v>Jul</v>
      </c>
      <c r="F1330" s="4" t="s">
        <v>11</v>
      </c>
      <c r="G1330" s="4" t="s">
        <v>12</v>
      </c>
      <c r="H1330" s="4" t="s">
        <v>19</v>
      </c>
      <c r="I1330" s="4" t="s">
        <v>13</v>
      </c>
      <c r="J1330" s="4" t="s">
        <v>4</v>
      </c>
      <c r="K1330" s="4" t="s">
        <v>30</v>
      </c>
      <c r="L1330" s="8">
        <v>2</v>
      </c>
      <c r="M1330" s="5">
        <v>103.17</v>
      </c>
      <c r="N1330" s="6">
        <v>0</v>
      </c>
      <c r="O1330" s="5">
        <v>50.49</v>
      </c>
      <c r="P1330" s="5">
        <f t="shared" si="80"/>
        <v>206.34</v>
      </c>
      <c r="Q1330" s="5">
        <f t="shared" si="81"/>
        <v>100.98</v>
      </c>
      <c r="R1330" s="5">
        <f t="shared" si="82"/>
        <v>105.36</v>
      </c>
      <c r="S1330" s="7">
        <f t="shared" si="83"/>
        <v>0.51061355045071244</v>
      </c>
    </row>
    <row r="1331" spans="1:19" ht="15.6">
      <c r="A1331" s="2">
        <v>2886</v>
      </c>
      <c r="B1331" s="3">
        <v>46214</v>
      </c>
      <c r="C1331" s="4">
        <f>YEAR(SalesDataTable[[#This Row],[Order Date]])</f>
        <v>2026</v>
      </c>
      <c r="D1331" s="10" t="str">
        <f>"Q"&amp;ROUNDUP(MONTH(SalesDataTable[[#This Row],[Order Date]])/3,0)</f>
        <v>Q3</v>
      </c>
      <c r="E1331" s="4" t="str">
        <f>TEXT(SalesDataTable[[#This Row],[Order Date]],"mmm")</f>
        <v>Jul</v>
      </c>
      <c r="F1331" s="4" t="s">
        <v>0</v>
      </c>
      <c r="G1331" s="4" t="s">
        <v>50</v>
      </c>
      <c r="H1331" s="4" t="s">
        <v>2</v>
      </c>
      <c r="I1331" s="4" t="s">
        <v>13</v>
      </c>
      <c r="J1331" s="4" t="s">
        <v>4</v>
      </c>
      <c r="K1331" s="4" t="s">
        <v>22</v>
      </c>
      <c r="L1331" s="8">
        <v>1</v>
      </c>
      <c r="M1331" s="5">
        <v>50.33</v>
      </c>
      <c r="N1331" s="6">
        <v>0.05</v>
      </c>
      <c r="O1331" s="5">
        <v>22.06</v>
      </c>
      <c r="P1331" s="5">
        <f t="shared" si="80"/>
        <v>47.813499999999998</v>
      </c>
      <c r="Q1331" s="5">
        <f t="shared" si="81"/>
        <v>22.06</v>
      </c>
      <c r="R1331" s="5">
        <f t="shared" si="82"/>
        <v>25.753499999999999</v>
      </c>
      <c r="S1331" s="7">
        <f t="shared" si="83"/>
        <v>0.53862402877848303</v>
      </c>
    </row>
    <row r="1332" spans="1:19" ht="15.6">
      <c r="A1332" s="2">
        <v>2893</v>
      </c>
      <c r="B1332" s="3">
        <v>46214</v>
      </c>
      <c r="C1332" s="4">
        <f>YEAR(SalesDataTable[[#This Row],[Order Date]])</f>
        <v>2026</v>
      </c>
      <c r="D1332" s="10" t="str">
        <f>"Q"&amp;ROUNDUP(MONTH(SalesDataTable[[#This Row],[Order Date]])/3,0)</f>
        <v>Q3</v>
      </c>
      <c r="E1332" s="4" t="str">
        <f>TEXT(SalesDataTable[[#This Row],[Order Date]],"mmm")</f>
        <v>Jul</v>
      </c>
      <c r="F1332" s="4" t="s">
        <v>6</v>
      </c>
      <c r="G1332" s="4" t="s">
        <v>41</v>
      </c>
      <c r="H1332" s="4" t="s">
        <v>8</v>
      </c>
      <c r="I1332" s="4" t="s">
        <v>16</v>
      </c>
      <c r="J1332" s="4" t="s">
        <v>9</v>
      </c>
      <c r="K1332" s="4" t="s">
        <v>17</v>
      </c>
      <c r="L1332" s="8">
        <v>6</v>
      </c>
      <c r="M1332" s="5">
        <v>142.78</v>
      </c>
      <c r="N1332" s="6">
        <v>0.15</v>
      </c>
      <c r="O1332" s="5">
        <v>80.38</v>
      </c>
      <c r="P1332" s="5">
        <f t="shared" si="80"/>
        <v>728.178</v>
      </c>
      <c r="Q1332" s="5">
        <f t="shared" si="81"/>
        <v>482.28</v>
      </c>
      <c r="R1332" s="5">
        <f t="shared" si="82"/>
        <v>245.89800000000002</v>
      </c>
      <c r="S1332" s="7">
        <f t="shared" si="83"/>
        <v>0.33768941110552642</v>
      </c>
    </row>
    <row r="1333" spans="1:19" ht="15.6">
      <c r="A1333" s="2">
        <v>2939</v>
      </c>
      <c r="B1333" s="3">
        <v>46214</v>
      </c>
      <c r="C1333" s="4">
        <f>YEAR(SalesDataTable[[#This Row],[Order Date]])</f>
        <v>2026</v>
      </c>
      <c r="D1333" s="10" t="str">
        <f>"Q"&amp;ROUNDUP(MONTH(SalesDataTable[[#This Row],[Order Date]])/3,0)</f>
        <v>Q3</v>
      </c>
      <c r="E1333" s="4" t="str">
        <f>TEXT(SalesDataTable[[#This Row],[Order Date]],"mmm")</f>
        <v>Jul</v>
      </c>
      <c r="F1333" s="4" t="s">
        <v>6</v>
      </c>
      <c r="G1333" s="4" t="s">
        <v>27</v>
      </c>
      <c r="H1333" s="4" t="s">
        <v>2</v>
      </c>
      <c r="I1333" s="4" t="s">
        <v>13</v>
      </c>
      <c r="J1333" s="4" t="s">
        <v>23</v>
      </c>
      <c r="K1333" s="4" t="s">
        <v>29</v>
      </c>
      <c r="L1333" s="8">
        <v>1</v>
      </c>
      <c r="M1333" s="5">
        <v>195.38</v>
      </c>
      <c r="N1333" s="6">
        <v>0.05</v>
      </c>
      <c r="O1333" s="5">
        <v>101.67</v>
      </c>
      <c r="P1333" s="5">
        <f t="shared" si="80"/>
        <v>185.61099999999999</v>
      </c>
      <c r="Q1333" s="5">
        <f t="shared" si="81"/>
        <v>101.67</v>
      </c>
      <c r="R1333" s="5">
        <f t="shared" si="82"/>
        <v>83.940999999999988</v>
      </c>
      <c r="S1333" s="7">
        <f t="shared" si="83"/>
        <v>0.45224151585843508</v>
      </c>
    </row>
    <row r="1334" spans="1:19" ht="15.6">
      <c r="A1334" s="2">
        <v>3249</v>
      </c>
      <c r="B1334" s="3">
        <v>46214</v>
      </c>
      <c r="C1334" s="4">
        <f>YEAR(SalesDataTable[[#This Row],[Order Date]])</f>
        <v>2026</v>
      </c>
      <c r="D1334" s="10" t="str">
        <f>"Q"&amp;ROUNDUP(MONTH(SalesDataTable[[#This Row],[Order Date]])/3,0)</f>
        <v>Q3</v>
      </c>
      <c r="E1334" s="4" t="str">
        <f>TEXT(SalesDataTable[[#This Row],[Order Date]],"mmm")</f>
        <v>Jul</v>
      </c>
      <c r="F1334" s="4" t="s">
        <v>20</v>
      </c>
      <c r="G1334" s="4" t="s">
        <v>21</v>
      </c>
      <c r="H1334" s="4" t="s">
        <v>19</v>
      </c>
      <c r="I1334" s="4" t="s">
        <v>3</v>
      </c>
      <c r="J1334" s="4" t="s">
        <v>4</v>
      </c>
      <c r="K1334" s="4" t="s">
        <v>30</v>
      </c>
      <c r="L1334" s="8">
        <v>5</v>
      </c>
      <c r="M1334" s="5">
        <v>104.8</v>
      </c>
      <c r="N1334" s="6">
        <v>0</v>
      </c>
      <c r="O1334" s="5">
        <v>50.94</v>
      </c>
      <c r="P1334" s="5">
        <f t="shared" si="80"/>
        <v>524</v>
      </c>
      <c r="Q1334" s="5">
        <f t="shared" si="81"/>
        <v>254.7</v>
      </c>
      <c r="R1334" s="5">
        <f t="shared" si="82"/>
        <v>269.3</v>
      </c>
      <c r="S1334" s="7">
        <f t="shared" si="83"/>
        <v>0.51393129770992374</v>
      </c>
    </row>
    <row r="1335" spans="1:19" ht="15.6">
      <c r="A1335" s="2">
        <v>3832</v>
      </c>
      <c r="B1335" s="3">
        <v>46214</v>
      </c>
      <c r="C1335" s="4">
        <f>YEAR(SalesDataTable[[#This Row],[Order Date]])</f>
        <v>2026</v>
      </c>
      <c r="D1335" s="10" t="str">
        <f>"Q"&amp;ROUNDUP(MONTH(SalesDataTable[[#This Row],[Order Date]])/3,0)</f>
        <v>Q3</v>
      </c>
      <c r="E1335" s="4" t="str">
        <f>TEXT(SalesDataTable[[#This Row],[Order Date]],"mmm")</f>
        <v>Jul</v>
      </c>
      <c r="F1335" s="4" t="s">
        <v>20</v>
      </c>
      <c r="G1335" s="4" t="s">
        <v>31</v>
      </c>
      <c r="H1335" s="4" t="s">
        <v>2</v>
      </c>
      <c r="I1335" s="4" t="s">
        <v>3</v>
      </c>
      <c r="J1335" s="4" t="s">
        <v>23</v>
      </c>
      <c r="K1335" s="4" t="s">
        <v>40</v>
      </c>
      <c r="L1335" s="8">
        <v>3</v>
      </c>
      <c r="M1335" s="5">
        <v>82.26</v>
      </c>
      <c r="N1335" s="6">
        <v>0</v>
      </c>
      <c r="O1335" s="5">
        <v>40.020000000000003</v>
      </c>
      <c r="P1335" s="5">
        <f t="shared" si="80"/>
        <v>246.78000000000003</v>
      </c>
      <c r="Q1335" s="5">
        <f t="shared" si="81"/>
        <v>120.06</v>
      </c>
      <c r="R1335" s="5">
        <f t="shared" si="82"/>
        <v>126.72000000000003</v>
      </c>
      <c r="S1335" s="7">
        <f t="shared" si="83"/>
        <v>0.51349380014587898</v>
      </c>
    </row>
    <row r="1336" spans="1:19" ht="15.6">
      <c r="A1336" s="2">
        <v>3868</v>
      </c>
      <c r="B1336" s="3">
        <v>46214</v>
      </c>
      <c r="C1336" s="4">
        <f>YEAR(SalesDataTable[[#This Row],[Order Date]])</f>
        <v>2026</v>
      </c>
      <c r="D1336" s="10" t="str">
        <f>"Q"&amp;ROUNDUP(MONTH(SalesDataTable[[#This Row],[Order Date]])/3,0)</f>
        <v>Q3</v>
      </c>
      <c r="E1336" s="4" t="str">
        <f>TEXT(SalesDataTable[[#This Row],[Order Date]],"mmm")</f>
        <v>Jul</v>
      </c>
      <c r="F1336" s="4" t="s">
        <v>11</v>
      </c>
      <c r="G1336" s="4" t="s">
        <v>39</v>
      </c>
      <c r="H1336" s="4" t="s">
        <v>2</v>
      </c>
      <c r="I1336" s="4" t="s">
        <v>16</v>
      </c>
      <c r="J1336" s="4" t="s">
        <v>9</v>
      </c>
      <c r="K1336" s="4" t="s">
        <v>10</v>
      </c>
      <c r="L1336" s="8">
        <v>1</v>
      </c>
      <c r="M1336" s="5">
        <v>90.79</v>
      </c>
      <c r="N1336" s="6">
        <v>0</v>
      </c>
      <c r="O1336" s="5">
        <v>46.39</v>
      </c>
      <c r="P1336" s="5">
        <f t="shared" si="80"/>
        <v>90.79</v>
      </c>
      <c r="Q1336" s="5">
        <f t="shared" si="81"/>
        <v>46.39</v>
      </c>
      <c r="R1336" s="5">
        <f t="shared" si="82"/>
        <v>44.400000000000006</v>
      </c>
      <c r="S1336" s="7">
        <f t="shared" si="83"/>
        <v>0.4890406432426479</v>
      </c>
    </row>
    <row r="1337" spans="1:19" ht="15.6">
      <c r="A1337" s="2">
        <v>4365</v>
      </c>
      <c r="B1337" s="3">
        <v>46214</v>
      </c>
      <c r="C1337" s="4">
        <f>YEAR(SalesDataTable[[#This Row],[Order Date]])</f>
        <v>2026</v>
      </c>
      <c r="D1337" s="10" t="str">
        <f>"Q"&amp;ROUNDUP(MONTH(SalesDataTable[[#This Row],[Order Date]])/3,0)</f>
        <v>Q3</v>
      </c>
      <c r="E1337" s="4" t="str">
        <f>TEXT(SalesDataTable[[#This Row],[Order Date]],"mmm")</f>
        <v>Jul</v>
      </c>
      <c r="F1337" s="4" t="s">
        <v>6</v>
      </c>
      <c r="G1337" s="4" t="s">
        <v>41</v>
      </c>
      <c r="H1337" s="4" t="s">
        <v>2</v>
      </c>
      <c r="I1337" s="4" t="s">
        <v>3</v>
      </c>
      <c r="J1337" s="4" t="s">
        <v>4</v>
      </c>
      <c r="K1337" s="4" t="s">
        <v>26</v>
      </c>
      <c r="L1337" s="8">
        <v>1</v>
      </c>
      <c r="M1337" s="5">
        <v>41.33</v>
      </c>
      <c r="N1337" s="6">
        <v>0</v>
      </c>
      <c r="O1337" s="5">
        <v>17.2</v>
      </c>
      <c r="P1337" s="5">
        <f t="shared" si="80"/>
        <v>41.33</v>
      </c>
      <c r="Q1337" s="5">
        <f t="shared" si="81"/>
        <v>17.2</v>
      </c>
      <c r="R1337" s="5">
        <f t="shared" si="82"/>
        <v>24.13</v>
      </c>
      <c r="S1337" s="7">
        <f t="shared" si="83"/>
        <v>0.58383740624243896</v>
      </c>
    </row>
    <row r="1338" spans="1:19" ht="15.6">
      <c r="A1338" s="2">
        <v>314</v>
      </c>
      <c r="B1338" s="3">
        <v>46215</v>
      </c>
      <c r="C1338" s="4">
        <f>YEAR(SalesDataTable[[#This Row],[Order Date]])</f>
        <v>2026</v>
      </c>
      <c r="D1338" s="10" t="str">
        <f>"Q"&amp;ROUNDUP(MONTH(SalesDataTable[[#This Row],[Order Date]])/3,0)</f>
        <v>Q3</v>
      </c>
      <c r="E1338" s="4" t="str">
        <f>TEXT(SalesDataTable[[#This Row],[Order Date]],"mmm")</f>
        <v>Jul</v>
      </c>
      <c r="F1338" s="4" t="s">
        <v>11</v>
      </c>
      <c r="G1338" s="4" t="s">
        <v>12</v>
      </c>
      <c r="H1338" s="4" t="s">
        <v>2</v>
      </c>
      <c r="I1338" s="4" t="s">
        <v>3</v>
      </c>
      <c r="J1338" s="4" t="s">
        <v>34</v>
      </c>
      <c r="K1338" s="4" t="s">
        <v>35</v>
      </c>
      <c r="L1338" s="8">
        <v>2</v>
      </c>
      <c r="M1338" s="5">
        <v>41.09</v>
      </c>
      <c r="N1338" s="6">
        <v>0.05</v>
      </c>
      <c r="O1338" s="5">
        <v>14.54</v>
      </c>
      <c r="P1338" s="5">
        <f t="shared" si="80"/>
        <v>78.070999999999998</v>
      </c>
      <c r="Q1338" s="5">
        <f t="shared" si="81"/>
        <v>29.08</v>
      </c>
      <c r="R1338" s="5">
        <f t="shared" si="82"/>
        <v>48.991</v>
      </c>
      <c r="S1338" s="7">
        <f t="shared" si="83"/>
        <v>0.62751854081541159</v>
      </c>
    </row>
    <row r="1339" spans="1:19" ht="15.6">
      <c r="A1339" s="2">
        <v>552</v>
      </c>
      <c r="B1339" s="3">
        <v>46215</v>
      </c>
      <c r="C1339" s="4">
        <f>YEAR(SalesDataTable[[#This Row],[Order Date]])</f>
        <v>2026</v>
      </c>
      <c r="D1339" s="10" t="str">
        <f>"Q"&amp;ROUNDUP(MONTH(SalesDataTable[[#This Row],[Order Date]])/3,0)</f>
        <v>Q3</v>
      </c>
      <c r="E1339" s="4" t="str">
        <f>TEXT(SalesDataTable[[#This Row],[Order Date]],"mmm")</f>
        <v>Jul</v>
      </c>
      <c r="F1339" s="4" t="s">
        <v>6</v>
      </c>
      <c r="G1339" s="4" t="s">
        <v>43</v>
      </c>
      <c r="H1339" s="4" t="s">
        <v>8</v>
      </c>
      <c r="I1339" s="4" t="s">
        <v>16</v>
      </c>
      <c r="J1339" s="4" t="s">
        <v>23</v>
      </c>
      <c r="K1339" s="4" t="s">
        <v>40</v>
      </c>
      <c r="L1339" s="8">
        <v>5</v>
      </c>
      <c r="M1339" s="5">
        <v>82.39</v>
      </c>
      <c r="N1339" s="6">
        <v>0.05</v>
      </c>
      <c r="O1339" s="5">
        <v>39.479999999999997</v>
      </c>
      <c r="P1339" s="5">
        <f t="shared" si="80"/>
        <v>391.35249999999996</v>
      </c>
      <c r="Q1339" s="5">
        <f t="shared" si="81"/>
        <v>197.39999999999998</v>
      </c>
      <c r="R1339" s="5">
        <f t="shared" si="82"/>
        <v>193.95249999999999</v>
      </c>
      <c r="S1339" s="7">
        <f t="shared" si="83"/>
        <v>0.49559540312122702</v>
      </c>
    </row>
    <row r="1340" spans="1:19" ht="15.6">
      <c r="A1340" s="2">
        <v>1317</v>
      </c>
      <c r="B1340" s="3">
        <v>46215</v>
      </c>
      <c r="C1340" s="4">
        <f>YEAR(SalesDataTable[[#This Row],[Order Date]])</f>
        <v>2026</v>
      </c>
      <c r="D1340" s="10" t="str">
        <f>"Q"&amp;ROUNDUP(MONTH(SalesDataTable[[#This Row],[Order Date]])/3,0)</f>
        <v>Q3</v>
      </c>
      <c r="E1340" s="4" t="str">
        <f>TEXT(SalesDataTable[[#This Row],[Order Date]],"mmm")</f>
        <v>Jul</v>
      </c>
      <c r="F1340" s="4" t="s">
        <v>6</v>
      </c>
      <c r="G1340" s="4" t="s">
        <v>49</v>
      </c>
      <c r="H1340" s="4" t="s">
        <v>2</v>
      </c>
      <c r="I1340" s="4" t="s">
        <v>16</v>
      </c>
      <c r="J1340" s="4" t="s">
        <v>34</v>
      </c>
      <c r="K1340" s="4" t="s">
        <v>42</v>
      </c>
      <c r="L1340" s="8">
        <v>3</v>
      </c>
      <c r="M1340" s="5">
        <v>37</v>
      </c>
      <c r="N1340" s="6">
        <v>0</v>
      </c>
      <c r="O1340" s="5">
        <v>13.69</v>
      </c>
      <c r="P1340" s="5">
        <f t="shared" si="80"/>
        <v>111</v>
      </c>
      <c r="Q1340" s="5">
        <f t="shared" si="81"/>
        <v>41.07</v>
      </c>
      <c r="R1340" s="5">
        <f t="shared" si="82"/>
        <v>69.930000000000007</v>
      </c>
      <c r="S1340" s="7">
        <f t="shared" si="83"/>
        <v>0.63000000000000012</v>
      </c>
    </row>
    <row r="1341" spans="1:19" ht="15.6">
      <c r="A1341" s="2">
        <v>1515</v>
      </c>
      <c r="B1341" s="3">
        <v>46215</v>
      </c>
      <c r="C1341" s="4">
        <f>YEAR(SalesDataTable[[#This Row],[Order Date]])</f>
        <v>2026</v>
      </c>
      <c r="D1341" s="10" t="str">
        <f>"Q"&amp;ROUNDUP(MONTH(SalesDataTable[[#This Row],[Order Date]])/3,0)</f>
        <v>Q3</v>
      </c>
      <c r="E1341" s="4" t="str">
        <f>TEXT(SalesDataTable[[#This Row],[Order Date]],"mmm")</f>
        <v>Jul</v>
      </c>
      <c r="F1341" s="4" t="s">
        <v>20</v>
      </c>
      <c r="G1341" s="4" t="s">
        <v>33</v>
      </c>
      <c r="H1341" s="4" t="s">
        <v>19</v>
      </c>
      <c r="I1341" s="4" t="s">
        <v>13</v>
      </c>
      <c r="J1341" s="4" t="s">
        <v>34</v>
      </c>
      <c r="K1341" s="4" t="s">
        <v>35</v>
      </c>
      <c r="L1341" s="8">
        <v>2</v>
      </c>
      <c r="M1341" s="5">
        <v>40.9</v>
      </c>
      <c r="N1341" s="6">
        <v>0</v>
      </c>
      <c r="O1341" s="5">
        <v>14.81</v>
      </c>
      <c r="P1341" s="5">
        <f t="shared" si="80"/>
        <v>81.8</v>
      </c>
      <c r="Q1341" s="5">
        <f t="shared" si="81"/>
        <v>29.62</v>
      </c>
      <c r="R1341" s="5">
        <f t="shared" si="82"/>
        <v>52.179999999999993</v>
      </c>
      <c r="S1341" s="7">
        <f t="shared" si="83"/>
        <v>0.63789731051344734</v>
      </c>
    </row>
    <row r="1342" spans="1:19" ht="15.6">
      <c r="A1342" s="2">
        <v>1674</v>
      </c>
      <c r="B1342" s="3">
        <v>46215</v>
      </c>
      <c r="C1342" s="4">
        <f>YEAR(SalesDataTable[[#This Row],[Order Date]])</f>
        <v>2026</v>
      </c>
      <c r="D1342" s="10" t="str">
        <f>"Q"&amp;ROUNDUP(MONTH(SalesDataTable[[#This Row],[Order Date]])/3,0)</f>
        <v>Q3</v>
      </c>
      <c r="E1342" s="4" t="str">
        <f>TEXT(SalesDataTable[[#This Row],[Order Date]],"mmm")</f>
        <v>Jul</v>
      </c>
      <c r="F1342" s="4" t="s">
        <v>0</v>
      </c>
      <c r="G1342" s="4" t="s">
        <v>1</v>
      </c>
      <c r="H1342" s="4" t="s">
        <v>2</v>
      </c>
      <c r="I1342" s="4" t="s">
        <v>13</v>
      </c>
      <c r="J1342" s="4" t="s">
        <v>34</v>
      </c>
      <c r="K1342" s="4" t="s">
        <v>38</v>
      </c>
      <c r="L1342" s="8">
        <v>1</v>
      </c>
      <c r="M1342" s="5">
        <v>123.33</v>
      </c>
      <c r="N1342" s="6">
        <v>0.1</v>
      </c>
      <c r="O1342" s="5">
        <v>70.900000000000006</v>
      </c>
      <c r="P1342" s="5">
        <f t="shared" si="80"/>
        <v>110.997</v>
      </c>
      <c r="Q1342" s="5">
        <f t="shared" si="81"/>
        <v>70.900000000000006</v>
      </c>
      <c r="R1342" s="5">
        <f t="shared" si="82"/>
        <v>40.096999999999994</v>
      </c>
      <c r="S1342" s="7">
        <f t="shared" si="83"/>
        <v>0.36124399758552028</v>
      </c>
    </row>
    <row r="1343" spans="1:19" ht="15.6">
      <c r="A1343" s="2">
        <v>2407</v>
      </c>
      <c r="B1343" s="3">
        <v>46215</v>
      </c>
      <c r="C1343" s="4">
        <f>YEAR(SalesDataTable[[#This Row],[Order Date]])</f>
        <v>2026</v>
      </c>
      <c r="D1343" s="10" t="str">
        <f>"Q"&amp;ROUNDUP(MONTH(SalesDataTable[[#This Row],[Order Date]])/3,0)</f>
        <v>Q3</v>
      </c>
      <c r="E1343" s="4" t="str">
        <f>TEXT(SalesDataTable[[#This Row],[Order Date]],"mmm")</f>
        <v>Jul</v>
      </c>
      <c r="F1343" s="4" t="s">
        <v>6</v>
      </c>
      <c r="G1343" s="4" t="s">
        <v>43</v>
      </c>
      <c r="H1343" s="4" t="s">
        <v>28</v>
      </c>
      <c r="I1343" s="4" t="s">
        <v>16</v>
      </c>
      <c r="J1343" s="4" t="s">
        <v>9</v>
      </c>
      <c r="K1343" s="4" t="s">
        <v>37</v>
      </c>
      <c r="L1343" s="8">
        <v>1</v>
      </c>
      <c r="M1343" s="5">
        <v>153.25</v>
      </c>
      <c r="N1343" s="6">
        <v>0.15</v>
      </c>
      <c r="O1343" s="5">
        <v>78.28</v>
      </c>
      <c r="P1343" s="5">
        <f t="shared" si="80"/>
        <v>130.26249999999999</v>
      </c>
      <c r="Q1343" s="5">
        <f t="shared" si="81"/>
        <v>78.28</v>
      </c>
      <c r="R1343" s="5">
        <f t="shared" si="82"/>
        <v>51.982499999999987</v>
      </c>
      <c r="S1343" s="7">
        <f t="shared" si="83"/>
        <v>0.39905959121005657</v>
      </c>
    </row>
    <row r="1344" spans="1:19" ht="15.6">
      <c r="A1344" s="2">
        <v>2817</v>
      </c>
      <c r="B1344" s="3">
        <v>46215</v>
      </c>
      <c r="C1344" s="4">
        <f>YEAR(SalesDataTable[[#This Row],[Order Date]])</f>
        <v>2026</v>
      </c>
      <c r="D1344" s="10" t="str">
        <f>"Q"&amp;ROUNDUP(MONTH(SalesDataTable[[#This Row],[Order Date]])/3,0)</f>
        <v>Q3</v>
      </c>
      <c r="E1344" s="4" t="str">
        <f>TEXT(SalesDataTable[[#This Row],[Order Date]],"mmm")</f>
        <v>Jul</v>
      </c>
      <c r="F1344" s="4" t="s">
        <v>20</v>
      </c>
      <c r="G1344" s="4" t="s">
        <v>31</v>
      </c>
      <c r="H1344" s="4" t="s">
        <v>28</v>
      </c>
      <c r="I1344" s="4" t="s">
        <v>13</v>
      </c>
      <c r="J1344" s="4" t="s">
        <v>14</v>
      </c>
      <c r="K1344" s="4" t="s">
        <v>44</v>
      </c>
      <c r="L1344" s="8">
        <v>3</v>
      </c>
      <c r="M1344" s="5">
        <v>134.43</v>
      </c>
      <c r="N1344" s="6">
        <v>0.1</v>
      </c>
      <c r="O1344" s="5">
        <v>65.78</v>
      </c>
      <c r="P1344" s="5">
        <f t="shared" si="80"/>
        <v>362.96100000000001</v>
      </c>
      <c r="Q1344" s="5">
        <f t="shared" si="81"/>
        <v>197.34</v>
      </c>
      <c r="R1344" s="5">
        <f t="shared" si="82"/>
        <v>165.62100000000001</v>
      </c>
      <c r="S1344" s="7">
        <f t="shared" si="83"/>
        <v>0.45630522287518493</v>
      </c>
    </row>
    <row r="1345" spans="1:19" ht="15.6">
      <c r="A1345" s="2">
        <v>3059</v>
      </c>
      <c r="B1345" s="3">
        <v>46215</v>
      </c>
      <c r="C1345" s="4">
        <f>YEAR(SalesDataTable[[#This Row],[Order Date]])</f>
        <v>2026</v>
      </c>
      <c r="D1345" s="10" t="str">
        <f>"Q"&amp;ROUNDUP(MONTH(SalesDataTable[[#This Row],[Order Date]])/3,0)</f>
        <v>Q3</v>
      </c>
      <c r="E1345" s="4" t="str">
        <f>TEXT(SalesDataTable[[#This Row],[Order Date]],"mmm")</f>
        <v>Jul</v>
      </c>
      <c r="F1345" s="4" t="s">
        <v>0</v>
      </c>
      <c r="G1345" s="4" t="s">
        <v>1</v>
      </c>
      <c r="H1345" s="4" t="s">
        <v>2</v>
      </c>
      <c r="I1345" s="4" t="s">
        <v>3</v>
      </c>
      <c r="J1345" s="4" t="s">
        <v>9</v>
      </c>
      <c r="K1345" s="4" t="s">
        <v>10</v>
      </c>
      <c r="L1345" s="8">
        <v>1</v>
      </c>
      <c r="M1345" s="5">
        <v>93.73</v>
      </c>
      <c r="N1345" s="6">
        <v>0.05</v>
      </c>
      <c r="O1345" s="5">
        <v>44.51</v>
      </c>
      <c r="P1345" s="5">
        <f t="shared" si="80"/>
        <v>89.043499999999995</v>
      </c>
      <c r="Q1345" s="5">
        <f t="shared" si="81"/>
        <v>44.51</v>
      </c>
      <c r="R1345" s="5">
        <f t="shared" si="82"/>
        <v>44.533499999999997</v>
      </c>
      <c r="S1345" s="7">
        <f t="shared" si="83"/>
        <v>0.50013195797559618</v>
      </c>
    </row>
    <row r="1346" spans="1:19" ht="15.6">
      <c r="A1346" s="2">
        <v>3210</v>
      </c>
      <c r="B1346" s="3">
        <v>46215</v>
      </c>
      <c r="C1346" s="4">
        <f>YEAR(SalesDataTable[[#This Row],[Order Date]])</f>
        <v>2026</v>
      </c>
      <c r="D1346" s="10" t="str">
        <f>"Q"&amp;ROUNDUP(MONTH(SalesDataTable[[#This Row],[Order Date]])/3,0)</f>
        <v>Q3</v>
      </c>
      <c r="E1346" s="4" t="str">
        <f>TEXT(SalesDataTable[[#This Row],[Order Date]],"mmm")</f>
        <v>Jul</v>
      </c>
      <c r="F1346" s="4" t="s">
        <v>0</v>
      </c>
      <c r="G1346" s="4" t="s">
        <v>1</v>
      </c>
      <c r="H1346" s="4" t="s">
        <v>2</v>
      </c>
      <c r="I1346" s="4" t="s">
        <v>3</v>
      </c>
      <c r="J1346" s="4" t="s">
        <v>14</v>
      </c>
      <c r="K1346" s="4" t="s">
        <v>15</v>
      </c>
      <c r="L1346" s="8">
        <v>1</v>
      </c>
      <c r="M1346" s="5">
        <v>37.090000000000003</v>
      </c>
      <c r="N1346" s="6">
        <v>0</v>
      </c>
      <c r="O1346" s="5">
        <v>13.43</v>
      </c>
      <c r="P1346" s="5">
        <f t="shared" ref="P1346:P1409" si="84">L1346*M1346*(1-N1346)</f>
        <v>37.090000000000003</v>
      </c>
      <c r="Q1346" s="5">
        <f t="shared" ref="Q1346:Q1409" si="85">L1346*O1346</f>
        <v>13.43</v>
      </c>
      <c r="R1346" s="5">
        <f t="shared" ref="R1346:R1409" si="86">P1346-Q1346</f>
        <v>23.660000000000004</v>
      </c>
      <c r="S1346" s="7">
        <f t="shared" ref="S1346:S1409" si="87">IFERROR(R1346/P1346,0)</f>
        <v>0.63790779185764357</v>
      </c>
    </row>
    <row r="1347" spans="1:19" ht="15.6">
      <c r="A1347" s="2">
        <v>3670</v>
      </c>
      <c r="B1347" s="3">
        <v>46215</v>
      </c>
      <c r="C1347" s="4">
        <f>YEAR(SalesDataTable[[#This Row],[Order Date]])</f>
        <v>2026</v>
      </c>
      <c r="D1347" s="10" t="str">
        <f>"Q"&amp;ROUNDUP(MONTH(SalesDataTable[[#This Row],[Order Date]])/3,0)</f>
        <v>Q3</v>
      </c>
      <c r="E1347" s="4" t="str">
        <f>TEXT(SalesDataTable[[#This Row],[Order Date]],"mmm")</f>
        <v>Jul</v>
      </c>
      <c r="F1347" s="4" t="s">
        <v>0</v>
      </c>
      <c r="G1347" s="4" t="s">
        <v>1</v>
      </c>
      <c r="H1347" s="4" t="s">
        <v>19</v>
      </c>
      <c r="I1347" s="4" t="s">
        <v>13</v>
      </c>
      <c r="J1347" s="4" t="s">
        <v>14</v>
      </c>
      <c r="K1347" s="4" t="s">
        <v>32</v>
      </c>
      <c r="L1347" s="8">
        <v>1</v>
      </c>
      <c r="M1347" s="5">
        <v>45.43</v>
      </c>
      <c r="N1347" s="6">
        <v>0</v>
      </c>
      <c r="O1347" s="5">
        <v>18.66</v>
      </c>
      <c r="P1347" s="5">
        <f t="shared" si="84"/>
        <v>45.43</v>
      </c>
      <c r="Q1347" s="5">
        <f t="shared" si="85"/>
        <v>18.66</v>
      </c>
      <c r="R1347" s="5">
        <f t="shared" si="86"/>
        <v>26.77</v>
      </c>
      <c r="S1347" s="7">
        <f t="shared" si="87"/>
        <v>0.58925819942769098</v>
      </c>
    </row>
    <row r="1348" spans="1:19" ht="15.6">
      <c r="A1348" s="2">
        <v>4017</v>
      </c>
      <c r="B1348" s="3">
        <v>46215</v>
      </c>
      <c r="C1348" s="4">
        <f>YEAR(SalesDataTable[[#This Row],[Order Date]])</f>
        <v>2026</v>
      </c>
      <c r="D1348" s="10" t="str">
        <f>"Q"&amp;ROUNDUP(MONTH(SalesDataTable[[#This Row],[Order Date]])/3,0)</f>
        <v>Q3</v>
      </c>
      <c r="E1348" s="4" t="str">
        <f>TEXT(SalesDataTable[[#This Row],[Order Date]],"mmm")</f>
        <v>Jul</v>
      </c>
      <c r="F1348" s="4" t="s">
        <v>20</v>
      </c>
      <c r="G1348" s="4" t="s">
        <v>33</v>
      </c>
      <c r="H1348" s="4" t="s">
        <v>28</v>
      </c>
      <c r="I1348" s="4" t="s">
        <v>13</v>
      </c>
      <c r="J1348" s="4" t="s">
        <v>34</v>
      </c>
      <c r="K1348" s="4" t="s">
        <v>35</v>
      </c>
      <c r="L1348" s="8">
        <v>1</v>
      </c>
      <c r="M1348" s="5">
        <v>39.5</v>
      </c>
      <c r="N1348" s="6">
        <v>0.1</v>
      </c>
      <c r="O1348" s="5">
        <v>14.86</v>
      </c>
      <c r="P1348" s="5">
        <f t="shared" si="84"/>
        <v>35.550000000000004</v>
      </c>
      <c r="Q1348" s="5">
        <f t="shared" si="85"/>
        <v>14.86</v>
      </c>
      <c r="R1348" s="5">
        <f t="shared" si="86"/>
        <v>20.690000000000005</v>
      </c>
      <c r="S1348" s="7">
        <f t="shared" si="87"/>
        <v>0.58199718706047832</v>
      </c>
    </row>
    <row r="1349" spans="1:19" ht="15.6">
      <c r="A1349" s="2">
        <v>5012</v>
      </c>
      <c r="B1349" s="3">
        <v>46215</v>
      </c>
      <c r="C1349" s="4">
        <f>YEAR(SalesDataTable[[#This Row],[Order Date]])</f>
        <v>2026</v>
      </c>
      <c r="D1349" s="10" t="str">
        <f>"Q"&amp;ROUNDUP(MONTH(SalesDataTable[[#This Row],[Order Date]])/3,0)</f>
        <v>Q3</v>
      </c>
      <c r="E1349" s="4" t="str">
        <f>TEXT(SalesDataTable[[#This Row],[Order Date]],"mmm")</f>
        <v>Jul</v>
      </c>
      <c r="F1349" s="4" t="s">
        <v>11</v>
      </c>
      <c r="G1349" s="4" t="s">
        <v>52</v>
      </c>
      <c r="H1349" s="4" t="s">
        <v>19</v>
      </c>
      <c r="I1349" s="4" t="s">
        <v>3</v>
      </c>
      <c r="J1349" s="4" t="s">
        <v>34</v>
      </c>
      <c r="K1349" s="4" t="s">
        <v>38</v>
      </c>
      <c r="L1349" s="8">
        <v>2</v>
      </c>
      <c r="M1349" s="5">
        <v>123.58</v>
      </c>
      <c r="N1349" s="6">
        <v>0.1</v>
      </c>
      <c r="O1349" s="5">
        <v>68.739999999999995</v>
      </c>
      <c r="P1349" s="5">
        <f t="shared" si="84"/>
        <v>222.44399999999999</v>
      </c>
      <c r="Q1349" s="5">
        <f t="shared" si="85"/>
        <v>137.47999999999999</v>
      </c>
      <c r="R1349" s="5">
        <f t="shared" si="86"/>
        <v>84.963999999999999</v>
      </c>
      <c r="S1349" s="7">
        <f t="shared" si="87"/>
        <v>0.3819568071065077</v>
      </c>
    </row>
    <row r="1350" spans="1:19" ht="15.6">
      <c r="A1350" s="2">
        <v>884</v>
      </c>
      <c r="B1350" s="3">
        <v>46216</v>
      </c>
      <c r="C1350" s="4">
        <f>YEAR(SalesDataTable[[#This Row],[Order Date]])</f>
        <v>2026</v>
      </c>
      <c r="D1350" s="10" t="str">
        <f>"Q"&amp;ROUNDUP(MONTH(SalesDataTable[[#This Row],[Order Date]])/3,0)</f>
        <v>Q3</v>
      </c>
      <c r="E1350" s="4" t="str">
        <f>TEXT(SalesDataTable[[#This Row],[Order Date]],"mmm")</f>
        <v>Jul</v>
      </c>
      <c r="F1350" s="4" t="s">
        <v>20</v>
      </c>
      <c r="G1350" s="4" t="s">
        <v>47</v>
      </c>
      <c r="H1350" s="4" t="s">
        <v>19</v>
      </c>
      <c r="I1350" s="4" t="s">
        <v>3</v>
      </c>
      <c r="J1350" s="4" t="s">
        <v>4</v>
      </c>
      <c r="K1350" s="4" t="s">
        <v>30</v>
      </c>
      <c r="L1350" s="8">
        <v>1</v>
      </c>
      <c r="M1350" s="5">
        <v>103.61</v>
      </c>
      <c r="N1350" s="6">
        <v>0</v>
      </c>
      <c r="O1350" s="5">
        <v>51.84</v>
      </c>
      <c r="P1350" s="5">
        <f t="shared" si="84"/>
        <v>103.61</v>
      </c>
      <c r="Q1350" s="5">
        <f t="shared" si="85"/>
        <v>51.84</v>
      </c>
      <c r="R1350" s="5">
        <f t="shared" si="86"/>
        <v>51.769999999999996</v>
      </c>
      <c r="S1350" s="7">
        <f t="shared" si="87"/>
        <v>0.49966219476884466</v>
      </c>
    </row>
    <row r="1351" spans="1:19" ht="15.6">
      <c r="A1351" s="2">
        <v>1025</v>
      </c>
      <c r="B1351" s="3">
        <v>46216</v>
      </c>
      <c r="C1351" s="4">
        <f>YEAR(SalesDataTable[[#This Row],[Order Date]])</f>
        <v>2026</v>
      </c>
      <c r="D1351" s="10" t="str">
        <f>"Q"&amp;ROUNDUP(MONTH(SalesDataTable[[#This Row],[Order Date]])/3,0)</f>
        <v>Q3</v>
      </c>
      <c r="E1351" s="4" t="str">
        <f>TEXT(SalesDataTable[[#This Row],[Order Date]],"mmm")</f>
        <v>Jul</v>
      </c>
      <c r="F1351" s="4" t="s">
        <v>11</v>
      </c>
      <c r="G1351" s="4" t="s">
        <v>12</v>
      </c>
      <c r="H1351" s="4" t="s">
        <v>19</v>
      </c>
      <c r="I1351" s="4" t="s">
        <v>3</v>
      </c>
      <c r="J1351" s="4" t="s">
        <v>9</v>
      </c>
      <c r="K1351" s="4" t="s">
        <v>17</v>
      </c>
      <c r="L1351" s="8">
        <v>2</v>
      </c>
      <c r="M1351" s="5">
        <v>145.75</v>
      </c>
      <c r="N1351" s="6">
        <v>0.05</v>
      </c>
      <c r="O1351" s="5">
        <v>79.319999999999993</v>
      </c>
      <c r="P1351" s="5">
        <f t="shared" si="84"/>
        <v>276.92500000000001</v>
      </c>
      <c r="Q1351" s="5">
        <f t="shared" si="85"/>
        <v>158.63999999999999</v>
      </c>
      <c r="R1351" s="5">
        <f t="shared" si="86"/>
        <v>118.28500000000003</v>
      </c>
      <c r="S1351" s="7">
        <f t="shared" si="87"/>
        <v>0.42713731154644768</v>
      </c>
    </row>
    <row r="1352" spans="1:19" ht="15.6">
      <c r="A1352" s="2">
        <v>1279</v>
      </c>
      <c r="B1352" s="3">
        <v>46216</v>
      </c>
      <c r="C1352" s="4">
        <f>YEAR(SalesDataTable[[#This Row],[Order Date]])</f>
        <v>2026</v>
      </c>
      <c r="D1352" s="10" t="str">
        <f>"Q"&amp;ROUNDUP(MONTH(SalesDataTable[[#This Row],[Order Date]])/3,0)</f>
        <v>Q3</v>
      </c>
      <c r="E1352" s="4" t="str">
        <f>TEXT(SalesDataTable[[#This Row],[Order Date]],"mmm")</f>
        <v>Jul</v>
      </c>
      <c r="F1352" s="4" t="s">
        <v>20</v>
      </c>
      <c r="G1352" s="4" t="s">
        <v>33</v>
      </c>
      <c r="H1352" s="4" t="s">
        <v>28</v>
      </c>
      <c r="I1352" s="4" t="s">
        <v>13</v>
      </c>
      <c r="J1352" s="4" t="s">
        <v>23</v>
      </c>
      <c r="K1352" s="4" t="s">
        <v>29</v>
      </c>
      <c r="L1352" s="8">
        <v>2</v>
      </c>
      <c r="M1352" s="5">
        <v>193.76</v>
      </c>
      <c r="N1352" s="6">
        <v>0.1</v>
      </c>
      <c r="O1352" s="5">
        <v>104.66</v>
      </c>
      <c r="P1352" s="5">
        <f t="shared" si="84"/>
        <v>348.76799999999997</v>
      </c>
      <c r="Q1352" s="5">
        <f t="shared" si="85"/>
        <v>209.32</v>
      </c>
      <c r="R1352" s="5">
        <f t="shared" si="86"/>
        <v>139.44799999999998</v>
      </c>
      <c r="S1352" s="7">
        <f t="shared" si="87"/>
        <v>0.39983025965684921</v>
      </c>
    </row>
    <row r="1353" spans="1:19" ht="15.6">
      <c r="A1353" s="2">
        <v>1534</v>
      </c>
      <c r="B1353" s="3">
        <v>46216</v>
      </c>
      <c r="C1353" s="4">
        <f>YEAR(SalesDataTable[[#This Row],[Order Date]])</f>
        <v>2026</v>
      </c>
      <c r="D1353" s="10" t="str">
        <f>"Q"&amp;ROUNDUP(MONTH(SalesDataTable[[#This Row],[Order Date]])/3,0)</f>
        <v>Q3</v>
      </c>
      <c r="E1353" s="4" t="str">
        <f>TEXT(SalesDataTable[[#This Row],[Order Date]],"mmm")</f>
        <v>Jul</v>
      </c>
      <c r="F1353" s="4" t="s">
        <v>11</v>
      </c>
      <c r="G1353" s="4" t="s">
        <v>52</v>
      </c>
      <c r="H1353" s="4" t="s">
        <v>2</v>
      </c>
      <c r="I1353" s="4" t="s">
        <v>3</v>
      </c>
      <c r="J1353" s="4" t="s">
        <v>9</v>
      </c>
      <c r="K1353" s="4" t="s">
        <v>17</v>
      </c>
      <c r="L1353" s="8">
        <v>2</v>
      </c>
      <c r="M1353" s="5">
        <v>146.09</v>
      </c>
      <c r="N1353" s="6">
        <v>0.1</v>
      </c>
      <c r="O1353" s="5">
        <v>79.36</v>
      </c>
      <c r="P1353" s="5">
        <f t="shared" si="84"/>
        <v>262.96199999999999</v>
      </c>
      <c r="Q1353" s="5">
        <f t="shared" si="85"/>
        <v>158.72</v>
      </c>
      <c r="R1353" s="5">
        <f t="shared" si="86"/>
        <v>104.24199999999999</v>
      </c>
      <c r="S1353" s="7">
        <f t="shared" si="87"/>
        <v>0.39641469109605187</v>
      </c>
    </row>
    <row r="1354" spans="1:19" ht="15.6">
      <c r="A1354" s="2">
        <v>2147</v>
      </c>
      <c r="B1354" s="3">
        <v>46216</v>
      </c>
      <c r="C1354" s="4">
        <f>YEAR(SalesDataTable[[#This Row],[Order Date]])</f>
        <v>2026</v>
      </c>
      <c r="D1354" s="10" t="str">
        <f>"Q"&amp;ROUNDUP(MONTH(SalesDataTable[[#This Row],[Order Date]])/3,0)</f>
        <v>Q3</v>
      </c>
      <c r="E1354" s="4" t="str">
        <f>TEXT(SalesDataTable[[#This Row],[Order Date]],"mmm")</f>
        <v>Jul</v>
      </c>
      <c r="F1354" s="4" t="s">
        <v>6</v>
      </c>
      <c r="G1354" s="4" t="s">
        <v>49</v>
      </c>
      <c r="H1354" s="4" t="s">
        <v>19</v>
      </c>
      <c r="I1354" s="4" t="s">
        <v>13</v>
      </c>
      <c r="J1354" s="4" t="s">
        <v>14</v>
      </c>
      <c r="K1354" s="4" t="s">
        <v>44</v>
      </c>
      <c r="L1354" s="8">
        <v>1</v>
      </c>
      <c r="M1354" s="5">
        <v>131.91999999999999</v>
      </c>
      <c r="N1354" s="6">
        <v>0</v>
      </c>
      <c r="O1354" s="5">
        <v>66.19</v>
      </c>
      <c r="P1354" s="5">
        <f t="shared" si="84"/>
        <v>131.91999999999999</v>
      </c>
      <c r="Q1354" s="5">
        <f t="shared" si="85"/>
        <v>66.19</v>
      </c>
      <c r="R1354" s="5">
        <f t="shared" si="86"/>
        <v>65.72999999999999</v>
      </c>
      <c r="S1354" s="7">
        <f t="shared" si="87"/>
        <v>0.49825651910248631</v>
      </c>
    </row>
    <row r="1355" spans="1:19" ht="15.6">
      <c r="A1355" s="2">
        <v>2385</v>
      </c>
      <c r="B1355" s="3">
        <v>46216</v>
      </c>
      <c r="C1355" s="4">
        <f>YEAR(SalesDataTable[[#This Row],[Order Date]])</f>
        <v>2026</v>
      </c>
      <c r="D1355" s="10" t="str">
        <f>"Q"&amp;ROUNDUP(MONTH(SalesDataTable[[#This Row],[Order Date]])/3,0)</f>
        <v>Q3</v>
      </c>
      <c r="E1355" s="4" t="str">
        <f>TEXT(SalesDataTable[[#This Row],[Order Date]],"mmm")</f>
        <v>Jul</v>
      </c>
      <c r="F1355" s="4" t="s">
        <v>6</v>
      </c>
      <c r="G1355" s="4" t="s">
        <v>41</v>
      </c>
      <c r="H1355" s="4" t="s">
        <v>8</v>
      </c>
      <c r="I1355" s="4" t="s">
        <v>16</v>
      </c>
      <c r="J1355" s="4" t="s">
        <v>23</v>
      </c>
      <c r="K1355" s="4" t="s">
        <v>40</v>
      </c>
      <c r="L1355" s="8">
        <v>6</v>
      </c>
      <c r="M1355" s="5">
        <v>83.28</v>
      </c>
      <c r="N1355" s="6">
        <v>0.15</v>
      </c>
      <c r="O1355" s="5">
        <v>38.76</v>
      </c>
      <c r="P1355" s="5">
        <f t="shared" si="84"/>
        <v>424.72800000000001</v>
      </c>
      <c r="Q1355" s="5">
        <f t="shared" si="85"/>
        <v>232.56</v>
      </c>
      <c r="R1355" s="5">
        <f t="shared" si="86"/>
        <v>192.16800000000001</v>
      </c>
      <c r="S1355" s="7">
        <f t="shared" si="87"/>
        <v>0.45244956772334294</v>
      </c>
    </row>
    <row r="1356" spans="1:19" ht="15.6">
      <c r="A1356" s="2">
        <v>2517</v>
      </c>
      <c r="B1356" s="3">
        <v>46216</v>
      </c>
      <c r="C1356" s="4">
        <f>YEAR(SalesDataTable[[#This Row],[Order Date]])</f>
        <v>2026</v>
      </c>
      <c r="D1356" s="10" t="str">
        <f>"Q"&amp;ROUNDUP(MONTH(SalesDataTable[[#This Row],[Order Date]])/3,0)</f>
        <v>Q3</v>
      </c>
      <c r="E1356" s="4" t="str">
        <f>TEXT(SalesDataTable[[#This Row],[Order Date]],"mmm")</f>
        <v>Jul</v>
      </c>
      <c r="F1356" s="4" t="s">
        <v>6</v>
      </c>
      <c r="G1356" s="4" t="s">
        <v>27</v>
      </c>
      <c r="H1356" s="4" t="s">
        <v>2</v>
      </c>
      <c r="I1356" s="4" t="s">
        <v>13</v>
      </c>
      <c r="J1356" s="4" t="s">
        <v>14</v>
      </c>
      <c r="K1356" s="4" t="s">
        <v>15</v>
      </c>
      <c r="L1356" s="8">
        <v>1</v>
      </c>
      <c r="M1356" s="5">
        <v>36.479999999999997</v>
      </c>
      <c r="N1356" s="6">
        <v>0.05</v>
      </c>
      <c r="O1356" s="5">
        <v>13.22</v>
      </c>
      <c r="P1356" s="5">
        <f t="shared" si="84"/>
        <v>34.655999999999999</v>
      </c>
      <c r="Q1356" s="5">
        <f t="shared" si="85"/>
        <v>13.22</v>
      </c>
      <c r="R1356" s="5">
        <f t="shared" si="86"/>
        <v>21.436</v>
      </c>
      <c r="S1356" s="7">
        <f t="shared" si="87"/>
        <v>0.61853647276084955</v>
      </c>
    </row>
    <row r="1357" spans="1:19" ht="15.6">
      <c r="A1357" s="2">
        <v>2746</v>
      </c>
      <c r="B1357" s="3">
        <v>46216</v>
      </c>
      <c r="C1357" s="4">
        <f>YEAR(SalesDataTable[[#This Row],[Order Date]])</f>
        <v>2026</v>
      </c>
      <c r="D1357" s="10" t="str">
        <f>"Q"&amp;ROUNDUP(MONTH(SalesDataTable[[#This Row],[Order Date]])/3,0)</f>
        <v>Q3</v>
      </c>
      <c r="E1357" s="4" t="str">
        <f>TEXT(SalesDataTable[[#This Row],[Order Date]],"mmm")</f>
        <v>Jul</v>
      </c>
      <c r="F1357" s="4" t="s">
        <v>0</v>
      </c>
      <c r="G1357" s="4" t="s">
        <v>1</v>
      </c>
      <c r="H1357" s="4" t="s">
        <v>19</v>
      </c>
      <c r="I1357" s="4" t="s">
        <v>13</v>
      </c>
      <c r="J1357" s="4" t="s">
        <v>9</v>
      </c>
      <c r="K1357" s="4" t="s">
        <v>37</v>
      </c>
      <c r="L1357" s="8">
        <v>3</v>
      </c>
      <c r="M1357" s="5">
        <v>155.44</v>
      </c>
      <c r="N1357" s="6">
        <v>0.05</v>
      </c>
      <c r="O1357" s="5">
        <v>79.95</v>
      </c>
      <c r="P1357" s="5">
        <f t="shared" si="84"/>
        <v>443.00399999999996</v>
      </c>
      <c r="Q1357" s="5">
        <f t="shared" si="85"/>
        <v>239.85000000000002</v>
      </c>
      <c r="R1357" s="5">
        <f t="shared" si="86"/>
        <v>203.15399999999994</v>
      </c>
      <c r="S1357" s="7">
        <f t="shared" si="87"/>
        <v>0.45858276674702703</v>
      </c>
    </row>
    <row r="1358" spans="1:19" ht="15.6">
      <c r="A1358" s="2">
        <v>3297</v>
      </c>
      <c r="B1358" s="3">
        <v>46216</v>
      </c>
      <c r="C1358" s="4">
        <f>YEAR(SalesDataTable[[#This Row],[Order Date]])</f>
        <v>2026</v>
      </c>
      <c r="D1358" s="10" t="str">
        <f>"Q"&amp;ROUNDUP(MONTH(SalesDataTable[[#This Row],[Order Date]])/3,0)</f>
        <v>Q3</v>
      </c>
      <c r="E1358" s="4" t="str">
        <f>TEXT(SalesDataTable[[#This Row],[Order Date]],"mmm")</f>
        <v>Jul</v>
      </c>
      <c r="F1358" s="4" t="s">
        <v>0</v>
      </c>
      <c r="G1358" s="4" t="s">
        <v>50</v>
      </c>
      <c r="H1358" s="4" t="s">
        <v>8</v>
      </c>
      <c r="I1358" s="4" t="s">
        <v>3</v>
      </c>
      <c r="J1358" s="4" t="s">
        <v>34</v>
      </c>
      <c r="K1358" s="4" t="s">
        <v>35</v>
      </c>
      <c r="L1358" s="8">
        <v>6</v>
      </c>
      <c r="M1358" s="5">
        <v>40.58</v>
      </c>
      <c r="N1358" s="6">
        <v>0.15</v>
      </c>
      <c r="O1358" s="5">
        <v>15.06</v>
      </c>
      <c r="P1358" s="5">
        <f t="shared" si="84"/>
        <v>206.958</v>
      </c>
      <c r="Q1358" s="5">
        <f t="shared" si="85"/>
        <v>90.36</v>
      </c>
      <c r="R1358" s="5">
        <f t="shared" si="86"/>
        <v>116.598</v>
      </c>
      <c r="S1358" s="7">
        <f t="shared" si="87"/>
        <v>0.5633896732670397</v>
      </c>
    </row>
    <row r="1359" spans="1:19" ht="15.6">
      <c r="A1359" s="2">
        <v>772</v>
      </c>
      <c r="B1359" s="3">
        <v>46217</v>
      </c>
      <c r="C1359" s="4">
        <f>YEAR(SalesDataTable[[#This Row],[Order Date]])</f>
        <v>2026</v>
      </c>
      <c r="D1359" s="10" t="str">
        <f>"Q"&amp;ROUNDUP(MONTH(SalesDataTable[[#This Row],[Order Date]])/3,0)</f>
        <v>Q3</v>
      </c>
      <c r="E1359" s="4" t="str">
        <f>TEXT(SalesDataTable[[#This Row],[Order Date]],"mmm")</f>
        <v>Jul</v>
      </c>
      <c r="F1359" s="4" t="s">
        <v>20</v>
      </c>
      <c r="G1359" s="4" t="s">
        <v>47</v>
      </c>
      <c r="H1359" s="4" t="s">
        <v>2</v>
      </c>
      <c r="I1359" s="4" t="s">
        <v>3</v>
      </c>
      <c r="J1359" s="4" t="s">
        <v>4</v>
      </c>
      <c r="K1359" s="4" t="s">
        <v>30</v>
      </c>
      <c r="L1359" s="8">
        <v>2</v>
      </c>
      <c r="M1359" s="5">
        <v>101.03</v>
      </c>
      <c r="N1359" s="6">
        <v>0.1</v>
      </c>
      <c r="O1359" s="5">
        <v>50.98</v>
      </c>
      <c r="P1359" s="5">
        <f t="shared" si="84"/>
        <v>181.85400000000001</v>
      </c>
      <c r="Q1359" s="5">
        <f t="shared" si="85"/>
        <v>101.96</v>
      </c>
      <c r="R1359" s="5">
        <f t="shared" si="86"/>
        <v>79.89400000000002</v>
      </c>
      <c r="S1359" s="7">
        <f t="shared" si="87"/>
        <v>0.43933045190097558</v>
      </c>
    </row>
    <row r="1360" spans="1:19" ht="15.6">
      <c r="A1360" s="2">
        <v>838</v>
      </c>
      <c r="B1360" s="3">
        <v>46217</v>
      </c>
      <c r="C1360" s="4">
        <f>YEAR(SalesDataTable[[#This Row],[Order Date]])</f>
        <v>2026</v>
      </c>
      <c r="D1360" s="10" t="str">
        <f>"Q"&amp;ROUNDUP(MONTH(SalesDataTable[[#This Row],[Order Date]])/3,0)</f>
        <v>Q3</v>
      </c>
      <c r="E1360" s="4" t="str">
        <f>TEXT(SalesDataTable[[#This Row],[Order Date]],"mmm")</f>
        <v>Jul</v>
      </c>
      <c r="F1360" s="4" t="s">
        <v>0</v>
      </c>
      <c r="G1360" s="4" t="s">
        <v>36</v>
      </c>
      <c r="H1360" s="4" t="s">
        <v>19</v>
      </c>
      <c r="I1360" s="4" t="s">
        <v>3</v>
      </c>
      <c r="J1360" s="4" t="s">
        <v>23</v>
      </c>
      <c r="K1360" s="4" t="s">
        <v>40</v>
      </c>
      <c r="L1360" s="8">
        <v>1</v>
      </c>
      <c r="M1360" s="5">
        <v>80.150000000000006</v>
      </c>
      <c r="N1360" s="6">
        <v>0.05</v>
      </c>
      <c r="O1360" s="5">
        <v>38.89</v>
      </c>
      <c r="P1360" s="5">
        <f t="shared" si="84"/>
        <v>76.142499999999998</v>
      </c>
      <c r="Q1360" s="5">
        <f t="shared" si="85"/>
        <v>38.89</v>
      </c>
      <c r="R1360" s="5">
        <f t="shared" si="86"/>
        <v>37.252499999999998</v>
      </c>
      <c r="S1360" s="7">
        <f t="shared" si="87"/>
        <v>0.48924713530551267</v>
      </c>
    </row>
    <row r="1361" spans="1:19" ht="15.6">
      <c r="A1361" s="2">
        <v>1144</v>
      </c>
      <c r="B1361" s="3">
        <v>46217</v>
      </c>
      <c r="C1361" s="4">
        <f>YEAR(SalesDataTable[[#This Row],[Order Date]])</f>
        <v>2026</v>
      </c>
      <c r="D1361" s="10" t="str">
        <f>"Q"&amp;ROUNDUP(MONTH(SalesDataTable[[#This Row],[Order Date]])/3,0)</f>
        <v>Q3</v>
      </c>
      <c r="E1361" s="4" t="str">
        <f>TEXT(SalesDataTable[[#This Row],[Order Date]],"mmm")</f>
        <v>Jul</v>
      </c>
      <c r="F1361" s="4" t="s">
        <v>11</v>
      </c>
      <c r="G1361" s="4" t="s">
        <v>12</v>
      </c>
      <c r="H1361" s="4" t="s">
        <v>19</v>
      </c>
      <c r="I1361" s="4" t="s">
        <v>13</v>
      </c>
      <c r="J1361" s="4" t="s">
        <v>23</v>
      </c>
      <c r="K1361" s="4" t="s">
        <v>40</v>
      </c>
      <c r="L1361" s="8">
        <v>1</v>
      </c>
      <c r="M1361" s="5">
        <v>83.74</v>
      </c>
      <c r="N1361" s="6">
        <v>0</v>
      </c>
      <c r="O1361" s="5">
        <v>38.96</v>
      </c>
      <c r="P1361" s="5">
        <f t="shared" si="84"/>
        <v>83.74</v>
      </c>
      <c r="Q1361" s="5">
        <f t="shared" si="85"/>
        <v>38.96</v>
      </c>
      <c r="R1361" s="5">
        <f t="shared" si="86"/>
        <v>44.779999999999994</v>
      </c>
      <c r="S1361" s="7">
        <f t="shared" si="87"/>
        <v>0.53475041796035339</v>
      </c>
    </row>
    <row r="1362" spans="1:19" ht="15.6">
      <c r="A1362" s="2">
        <v>1686</v>
      </c>
      <c r="B1362" s="3">
        <v>46217</v>
      </c>
      <c r="C1362" s="4">
        <f>YEAR(SalesDataTable[[#This Row],[Order Date]])</f>
        <v>2026</v>
      </c>
      <c r="D1362" s="10" t="str">
        <f>"Q"&amp;ROUNDUP(MONTH(SalesDataTable[[#This Row],[Order Date]])/3,0)</f>
        <v>Q3</v>
      </c>
      <c r="E1362" s="4" t="str">
        <f>TEXT(SalesDataTable[[#This Row],[Order Date]],"mmm")</f>
        <v>Jul</v>
      </c>
      <c r="F1362" s="4" t="s">
        <v>11</v>
      </c>
      <c r="G1362" s="4" t="s">
        <v>25</v>
      </c>
      <c r="H1362" s="4" t="s">
        <v>8</v>
      </c>
      <c r="I1362" s="4" t="s">
        <v>3</v>
      </c>
      <c r="J1362" s="4" t="s">
        <v>14</v>
      </c>
      <c r="K1362" s="4" t="s">
        <v>15</v>
      </c>
      <c r="L1362" s="8">
        <v>8</v>
      </c>
      <c r="M1362" s="5">
        <v>35.75</v>
      </c>
      <c r="N1362" s="6">
        <v>0.15</v>
      </c>
      <c r="O1362" s="5">
        <v>13.56</v>
      </c>
      <c r="P1362" s="5">
        <f t="shared" si="84"/>
        <v>243.1</v>
      </c>
      <c r="Q1362" s="5">
        <f t="shared" si="85"/>
        <v>108.48</v>
      </c>
      <c r="R1362" s="5">
        <f t="shared" si="86"/>
        <v>134.62</v>
      </c>
      <c r="S1362" s="7">
        <f t="shared" si="87"/>
        <v>0.55376388317564795</v>
      </c>
    </row>
    <row r="1363" spans="1:19" ht="15.6">
      <c r="A1363" s="2">
        <v>2823</v>
      </c>
      <c r="B1363" s="3">
        <v>46217</v>
      </c>
      <c r="C1363" s="4">
        <f>YEAR(SalesDataTable[[#This Row],[Order Date]])</f>
        <v>2026</v>
      </c>
      <c r="D1363" s="10" t="str">
        <f>"Q"&amp;ROUNDUP(MONTH(SalesDataTable[[#This Row],[Order Date]])/3,0)</f>
        <v>Q3</v>
      </c>
      <c r="E1363" s="4" t="str">
        <f>TEXT(SalesDataTable[[#This Row],[Order Date]],"mmm")</f>
        <v>Jul</v>
      </c>
      <c r="F1363" s="4" t="s">
        <v>0</v>
      </c>
      <c r="G1363" s="4" t="s">
        <v>50</v>
      </c>
      <c r="H1363" s="4" t="s">
        <v>2</v>
      </c>
      <c r="I1363" s="4" t="s">
        <v>13</v>
      </c>
      <c r="J1363" s="4" t="s">
        <v>4</v>
      </c>
      <c r="K1363" s="4" t="s">
        <v>5</v>
      </c>
      <c r="L1363" s="8">
        <v>3</v>
      </c>
      <c r="M1363" s="5">
        <v>81.39</v>
      </c>
      <c r="N1363" s="6">
        <v>0</v>
      </c>
      <c r="O1363" s="5">
        <v>43.54</v>
      </c>
      <c r="P1363" s="5">
        <f t="shared" si="84"/>
        <v>244.17000000000002</v>
      </c>
      <c r="Q1363" s="5">
        <f t="shared" si="85"/>
        <v>130.62</v>
      </c>
      <c r="R1363" s="5">
        <f t="shared" si="86"/>
        <v>113.55000000000001</v>
      </c>
      <c r="S1363" s="7">
        <f t="shared" si="87"/>
        <v>0.46504484580415284</v>
      </c>
    </row>
    <row r="1364" spans="1:19" ht="15.6">
      <c r="A1364" s="2">
        <v>2883</v>
      </c>
      <c r="B1364" s="3">
        <v>46217</v>
      </c>
      <c r="C1364" s="4">
        <f>YEAR(SalesDataTable[[#This Row],[Order Date]])</f>
        <v>2026</v>
      </c>
      <c r="D1364" s="10" t="str">
        <f>"Q"&amp;ROUNDUP(MONTH(SalesDataTable[[#This Row],[Order Date]])/3,0)</f>
        <v>Q3</v>
      </c>
      <c r="E1364" s="4" t="str">
        <f>TEXT(SalesDataTable[[#This Row],[Order Date]],"mmm")</f>
        <v>Jul</v>
      </c>
      <c r="F1364" s="4" t="s">
        <v>11</v>
      </c>
      <c r="G1364" s="4" t="s">
        <v>39</v>
      </c>
      <c r="H1364" s="4" t="s">
        <v>28</v>
      </c>
      <c r="I1364" s="4" t="s">
        <v>13</v>
      </c>
      <c r="J1364" s="4" t="s">
        <v>14</v>
      </c>
      <c r="K1364" s="4" t="s">
        <v>15</v>
      </c>
      <c r="L1364" s="8">
        <v>1</v>
      </c>
      <c r="M1364" s="5">
        <v>36.799999999999997</v>
      </c>
      <c r="N1364" s="6">
        <v>0</v>
      </c>
      <c r="O1364" s="5">
        <v>13.91</v>
      </c>
      <c r="P1364" s="5">
        <f t="shared" si="84"/>
        <v>36.799999999999997</v>
      </c>
      <c r="Q1364" s="5">
        <f t="shared" si="85"/>
        <v>13.91</v>
      </c>
      <c r="R1364" s="5">
        <f t="shared" si="86"/>
        <v>22.889999999999997</v>
      </c>
      <c r="S1364" s="7">
        <f t="shared" si="87"/>
        <v>0.62201086956521734</v>
      </c>
    </row>
    <row r="1365" spans="1:19" ht="15.6">
      <c r="A1365" s="2">
        <v>3259</v>
      </c>
      <c r="B1365" s="3">
        <v>46217</v>
      </c>
      <c r="C1365" s="4">
        <f>YEAR(SalesDataTable[[#This Row],[Order Date]])</f>
        <v>2026</v>
      </c>
      <c r="D1365" s="10" t="str">
        <f>"Q"&amp;ROUNDUP(MONTH(SalesDataTable[[#This Row],[Order Date]])/3,0)</f>
        <v>Q3</v>
      </c>
      <c r="E1365" s="4" t="str">
        <f>TEXT(SalesDataTable[[#This Row],[Order Date]],"mmm")</f>
        <v>Jul</v>
      </c>
      <c r="F1365" s="4" t="s">
        <v>11</v>
      </c>
      <c r="G1365" s="4" t="s">
        <v>52</v>
      </c>
      <c r="H1365" s="4" t="s">
        <v>8</v>
      </c>
      <c r="I1365" s="4" t="s">
        <v>3</v>
      </c>
      <c r="J1365" s="4" t="s">
        <v>23</v>
      </c>
      <c r="K1365" s="4" t="s">
        <v>29</v>
      </c>
      <c r="L1365" s="8">
        <v>6</v>
      </c>
      <c r="M1365" s="5">
        <v>194.15</v>
      </c>
      <c r="N1365" s="6">
        <v>0.1</v>
      </c>
      <c r="O1365" s="5">
        <v>105.12</v>
      </c>
      <c r="P1365" s="5">
        <f t="shared" si="84"/>
        <v>1048.4100000000001</v>
      </c>
      <c r="Q1365" s="5">
        <f t="shared" si="85"/>
        <v>630.72</v>
      </c>
      <c r="R1365" s="5">
        <f t="shared" si="86"/>
        <v>417.69000000000005</v>
      </c>
      <c r="S1365" s="7">
        <f t="shared" si="87"/>
        <v>0.3984032964202936</v>
      </c>
    </row>
    <row r="1366" spans="1:19" ht="15.6">
      <c r="A1366" s="2">
        <v>3709</v>
      </c>
      <c r="B1366" s="3">
        <v>46217</v>
      </c>
      <c r="C1366" s="4">
        <f>YEAR(SalesDataTable[[#This Row],[Order Date]])</f>
        <v>2026</v>
      </c>
      <c r="D1366" s="10" t="str">
        <f>"Q"&amp;ROUNDUP(MONTH(SalesDataTable[[#This Row],[Order Date]])/3,0)</f>
        <v>Q3</v>
      </c>
      <c r="E1366" s="4" t="str">
        <f>TEXT(SalesDataTable[[#This Row],[Order Date]],"mmm")</f>
        <v>Jul</v>
      </c>
      <c r="F1366" s="4" t="s">
        <v>0</v>
      </c>
      <c r="G1366" s="4" t="s">
        <v>36</v>
      </c>
      <c r="H1366" s="4" t="s">
        <v>2</v>
      </c>
      <c r="I1366" s="4" t="s">
        <v>13</v>
      </c>
      <c r="J1366" s="4" t="s">
        <v>34</v>
      </c>
      <c r="K1366" s="4" t="s">
        <v>45</v>
      </c>
      <c r="L1366" s="8">
        <v>1</v>
      </c>
      <c r="M1366" s="5">
        <v>50.94</v>
      </c>
      <c r="N1366" s="6">
        <v>0</v>
      </c>
      <c r="O1366" s="5">
        <v>22.28</v>
      </c>
      <c r="P1366" s="5">
        <f t="shared" si="84"/>
        <v>50.94</v>
      </c>
      <c r="Q1366" s="5">
        <f t="shared" si="85"/>
        <v>22.28</v>
      </c>
      <c r="R1366" s="5">
        <f t="shared" si="86"/>
        <v>28.659999999999997</v>
      </c>
      <c r="S1366" s="7">
        <f t="shared" si="87"/>
        <v>0.5626226933647428</v>
      </c>
    </row>
    <row r="1367" spans="1:19" ht="15.6">
      <c r="A1367" s="2">
        <v>61</v>
      </c>
      <c r="B1367" s="3">
        <v>46218</v>
      </c>
      <c r="C1367" s="4">
        <f>YEAR(SalesDataTable[[#This Row],[Order Date]])</f>
        <v>2026</v>
      </c>
      <c r="D1367" s="10" t="str">
        <f>"Q"&amp;ROUNDUP(MONTH(SalesDataTable[[#This Row],[Order Date]])/3,0)</f>
        <v>Q3</v>
      </c>
      <c r="E1367" s="4" t="str">
        <f>TEXT(SalesDataTable[[#This Row],[Order Date]],"mmm")</f>
        <v>Jul</v>
      </c>
      <c r="F1367" s="4" t="s">
        <v>20</v>
      </c>
      <c r="G1367" s="4" t="s">
        <v>33</v>
      </c>
      <c r="H1367" s="4" t="s">
        <v>2</v>
      </c>
      <c r="I1367" s="4" t="s">
        <v>3</v>
      </c>
      <c r="J1367" s="4" t="s">
        <v>34</v>
      </c>
      <c r="K1367" s="4" t="s">
        <v>38</v>
      </c>
      <c r="L1367" s="8">
        <v>2</v>
      </c>
      <c r="M1367" s="5">
        <v>125.89</v>
      </c>
      <c r="N1367" s="6">
        <v>0</v>
      </c>
      <c r="O1367" s="5">
        <v>70.8</v>
      </c>
      <c r="P1367" s="5">
        <f t="shared" si="84"/>
        <v>251.78</v>
      </c>
      <c r="Q1367" s="5">
        <f t="shared" si="85"/>
        <v>141.6</v>
      </c>
      <c r="R1367" s="5">
        <f t="shared" si="86"/>
        <v>110.18</v>
      </c>
      <c r="S1367" s="7">
        <f t="shared" si="87"/>
        <v>0.43760425768528083</v>
      </c>
    </row>
    <row r="1368" spans="1:19" ht="15.6">
      <c r="A1368" s="2">
        <v>357</v>
      </c>
      <c r="B1368" s="3">
        <v>46218</v>
      </c>
      <c r="C1368" s="4">
        <f>YEAR(SalesDataTable[[#This Row],[Order Date]])</f>
        <v>2026</v>
      </c>
      <c r="D1368" s="10" t="str">
        <f>"Q"&amp;ROUNDUP(MONTH(SalesDataTable[[#This Row],[Order Date]])/3,0)</f>
        <v>Q3</v>
      </c>
      <c r="E1368" s="4" t="str">
        <f>TEXT(SalesDataTable[[#This Row],[Order Date]],"mmm")</f>
        <v>Jul</v>
      </c>
      <c r="F1368" s="4" t="s">
        <v>0</v>
      </c>
      <c r="G1368" s="4" t="s">
        <v>36</v>
      </c>
      <c r="H1368" s="4" t="s">
        <v>2</v>
      </c>
      <c r="I1368" s="4" t="s">
        <v>13</v>
      </c>
      <c r="J1368" s="4" t="s">
        <v>34</v>
      </c>
      <c r="K1368" s="4" t="s">
        <v>45</v>
      </c>
      <c r="L1368" s="8">
        <v>2</v>
      </c>
      <c r="M1368" s="5">
        <v>51.9</v>
      </c>
      <c r="N1368" s="6">
        <v>0</v>
      </c>
      <c r="O1368" s="5">
        <v>21.82</v>
      </c>
      <c r="P1368" s="5">
        <f t="shared" si="84"/>
        <v>103.8</v>
      </c>
      <c r="Q1368" s="5">
        <f t="shared" si="85"/>
        <v>43.64</v>
      </c>
      <c r="R1368" s="5">
        <f t="shared" si="86"/>
        <v>60.16</v>
      </c>
      <c r="S1368" s="7">
        <f t="shared" si="87"/>
        <v>0.57957610789980729</v>
      </c>
    </row>
    <row r="1369" spans="1:19" ht="15.6">
      <c r="A1369" s="2">
        <v>1607</v>
      </c>
      <c r="B1369" s="3">
        <v>46218</v>
      </c>
      <c r="C1369" s="4">
        <f>YEAR(SalesDataTable[[#This Row],[Order Date]])</f>
        <v>2026</v>
      </c>
      <c r="D1369" s="10" t="str">
        <f>"Q"&amp;ROUNDUP(MONTH(SalesDataTable[[#This Row],[Order Date]])/3,0)</f>
        <v>Q3</v>
      </c>
      <c r="E1369" s="4" t="str">
        <f>TEXT(SalesDataTable[[#This Row],[Order Date]],"mmm")</f>
        <v>Jul</v>
      </c>
      <c r="F1369" s="4" t="s">
        <v>0</v>
      </c>
      <c r="G1369" s="4" t="s">
        <v>1</v>
      </c>
      <c r="H1369" s="4" t="s">
        <v>19</v>
      </c>
      <c r="I1369" s="4" t="s">
        <v>13</v>
      </c>
      <c r="J1369" s="4" t="s">
        <v>34</v>
      </c>
      <c r="K1369" s="4" t="s">
        <v>35</v>
      </c>
      <c r="L1369" s="8">
        <v>2</v>
      </c>
      <c r="M1369" s="5">
        <v>39.75</v>
      </c>
      <c r="N1369" s="6">
        <v>0</v>
      </c>
      <c r="O1369" s="5">
        <v>14.78</v>
      </c>
      <c r="P1369" s="5">
        <f t="shared" si="84"/>
        <v>79.5</v>
      </c>
      <c r="Q1369" s="5">
        <f t="shared" si="85"/>
        <v>29.56</v>
      </c>
      <c r="R1369" s="5">
        <f t="shared" si="86"/>
        <v>49.94</v>
      </c>
      <c r="S1369" s="7">
        <f t="shared" si="87"/>
        <v>0.62817610062893081</v>
      </c>
    </row>
    <row r="1370" spans="1:19" ht="15.6">
      <c r="A1370" s="2">
        <v>3295</v>
      </c>
      <c r="B1370" s="3">
        <v>46218</v>
      </c>
      <c r="C1370" s="4">
        <f>YEAR(SalesDataTable[[#This Row],[Order Date]])</f>
        <v>2026</v>
      </c>
      <c r="D1370" s="10" t="str">
        <f>"Q"&amp;ROUNDUP(MONTH(SalesDataTable[[#This Row],[Order Date]])/3,0)</f>
        <v>Q3</v>
      </c>
      <c r="E1370" s="4" t="str">
        <f>TEXT(SalesDataTable[[#This Row],[Order Date]],"mmm")</f>
        <v>Jul</v>
      </c>
      <c r="F1370" s="4" t="s">
        <v>6</v>
      </c>
      <c r="G1370" s="4" t="s">
        <v>43</v>
      </c>
      <c r="H1370" s="4" t="s">
        <v>28</v>
      </c>
      <c r="I1370" s="4" t="s">
        <v>3</v>
      </c>
      <c r="J1370" s="4" t="s">
        <v>9</v>
      </c>
      <c r="K1370" s="4" t="s">
        <v>10</v>
      </c>
      <c r="L1370" s="8">
        <v>1</v>
      </c>
      <c r="M1370" s="5">
        <v>93.46</v>
      </c>
      <c r="N1370" s="6">
        <v>0.15</v>
      </c>
      <c r="O1370" s="5">
        <v>46.65</v>
      </c>
      <c r="P1370" s="5">
        <f t="shared" si="84"/>
        <v>79.440999999999988</v>
      </c>
      <c r="Q1370" s="5">
        <f t="shared" si="85"/>
        <v>46.65</v>
      </c>
      <c r="R1370" s="5">
        <f t="shared" si="86"/>
        <v>32.79099999999999</v>
      </c>
      <c r="S1370" s="7">
        <f t="shared" si="87"/>
        <v>0.41277174255107557</v>
      </c>
    </row>
    <row r="1371" spans="1:19" ht="15.6">
      <c r="A1371" s="2">
        <v>4048</v>
      </c>
      <c r="B1371" s="3">
        <v>46218</v>
      </c>
      <c r="C1371" s="4">
        <f>YEAR(SalesDataTable[[#This Row],[Order Date]])</f>
        <v>2026</v>
      </c>
      <c r="D1371" s="10" t="str">
        <f>"Q"&amp;ROUNDUP(MONTH(SalesDataTable[[#This Row],[Order Date]])/3,0)</f>
        <v>Q3</v>
      </c>
      <c r="E1371" s="4" t="str">
        <f>TEXT(SalesDataTable[[#This Row],[Order Date]],"mmm")</f>
        <v>Jul</v>
      </c>
      <c r="F1371" s="4" t="s">
        <v>20</v>
      </c>
      <c r="G1371" s="4" t="s">
        <v>47</v>
      </c>
      <c r="H1371" s="4" t="s">
        <v>8</v>
      </c>
      <c r="I1371" s="4" t="s">
        <v>16</v>
      </c>
      <c r="J1371" s="4" t="s">
        <v>4</v>
      </c>
      <c r="K1371" s="4" t="s">
        <v>5</v>
      </c>
      <c r="L1371" s="8">
        <v>3</v>
      </c>
      <c r="M1371" s="5">
        <v>82.79</v>
      </c>
      <c r="N1371" s="6">
        <v>0.1</v>
      </c>
      <c r="O1371" s="5">
        <v>43.07</v>
      </c>
      <c r="P1371" s="5">
        <f t="shared" si="84"/>
        <v>223.53300000000002</v>
      </c>
      <c r="Q1371" s="5">
        <f t="shared" si="85"/>
        <v>129.21</v>
      </c>
      <c r="R1371" s="5">
        <f t="shared" si="86"/>
        <v>94.323000000000008</v>
      </c>
      <c r="S1371" s="7">
        <f t="shared" si="87"/>
        <v>0.42196454214813922</v>
      </c>
    </row>
    <row r="1372" spans="1:19" ht="15.6">
      <c r="A1372" s="2">
        <v>4424</v>
      </c>
      <c r="B1372" s="3">
        <v>46218</v>
      </c>
      <c r="C1372" s="4">
        <f>YEAR(SalesDataTable[[#This Row],[Order Date]])</f>
        <v>2026</v>
      </c>
      <c r="D1372" s="10" t="str">
        <f>"Q"&amp;ROUNDUP(MONTH(SalesDataTable[[#This Row],[Order Date]])/3,0)</f>
        <v>Q3</v>
      </c>
      <c r="E1372" s="4" t="str">
        <f>TEXT(SalesDataTable[[#This Row],[Order Date]],"mmm")</f>
        <v>Jul</v>
      </c>
      <c r="F1372" s="4" t="s">
        <v>11</v>
      </c>
      <c r="G1372" s="4" t="s">
        <v>12</v>
      </c>
      <c r="H1372" s="4" t="s">
        <v>19</v>
      </c>
      <c r="I1372" s="4" t="s">
        <v>16</v>
      </c>
      <c r="J1372" s="4" t="s">
        <v>9</v>
      </c>
      <c r="K1372" s="4" t="s">
        <v>10</v>
      </c>
      <c r="L1372" s="8">
        <v>1</v>
      </c>
      <c r="M1372" s="5">
        <v>92.54</v>
      </c>
      <c r="N1372" s="6">
        <v>0</v>
      </c>
      <c r="O1372" s="5">
        <v>44.48</v>
      </c>
      <c r="P1372" s="5">
        <f t="shared" si="84"/>
        <v>92.54</v>
      </c>
      <c r="Q1372" s="5">
        <f t="shared" si="85"/>
        <v>44.48</v>
      </c>
      <c r="R1372" s="5">
        <f t="shared" si="86"/>
        <v>48.060000000000009</v>
      </c>
      <c r="S1372" s="7">
        <f t="shared" si="87"/>
        <v>0.51934298681651181</v>
      </c>
    </row>
    <row r="1373" spans="1:19" ht="15.6">
      <c r="A1373" s="2">
        <v>4732</v>
      </c>
      <c r="B1373" s="3">
        <v>46218</v>
      </c>
      <c r="C1373" s="4">
        <f>YEAR(SalesDataTable[[#This Row],[Order Date]])</f>
        <v>2026</v>
      </c>
      <c r="D1373" s="10" t="str">
        <f>"Q"&amp;ROUNDUP(MONTH(SalesDataTable[[#This Row],[Order Date]])/3,0)</f>
        <v>Q3</v>
      </c>
      <c r="E1373" s="4" t="str">
        <f>TEXT(SalesDataTable[[#This Row],[Order Date]],"mmm")</f>
        <v>Jul</v>
      </c>
      <c r="F1373" s="4" t="s">
        <v>6</v>
      </c>
      <c r="G1373" s="4" t="s">
        <v>49</v>
      </c>
      <c r="H1373" s="4" t="s">
        <v>19</v>
      </c>
      <c r="I1373" s="4" t="s">
        <v>13</v>
      </c>
      <c r="J1373" s="4" t="s">
        <v>14</v>
      </c>
      <c r="K1373" s="4" t="s">
        <v>32</v>
      </c>
      <c r="L1373" s="8">
        <v>1</v>
      </c>
      <c r="M1373" s="5">
        <v>46.53</v>
      </c>
      <c r="N1373" s="6">
        <v>0</v>
      </c>
      <c r="O1373" s="5">
        <v>18.829999999999998</v>
      </c>
      <c r="P1373" s="5">
        <f t="shared" si="84"/>
        <v>46.53</v>
      </c>
      <c r="Q1373" s="5">
        <f t="shared" si="85"/>
        <v>18.829999999999998</v>
      </c>
      <c r="R1373" s="5">
        <f t="shared" si="86"/>
        <v>27.700000000000003</v>
      </c>
      <c r="S1373" s="7">
        <f t="shared" si="87"/>
        <v>0.59531485063399958</v>
      </c>
    </row>
    <row r="1374" spans="1:19" ht="15.6">
      <c r="A1374" s="2">
        <v>194</v>
      </c>
      <c r="B1374" s="3">
        <v>46219</v>
      </c>
      <c r="C1374" s="4">
        <f>YEAR(SalesDataTable[[#This Row],[Order Date]])</f>
        <v>2026</v>
      </c>
      <c r="D1374" s="10" t="str">
        <f>"Q"&amp;ROUNDUP(MONTH(SalesDataTable[[#This Row],[Order Date]])/3,0)</f>
        <v>Q3</v>
      </c>
      <c r="E1374" s="4" t="str">
        <f>TEXT(SalesDataTable[[#This Row],[Order Date]],"mmm")</f>
        <v>Jul</v>
      </c>
      <c r="F1374" s="4" t="s">
        <v>6</v>
      </c>
      <c r="G1374" s="4" t="s">
        <v>43</v>
      </c>
      <c r="H1374" s="4" t="s">
        <v>2</v>
      </c>
      <c r="I1374" s="4" t="s">
        <v>3</v>
      </c>
      <c r="J1374" s="4" t="s">
        <v>4</v>
      </c>
      <c r="K1374" s="4" t="s">
        <v>22</v>
      </c>
      <c r="L1374" s="8">
        <v>2</v>
      </c>
      <c r="M1374" s="5">
        <v>49.69</v>
      </c>
      <c r="N1374" s="6">
        <v>0</v>
      </c>
      <c r="O1374" s="5">
        <v>21.97</v>
      </c>
      <c r="P1374" s="5">
        <f t="shared" si="84"/>
        <v>99.38</v>
      </c>
      <c r="Q1374" s="5">
        <f t="shared" si="85"/>
        <v>43.94</v>
      </c>
      <c r="R1374" s="5">
        <f t="shared" si="86"/>
        <v>55.44</v>
      </c>
      <c r="S1374" s="7">
        <f t="shared" si="87"/>
        <v>0.557858724089354</v>
      </c>
    </row>
    <row r="1375" spans="1:19" ht="15.6">
      <c r="A1375" s="2">
        <v>258</v>
      </c>
      <c r="B1375" s="3">
        <v>46219</v>
      </c>
      <c r="C1375" s="4">
        <f>YEAR(SalesDataTable[[#This Row],[Order Date]])</f>
        <v>2026</v>
      </c>
      <c r="D1375" s="10" t="str">
        <f>"Q"&amp;ROUNDUP(MONTH(SalesDataTable[[#This Row],[Order Date]])/3,0)</f>
        <v>Q3</v>
      </c>
      <c r="E1375" s="4" t="str">
        <f>TEXT(SalesDataTable[[#This Row],[Order Date]],"mmm")</f>
        <v>Jul</v>
      </c>
      <c r="F1375" s="4" t="s">
        <v>20</v>
      </c>
      <c r="G1375" s="4" t="s">
        <v>33</v>
      </c>
      <c r="H1375" s="4" t="s">
        <v>28</v>
      </c>
      <c r="I1375" s="4" t="s">
        <v>13</v>
      </c>
      <c r="J1375" s="4" t="s">
        <v>9</v>
      </c>
      <c r="K1375" s="4" t="s">
        <v>46</v>
      </c>
      <c r="L1375" s="8">
        <v>3</v>
      </c>
      <c r="M1375" s="5">
        <v>71.34</v>
      </c>
      <c r="N1375" s="6">
        <v>0.1</v>
      </c>
      <c r="O1375" s="5">
        <v>31.71</v>
      </c>
      <c r="P1375" s="5">
        <f t="shared" si="84"/>
        <v>192.61800000000002</v>
      </c>
      <c r="Q1375" s="5">
        <f t="shared" si="85"/>
        <v>95.13</v>
      </c>
      <c r="R1375" s="5">
        <f t="shared" si="86"/>
        <v>97.488000000000028</v>
      </c>
      <c r="S1375" s="7">
        <f t="shared" si="87"/>
        <v>0.50612092327819835</v>
      </c>
    </row>
    <row r="1376" spans="1:19" ht="15.6">
      <c r="A1376" s="2">
        <v>543</v>
      </c>
      <c r="B1376" s="3">
        <v>46219</v>
      </c>
      <c r="C1376" s="4">
        <f>YEAR(SalesDataTable[[#This Row],[Order Date]])</f>
        <v>2026</v>
      </c>
      <c r="D1376" s="10" t="str">
        <f>"Q"&amp;ROUNDUP(MONTH(SalesDataTable[[#This Row],[Order Date]])/3,0)</f>
        <v>Q3</v>
      </c>
      <c r="E1376" s="4" t="str">
        <f>TEXT(SalesDataTable[[#This Row],[Order Date]],"mmm")</f>
        <v>Jul</v>
      </c>
      <c r="F1376" s="4" t="s">
        <v>6</v>
      </c>
      <c r="G1376" s="4" t="s">
        <v>49</v>
      </c>
      <c r="H1376" s="4" t="s">
        <v>28</v>
      </c>
      <c r="I1376" s="4" t="s">
        <v>3</v>
      </c>
      <c r="J1376" s="4" t="s">
        <v>4</v>
      </c>
      <c r="K1376" s="4" t="s">
        <v>5</v>
      </c>
      <c r="L1376" s="8">
        <v>1</v>
      </c>
      <c r="M1376" s="5">
        <v>83.03</v>
      </c>
      <c r="N1376" s="6">
        <v>0</v>
      </c>
      <c r="O1376" s="5">
        <v>42.41</v>
      </c>
      <c r="P1376" s="5">
        <f t="shared" si="84"/>
        <v>83.03</v>
      </c>
      <c r="Q1376" s="5">
        <f t="shared" si="85"/>
        <v>42.41</v>
      </c>
      <c r="R1376" s="5">
        <f t="shared" si="86"/>
        <v>40.620000000000005</v>
      </c>
      <c r="S1376" s="7">
        <f t="shared" si="87"/>
        <v>0.48922076357942917</v>
      </c>
    </row>
    <row r="1377" spans="1:19" ht="15.6">
      <c r="A1377" s="2">
        <v>972</v>
      </c>
      <c r="B1377" s="3">
        <v>46219</v>
      </c>
      <c r="C1377" s="4">
        <f>YEAR(SalesDataTable[[#This Row],[Order Date]])</f>
        <v>2026</v>
      </c>
      <c r="D1377" s="10" t="str">
        <f>"Q"&amp;ROUNDUP(MONTH(SalesDataTable[[#This Row],[Order Date]])/3,0)</f>
        <v>Q3</v>
      </c>
      <c r="E1377" s="4" t="str">
        <f>TEXT(SalesDataTable[[#This Row],[Order Date]],"mmm")</f>
        <v>Jul</v>
      </c>
      <c r="F1377" s="4" t="s">
        <v>20</v>
      </c>
      <c r="G1377" s="4" t="s">
        <v>21</v>
      </c>
      <c r="H1377" s="4" t="s">
        <v>2</v>
      </c>
      <c r="I1377" s="4" t="s">
        <v>3</v>
      </c>
      <c r="J1377" s="4" t="s">
        <v>34</v>
      </c>
      <c r="K1377" s="4" t="s">
        <v>35</v>
      </c>
      <c r="L1377" s="8">
        <v>1</v>
      </c>
      <c r="M1377" s="5">
        <v>40.799999999999997</v>
      </c>
      <c r="N1377" s="6">
        <v>0</v>
      </c>
      <c r="O1377" s="5">
        <v>14.42</v>
      </c>
      <c r="P1377" s="5">
        <f t="shared" si="84"/>
        <v>40.799999999999997</v>
      </c>
      <c r="Q1377" s="5">
        <f t="shared" si="85"/>
        <v>14.42</v>
      </c>
      <c r="R1377" s="5">
        <f t="shared" si="86"/>
        <v>26.379999999999995</v>
      </c>
      <c r="S1377" s="7">
        <f t="shared" si="87"/>
        <v>0.64656862745098032</v>
      </c>
    </row>
    <row r="1378" spans="1:19" ht="15.6">
      <c r="A1378" s="2">
        <v>1146</v>
      </c>
      <c r="B1378" s="3">
        <v>46219</v>
      </c>
      <c r="C1378" s="4">
        <f>YEAR(SalesDataTable[[#This Row],[Order Date]])</f>
        <v>2026</v>
      </c>
      <c r="D1378" s="10" t="str">
        <f>"Q"&amp;ROUNDUP(MONTH(SalesDataTable[[#This Row],[Order Date]])/3,0)</f>
        <v>Q3</v>
      </c>
      <c r="E1378" s="4" t="str">
        <f>TEXT(SalesDataTable[[#This Row],[Order Date]],"mmm")</f>
        <v>Jul</v>
      </c>
      <c r="F1378" s="4" t="s">
        <v>6</v>
      </c>
      <c r="G1378" s="4" t="s">
        <v>27</v>
      </c>
      <c r="H1378" s="4" t="s">
        <v>28</v>
      </c>
      <c r="I1378" s="4" t="s">
        <v>3</v>
      </c>
      <c r="J1378" s="4" t="s">
        <v>23</v>
      </c>
      <c r="K1378" s="4" t="s">
        <v>51</v>
      </c>
      <c r="L1378" s="8">
        <v>2</v>
      </c>
      <c r="M1378" s="5">
        <v>125.34</v>
      </c>
      <c r="N1378" s="6">
        <v>0.15</v>
      </c>
      <c r="O1378" s="5">
        <v>59.04</v>
      </c>
      <c r="P1378" s="5">
        <f t="shared" si="84"/>
        <v>213.078</v>
      </c>
      <c r="Q1378" s="5">
        <f t="shared" si="85"/>
        <v>118.08</v>
      </c>
      <c r="R1378" s="5">
        <f t="shared" si="86"/>
        <v>94.998000000000005</v>
      </c>
      <c r="S1378" s="7">
        <f t="shared" si="87"/>
        <v>0.44583673584321237</v>
      </c>
    </row>
    <row r="1379" spans="1:19" ht="15.6">
      <c r="A1379" s="2">
        <v>1464</v>
      </c>
      <c r="B1379" s="3">
        <v>46219</v>
      </c>
      <c r="C1379" s="4">
        <f>YEAR(SalesDataTable[[#This Row],[Order Date]])</f>
        <v>2026</v>
      </c>
      <c r="D1379" s="10" t="str">
        <f>"Q"&amp;ROUNDUP(MONTH(SalesDataTable[[#This Row],[Order Date]])/3,0)</f>
        <v>Q3</v>
      </c>
      <c r="E1379" s="4" t="str">
        <f>TEXT(SalesDataTable[[#This Row],[Order Date]],"mmm")</f>
        <v>Jul</v>
      </c>
      <c r="F1379" s="4" t="s">
        <v>0</v>
      </c>
      <c r="G1379" s="4" t="s">
        <v>36</v>
      </c>
      <c r="H1379" s="4" t="s">
        <v>2</v>
      </c>
      <c r="I1379" s="4" t="s">
        <v>3</v>
      </c>
      <c r="J1379" s="4" t="s">
        <v>34</v>
      </c>
      <c r="K1379" s="4" t="s">
        <v>38</v>
      </c>
      <c r="L1379" s="8">
        <v>1</v>
      </c>
      <c r="M1379" s="5">
        <v>122.73</v>
      </c>
      <c r="N1379" s="6">
        <v>0.1</v>
      </c>
      <c r="O1379" s="5">
        <v>70.540000000000006</v>
      </c>
      <c r="P1379" s="5">
        <f t="shared" si="84"/>
        <v>110.45700000000001</v>
      </c>
      <c r="Q1379" s="5">
        <f t="shared" si="85"/>
        <v>70.540000000000006</v>
      </c>
      <c r="R1379" s="5">
        <f t="shared" si="86"/>
        <v>39.917000000000002</v>
      </c>
      <c r="S1379" s="7">
        <f t="shared" si="87"/>
        <v>0.36138044668966202</v>
      </c>
    </row>
    <row r="1380" spans="1:19" ht="15.6">
      <c r="A1380" s="2">
        <v>1581</v>
      </c>
      <c r="B1380" s="3">
        <v>46219</v>
      </c>
      <c r="C1380" s="4">
        <f>YEAR(SalesDataTable[[#This Row],[Order Date]])</f>
        <v>2026</v>
      </c>
      <c r="D1380" s="10" t="str">
        <f>"Q"&amp;ROUNDUP(MONTH(SalesDataTable[[#This Row],[Order Date]])/3,0)</f>
        <v>Q3</v>
      </c>
      <c r="E1380" s="4" t="str">
        <f>TEXT(SalesDataTable[[#This Row],[Order Date]],"mmm")</f>
        <v>Jul</v>
      </c>
      <c r="F1380" s="4" t="s">
        <v>11</v>
      </c>
      <c r="G1380" s="4" t="s">
        <v>25</v>
      </c>
      <c r="H1380" s="4" t="s">
        <v>19</v>
      </c>
      <c r="I1380" s="4" t="s">
        <v>13</v>
      </c>
      <c r="J1380" s="4" t="s">
        <v>9</v>
      </c>
      <c r="K1380" s="4" t="s">
        <v>10</v>
      </c>
      <c r="L1380" s="8">
        <v>5</v>
      </c>
      <c r="M1380" s="5">
        <v>92.72</v>
      </c>
      <c r="N1380" s="6">
        <v>0.1</v>
      </c>
      <c r="O1380" s="5">
        <v>46.2</v>
      </c>
      <c r="P1380" s="5">
        <f t="shared" si="84"/>
        <v>417.24</v>
      </c>
      <c r="Q1380" s="5">
        <f t="shared" si="85"/>
        <v>231</v>
      </c>
      <c r="R1380" s="5">
        <f t="shared" si="86"/>
        <v>186.24</v>
      </c>
      <c r="S1380" s="7">
        <f t="shared" si="87"/>
        <v>0.44636180615473109</v>
      </c>
    </row>
    <row r="1381" spans="1:19" ht="15.6">
      <c r="A1381" s="2">
        <v>1894</v>
      </c>
      <c r="B1381" s="3">
        <v>46219</v>
      </c>
      <c r="C1381" s="4">
        <f>YEAR(SalesDataTable[[#This Row],[Order Date]])</f>
        <v>2026</v>
      </c>
      <c r="D1381" s="10" t="str">
        <f>"Q"&amp;ROUNDUP(MONTH(SalesDataTable[[#This Row],[Order Date]])/3,0)</f>
        <v>Q3</v>
      </c>
      <c r="E1381" s="4" t="str">
        <f>TEXT(SalesDataTable[[#This Row],[Order Date]],"mmm")</f>
        <v>Jul</v>
      </c>
      <c r="F1381" s="4" t="s">
        <v>20</v>
      </c>
      <c r="G1381" s="4" t="s">
        <v>31</v>
      </c>
      <c r="H1381" s="4" t="s">
        <v>8</v>
      </c>
      <c r="I1381" s="4" t="s">
        <v>16</v>
      </c>
      <c r="J1381" s="4" t="s">
        <v>34</v>
      </c>
      <c r="K1381" s="4" t="s">
        <v>42</v>
      </c>
      <c r="L1381" s="8">
        <v>5</v>
      </c>
      <c r="M1381" s="5">
        <v>36.29</v>
      </c>
      <c r="N1381" s="6">
        <v>0.05</v>
      </c>
      <c r="O1381" s="5">
        <v>13.52</v>
      </c>
      <c r="P1381" s="5">
        <f t="shared" si="84"/>
        <v>172.37749999999997</v>
      </c>
      <c r="Q1381" s="5">
        <f t="shared" si="85"/>
        <v>67.599999999999994</v>
      </c>
      <c r="R1381" s="5">
        <f t="shared" si="86"/>
        <v>104.77749999999997</v>
      </c>
      <c r="S1381" s="7">
        <f t="shared" si="87"/>
        <v>0.60783744978317933</v>
      </c>
    </row>
    <row r="1382" spans="1:19" ht="15.6">
      <c r="A1382" s="2">
        <v>2100</v>
      </c>
      <c r="B1382" s="3">
        <v>46219</v>
      </c>
      <c r="C1382" s="4">
        <f>YEAR(SalesDataTable[[#This Row],[Order Date]])</f>
        <v>2026</v>
      </c>
      <c r="D1382" s="10" t="str">
        <f>"Q"&amp;ROUNDUP(MONTH(SalesDataTable[[#This Row],[Order Date]])/3,0)</f>
        <v>Q3</v>
      </c>
      <c r="E1382" s="4" t="str">
        <f>TEXT(SalesDataTable[[#This Row],[Order Date]],"mmm")</f>
        <v>Jul</v>
      </c>
      <c r="F1382" s="4" t="s">
        <v>11</v>
      </c>
      <c r="G1382" s="4" t="s">
        <v>12</v>
      </c>
      <c r="H1382" s="4" t="s">
        <v>2</v>
      </c>
      <c r="I1382" s="4" t="s">
        <v>16</v>
      </c>
      <c r="J1382" s="4" t="s">
        <v>4</v>
      </c>
      <c r="K1382" s="4" t="s">
        <v>22</v>
      </c>
      <c r="L1382" s="8">
        <v>2</v>
      </c>
      <c r="M1382" s="5">
        <v>49.84</v>
      </c>
      <c r="N1382" s="6">
        <v>0.1</v>
      </c>
      <c r="O1382" s="5">
        <v>23.06</v>
      </c>
      <c r="P1382" s="5">
        <f t="shared" si="84"/>
        <v>89.712000000000003</v>
      </c>
      <c r="Q1382" s="5">
        <f t="shared" si="85"/>
        <v>46.12</v>
      </c>
      <c r="R1382" s="5">
        <f t="shared" si="86"/>
        <v>43.592000000000006</v>
      </c>
      <c r="S1382" s="7">
        <f t="shared" si="87"/>
        <v>0.48591046905653651</v>
      </c>
    </row>
    <row r="1383" spans="1:19" ht="15.6">
      <c r="A1383" s="2">
        <v>2902</v>
      </c>
      <c r="B1383" s="3">
        <v>46219</v>
      </c>
      <c r="C1383" s="4">
        <f>YEAR(SalesDataTable[[#This Row],[Order Date]])</f>
        <v>2026</v>
      </c>
      <c r="D1383" s="10" t="str">
        <f>"Q"&amp;ROUNDUP(MONTH(SalesDataTable[[#This Row],[Order Date]])/3,0)</f>
        <v>Q3</v>
      </c>
      <c r="E1383" s="4" t="str">
        <f>TEXT(SalesDataTable[[#This Row],[Order Date]],"mmm")</f>
        <v>Jul</v>
      </c>
      <c r="F1383" s="4" t="s">
        <v>6</v>
      </c>
      <c r="G1383" s="4" t="s">
        <v>43</v>
      </c>
      <c r="H1383" s="4" t="s">
        <v>28</v>
      </c>
      <c r="I1383" s="4" t="s">
        <v>16</v>
      </c>
      <c r="J1383" s="4" t="s">
        <v>34</v>
      </c>
      <c r="K1383" s="4" t="s">
        <v>42</v>
      </c>
      <c r="L1383" s="8">
        <v>1</v>
      </c>
      <c r="M1383" s="5">
        <v>35.799999999999997</v>
      </c>
      <c r="N1383" s="6">
        <v>0</v>
      </c>
      <c r="O1383" s="5">
        <v>14.05</v>
      </c>
      <c r="P1383" s="5">
        <f t="shared" si="84"/>
        <v>35.799999999999997</v>
      </c>
      <c r="Q1383" s="5">
        <f t="shared" si="85"/>
        <v>14.05</v>
      </c>
      <c r="R1383" s="5">
        <f t="shared" si="86"/>
        <v>21.749999999999996</v>
      </c>
      <c r="S1383" s="7">
        <f t="shared" si="87"/>
        <v>0.60754189944134074</v>
      </c>
    </row>
    <row r="1384" spans="1:19" ht="15.6">
      <c r="A1384" s="2">
        <v>3115</v>
      </c>
      <c r="B1384" s="3">
        <v>46219</v>
      </c>
      <c r="C1384" s="4">
        <f>YEAR(SalesDataTable[[#This Row],[Order Date]])</f>
        <v>2026</v>
      </c>
      <c r="D1384" s="10" t="str">
        <f>"Q"&amp;ROUNDUP(MONTH(SalesDataTable[[#This Row],[Order Date]])/3,0)</f>
        <v>Q3</v>
      </c>
      <c r="E1384" s="4" t="str">
        <f>TEXT(SalesDataTable[[#This Row],[Order Date]],"mmm")</f>
        <v>Jul</v>
      </c>
      <c r="F1384" s="4" t="s">
        <v>20</v>
      </c>
      <c r="G1384" s="4" t="s">
        <v>47</v>
      </c>
      <c r="H1384" s="4" t="s">
        <v>2</v>
      </c>
      <c r="I1384" s="4" t="s">
        <v>13</v>
      </c>
      <c r="J1384" s="4" t="s">
        <v>23</v>
      </c>
      <c r="K1384" s="4" t="s">
        <v>29</v>
      </c>
      <c r="L1384" s="8">
        <v>1</v>
      </c>
      <c r="M1384" s="5">
        <v>195.12</v>
      </c>
      <c r="N1384" s="6">
        <v>0</v>
      </c>
      <c r="O1384" s="5">
        <v>101.14</v>
      </c>
      <c r="P1384" s="5">
        <f t="shared" si="84"/>
        <v>195.12</v>
      </c>
      <c r="Q1384" s="5">
        <f t="shared" si="85"/>
        <v>101.14</v>
      </c>
      <c r="R1384" s="5">
        <f t="shared" si="86"/>
        <v>93.98</v>
      </c>
      <c r="S1384" s="7">
        <f t="shared" si="87"/>
        <v>0.48165231652316526</v>
      </c>
    </row>
    <row r="1385" spans="1:19" ht="15.6">
      <c r="A1385" s="2">
        <v>3546</v>
      </c>
      <c r="B1385" s="3">
        <v>46219</v>
      </c>
      <c r="C1385" s="4">
        <f>YEAR(SalesDataTable[[#This Row],[Order Date]])</f>
        <v>2026</v>
      </c>
      <c r="D1385" s="10" t="str">
        <f>"Q"&amp;ROUNDUP(MONTH(SalesDataTable[[#This Row],[Order Date]])/3,0)</f>
        <v>Q3</v>
      </c>
      <c r="E1385" s="4" t="str">
        <f>TEXT(SalesDataTable[[#This Row],[Order Date]],"mmm")</f>
        <v>Jul</v>
      </c>
      <c r="F1385" s="4" t="s">
        <v>0</v>
      </c>
      <c r="G1385" s="4" t="s">
        <v>50</v>
      </c>
      <c r="H1385" s="4" t="s">
        <v>2</v>
      </c>
      <c r="I1385" s="4" t="s">
        <v>13</v>
      </c>
      <c r="J1385" s="4" t="s">
        <v>4</v>
      </c>
      <c r="K1385" s="4" t="s">
        <v>26</v>
      </c>
      <c r="L1385" s="8">
        <v>2</v>
      </c>
      <c r="M1385" s="5">
        <v>39.69</v>
      </c>
      <c r="N1385" s="6">
        <v>0.05</v>
      </c>
      <c r="O1385" s="5">
        <v>16.88</v>
      </c>
      <c r="P1385" s="5">
        <f t="shared" si="84"/>
        <v>75.410999999999987</v>
      </c>
      <c r="Q1385" s="5">
        <f t="shared" si="85"/>
        <v>33.76</v>
      </c>
      <c r="R1385" s="5">
        <f t="shared" si="86"/>
        <v>41.650999999999989</v>
      </c>
      <c r="S1385" s="7">
        <f t="shared" si="87"/>
        <v>0.55231995332245953</v>
      </c>
    </row>
    <row r="1386" spans="1:19" ht="15.6">
      <c r="A1386" s="2">
        <v>4224</v>
      </c>
      <c r="B1386" s="3">
        <v>46219</v>
      </c>
      <c r="C1386" s="4">
        <f>YEAR(SalesDataTable[[#This Row],[Order Date]])</f>
        <v>2026</v>
      </c>
      <c r="D1386" s="10" t="str">
        <f>"Q"&amp;ROUNDUP(MONTH(SalesDataTable[[#This Row],[Order Date]])/3,0)</f>
        <v>Q3</v>
      </c>
      <c r="E1386" s="4" t="str">
        <f>TEXT(SalesDataTable[[#This Row],[Order Date]],"mmm")</f>
        <v>Jul</v>
      </c>
      <c r="F1386" s="4" t="s">
        <v>11</v>
      </c>
      <c r="G1386" s="4" t="s">
        <v>18</v>
      </c>
      <c r="H1386" s="4" t="s">
        <v>19</v>
      </c>
      <c r="I1386" s="4" t="s">
        <v>3</v>
      </c>
      <c r="J1386" s="4" t="s">
        <v>23</v>
      </c>
      <c r="K1386" s="4" t="s">
        <v>24</v>
      </c>
      <c r="L1386" s="8">
        <v>1</v>
      </c>
      <c r="M1386" s="5">
        <v>348.73</v>
      </c>
      <c r="N1386" s="6">
        <v>0.15</v>
      </c>
      <c r="O1386" s="5">
        <v>190.33</v>
      </c>
      <c r="P1386" s="5">
        <f t="shared" si="84"/>
        <v>296.4205</v>
      </c>
      <c r="Q1386" s="5">
        <f t="shared" si="85"/>
        <v>190.33</v>
      </c>
      <c r="R1386" s="5">
        <f t="shared" si="86"/>
        <v>106.09049999999999</v>
      </c>
      <c r="S1386" s="7">
        <f t="shared" si="87"/>
        <v>0.35790540802677273</v>
      </c>
    </row>
    <row r="1387" spans="1:19" ht="15.6">
      <c r="A1387" s="2">
        <v>4858</v>
      </c>
      <c r="B1387" s="3">
        <v>46219</v>
      </c>
      <c r="C1387" s="4">
        <f>YEAR(SalesDataTable[[#This Row],[Order Date]])</f>
        <v>2026</v>
      </c>
      <c r="D1387" s="10" t="str">
        <f>"Q"&amp;ROUNDUP(MONTH(SalesDataTable[[#This Row],[Order Date]])/3,0)</f>
        <v>Q3</v>
      </c>
      <c r="E1387" s="4" t="str">
        <f>TEXT(SalesDataTable[[#This Row],[Order Date]],"mmm")</f>
        <v>Jul</v>
      </c>
      <c r="F1387" s="4" t="s">
        <v>6</v>
      </c>
      <c r="G1387" s="4" t="s">
        <v>43</v>
      </c>
      <c r="H1387" s="4" t="s">
        <v>19</v>
      </c>
      <c r="I1387" s="4" t="s">
        <v>3</v>
      </c>
      <c r="J1387" s="4" t="s">
        <v>14</v>
      </c>
      <c r="K1387" s="4" t="s">
        <v>15</v>
      </c>
      <c r="L1387" s="8">
        <v>1</v>
      </c>
      <c r="M1387" s="5">
        <v>35.5</v>
      </c>
      <c r="N1387" s="6">
        <v>0</v>
      </c>
      <c r="O1387" s="5">
        <v>13.26</v>
      </c>
      <c r="P1387" s="5">
        <f t="shared" si="84"/>
        <v>35.5</v>
      </c>
      <c r="Q1387" s="5">
        <f t="shared" si="85"/>
        <v>13.26</v>
      </c>
      <c r="R1387" s="5">
        <f t="shared" si="86"/>
        <v>22.240000000000002</v>
      </c>
      <c r="S1387" s="7">
        <f t="shared" si="87"/>
        <v>0.62647887323943663</v>
      </c>
    </row>
    <row r="1388" spans="1:19" ht="15.6">
      <c r="A1388" s="2">
        <v>768</v>
      </c>
      <c r="B1388" s="3">
        <v>46220</v>
      </c>
      <c r="C1388" s="4">
        <f>YEAR(SalesDataTable[[#This Row],[Order Date]])</f>
        <v>2026</v>
      </c>
      <c r="D1388" s="10" t="str">
        <f>"Q"&amp;ROUNDUP(MONTH(SalesDataTable[[#This Row],[Order Date]])/3,0)</f>
        <v>Q3</v>
      </c>
      <c r="E1388" s="4" t="str">
        <f>TEXT(SalesDataTable[[#This Row],[Order Date]],"mmm")</f>
        <v>Jul</v>
      </c>
      <c r="F1388" s="4" t="s">
        <v>0</v>
      </c>
      <c r="G1388" s="4" t="s">
        <v>36</v>
      </c>
      <c r="H1388" s="4" t="s">
        <v>2</v>
      </c>
      <c r="I1388" s="4" t="s">
        <v>16</v>
      </c>
      <c r="J1388" s="4" t="s">
        <v>14</v>
      </c>
      <c r="K1388" s="4" t="s">
        <v>32</v>
      </c>
      <c r="L1388" s="8">
        <v>1</v>
      </c>
      <c r="M1388" s="5">
        <v>46.44</v>
      </c>
      <c r="N1388" s="6">
        <v>0</v>
      </c>
      <c r="O1388" s="5">
        <v>18.47</v>
      </c>
      <c r="P1388" s="5">
        <f t="shared" si="84"/>
        <v>46.44</v>
      </c>
      <c r="Q1388" s="5">
        <f t="shared" si="85"/>
        <v>18.47</v>
      </c>
      <c r="R1388" s="5">
        <f t="shared" si="86"/>
        <v>27.97</v>
      </c>
      <c r="S1388" s="7">
        <f t="shared" si="87"/>
        <v>0.60228251507321273</v>
      </c>
    </row>
    <row r="1389" spans="1:19" ht="15.6">
      <c r="A1389" s="2">
        <v>1901</v>
      </c>
      <c r="B1389" s="3">
        <v>46220</v>
      </c>
      <c r="C1389" s="4">
        <f>YEAR(SalesDataTable[[#This Row],[Order Date]])</f>
        <v>2026</v>
      </c>
      <c r="D1389" s="10" t="str">
        <f>"Q"&amp;ROUNDUP(MONTH(SalesDataTable[[#This Row],[Order Date]])/3,0)</f>
        <v>Q3</v>
      </c>
      <c r="E1389" s="4" t="str">
        <f>TEXT(SalesDataTable[[#This Row],[Order Date]],"mmm")</f>
        <v>Jul</v>
      </c>
      <c r="F1389" s="4" t="s">
        <v>6</v>
      </c>
      <c r="G1389" s="4" t="s">
        <v>49</v>
      </c>
      <c r="H1389" s="4" t="s">
        <v>2</v>
      </c>
      <c r="I1389" s="4" t="s">
        <v>13</v>
      </c>
      <c r="J1389" s="4" t="s">
        <v>9</v>
      </c>
      <c r="K1389" s="4" t="s">
        <v>46</v>
      </c>
      <c r="L1389" s="8">
        <v>1</v>
      </c>
      <c r="M1389" s="5">
        <v>70.44</v>
      </c>
      <c r="N1389" s="6">
        <v>0.05</v>
      </c>
      <c r="O1389" s="5">
        <v>32.229999999999997</v>
      </c>
      <c r="P1389" s="5">
        <f t="shared" si="84"/>
        <v>66.917999999999992</v>
      </c>
      <c r="Q1389" s="5">
        <f t="shared" si="85"/>
        <v>32.229999999999997</v>
      </c>
      <c r="R1389" s="5">
        <f t="shared" si="86"/>
        <v>34.687999999999995</v>
      </c>
      <c r="S1389" s="7">
        <f t="shared" si="87"/>
        <v>0.51836576108072563</v>
      </c>
    </row>
    <row r="1390" spans="1:19" ht="15.6">
      <c r="A1390" s="2">
        <v>2226</v>
      </c>
      <c r="B1390" s="3">
        <v>46220</v>
      </c>
      <c r="C1390" s="4">
        <f>YEAR(SalesDataTable[[#This Row],[Order Date]])</f>
        <v>2026</v>
      </c>
      <c r="D1390" s="10" t="str">
        <f>"Q"&amp;ROUNDUP(MONTH(SalesDataTable[[#This Row],[Order Date]])/3,0)</f>
        <v>Q3</v>
      </c>
      <c r="E1390" s="4" t="str">
        <f>TEXT(SalesDataTable[[#This Row],[Order Date]],"mmm")</f>
        <v>Jul</v>
      </c>
      <c r="F1390" s="4" t="s">
        <v>0</v>
      </c>
      <c r="G1390" s="4" t="s">
        <v>50</v>
      </c>
      <c r="H1390" s="4" t="s">
        <v>19</v>
      </c>
      <c r="I1390" s="4" t="s">
        <v>13</v>
      </c>
      <c r="J1390" s="4" t="s">
        <v>9</v>
      </c>
      <c r="K1390" s="4" t="s">
        <v>46</v>
      </c>
      <c r="L1390" s="8">
        <v>1</v>
      </c>
      <c r="M1390" s="5">
        <v>69.78</v>
      </c>
      <c r="N1390" s="6">
        <v>0.05</v>
      </c>
      <c r="O1390" s="5">
        <v>32.83</v>
      </c>
      <c r="P1390" s="5">
        <f t="shared" si="84"/>
        <v>66.290999999999997</v>
      </c>
      <c r="Q1390" s="5">
        <f t="shared" si="85"/>
        <v>32.83</v>
      </c>
      <c r="R1390" s="5">
        <f t="shared" si="86"/>
        <v>33.460999999999999</v>
      </c>
      <c r="S1390" s="7">
        <f t="shared" si="87"/>
        <v>0.50475931876121949</v>
      </c>
    </row>
    <row r="1391" spans="1:19" ht="15.6">
      <c r="A1391" s="2">
        <v>2660</v>
      </c>
      <c r="B1391" s="3">
        <v>46220</v>
      </c>
      <c r="C1391" s="4">
        <f>YEAR(SalesDataTable[[#This Row],[Order Date]])</f>
        <v>2026</v>
      </c>
      <c r="D1391" s="10" t="str">
        <f>"Q"&amp;ROUNDUP(MONTH(SalesDataTable[[#This Row],[Order Date]])/3,0)</f>
        <v>Q3</v>
      </c>
      <c r="E1391" s="4" t="str">
        <f>TEXT(SalesDataTable[[#This Row],[Order Date]],"mmm")</f>
        <v>Jul</v>
      </c>
      <c r="F1391" s="4" t="s">
        <v>11</v>
      </c>
      <c r="G1391" s="4" t="s">
        <v>25</v>
      </c>
      <c r="H1391" s="4" t="s">
        <v>19</v>
      </c>
      <c r="I1391" s="4" t="s">
        <v>13</v>
      </c>
      <c r="J1391" s="4" t="s">
        <v>14</v>
      </c>
      <c r="K1391" s="4" t="s">
        <v>15</v>
      </c>
      <c r="L1391" s="8">
        <v>4</v>
      </c>
      <c r="M1391" s="5">
        <v>35.450000000000003</v>
      </c>
      <c r="N1391" s="6">
        <v>0.1</v>
      </c>
      <c r="O1391" s="5">
        <v>13.83</v>
      </c>
      <c r="P1391" s="5">
        <f t="shared" si="84"/>
        <v>127.62000000000002</v>
      </c>
      <c r="Q1391" s="5">
        <f t="shared" si="85"/>
        <v>55.32</v>
      </c>
      <c r="R1391" s="5">
        <f t="shared" si="86"/>
        <v>72.300000000000011</v>
      </c>
      <c r="S1391" s="7">
        <f t="shared" si="87"/>
        <v>0.56652562294311237</v>
      </c>
    </row>
    <row r="1392" spans="1:19" ht="15.6">
      <c r="A1392" s="2">
        <v>3004</v>
      </c>
      <c r="B1392" s="3">
        <v>46220</v>
      </c>
      <c r="C1392" s="4">
        <f>YEAR(SalesDataTable[[#This Row],[Order Date]])</f>
        <v>2026</v>
      </c>
      <c r="D1392" s="10" t="str">
        <f>"Q"&amp;ROUNDUP(MONTH(SalesDataTable[[#This Row],[Order Date]])/3,0)</f>
        <v>Q3</v>
      </c>
      <c r="E1392" s="4" t="str">
        <f>TEXT(SalesDataTable[[#This Row],[Order Date]],"mmm")</f>
        <v>Jul</v>
      </c>
      <c r="F1392" s="4" t="s">
        <v>20</v>
      </c>
      <c r="G1392" s="4" t="s">
        <v>33</v>
      </c>
      <c r="H1392" s="4" t="s">
        <v>2</v>
      </c>
      <c r="I1392" s="4" t="s">
        <v>3</v>
      </c>
      <c r="J1392" s="4" t="s">
        <v>4</v>
      </c>
      <c r="K1392" s="4" t="s">
        <v>22</v>
      </c>
      <c r="L1392" s="8">
        <v>1</v>
      </c>
      <c r="M1392" s="5">
        <v>50.82</v>
      </c>
      <c r="N1392" s="6">
        <v>0.05</v>
      </c>
      <c r="O1392" s="5">
        <v>22.36</v>
      </c>
      <c r="P1392" s="5">
        <f t="shared" si="84"/>
        <v>48.278999999999996</v>
      </c>
      <c r="Q1392" s="5">
        <f t="shared" si="85"/>
        <v>22.36</v>
      </c>
      <c r="R1392" s="5">
        <f t="shared" si="86"/>
        <v>25.918999999999997</v>
      </c>
      <c r="S1392" s="7">
        <f t="shared" si="87"/>
        <v>0.5368586756146565</v>
      </c>
    </row>
    <row r="1393" spans="1:19" ht="15.6">
      <c r="A1393" s="2">
        <v>4020</v>
      </c>
      <c r="B1393" s="3">
        <v>46220</v>
      </c>
      <c r="C1393" s="4">
        <f>YEAR(SalesDataTable[[#This Row],[Order Date]])</f>
        <v>2026</v>
      </c>
      <c r="D1393" s="10" t="str">
        <f>"Q"&amp;ROUNDUP(MONTH(SalesDataTable[[#This Row],[Order Date]])/3,0)</f>
        <v>Q3</v>
      </c>
      <c r="E1393" s="4" t="str">
        <f>TEXT(SalesDataTable[[#This Row],[Order Date]],"mmm")</f>
        <v>Jul</v>
      </c>
      <c r="F1393" s="4" t="s">
        <v>11</v>
      </c>
      <c r="G1393" s="4" t="s">
        <v>12</v>
      </c>
      <c r="H1393" s="4" t="s">
        <v>2</v>
      </c>
      <c r="I1393" s="4" t="s">
        <v>3</v>
      </c>
      <c r="J1393" s="4" t="s">
        <v>23</v>
      </c>
      <c r="K1393" s="4" t="s">
        <v>51</v>
      </c>
      <c r="L1393" s="8">
        <v>1</v>
      </c>
      <c r="M1393" s="5">
        <v>126.13</v>
      </c>
      <c r="N1393" s="6">
        <v>0.15</v>
      </c>
      <c r="O1393" s="5">
        <v>60.43</v>
      </c>
      <c r="P1393" s="5">
        <f t="shared" si="84"/>
        <v>107.2105</v>
      </c>
      <c r="Q1393" s="5">
        <f t="shared" si="85"/>
        <v>60.43</v>
      </c>
      <c r="R1393" s="5">
        <f t="shared" si="86"/>
        <v>46.780499999999996</v>
      </c>
      <c r="S1393" s="7">
        <f t="shared" si="87"/>
        <v>0.43634252242084498</v>
      </c>
    </row>
    <row r="1394" spans="1:19" ht="15.6">
      <c r="A1394" s="2">
        <v>4154</v>
      </c>
      <c r="B1394" s="3">
        <v>46220</v>
      </c>
      <c r="C1394" s="4">
        <f>YEAR(SalesDataTable[[#This Row],[Order Date]])</f>
        <v>2026</v>
      </c>
      <c r="D1394" s="10" t="str">
        <f>"Q"&amp;ROUNDUP(MONTH(SalesDataTable[[#This Row],[Order Date]])/3,0)</f>
        <v>Q3</v>
      </c>
      <c r="E1394" s="4" t="str">
        <f>TEXT(SalesDataTable[[#This Row],[Order Date]],"mmm")</f>
        <v>Jul</v>
      </c>
      <c r="F1394" s="4" t="s">
        <v>11</v>
      </c>
      <c r="G1394" s="4" t="s">
        <v>39</v>
      </c>
      <c r="H1394" s="4" t="s">
        <v>2</v>
      </c>
      <c r="I1394" s="4" t="s">
        <v>3</v>
      </c>
      <c r="J1394" s="4" t="s">
        <v>9</v>
      </c>
      <c r="K1394" s="4" t="s">
        <v>46</v>
      </c>
      <c r="L1394" s="8">
        <v>3</v>
      </c>
      <c r="M1394" s="5">
        <v>72.150000000000006</v>
      </c>
      <c r="N1394" s="6">
        <v>0</v>
      </c>
      <c r="O1394" s="5">
        <v>33.01</v>
      </c>
      <c r="P1394" s="5">
        <f t="shared" si="84"/>
        <v>216.45000000000002</v>
      </c>
      <c r="Q1394" s="5">
        <f t="shared" si="85"/>
        <v>99.03</v>
      </c>
      <c r="R1394" s="5">
        <f t="shared" si="86"/>
        <v>117.42000000000002</v>
      </c>
      <c r="S1394" s="7">
        <f t="shared" si="87"/>
        <v>0.54248094248094247</v>
      </c>
    </row>
    <row r="1395" spans="1:19" ht="15.6">
      <c r="A1395" s="2">
        <v>4957</v>
      </c>
      <c r="B1395" s="3">
        <v>46220</v>
      </c>
      <c r="C1395" s="4">
        <f>YEAR(SalesDataTable[[#This Row],[Order Date]])</f>
        <v>2026</v>
      </c>
      <c r="D1395" s="10" t="str">
        <f>"Q"&amp;ROUNDUP(MONTH(SalesDataTable[[#This Row],[Order Date]])/3,0)</f>
        <v>Q3</v>
      </c>
      <c r="E1395" s="4" t="str">
        <f>TEXT(SalesDataTable[[#This Row],[Order Date]],"mmm")</f>
        <v>Jul</v>
      </c>
      <c r="F1395" s="4" t="s">
        <v>6</v>
      </c>
      <c r="G1395" s="4" t="s">
        <v>7</v>
      </c>
      <c r="H1395" s="4" t="s">
        <v>2</v>
      </c>
      <c r="I1395" s="4" t="s">
        <v>3</v>
      </c>
      <c r="J1395" s="4" t="s">
        <v>34</v>
      </c>
      <c r="K1395" s="4" t="s">
        <v>42</v>
      </c>
      <c r="L1395" s="8">
        <v>1</v>
      </c>
      <c r="M1395" s="5">
        <v>35.58</v>
      </c>
      <c r="N1395" s="6">
        <v>0</v>
      </c>
      <c r="O1395" s="5">
        <v>13.68</v>
      </c>
      <c r="P1395" s="5">
        <f t="shared" si="84"/>
        <v>35.58</v>
      </c>
      <c r="Q1395" s="5">
        <f t="shared" si="85"/>
        <v>13.68</v>
      </c>
      <c r="R1395" s="5">
        <f t="shared" si="86"/>
        <v>21.9</v>
      </c>
      <c r="S1395" s="7">
        <f t="shared" si="87"/>
        <v>0.61551433389544685</v>
      </c>
    </row>
    <row r="1396" spans="1:19" ht="15.6">
      <c r="A1396" s="2">
        <v>945</v>
      </c>
      <c r="B1396" s="3">
        <v>46221</v>
      </c>
      <c r="C1396" s="4">
        <f>YEAR(SalesDataTable[[#This Row],[Order Date]])</f>
        <v>2026</v>
      </c>
      <c r="D1396" s="10" t="str">
        <f>"Q"&amp;ROUNDUP(MONTH(SalesDataTable[[#This Row],[Order Date]])/3,0)</f>
        <v>Q3</v>
      </c>
      <c r="E1396" s="4" t="str">
        <f>TEXT(SalesDataTable[[#This Row],[Order Date]],"mmm")</f>
        <v>Jul</v>
      </c>
      <c r="F1396" s="4" t="s">
        <v>11</v>
      </c>
      <c r="G1396" s="4" t="s">
        <v>18</v>
      </c>
      <c r="H1396" s="4" t="s">
        <v>2</v>
      </c>
      <c r="I1396" s="4" t="s">
        <v>13</v>
      </c>
      <c r="J1396" s="4" t="s">
        <v>9</v>
      </c>
      <c r="K1396" s="4" t="s">
        <v>37</v>
      </c>
      <c r="L1396" s="8">
        <v>1</v>
      </c>
      <c r="M1396" s="5">
        <v>154.9</v>
      </c>
      <c r="N1396" s="6">
        <v>0.05</v>
      </c>
      <c r="O1396" s="5">
        <v>77.819999999999993</v>
      </c>
      <c r="P1396" s="5">
        <f t="shared" si="84"/>
        <v>147.155</v>
      </c>
      <c r="Q1396" s="5">
        <f t="shared" si="85"/>
        <v>77.819999999999993</v>
      </c>
      <c r="R1396" s="5">
        <f t="shared" si="86"/>
        <v>69.335000000000008</v>
      </c>
      <c r="S1396" s="7">
        <f t="shared" si="87"/>
        <v>0.47116985491488572</v>
      </c>
    </row>
    <row r="1397" spans="1:19" ht="15.6">
      <c r="A1397" s="2">
        <v>1726</v>
      </c>
      <c r="B1397" s="3">
        <v>46221</v>
      </c>
      <c r="C1397" s="4">
        <f>YEAR(SalesDataTable[[#This Row],[Order Date]])</f>
        <v>2026</v>
      </c>
      <c r="D1397" s="10" t="str">
        <f>"Q"&amp;ROUNDUP(MONTH(SalesDataTable[[#This Row],[Order Date]])/3,0)</f>
        <v>Q3</v>
      </c>
      <c r="E1397" s="4" t="str">
        <f>TEXT(SalesDataTable[[#This Row],[Order Date]],"mmm")</f>
        <v>Jul</v>
      </c>
      <c r="F1397" s="4" t="s">
        <v>6</v>
      </c>
      <c r="G1397" s="4" t="s">
        <v>49</v>
      </c>
      <c r="H1397" s="4" t="s">
        <v>19</v>
      </c>
      <c r="I1397" s="4" t="s">
        <v>16</v>
      </c>
      <c r="J1397" s="4" t="s">
        <v>23</v>
      </c>
      <c r="K1397" s="4" t="s">
        <v>40</v>
      </c>
      <c r="L1397" s="8">
        <v>2</v>
      </c>
      <c r="M1397" s="5">
        <v>80.98</v>
      </c>
      <c r="N1397" s="6">
        <v>0.05</v>
      </c>
      <c r="O1397" s="5">
        <v>39.85</v>
      </c>
      <c r="P1397" s="5">
        <f t="shared" si="84"/>
        <v>153.86199999999999</v>
      </c>
      <c r="Q1397" s="5">
        <f t="shared" si="85"/>
        <v>79.7</v>
      </c>
      <c r="R1397" s="5">
        <f t="shared" si="86"/>
        <v>74.161999999999992</v>
      </c>
      <c r="S1397" s="7">
        <f t="shared" si="87"/>
        <v>0.48200335365457353</v>
      </c>
    </row>
    <row r="1398" spans="1:19" ht="15.6">
      <c r="A1398" s="2">
        <v>1790</v>
      </c>
      <c r="B1398" s="3">
        <v>46221</v>
      </c>
      <c r="C1398" s="4">
        <f>YEAR(SalesDataTable[[#This Row],[Order Date]])</f>
        <v>2026</v>
      </c>
      <c r="D1398" s="10" t="str">
        <f>"Q"&amp;ROUNDUP(MONTH(SalesDataTable[[#This Row],[Order Date]])/3,0)</f>
        <v>Q3</v>
      </c>
      <c r="E1398" s="4" t="str">
        <f>TEXT(SalesDataTable[[#This Row],[Order Date]],"mmm")</f>
        <v>Jul</v>
      </c>
      <c r="F1398" s="4" t="s">
        <v>6</v>
      </c>
      <c r="G1398" s="4" t="s">
        <v>43</v>
      </c>
      <c r="H1398" s="4" t="s">
        <v>2</v>
      </c>
      <c r="I1398" s="4" t="s">
        <v>13</v>
      </c>
      <c r="J1398" s="4" t="s">
        <v>9</v>
      </c>
      <c r="K1398" s="4" t="s">
        <v>10</v>
      </c>
      <c r="L1398" s="8">
        <v>1</v>
      </c>
      <c r="M1398" s="5">
        <v>91.36</v>
      </c>
      <c r="N1398" s="6">
        <v>0</v>
      </c>
      <c r="O1398" s="5">
        <v>44.86</v>
      </c>
      <c r="P1398" s="5">
        <f t="shared" si="84"/>
        <v>91.36</v>
      </c>
      <c r="Q1398" s="5">
        <f t="shared" si="85"/>
        <v>44.86</v>
      </c>
      <c r="R1398" s="5">
        <f t="shared" si="86"/>
        <v>46.5</v>
      </c>
      <c r="S1398" s="7">
        <f t="shared" si="87"/>
        <v>0.50897548161120842</v>
      </c>
    </row>
    <row r="1399" spans="1:19" ht="15.6">
      <c r="A1399" s="2">
        <v>2193</v>
      </c>
      <c r="B1399" s="3">
        <v>46221</v>
      </c>
      <c r="C1399" s="4">
        <f>YEAR(SalesDataTable[[#This Row],[Order Date]])</f>
        <v>2026</v>
      </c>
      <c r="D1399" s="10" t="str">
        <f>"Q"&amp;ROUNDUP(MONTH(SalesDataTable[[#This Row],[Order Date]])/3,0)</f>
        <v>Q3</v>
      </c>
      <c r="E1399" s="4" t="str">
        <f>TEXT(SalesDataTable[[#This Row],[Order Date]],"mmm")</f>
        <v>Jul</v>
      </c>
      <c r="F1399" s="4" t="s">
        <v>11</v>
      </c>
      <c r="G1399" s="4" t="s">
        <v>12</v>
      </c>
      <c r="H1399" s="4" t="s">
        <v>2</v>
      </c>
      <c r="I1399" s="4" t="s">
        <v>3</v>
      </c>
      <c r="J1399" s="4" t="s">
        <v>4</v>
      </c>
      <c r="K1399" s="4" t="s">
        <v>26</v>
      </c>
      <c r="L1399" s="8">
        <v>2</v>
      </c>
      <c r="M1399" s="5">
        <v>39.409999999999997</v>
      </c>
      <c r="N1399" s="6">
        <v>0</v>
      </c>
      <c r="O1399" s="5">
        <v>16.8</v>
      </c>
      <c r="P1399" s="5">
        <f t="shared" si="84"/>
        <v>78.819999999999993</v>
      </c>
      <c r="Q1399" s="5">
        <f t="shared" si="85"/>
        <v>33.6</v>
      </c>
      <c r="R1399" s="5">
        <f t="shared" si="86"/>
        <v>45.219999999999992</v>
      </c>
      <c r="S1399" s="7">
        <f t="shared" si="87"/>
        <v>0.57371225577264651</v>
      </c>
    </row>
    <row r="1400" spans="1:19" ht="15.6">
      <c r="A1400" s="2">
        <v>2781</v>
      </c>
      <c r="B1400" s="3">
        <v>46221</v>
      </c>
      <c r="C1400" s="4">
        <f>YEAR(SalesDataTable[[#This Row],[Order Date]])</f>
        <v>2026</v>
      </c>
      <c r="D1400" s="10" t="str">
        <f>"Q"&amp;ROUNDUP(MONTH(SalesDataTable[[#This Row],[Order Date]])/3,0)</f>
        <v>Q3</v>
      </c>
      <c r="E1400" s="4" t="str">
        <f>TEXT(SalesDataTable[[#This Row],[Order Date]],"mmm")</f>
        <v>Jul</v>
      </c>
      <c r="F1400" s="4" t="s">
        <v>0</v>
      </c>
      <c r="G1400" s="4" t="s">
        <v>1</v>
      </c>
      <c r="H1400" s="4" t="s">
        <v>2</v>
      </c>
      <c r="I1400" s="4" t="s">
        <v>3</v>
      </c>
      <c r="J1400" s="4" t="s">
        <v>14</v>
      </c>
      <c r="K1400" s="4" t="s">
        <v>44</v>
      </c>
      <c r="L1400" s="8">
        <v>2</v>
      </c>
      <c r="M1400" s="5">
        <v>134.99</v>
      </c>
      <c r="N1400" s="6">
        <v>0</v>
      </c>
      <c r="O1400" s="5">
        <v>68.77</v>
      </c>
      <c r="P1400" s="5">
        <f t="shared" si="84"/>
        <v>269.98</v>
      </c>
      <c r="Q1400" s="5">
        <f t="shared" si="85"/>
        <v>137.54</v>
      </c>
      <c r="R1400" s="5">
        <f t="shared" si="86"/>
        <v>132.44000000000003</v>
      </c>
      <c r="S1400" s="7">
        <f t="shared" si="87"/>
        <v>0.49055485591525305</v>
      </c>
    </row>
    <row r="1401" spans="1:19" ht="15.6">
      <c r="A1401" s="2">
        <v>3043</v>
      </c>
      <c r="B1401" s="3">
        <v>46221</v>
      </c>
      <c r="C1401" s="4">
        <f>YEAR(SalesDataTable[[#This Row],[Order Date]])</f>
        <v>2026</v>
      </c>
      <c r="D1401" s="10" t="str">
        <f>"Q"&amp;ROUNDUP(MONTH(SalesDataTable[[#This Row],[Order Date]])/3,0)</f>
        <v>Q3</v>
      </c>
      <c r="E1401" s="4" t="str">
        <f>TEXT(SalesDataTable[[#This Row],[Order Date]],"mmm")</f>
        <v>Jul</v>
      </c>
      <c r="F1401" s="4" t="s">
        <v>6</v>
      </c>
      <c r="G1401" s="4" t="s">
        <v>43</v>
      </c>
      <c r="H1401" s="4" t="s">
        <v>28</v>
      </c>
      <c r="I1401" s="4" t="s">
        <v>13</v>
      </c>
      <c r="J1401" s="4" t="s">
        <v>4</v>
      </c>
      <c r="K1401" s="4" t="s">
        <v>26</v>
      </c>
      <c r="L1401" s="8">
        <v>2</v>
      </c>
      <c r="M1401" s="5">
        <v>40.93</v>
      </c>
      <c r="N1401" s="6">
        <v>0.05</v>
      </c>
      <c r="O1401" s="5">
        <v>16.89</v>
      </c>
      <c r="P1401" s="5">
        <f t="shared" si="84"/>
        <v>77.766999999999996</v>
      </c>
      <c r="Q1401" s="5">
        <f t="shared" si="85"/>
        <v>33.78</v>
      </c>
      <c r="R1401" s="5">
        <f t="shared" si="86"/>
        <v>43.986999999999995</v>
      </c>
      <c r="S1401" s="7">
        <f t="shared" si="87"/>
        <v>0.56562552239381736</v>
      </c>
    </row>
    <row r="1402" spans="1:19" ht="15.6">
      <c r="A1402" s="2">
        <v>3102</v>
      </c>
      <c r="B1402" s="3">
        <v>46221</v>
      </c>
      <c r="C1402" s="4">
        <f>YEAR(SalesDataTable[[#This Row],[Order Date]])</f>
        <v>2026</v>
      </c>
      <c r="D1402" s="10" t="str">
        <f>"Q"&amp;ROUNDUP(MONTH(SalesDataTable[[#This Row],[Order Date]])/3,0)</f>
        <v>Q3</v>
      </c>
      <c r="E1402" s="4" t="str">
        <f>TEXT(SalesDataTable[[#This Row],[Order Date]],"mmm")</f>
        <v>Jul</v>
      </c>
      <c r="F1402" s="4" t="s">
        <v>20</v>
      </c>
      <c r="G1402" s="4" t="s">
        <v>47</v>
      </c>
      <c r="H1402" s="4" t="s">
        <v>28</v>
      </c>
      <c r="I1402" s="4" t="s">
        <v>3</v>
      </c>
      <c r="J1402" s="4" t="s">
        <v>9</v>
      </c>
      <c r="K1402" s="4" t="s">
        <v>10</v>
      </c>
      <c r="L1402" s="8">
        <v>1</v>
      </c>
      <c r="M1402" s="5">
        <v>90.02</v>
      </c>
      <c r="N1402" s="6">
        <v>0.05</v>
      </c>
      <c r="O1402" s="5">
        <v>45.83</v>
      </c>
      <c r="P1402" s="5">
        <f t="shared" si="84"/>
        <v>85.518999999999991</v>
      </c>
      <c r="Q1402" s="5">
        <f t="shared" si="85"/>
        <v>45.83</v>
      </c>
      <c r="R1402" s="5">
        <f t="shared" si="86"/>
        <v>39.688999999999993</v>
      </c>
      <c r="S1402" s="7">
        <f t="shared" si="87"/>
        <v>0.46409569803201622</v>
      </c>
    </row>
    <row r="1403" spans="1:19" ht="15.6">
      <c r="A1403" s="2">
        <v>3156</v>
      </c>
      <c r="B1403" s="3">
        <v>46221</v>
      </c>
      <c r="C1403" s="4">
        <f>YEAR(SalesDataTable[[#This Row],[Order Date]])</f>
        <v>2026</v>
      </c>
      <c r="D1403" s="10" t="str">
        <f>"Q"&amp;ROUNDUP(MONTH(SalesDataTable[[#This Row],[Order Date]])/3,0)</f>
        <v>Q3</v>
      </c>
      <c r="E1403" s="4" t="str">
        <f>TEXT(SalesDataTable[[#This Row],[Order Date]],"mmm")</f>
        <v>Jul</v>
      </c>
      <c r="F1403" s="4" t="s">
        <v>0</v>
      </c>
      <c r="G1403" s="4" t="s">
        <v>1</v>
      </c>
      <c r="H1403" s="4" t="s">
        <v>19</v>
      </c>
      <c r="I1403" s="4" t="s">
        <v>3</v>
      </c>
      <c r="J1403" s="4" t="s">
        <v>34</v>
      </c>
      <c r="K1403" s="4" t="s">
        <v>45</v>
      </c>
      <c r="L1403" s="8">
        <v>2</v>
      </c>
      <c r="M1403" s="5">
        <v>50.73</v>
      </c>
      <c r="N1403" s="6">
        <v>0</v>
      </c>
      <c r="O1403" s="5">
        <v>21.87</v>
      </c>
      <c r="P1403" s="5">
        <f t="shared" si="84"/>
        <v>101.46</v>
      </c>
      <c r="Q1403" s="5">
        <f t="shared" si="85"/>
        <v>43.74</v>
      </c>
      <c r="R1403" s="5">
        <f t="shared" si="86"/>
        <v>57.719999999999992</v>
      </c>
      <c r="S1403" s="7">
        <f t="shared" si="87"/>
        <v>0.56889414547604966</v>
      </c>
    </row>
    <row r="1404" spans="1:19" ht="15.6">
      <c r="A1404" s="2">
        <v>3308</v>
      </c>
      <c r="B1404" s="3">
        <v>46221</v>
      </c>
      <c r="C1404" s="4">
        <f>YEAR(SalesDataTable[[#This Row],[Order Date]])</f>
        <v>2026</v>
      </c>
      <c r="D1404" s="10" t="str">
        <f>"Q"&amp;ROUNDUP(MONTH(SalesDataTable[[#This Row],[Order Date]])/3,0)</f>
        <v>Q3</v>
      </c>
      <c r="E1404" s="4" t="str">
        <f>TEXT(SalesDataTable[[#This Row],[Order Date]],"mmm")</f>
        <v>Jul</v>
      </c>
      <c r="F1404" s="4" t="s">
        <v>20</v>
      </c>
      <c r="G1404" s="4" t="s">
        <v>47</v>
      </c>
      <c r="H1404" s="4" t="s">
        <v>19</v>
      </c>
      <c r="I1404" s="4" t="s">
        <v>13</v>
      </c>
      <c r="J1404" s="4" t="s">
        <v>34</v>
      </c>
      <c r="K1404" s="4" t="s">
        <v>38</v>
      </c>
      <c r="L1404" s="8">
        <v>3</v>
      </c>
      <c r="M1404" s="5">
        <v>121.05</v>
      </c>
      <c r="N1404" s="6">
        <v>0.05</v>
      </c>
      <c r="O1404" s="5">
        <v>68.56</v>
      </c>
      <c r="P1404" s="5">
        <f t="shared" si="84"/>
        <v>344.99249999999995</v>
      </c>
      <c r="Q1404" s="5">
        <f t="shared" si="85"/>
        <v>205.68</v>
      </c>
      <c r="R1404" s="5">
        <f t="shared" si="86"/>
        <v>139.31249999999994</v>
      </c>
      <c r="S1404" s="7">
        <f t="shared" si="87"/>
        <v>0.40381312637231231</v>
      </c>
    </row>
    <row r="1405" spans="1:19" ht="15.6">
      <c r="A1405" s="2">
        <v>3329</v>
      </c>
      <c r="B1405" s="3">
        <v>46221</v>
      </c>
      <c r="C1405" s="4">
        <f>YEAR(SalesDataTable[[#This Row],[Order Date]])</f>
        <v>2026</v>
      </c>
      <c r="D1405" s="10" t="str">
        <f>"Q"&amp;ROUNDUP(MONTH(SalesDataTable[[#This Row],[Order Date]])/3,0)</f>
        <v>Q3</v>
      </c>
      <c r="E1405" s="4" t="str">
        <f>TEXT(SalesDataTable[[#This Row],[Order Date]],"mmm")</f>
        <v>Jul</v>
      </c>
      <c r="F1405" s="4" t="s">
        <v>6</v>
      </c>
      <c r="G1405" s="4" t="s">
        <v>41</v>
      </c>
      <c r="H1405" s="4" t="s">
        <v>2</v>
      </c>
      <c r="I1405" s="4" t="s">
        <v>13</v>
      </c>
      <c r="J1405" s="4" t="s">
        <v>4</v>
      </c>
      <c r="K1405" s="4" t="s">
        <v>5</v>
      </c>
      <c r="L1405" s="8">
        <v>2</v>
      </c>
      <c r="M1405" s="5">
        <v>81.739999999999995</v>
      </c>
      <c r="N1405" s="6">
        <v>0</v>
      </c>
      <c r="O1405" s="5">
        <v>42.75</v>
      </c>
      <c r="P1405" s="5">
        <f t="shared" si="84"/>
        <v>163.47999999999999</v>
      </c>
      <c r="Q1405" s="5">
        <f t="shared" si="85"/>
        <v>85.5</v>
      </c>
      <c r="R1405" s="5">
        <f t="shared" si="86"/>
        <v>77.97999999999999</v>
      </c>
      <c r="S1405" s="7">
        <f t="shared" si="87"/>
        <v>0.47700024467824809</v>
      </c>
    </row>
    <row r="1406" spans="1:19" ht="15.6">
      <c r="A1406" s="2">
        <v>4102</v>
      </c>
      <c r="B1406" s="3">
        <v>46221</v>
      </c>
      <c r="C1406" s="4">
        <f>YEAR(SalesDataTable[[#This Row],[Order Date]])</f>
        <v>2026</v>
      </c>
      <c r="D1406" s="10" t="str">
        <f>"Q"&amp;ROUNDUP(MONTH(SalesDataTable[[#This Row],[Order Date]])/3,0)</f>
        <v>Q3</v>
      </c>
      <c r="E1406" s="4" t="str">
        <f>TEXT(SalesDataTable[[#This Row],[Order Date]],"mmm")</f>
        <v>Jul</v>
      </c>
      <c r="F1406" s="4" t="s">
        <v>6</v>
      </c>
      <c r="G1406" s="4" t="s">
        <v>43</v>
      </c>
      <c r="H1406" s="4" t="s">
        <v>2</v>
      </c>
      <c r="I1406" s="4" t="s">
        <v>3</v>
      </c>
      <c r="J1406" s="4" t="s">
        <v>9</v>
      </c>
      <c r="K1406" s="4" t="s">
        <v>37</v>
      </c>
      <c r="L1406" s="8">
        <v>3</v>
      </c>
      <c r="M1406" s="5">
        <v>154.01</v>
      </c>
      <c r="N1406" s="6">
        <v>0.1</v>
      </c>
      <c r="O1406" s="5">
        <v>78.78</v>
      </c>
      <c r="P1406" s="5">
        <f t="shared" si="84"/>
        <v>415.827</v>
      </c>
      <c r="Q1406" s="5">
        <f t="shared" si="85"/>
        <v>236.34</v>
      </c>
      <c r="R1406" s="5">
        <f t="shared" si="86"/>
        <v>179.48699999999999</v>
      </c>
      <c r="S1406" s="7">
        <f t="shared" si="87"/>
        <v>0.43163863818366771</v>
      </c>
    </row>
    <row r="1407" spans="1:19" ht="15.6">
      <c r="A1407" s="2">
        <v>4109</v>
      </c>
      <c r="B1407" s="3">
        <v>46221</v>
      </c>
      <c r="C1407" s="4">
        <f>YEAR(SalesDataTable[[#This Row],[Order Date]])</f>
        <v>2026</v>
      </c>
      <c r="D1407" s="10" t="str">
        <f>"Q"&amp;ROUNDUP(MONTH(SalesDataTable[[#This Row],[Order Date]])/3,0)</f>
        <v>Q3</v>
      </c>
      <c r="E1407" s="4" t="str">
        <f>TEXT(SalesDataTable[[#This Row],[Order Date]],"mmm")</f>
        <v>Jul</v>
      </c>
      <c r="F1407" s="4" t="s">
        <v>6</v>
      </c>
      <c r="G1407" s="4" t="s">
        <v>43</v>
      </c>
      <c r="H1407" s="4" t="s">
        <v>28</v>
      </c>
      <c r="I1407" s="4" t="s">
        <v>13</v>
      </c>
      <c r="J1407" s="4" t="s">
        <v>4</v>
      </c>
      <c r="K1407" s="4" t="s">
        <v>30</v>
      </c>
      <c r="L1407" s="8">
        <v>4</v>
      </c>
      <c r="M1407" s="5">
        <v>101.61</v>
      </c>
      <c r="N1407" s="6">
        <v>0</v>
      </c>
      <c r="O1407" s="5">
        <v>51.68</v>
      </c>
      <c r="P1407" s="5">
        <f t="shared" si="84"/>
        <v>406.44</v>
      </c>
      <c r="Q1407" s="5">
        <f t="shared" si="85"/>
        <v>206.72</v>
      </c>
      <c r="R1407" s="5">
        <f t="shared" si="86"/>
        <v>199.72</v>
      </c>
      <c r="S1407" s="7">
        <f t="shared" si="87"/>
        <v>0.49138864285011319</v>
      </c>
    </row>
    <row r="1408" spans="1:19" ht="15.6">
      <c r="A1408" s="2">
        <v>4813</v>
      </c>
      <c r="B1408" s="3">
        <v>46221</v>
      </c>
      <c r="C1408" s="4">
        <f>YEAR(SalesDataTable[[#This Row],[Order Date]])</f>
        <v>2026</v>
      </c>
      <c r="D1408" s="10" t="str">
        <f>"Q"&amp;ROUNDUP(MONTH(SalesDataTable[[#This Row],[Order Date]])/3,0)</f>
        <v>Q3</v>
      </c>
      <c r="E1408" s="4" t="str">
        <f>TEXT(SalesDataTable[[#This Row],[Order Date]],"mmm")</f>
        <v>Jul</v>
      </c>
      <c r="F1408" s="4" t="s">
        <v>11</v>
      </c>
      <c r="G1408" s="4" t="s">
        <v>39</v>
      </c>
      <c r="H1408" s="4" t="s">
        <v>19</v>
      </c>
      <c r="I1408" s="4" t="s">
        <v>3</v>
      </c>
      <c r="J1408" s="4" t="s">
        <v>34</v>
      </c>
      <c r="K1408" s="4" t="s">
        <v>42</v>
      </c>
      <c r="L1408" s="8">
        <v>2</v>
      </c>
      <c r="M1408" s="5">
        <v>36.869999999999997</v>
      </c>
      <c r="N1408" s="6">
        <v>0.15</v>
      </c>
      <c r="O1408" s="5">
        <v>13.94</v>
      </c>
      <c r="P1408" s="5">
        <f t="shared" si="84"/>
        <v>62.678999999999995</v>
      </c>
      <c r="Q1408" s="5">
        <f t="shared" si="85"/>
        <v>27.88</v>
      </c>
      <c r="R1408" s="5">
        <f t="shared" si="86"/>
        <v>34.798999999999992</v>
      </c>
      <c r="S1408" s="7">
        <f t="shared" si="87"/>
        <v>0.55519392459994565</v>
      </c>
    </row>
    <row r="1409" spans="1:19" ht="15.6">
      <c r="A1409" s="2">
        <v>5054</v>
      </c>
      <c r="B1409" s="3">
        <v>46221</v>
      </c>
      <c r="C1409" s="4">
        <f>YEAR(SalesDataTable[[#This Row],[Order Date]])</f>
        <v>2026</v>
      </c>
      <c r="D1409" s="10" t="str">
        <f>"Q"&amp;ROUNDUP(MONTH(SalesDataTable[[#This Row],[Order Date]])/3,0)</f>
        <v>Q3</v>
      </c>
      <c r="E1409" s="4" t="str">
        <f>TEXT(SalesDataTable[[#This Row],[Order Date]],"mmm")</f>
        <v>Jul</v>
      </c>
      <c r="F1409" s="4" t="s">
        <v>20</v>
      </c>
      <c r="G1409" s="4" t="s">
        <v>33</v>
      </c>
      <c r="H1409" s="4" t="s">
        <v>2</v>
      </c>
      <c r="I1409" s="4" t="s">
        <v>13</v>
      </c>
      <c r="J1409" s="4" t="s">
        <v>23</v>
      </c>
      <c r="K1409" s="4" t="s">
        <v>51</v>
      </c>
      <c r="L1409" s="8">
        <v>2</v>
      </c>
      <c r="M1409" s="5">
        <v>121.06</v>
      </c>
      <c r="N1409" s="6">
        <v>0</v>
      </c>
      <c r="O1409" s="5">
        <v>59.62</v>
      </c>
      <c r="P1409" s="5">
        <f t="shared" si="84"/>
        <v>242.12</v>
      </c>
      <c r="Q1409" s="5">
        <f t="shared" si="85"/>
        <v>119.24</v>
      </c>
      <c r="R1409" s="5">
        <f t="shared" si="86"/>
        <v>122.88000000000001</v>
      </c>
      <c r="S1409" s="7">
        <f t="shared" si="87"/>
        <v>0.50751693375185858</v>
      </c>
    </row>
    <row r="1410" spans="1:19" ht="15.6">
      <c r="A1410" s="2">
        <v>138</v>
      </c>
      <c r="B1410" s="3">
        <v>46222</v>
      </c>
      <c r="C1410" s="4">
        <f>YEAR(SalesDataTable[[#This Row],[Order Date]])</f>
        <v>2026</v>
      </c>
      <c r="D1410" s="10" t="str">
        <f>"Q"&amp;ROUNDUP(MONTH(SalesDataTable[[#This Row],[Order Date]])/3,0)</f>
        <v>Q3</v>
      </c>
      <c r="E1410" s="4" t="str">
        <f>TEXT(SalesDataTable[[#This Row],[Order Date]],"mmm")</f>
        <v>Jul</v>
      </c>
      <c r="F1410" s="4" t="s">
        <v>6</v>
      </c>
      <c r="G1410" s="4" t="s">
        <v>43</v>
      </c>
      <c r="H1410" s="4" t="s">
        <v>2</v>
      </c>
      <c r="I1410" s="4" t="s">
        <v>13</v>
      </c>
      <c r="J1410" s="4" t="s">
        <v>9</v>
      </c>
      <c r="K1410" s="4" t="s">
        <v>46</v>
      </c>
      <c r="L1410" s="8">
        <v>2</v>
      </c>
      <c r="M1410" s="5">
        <v>71.81</v>
      </c>
      <c r="N1410" s="6">
        <v>0</v>
      </c>
      <c r="O1410" s="5">
        <v>32.35</v>
      </c>
      <c r="P1410" s="5">
        <f t="shared" ref="P1410:P1473" si="88">L1410*M1410*(1-N1410)</f>
        <v>143.62</v>
      </c>
      <c r="Q1410" s="5">
        <f t="shared" ref="Q1410:Q1473" si="89">L1410*O1410</f>
        <v>64.7</v>
      </c>
      <c r="R1410" s="5">
        <f t="shared" ref="R1410:R1473" si="90">P1410-Q1410</f>
        <v>78.92</v>
      </c>
      <c r="S1410" s="7">
        <f t="shared" ref="S1410:S1473" si="91">IFERROR(R1410/P1410,0)</f>
        <v>0.54950563988302459</v>
      </c>
    </row>
    <row r="1411" spans="1:19" ht="15.6">
      <c r="A1411" s="2">
        <v>433</v>
      </c>
      <c r="B1411" s="3">
        <v>46222</v>
      </c>
      <c r="C1411" s="4">
        <f>YEAR(SalesDataTable[[#This Row],[Order Date]])</f>
        <v>2026</v>
      </c>
      <c r="D1411" s="10" t="str">
        <f>"Q"&amp;ROUNDUP(MONTH(SalesDataTable[[#This Row],[Order Date]])/3,0)</f>
        <v>Q3</v>
      </c>
      <c r="E1411" s="4" t="str">
        <f>TEXT(SalesDataTable[[#This Row],[Order Date]],"mmm")</f>
        <v>Jul</v>
      </c>
      <c r="F1411" s="4" t="s">
        <v>6</v>
      </c>
      <c r="G1411" s="4" t="s">
        <v>43</v>
      </c>
      <c r="H1411" s="4" t="s">
        <v>2</v>
      </c>
      <c r="I1411" s="4" t="s">
        <v>13</v>
      </c>
      <c r="J1411" s="4" t="s">
        <v>9</v>
      </c>
      <c r="K1411" s="4" t="s">
        <v>17</v>
      </c>
      <c r="L1411" s="8">
        <v>4</v>
      </c>
      <c r="M1411" s="5">
        <v>145.18</v>
      </c>
      <c r="N1411" s="6">
        <v>0</v>
      </c>
      <c r="O1411" s="5">
        <v>79.540000000000006</v>
      </c>
      <c r="P1411" s="5">
        <f t="shared" si="88"/>
        <v>580.72</v>
      </c>
      <c r="Q1411" s="5">
        <f t="shared" si="89"/>
        <v>318.16000000000003</v>
      </c>
      <c r="R1411" s="5">
        <f t="shared" si="90"/>
        <v>262.56</v>
      </c>
      <c r="S1411" s="7">
        <f t="shared" si="91"/>
        <v>0.45212839234054275</v>
      </c>
    </row>
    <row r="1412" spans="1:19" ht="15.6">
      <c r="A1412" s="2">
        <v>484</v>
      </c>
      <c r="B1412" s="3">
        <v>46222</v>
      </c>
      <c r="C1412" s="4">
        <f>YEAR(SalesDataTable[[#This Row],[Order Date]])</f>
        <v>2026</v>
      </c>
      <c r="D1412" s="10" t="str">
        <f>"Q"&amp;ROUNDUP(MONTH(SalesDataTable[[#This Row],[Order Date]])/3,0)</f>
        <v>Q3</v>
      </c>
      <c r="E1412" s="4" t="str">
        <f>TEXT(SalesDataTable[[#This Row],[Order Date]],"mmm")</f>
        <v>Jul</v>
      </c>
      <c r="F1412" s="4" t="s">
        <v>6</v>
      </c>
      <c r="G1412" s="4" t="s">
        <v>43</v>
      </c>
      <c r="H1412" s="4" t="s">
        <v>2</v>
      </c>
      <c r="I1412" s="4" t="s">
        <v>13</v>
      </c>
      <c r="J1412" s="4" t="s">
        <v>34</v>
      </c>
      <c r="K1412" s="4" t="s">
        <v>42</v>
      </c>
      <c r="L1412" s="8">
        <v>2</v>
      </c>
      <c r="M1412" s="5">
        <v>36.07</v>
      </c>
      <c r="N1412" s="6">
        <v>0</v>
      </c>
      <c r="O1412" s="5">
        <v>13.6</v>
      </c>
      <c r="P1412" s="5">
        <f t="shared" si="88"/>
        <v>72.14</v>
      </c>
      <c r="Q1412" s="5">
        <f t="shared" si="89"/>
        <v>27.2</v>
      </c>
      <c r="R1412" s="5">
        <f t="shared" si="90"/>
        <v>44.94</v>
      </c>
      <c r="S1412" s="7">
        <f t="shared" si="91"/>
        <v>0.62295536456889378</v>
      </c>
    </row>
    <row r="1413" spans="1:19" ht="15.6">
      <c r="A1413" s="2">
        <v>492</v>
      </c>
      <c r="B1413" s="3">
        <v>46222</v>
      </c>
      <c r="C1413" s="4">
        <f>YEAR(SalesDataTable[[#This Row],[Order Date]])</f>
        <v>2026</v>
      </c>
      <c r="D1413" s="10" t="str">
        <f>"Q"&amp;ROUNDUP(MONTH(SalesDataTable[[#This Row],[Order Date]])/3,0)</f>
        <v>Q3</v>
      </c>
      <c r="E1413" s="4" t="str">
        <f>TEXT(SalesDataTable[[#This Row],[Order Date]],"mmm")</f>
        <v>Jul</v>
      </c>
      <c r="F1413" s="4" t="s">
        <v>6</v>
      </c>
      <c r="G1413" s="4" t="s">
        <v>49</v>
      </c>
      <c r="H1413" s="4" t="s">
        <v>19</v>
      </c>
      <c r="I1413" s="4" t="s">
        <v>13</v>
      </c>
      <c r="J1413" s="4" t="s">
        <v>9</v>
      </c>
      <c r="K1413" s="4" t="s">
        <v>46</v>
      </c>
      <c r="L1413" s="8">
        <v>3</v>
      </c>
      <c r="M1413" s="5">
        <v>72.23</v>
      </c>
      <c r="N1413" s="6">
        <v>0.1</v>
      </c>
      <c r="O1413" s="5">
        <v>31.67</v>
      </c>
      <c r="P1413" s="5">
        <f t="shared" si="88"/>
        <v>195.02100000000002</v>
      </c>
      <c r="Q1413" s="5">
        <f t="shared" si="89"/>
        <v>95.01</v>
      </c>
      <c r="R1413" s="5">
        <f t="shared" si="90"/>
        <v>100.01100000000001</v>
      </c>
      <c r="S1413" s="7">
        <f t="shared" si="91"/>
        <v>0.5128216961250327</v>
      </c>
    </row>
    <row r="1414" spans="1:19" ht="15.6">
      <c r="A1414" s="2">
        <v>626</v>
      </c>
      <c r="B1414" s="3">
        <v>46222</v>
      </c>
      <c r="C1414" s="4">
        <f>YEAR(SalesDataTable[[#This Row],[Order Date]])</f>
        <v>2026</v>
      </c>
      <c r="D1414" s="10" t="str">
        <f>"Q"&amp;ROUNDUP(MONTH(SalesDataTable[[#This Row],[Order Date]])/3,0)</f>
        <v>Q3</v>
      </c>
      <c r="E1414" s="4" t="str">
        <f>TEXT(SalesDataTable[[#This Row],[Order Date]],"mmm")</f>
        <v>Jul</v>
      </c>
      <c r="F1414" s="4" t="s">
        <v>6</v>
      </c>
      <c r="G1414" s="4" t="s">
        <v>49</v>
      </c>
      <c r="H1414" s="4" t="s">
        <v>19</v>
      </c>
      <c r="I1414" s="4" t="s">
        <v>3</v>
      </c>
      <c r="J1414" s="4" t="s">
        <v>14</v>
      </c>
      <c r="K1414" s="4" t="s">
        <v>15</v>
      </c>
      <c r="L1414" s="8">
        <v>1</v>
      </c>
      <c r="M1414" s="5">
        <v>36.549999999999997</v>
      </c>
      <c r="N1414" s="6">
        <v>0.1</v>
      </c>
      <c r="O1414" s="5">
        <v>13.2</v>
      </c>
      <c r="P1414" s="5">
        <f t="shared" si="88"/>
        <v>32.894999999999996</v>
      </c>
      <c r="Q1414" s="5">
        <f t="shared" si="89"/>
        <v>13.2</v>
      </c>
      <c r="R1414" s="5">
        <f t="shared" si="90"/>
        <v>19.694999999999997</v>
      </c>
      <c r="S1414" s="7">
        <f t="shared" si="91"/>
        <v>0.59872321021431829</v>
      </c>
    </row>
    <row r="1415" spans="1:19" ht="15.6">
      <c r="A1415" s="2">
        <v>1409</v>
      </c>
      <c r="B1415" s="3">
        <v>46222</v>
      </c>
      <c r="C1415" s="4">
        <f>YEAR(SalesDataTable[[#This Row],[Order Date]])</f>
        <v>2026</v>
      </c>
      <c r="D1415" s="10" t="str">
        <f>"Q"&amp;ROUNDUP(MONTH(SalesDataTable[[#This Row],[Order Date]])/3,0)</f>
        <v>Q3</v>
      </c>
      <c r="E1415" s="4" t="str">
        <f>TEXT(SalesDataTable[[#This Row],[Order Date]],"mmm")</f>
        <v>Jul</v>
      </c>
      <c r="F1415" s="4" t="s">
        <v>6</v>
      </c>
      <c r="G1415" s="4" t="s">
        <v>49</v>
      </c>
      <c r="H1415" s="4" t="s">
        <v>2</v>
      </c>
      <c r="I1415" s="4" t="s">
        <v>13</v>
      </c>
      <c r="J1415" s="4" t="s">
        <v>23</v>
      </c>
      <c r="K1415" s="4" t="s">
        <v>51</v>
      </c>
      <c r="L1415" s="8">
        <v>5</v>
      </c>
      <c r="M1415" s="5">
        <v>124.68</v>
      </c>
      <c r="N1415" s="6">
        <v>0.05</v>
      </c>
      <c r="O1415" s="5">
        <v>60.61</v>
      </c>
      <c r="P1415" s="5">
        <f t="shared" si="88"/>
        <v>592.23</v>
      </c>
      <c r="Q1415" s="5">
        <f t="shared" si="89"/>
        <v>303.05</v>
      </c>
      <c r="R1415" s="5">
        <f t="shared" si="90"/>
        <v>289.18</v>
      </c>
      <c r="S1415" s="7">
        <f t="shared" si="91"/>
        <v>0.48829002245749115</v>
      </c>
    </row>
    <row r="1416" spans="1:19" ht="15.6">
      <c r="A1416" s="2">
        <v>1486</v>
      </c>
      <c r="B1416" s="3">
        <v>46222</v>
      </c>
      <c r="C1416" s="4">
        <f>YEAR(SalesDataTable[[#This Row],[Order Date]])</f>
        <v>2026</v>
      </c>
      <c r="D1416" s="10" t="str">
        <f>"Q"&amp;ROUNDUP(MONTH(SalesDataTable[[#This Row],[Order Date]])/3,0)</f>
        <v>Q3</v>
      </c>
      <c r="E1416" s="4" t="str">
        <f>TEXT(SalesDataTable[[#This Row],[Order Date]],"mmm")</f>
        <v>Jul</v>
      </c>
      <c r="F1416" s="4" t="s">
        <v>20</v>
      </c>
      <c r="G1416" s="4" t="s">
        <v>33</v>
      </c>
      <c r="H1416" s="4" t="s">
        <v>2</v>
      </c>
      <c r="I1416" s="4" t="s">
        <v>3</v>
      </c>
      <c r="J1416" s="4" t="s">
        <v>4</v>
      </c>
      <c r="K1416" s="4" t="s">
        <v>30</v>
      </c>
      <c r="L1416" s="8">
        <v>1</v>
      </c>
      <c r="M1416" s="5">
        <v>101.7</v>
      </c>
      <c r="N1416" s="6">
        <v>0.05</v>
      </c>
      <c r="O1416" s="5">
        <v>49.92</v>
      </c>
      <c r="P1416" s="5">
        <f t="shared" si="88"/>
        <v>96.614999999999995</v>
      </c>
      <c r="Q1416" s="5">
        <f t="shared" si="89"/>
        <v>49.92</v>
      </c>
      <c r="R1416" s="5">
        <f t="shared" si="90"/>
        <v>46.694999999999993</v>
      </c>
      <c r="S1416" s="7">
        <f t="shared" si="91"/>
        <v>0.48331004502406455</v>
      </c>
    </row>
    <row r="1417" spans="1:19" ht="15.6">
      <c r="A1417" s="2">
        <v>1940</v>
      </c>
      <c r="B1417" s="3">
        <v>46222</v>
      </c>
      <c r="C1417" s="4">
        <f>YEAR(SalesDataTable[[#This Row],[Order Date]])</f>
        <v>2026</v>
      </c>
      <c r="D1417" s="10" t="str">
        <f>"Q"&amp;ROUNDUP(MONTH(SalesDataTable[[#This Row],[Order Date]])/3,0)</f>
        <v>Q3</v>
      </c>
      <c r="E1417" s="4" t="str">
        <f>TEXT(SalesDataTable[[#This Row],[Order Date]],"mmm")</f>
        <v>Jul</v>
      </c>
      <c r="F1417" s="4" t="s">
        <v>11</v>
      </c>
      <c r="G1417" s="4" t="s">
        <v>52</v>
      </c>
      <c r="H1417" s="4" t="s">
        <v>2</v>
      </c>
      <c r="I1417" s="4" t="s">
        <v>13</v>
      </c>
      <c r="J1417" s="4" t="s">
        <v>34</v>
      </c>
      <c r="K1417" s="4" t="s">
        <v>45</v>
      </c>
      <c r="L1417" s="8">
        <v>2</v>
      </c>
      <c r="M1417" s="5">
        <v>50.24</v>
      </c>
      <c r="N1417" s="6">
        <v>0.05</v>
      </c>
      <c r="O1417" s="5">
        <v>21.88</v>
      </c>
      <c r="P1417" s="5">
        <f t="shared" si="88"/>
        <v>95.456000000000003</v>
      </c>
      <c r="Q1417" s="5">
        <f t="shared" si="89"/>
        <v>43.76</v>
      </c>
      <c r="R1417" s="5">
        <f t="shared" si="90"/>
        <v>51.696000000000005</v>
      </c>
      <c r="S1417" s="7">
        <f t="shared" si="91"/>
        <v>0.54156889037881328</v>
      </c>
    </row>
    <row r="1418" spans="1:19" ht="15.6">
      <c r="A1418" s="2">
        <v>2215</v>
      </c>
      <c r="B1418" s="3">
        <v>46222</v>
      </c>
      <c r="C1418" s="4">
        <f>YEAR(SalesDataTable[[#This Row],[Order Date]])</f>
        <v>2026</v>
      </c>
      <c r="D1418" s="10" t="str">
        <f>"Q"&amp;ROUNDUP(MONTH(SalesDataTable[[#This Row],[Order Date]])/3,0)</f>
        <v>Q3</v>
      </c>
      <c r="E1418" s="4" t="str">
        <f>TEXT(SalesDataTable[[#This Row],[Order Date]],"mmm")</f>
        <v>Jul</v>
      </c>
      <c r="F1418" s="4" t="s">
        <v>20</v>
      </c>
      <c r="G1418" s="4" t="s">
        <v>47</v>
      </c>
      <c r="H1418" s="4" t="s">
        <v>19</v>
      </c>
      <c r="I1418" s="4" t="s">
        <v>3</v>
      </c>
      <c r="J1418" s="4" t="s">
        <v>34</v>
      </c>
      <c r="K1418" s="4" t="s">
        <v>42</v>
      </c>
      <c r="L1418" s="8">
        <v>3</v>
      </c>
      <c r="M1418" s="5">
        <v>35.53</v>
      </c>
      <c r="N1418" s="6">
        <v>0</v>
      </c>
      <c r="O1418" s="5">
        <v>14</v>
      </c>
      <c r="P1418" s="5">
        <f t="shared" si="88"/>
        <v>106.59</v>
      </c>
      <c r="Q1418" s="5">
        <f t="shared" si="89"/>
        <v>42</v>
      </c>
      <c r="R1418" s="5">
        <f t="shared" si="90"/>
        <v>64.59</v>
      </c>
      <c r="S1418" s="7">
        <f t="shared" si="91"/>
        <v>0.60596678862932729</v>
      </c>
    </row>
    <row r="1419" spans="1:19" ht="15.6">
      <c r="A1419" s="2">
        <v>2555</v>
      </c>
      <c r="B1419" s="3">
        <v>46222</v>
      </c>
      <c r="C1419" s="4">
        <f>YEAR(SalesDataTable[[#This Row],[Order Date]])</f>
        <v>2026</v>
      </c>
      <c r="D1419" s="10" t="str">
        <f>"Q"&amp;ROUNDUP(MONTH(SalesDataTable[[#This Row],[Order Date]])/3,0)</f>
        <v>Q3</v>
      </c>
      <c r="E1419" s="4" t="str">
        <f>TEXT(SalesDataTable[[#This Row],[Order Date]],"mmm")</f>
        <v>Jul</v>
      </c>
      <c r="F1419" s="4" t="s">
        <v>11</v>
      </c>
      <c r="G1419" s="4" t="s">
        <v>12</v>
      </c>
      <c r="H1419" s="4" t="s">
        <v>28</v>
      </c>
      <c r="I1419" s="4" t="s">
        <v>13</v>
      </c>
      <c r="J1419" s="4" t="s">
        <v>14</v>
      </c>
      <c r="K1419" s="4" t="s">
        <v>32</v>
      </c>
      <c r="L1419" s="8">
        <v>2</v>
      </c>
      <c r="M1419" s="5">
        <v>46.89</v>
      </c>
      <c r="N1419" s="6">
        <v>0.1</v>
      </c>
      <c r="O1419" s="5">
        <v>18.53</v>
      </c>
      <c r="P1419" s="5">
        <f t="shared" si="88"/>
        <v>84.402000000000001</v>
      </c>
      <c r="Q1419" s="5">
        <f t="shared" si="89"/>
        <v>37.06</v>
      </c>
      <c r="R1419" s="5">
        <f t="shared" si="90"/>
        <v>47.341999999999999</v>
      </c>
      <c r="S1419" s="7">
        <f t="shared" si="91"/>
        <v>0.56091087888912583</v>
      </c>
    </row>
    <row r="1420" spans="1:19" ht="15.6">
      <c r="A1420" s="2">
        <v>4710</v>
      </c>
      <c r="B1420" s="3">
        <v>46222</v>
      </c>
      <c r="C1420" s="4">
        <f>YEAR(SalesDataTable[[#This Row],[Order Date]])</f>
        <v>2026</v>
      </c>
      <c r="D1420" s="10" t="str">
        <f>"Q"&amp;ROUNDUP(MONTH(SalesDataTable[[#This Row],[Order Date]])/3,0)</f>
        <v>Q3</v>
      </c>
      <c r="E1420" s="4" t="str">
        <f>TEXT(SalesDataTable[[#This Row],[Order Date]],"mmm")</f>
        <v>Jul</v>
      </c>
      <c r="F1420" s="4" t="s">
        <v>0</v>
      </c>
      <c r="G1420" s="4" t="s">
        <v>1</v>
      </c>
      <c r="H1420" s="4" t="s">
        <v>19</v>
      </c>
      <c r="I1420" s="4" t="s">
        <v>3</v>
      </c>
      <c r="J1420" s="4" t="s">
        <v>23</v>
      </c>
      <c r="K1420" s="4" t="s">
        <v>29</v>
      </c>
      <c r="L1420" s="8">
        <v>1</v>
      </c>
      <c r="M1420" s="5">
        <v>197.29</v>
      </c>
      <c r="N1420" s="6">
        <v>0.1</v>
      </c>
      <c r="O1420" s="5">
        <v>104.7</v>
      </c>
      <c r="P1420" s="5">
        <f t="shared" si="88"/>
        <v>177.56100000000001</v>
      </c>
      <c r="Q1420" s="5">
        <f t="shared" si="89"/>
        <v>104.7</v>
      </c>
      <c r="R1420" s="5">
        <f t="shared" si="90"/>
        <v>72.861000000000004</v>
      </c>
      <c r="S1420" s="7">
        <f t="shared" si="91"/>
        <v>0.4103434875901803</v>
      </c>
    </row>
    <row r="1421" spans="1:19" ht="15.6">
      <c r="A1421" s="2">
        <v>4974</v>
      </c>
      <c r="B1421" s="3">
        <v>46222</v>
      </c>
      <c r="C1421" s="4">
        <f>YEAR(SalesDataTable[[#This Row],[Order Date]])</f>
        <v>2026</v>
      </c>
      <c r="D1421" s="10" t="str">
        <f>"Q"&amp;ROUNDUP(MONTH(SalesDataTable[[#This Row],[Order Date]])/3,0)</f>
        <v>Q3</v>
      </c>
      <c r="E1421" s="4" t="str">
        <f>TEXT(SalesDataTable[[#This Row],[Order Date]],"mmm")</f>
        <v>Jul</v>
      </c>
      <c r="F1421" s="4" t="s">
        <v>0</v>
      </c>
      <c r="G1421" s="4" t="s">
        <v>36</v>
      </c>
      <c r="H1421" s="4" t="s">
        <v>19</v>
      </c>
      <c r="I1421" s="4" t="s">
        <v>16</v>
      </c>
      <c r="J1421" s="4" t="s">
        <v>9</v>
      </c>
      <c r="K1421" s="4" t="s">
        <v>46</v>
      </c>
      <c r="L1421" s="8">
        <v>1</v>
      </c>
      <c r="M1421" s="5">
        <v>70.52</v>
      </c>
      <c r="N1421" s="6">
        <v>0.1</v>
      </c>
      <c r="O1421" s="5">
        <v>33.28</v>
      </c>
      <c r="P1421" s="5">
        <f t="shared" si="88"/>
        <v>63.467999999999996</v>
      </c>
      <c r="Q1421" s="5">
        <f t="shared" si="89"/>
        <v>33.28</v>
      </c>
      <c r="R1421" s="5">
        <f t="shared" si="90"/>
        <v>30.187999999999995</v>
      </c>
      <c r="S1421" s="7">
        <f t="shared" si="91"/>
        <v>0.47564126804058732</v>
      </c>
    </row>
    <row r="1422" spans="1:19" ht="15.6">
      <c r="A1422" s="2">
        <v>5048</v>
      </c>
      <c r="B1422" s="3">
        <v>46222</v>
      </c>
      <c r="C1422" s="4">
        <f>YEAR(SalesDataTable[[#This Row],[Order Date]])</f>
        <v>2026</v>
      </c>
      <c r="D1422" s="10" t="str">
        <f>"Q"&amp;ROUNDUP(MONTH(SalesDataTable[[#This Row],[Order Date]])/3,0)</f>
        <v>Q3</v>
      </c>
      <c r="E1422" s="4" t="str">
        <f>TEXT(SalesDataTable[[#This Row],[Order Date]],"mmm")</f>
        <v>Jul</v>
      </c>
      <c r="F1422" s="4" t="s">
        <v>6</v>
      </c>
      <c r="G1422" s="4" t="s">
        <v>43</v>
      </c>
      <c r="H1422" s="4" t="s">
        <v>28</v>
      </c>
      <c r="I1422" s="4" t="s">
        <v>13</v>
      </c>
      <c r="J1422" s="4" t="s">
        <v>34</v>
      </c>
      <c r="K1422" s="4" t="s">
        <v>45</v>
      </c>
      <c r="L1422" s="8">
        <v>3</v>
      </c>
      <c r="M1422" s="5">
        <v>49.9</v>
      </c>
      <c r="N1422" s="6">
        <v>0.05</v>
      </c>
      <c r="O1422" s="5">
        <v>22.27</v>
      </c>
      <c r="P1422" s="5">
        <f t="shared" si="88"/>
        <v>142.21499999999997</v>
      </c>
      <c r="Q1422" s="5">
        <f t="shared" si="89"/>
        <v>66.81</v>
      </c>
      <c r="R1422" s="5">
        <f t="shared" si="90"/>
        <v>75.404999999999973</v>
      </c>
      <c r="S1422" s="7">
        <f t="shared" si="91"/>
        <v>0.53021833139964125</v>
      </c>
    </row>
    <row r="1423" spans="1:19" ht="15.6">
      <c r="A1423" s="2">
        <v>1</v>
      </c>
      <c r="B1423" s="3">
        <v>46223</v>
      </c>
      <c r="C1423" s="4">
        <f>YEAR(SalesDataTable[[#This Row],[Order Date]])</f>
        <v>2026</v>
      </c>
      <c r="D1423" s="10" t="str">
        <f>"Q"&amp;ROUNDUP(MONTH(SalesDataTable[[#This Row],[Order Date]])/3,0)</f>
        <v>Q3</v>
      </c>
      <c r="E1423" s="4" t="str">
        <f>TEXT(SalesDataTable[[#This Row],[Order Date]],"mmm")</f>
        <v>Jul</v>
      </c>
      <c r="F1423" s="4" t="s">
        <v>20</v>
      </c>
      <c r="G1423" s="4" t="s">
        <v>31</v>
      </c>
      <c r="H1423" s="4" t="s">
        <v>19</v>
      </c>
      <c r="I1423" s="4" t="s">
        <v>13</v>
      </c>
      <c r="J1423" s="4" t="s">
        <v>9</v>
      </c>
      <c r="K1423" s="4" t="s">
        <v>37</v>
      </c>
      <c r="L1423" s="8">
        <v>3</v>
      </c>
      <c r="M1423" s="5">
        <v>156.25</v>
      </c>
      <c r="N1423" s="6">
        <v>0</v>
      </c>
      <c r="O1423" s="5">
        <v>79.900000000000006</v>
      </c>
      <c r="P1423" s="5">
        <f t="shared" si="88"/>
        <v>468.75</v>
      </c>
      <c r="Q1423" s="5">
        <f t="shared" si="89"/>
        <v>239.70000000000002</v>
      </c>
      <c r="R1423" s="5">
        <f t="shared" si="90"/>
        <v>229.04999999999998</v>
      </c>
      <c r="S1423" s="7">
        <f t="shared" si="91"/>
        <v>0.48863999999999996</v>
      </c>
    </row>
    <row r="1424" spans="1:19" ht="15.6">
      <c r="A1424" s="2">
        <v>270</v>
      </c>
      <c r="B1424" s="3">
        <v>46223</v>
      </c>
      <c r="C1424" s="4">
        <f>YEAR(SalesDataTable[[#This Row],[Order Date]])</f>
        <v>2026</v>
      </c>
      <c r="D1424" s="10" t="str">
        <f>"Q"&amp;ROUNDUP(MONTH(SalesDataTable[[#This Row],[Order Date]])/3,0)</f>
        <v>Q3</v>
      </c>
      <c r="E1424" s="4" t="str">
        <f>TEXT(SalesDataTable[[#This Row],[Order Date]],"mmm")</f>
        <v>Jul</v>
      </c>
      <c r="F1424" s="4" t="s">
        <v>11</v>
      </c>
      <c r="G1424" s="4" t="s">
        <v>12</v>
      </c>
      <c r="H1424" s="4" t="s">
        <v>28</v>
      </c>
      <c r="I1424" s="4" t="s">
        <v>3</v>
      </c>
      <c r="J1424" s="4" t="s">
        <v>23</v>
      </c>
      <c r="K1424" s="4" t="s">
        <v>51</v>
      </c>
      <c r="L1424" s="8">
        <v>3</v>
      </c>
      <c r="M1424" s="5">
        <v>120.14</v>
      </c>
      <c r="N1424" s="6">
        <v>0</v>
      </c>
      <c r="O1424" s="5">
        <v>58.9</v>
      </c>
      <c r="P1424" s="5">
        <f t="shared" si="88"/>
        <v>360.42</v>
      </c>
      <c r="Q1424" s="5">
        <f t="shared" si="89"/>
        <v>176.7</v>
      </c>
      <c r="R1424" s="5">
        <f t="shared" si="90"/>
        <v>183.72000000000003</v>
      </c>
      <c r="S1424" s="7">
        <f t="shared" si="91"/>
        <v>0.5097386382553688</v>
      </c>
    </row>
    <row r="1425" spans="1:19" ht="15.6">
      <c r="A1425" s="2">
        <v>2130</v>
      </c>
      <c r="B1425" s="3">
        <v>46223</v>
      </c>
      <c r="C1425" s="4">
        <f>YEAR(SalesDataTable[[#This Row],[Order Date]])</f>
        <v>2026</v>
      </c>
      <c r="D1425" s="10" t="str">
        <f>"Q"&amp;ROUNDUP(MONTH(SalesDataTable[[#This Row],[Order Date]])/3,0)</f>
        <v>Q3</v>
      </c>
      <c r="E1425" s="4" t="str">
        <f>TEXT(SalesDataTable[[#This Row],[Order Date]],"mmm")</f>
        <v>Jul</v>
      </c>
      <c r="F1425" s="4" t="s">
        <v>6</v>
      </c>
      <c r="G1425" s="4" t="s">
        <v>49</v>
      </c>
      <c r="H1425" s="4" t="s">
        <v>19</v>
      </c>
      <c r="I1425" s="4" t="s">
        <v>3</v>
      </c>
      <c r="J1425" s="4" t="s">
        <v>9</v>
      </c>
      <c r="K1425" s="4" t="s">
        <v>17</v>
      </c>
      <c r="L1425" s="8">
        <v>1</v>
      </c>
      <c r="M1425" s="5">
        <v>145.21</v>
      </c>
      <c r="N1425" s="6">
        <v>0</v>
      </c>
      <c r="O1425" s="5">
        <v>80.52</v>
      </c>
      <c r="P1425" s="5">
        <f t="shared" si="88"/>
        <v>145.21</v>
      </c>
      <c r="Q1425" s="5">
        <f t="shared" si="89"/>
        <v>80.52</v>
      </c>
      <c r="R1425" s="5">
        <f t="shared" si="90"/>
        <v>64.690000000000012</v>
      </c>
      <c r="S1425" s="7">
        <f t="shared" si="91"/>
        <v>0.44549273466014744</v>
      </c>
    </row>
    <row r="1426" spans="1:19" ht="15.6">
      <c r="A1426" s="2">
        <v>2474</v>
      </c>
      <c r="B1426" s="3">
        <v>46223</v>
      </c>
      <c r="C1426" s="4">
        <f>YEAR(SalesDataTable[[#This Row],[Order Date]])</f>
        <v>2026</v>
      </c>
      <c r="D1426" s="10" t="str">
        <f>"Q"&amp;ROUNDUP(MONTH(SalesDataTable[[#This Row],[Order Date]])/3,0)</f>
        <v>Q3</v>
      </c>
      <c r="E1426" s="4" t="str">
        <f>TEXT(SalesDataTable[[#This Row],[Order Date]],"mmm")</f>
        <v>Jul</v>
      </c>
      <c r="F1426" s="4" t="s">
        <v>11</v>
      </c>
      <c r="G1426" s="4" t="s">
        <v>12</v>
      </c>
      <c r="H1426" s="4" t="s">
        <v>19</v>
      </c>
      <c r="I1426" s="4" t="s">
        <v>3</v>
      </c>
      <c r="J1426" s="4" t="s">
        <v>4</v>
      </c>
      <c r="K1426" s="4" t="s">
        <v>26</v>
      </c>
      <c r="L1426" s="8">
        <v>2</v>
      </c>
      <c r="M1426" s="5">
        <v>39.78</v>
      </c>
      <c r="N1426" s="6">
        <v>0.1</v>
      </c>
      <c r="O1426" s="5">
        <v>16.260000000000002</v>
      </c>
      <c r="P1426" s="5">
        <f t="shared" si="88"/>
        <v>71.603999999999999</v>
      </c>
      <c r="Q1426" s="5">
        <f t="shared" si="89"/>
        <v>32.520000000000003</v>
      </c>
      <c r="R1426" s="5">
        <f t="shared" si="90"/>
        <v>39.083999999999996</v>
      </c>
      <c r="S1426" s="7">
        <f t="shared" si="91"/>
        <v>0.54583542818836928</v>
      </c>
    </row>
    <row r="1427" spans="1:19" ht="15.6">
      <c r="A1427" s="2">
        <v>2514</v>
      </c>
      <c r="B1427" s="3">
        <v>46223</v>
      </c>
      <c r="C1427" s="4">
        <f>YEAR(SalesDataTable[[#This Row],[Order Date]])</f>
        <v>2026</v>
      </c>
      <c r="D1427" s="10" t="str">
        <f>"Q"&amp;ROUNDUP(MONTH(SalesDataTable[[#This Row],[Order Date]])/3,0)</f>
        <v>Q3</v>
      </c>
      <c r="E1427" s="4" t="str">
        <f>TEXT(SalesDataTable[[#This Row],[Order Date]],"mmm")</f>
        <v>Jul</v>
      </c>
      <c r="F1427" s="4" t="s">
        <v>6</v>
      </c>
      <c r="G1427" s="4" t="s">
        <v>27</v>
      </c>
      <c r="H1427" s="4" t="s">
        <v>2</v>
      </c>
      <c r="I1427" s="4" t="s">
        <v>13</v>
      </c>
      <c r="J1427" s="4" t="s">
        <v>14</v>
      </c>
      <c r="K1427" s="4" t="s">
        <v>48</v>
      </c>
      <c r="L1427" s="8">
        <v>2</v>
      </c>
      <c r="M1427" s="5">
        <v>161.97</v>
      </c>
      <c r="N1427" s="6">
        <v>0.1</v>
      </c>
      <c r="O1427" s="5">
        <v>88.57</v>
      </c>
      <c r="P1427" s="5">
        <f t="shared" si="88"/>
        <v>291.54599999999999</v>
      </c>
      <c r="Q1427" s="5">
        <f t="shared" si="89"/>
        <v>177.14</v>
      </c>
      <c r="R1427" s="5">
        <f t="shared" si="90"/>
        <v>114.40600000000001</v>
      </c>
      <c r="S1427" s="7">
        <f t="shared" si="91"/>
        <v>0.39241148909606033</v>
      </c>
    </row>
    <row r="1428" spans="1:19" ht="15.6">
      <c r="A1428" s="2">
        <v>2616</v>
      </c>
      <c r="B1428" s="3">
        <v>46223</v>
      </c>
      <c r="C1428" s="4">
        <f>YEAR(SalesDataTable[[#This Row],[Order Date]])</f>
        <v>2026</v>
      </c>
      <c r="D1428" s="10" t="str">
        <f>"Q"&amp;ROUNDUP(MONTH(SalesDataTable[[#This Row],[Order Date]])/3,0)</f>
        <v>Q3</v>
      </c>
      <c r="E1428" s="4" t="str">
        <f>TEXT(SalesDataTable[[#This Row],[Order Date]],"mmm")</f>
        <v>Jul</v>
      </c>
      <c r="F1428" s="4" t="s">
        <v>11</v>
      </c>
      <c r="G1428" s="4" t="s">
        <v>18</v>
      </c>
      <c r="H1428" s="4" t="s">
        <v>19</v>
      </c>
      <c r="I1428" s="4" t="s">
        <v>13</v>
      </c>
      <c r="J1428" s="4" t="s">
        <v>34</v>
      </c>
      <c r="K1428" s="4" t="s">
        <v>38</v>
      </c>
      <c r="L1428" s="8">
        <v>2</v>
      </c>
      <c r="M1428" s="5">
        <v>125.37</v>
      </c>
      <c r="N1428" s="6">
        <v>0</v>
      </c>
      <c r="O1428" s="5">
        <v>68.040000000000006</v>
      </c>
      <c r="P1428" s="5">
        <f t="shared" si="88"/>
        <v>250.74</v>
      </c>
      <c r="Q1428" s="5">
        <f t="shared" si="89"/>
        <v>136.08000000000001</v>
      </c>
      <c r="R1428" s="5">
        <f t="shared" si="90"/>
        <v>114.66</v>
      </c>
      <c r="S1428" s="7">
        <f t="shared" si="91"/>
        <v>0.457286432160804</v>
      </c>
    </row>
    <row r="1429" spans="1:19" ht="15.6">
      <c r="A1429" s="2">
        <v>2632</v>
      </c>
      <c r="B1429" s="3">
        <v>46223</v>
      </c>
      <c r="C1429" s="4">
        <f>YEAR(SalesDataTable[[#This Row],[Order Date]])</f>
        <v>2026</v>
      </c>
      <c r="D1429" s="10" t="str">
        <f>"Q"&amp;ROUNDUP(MONTH(SalesDataTable[[#This Row],[Order Date]])/3,0)</f>
        <v>Q3</v>
      </c>
      <c r="E1429" s="4" t="str">
        <f>TEXT(SalesDataTable[[#This Row],[Order Date]],"mmm")</f>
        <v>Jul</v>
      </c>
      <c r="F1429" s="4" t="s">
        <v>0</v>
      </c>
      <c r="G1429" s="4" t="s">
        <v>50</v>
      </c>
      <c r="H1429" s="4" t="s">
        <v>2</v>
      </c>
      <c r="I1429" s="4" t="s">
        <v>13</v>
      </c>
      <c r="J1429" s="4" t="s">
        <v>23</v>
      </c>
      <c r="K1429" s="4" t="s">
        <v>29</v>
      </c>
      <c r="L1429" s="8">
        <v>1</v>
      </c>
      <c r="M1429" s="5">
        <v>196.57</v>
      </c>
      <c r="N1429" s="6">
        <v>0</v>
      </c>
      <c r="O1429" s="5">
        <v>104.78</v>
      </c>
      <c r="P1429" s="5">
        <f t="shared" si="88"/>
        <v>196.57</v>
      </c>
      <c r="Q1429" s="5">
        <f t="shared" si="89"/>
        <v>104.78</v>
      </c>
      <c r="R1429" s="5">
        <f t="shared" si="90"/>
        <v>91.789999999999992</v>
      </c>
      <c r="S1429" s="7">
        <f t="shared" si="91"/>
        <v>0.46695833545301924</v>
      </c>
    </row>
    <row r="1430" spans="1:19" ht="15.6">
      <c r="A1430" s="2">
        <v>3725</v>
      </c>
      <c r="B1430" s="3">
        <v>46223</v>
      </c>
      <c r="C1430" s="4">
        <f>YEAR(SalesDataTable[[#This Row],[Order Date]])</f>
        <v>2026</v>
      </c>
      <c r="D1430" s="10" t="str">
        <f>"Q"&amp;ROUNDUP(MONTH(SalesDataTable[[#This Row],[Order Date]])/3,0)</f>
        <v>Q3</v>
      </c>
      <c r="E1430" s="4" t="str">
        <f>TEXT(SalesDataTable[[#This Row],[Order Date]],"mmm")</f>
        <v>Jul</v>
      </c>
      <c r="F1430" s="4" t="s">
        <v>11</v>
      </c>
      <c r="G1430" s="4" t="s">
        <v>52</v>
      </c>
      <c r="H1430" s="4" t="s">
        <v>2</v>
      </c>
      <c r="I1430" s="4" t="s">
        <v>3</v>
      </c>
      <c r="J1430" s="4" t="s">
        <v>23</v>
      </c>
      <c r="K1430" s="4" t="s">
        <v>29</v>
      </c>
      <c r="L1430" s="8">
        <v>2</v>
      </c>
      <c r="M1430" s="5">
        <v>195.74</v>
      </c>
      <c r="N1430" s="6">
        <v>0.05</v>
      </c>
      <c r="O1430" s="5">
        <v>107.17</v>
      </c>
      <c r="P1430" s="5">
        <f t="shared" si="88"/>
        <v>371.90600000000001</v>
      </c>
      <c r="Q1430" s="5">
        <f t="shared" si="89"/>
        <v>214.34</v>
      </c>
      <c r="R1430" s="5">
        <f t="shared" si="90"/>
        <v>157.566</v>
      </c>
      <c r="S1430" s="7">
        <f t="shared" si="91"/>
        <v>0.4236715729243411</v>
      </c>
    </row>
    <row r="1431" spans="1:19" ht="15.6">
      <c r="A1431" s="2">
        <v>3834</v>
      </c>
      <c r="B1431" s="3">
        <v>46223</v>
      </c>
      <c r="C1431" s="4">
        <f>YEAR(SalesDataTable[[#This Row],[Order Date]])</f>
        <v>2026</v>
      </c>
      <c r="D1431" s="10" t="str">
        <f>"Q"&amp;ROUNDUP(MONTH(SalesDataTable[[#This Row],[Order Date]])/3,0)</f>
        <v>Q3</v>
      </c>
      <c r="E1431" s="4" t="str">
        <f>TEXT(SalesDataTable[[#This Row],[Order Date]],"mmm")</f>
        <v>Jul</v>
      </c>
      <c r="F1431" s="4" t="s">
        <v>6</v>
      </c>
      <c r="G1431" s="4" t="s">
        <v>49</v>
      </c>
      <c r="H1431" s="4" t="s">
        <v>19</v>
      </c>
      <c r="I1431" s="4" t="s">
        <v>13</v>
      </c>
      <c r="J1431" s="4" t="s">
        <v>23</v>
      </c>
      <c r="K1431" s="4" t="s">
        <v>29</v>
      </c>
      <c r="L1431" s="8">
        <v>3</v>
      </c>
      <c r="M1431" s="5">
        <v>192.28</v>
      </c>
      <c r="N1431" s="6">
        <v>0</v>
      </c>
      <c r="O1431" s="5">
        <v>104.3</v>
      </c>
      <c r="P1431" s="5">
        <f t="shared" si="88"/>
        <v>576.84</v>
      </c>
      <c r="Q1431" s="5">
        <f t="shared" si="89"/>
        <v>312.89999999999998</v>
      </c>
      <c r="R1431" s="5">
        <f t="shared" si="90"/>
        <v>263.94000000000005</v>
      </c>
      <c r="S1431" s="7">
        <f t="shared" si="91"/>
        <v>0.45756188891200339</v>
      </c>
    </row>
    <row r="1432" spans="1:19" ht="15.6">
      <c r="A1432" s="2">
        <v>159</v>
      </c>
      <c r="B1432" s="3">
        <v>46224</v>
      </c>
      <c r="C1432" s="4">
        <f>YEAR(SalesDataTable[[#This Row],[Order Date]])</f>
        <v>2026</v>
      </c>
      <c r="D1432" s="10" t="str">
        <f>"Q"&amp;ROUNDUP(MONTH(SalesDataTable[[#This Row],[Order Date]])/3,0)</f>
        <v>Q3</v>
      </c>
      <c r="E1432" s="4" t="str">
        <f>TEXT(SalesDataTable[[#This Row],[Order Date]],"mmm")</f>
        <v>Jul</v>
      </c>
      <c r="F1432" s="4" t="s">
        <v>6</v>
      </c>
      <c r="G1432" s="4" t="s">
        <v>7</v>
      </c>
      <c r="H1432" s="4" t="s">
        <v>2</v>
      </c>
      <c r="I1432" s="4" t="s">
        <v>3</v>
      </c>
      <c r="J1432" s="4" t="s">
        <v>9</v>
      </c>
      <c r="K1432" s="4" t="s">
        <v>46</v>
      </c>
      <c r="L1432" s="8">
        <v>2</v>
      </c>
      <c r="M1432" s="5">
        <v>70.150000000000006</v>
      </c>
      <c r="N1432" s="6">
        <v>0.05</v>
      </c>
      <c r="O1432" s="5">
        <v>32.950000000000003</v>
      </c>
      <c r="P1432" s="5">
        <f t="shared" si="88"/>
        <v>133.285</v>
      </c>
      <c r="Q1432" s="5">
        <f t="shared" si="89"/>
        <v>65.900000000000006</v>
      </c>
      <c r="R1432" s="5">
        <f t="shared" si="90"/>
        <v>67.384999999999991</v>
      </c>
      <c r="S1432" s="7">
        <f t="shared" si="91"/>
        <v>0.50557076940390888</v>
      </c>
    </row>
    <row r="1433" spans="1:19" ht="15.6">
      <c r="A1433" s="2">
        <v>435</v>
      </c>
      <c r="B1433" s="3">
        <v>46224</v>
      </c>
      <c r="C1433" s="4">
        <f>YEAR(SalesDataTable[[#This Row],[Order Date]])</f>
        <v>2026</v>
      </c>
      <c r="D1433" s="10" t="str">
        <f>"Q"&amp;ROUNDUP(MONTH(SalesDataTable[[#This Row],[Order Date]])/3,0)</f>
        <v>Q3</v>
      </c>
      <c r="E1433" s="4" t="str">
        <f>TEXT(SalesDataTable[[#This Row],[Order Date]],"mmm")</f>
        <v>Jul</v>
      </c>
      <c r="F1433" s="4" t="s">
        <v>11</v>
      </c>
      <c r="G1433" s="4" t="s">
        <v>12</v>
      </c>
      <c r="H1433" s="4" t="s">
        <v>2</v>
      </c>
      <c r="I1433" s="4" t="s">
        <v>3</v>
      </c>
      <c r="J1433" s="4" t="s">
        <v>23</v>
      </c>
      <c r="K1433" s="4" t="s">
        <v>24</v>
      </c>
      <c r="L1433" s="8">
        <v>2</v>
      </c>
      <c r="M1433" s="5">
        <v>342.38</v>
      </c>
      <c r="N1433" s="6">
        <v>0.05</v>
      </c>
      <c r="O1433" s="5">
        <v>192.01</v>
      </c>
      <c r="P1433" s="5">
        <f t="shared" si="88"/>
        <v>650.52199999999993</v>
      </c>
      <c r="Q1433" s="5">
        <f t="shared" si="89"/>
        <v>384.02</v>
      </c>
      <c r="R1433" s="5">
        <f t="shared" si="90"/>
        <v>266.50199999999995</v>
      </c>
      <c r="S1433" s="7">
        <f t="shared" si="91"/>
        <v>0.40967407712575438</v>
      </c>
    </row>
    <row r="1434" spans="1:19" ht="15.6">
      <c r="A1434" s="2">
        <v>1467</v>
      </c>
      <c r="B1434" s="3">
        <v>46224</v>
      </c>
      <c r="C1434" s="4">
        <f>YEAR(SalesDataTable[[#This Row],[Order Date]])</f>
        <v>2026</v>
      </c>
      <c r="D1434" s="10" t="str">
        <f>"Q"&amp;ROUNDUP(MONTH(SalesDataTable[[#This Row],[Order Date]])/3,0)</f>
        <v>Q3</v>
      </c>
      <c r="E1434" s="4" t="str">
        <f>TEXT(SalesDataTable[[#This Row],[Order Date]],"mmm")</f>
        <v>Jul</v>
      </c>
      <c r="F1434" s="4" t="s">
        <v>6</v>
      </c>
      <c r="G1434" s="4" t="s">
        <v>49</v>
      </c>
      <c r="H1434" s="4" t="s">
        <v>28</v>
      </c>
      <c r="I1434" s="4" t="s">
        <v>13</v>
      </c>
      <c r="J1434" s="4" t="s">
        <v>34</v>
      </c>
      <c r="K1434" s="4" t="s">
        <v>45</v>
      </c>
      <c r="L1434" s="8">
        <v>1</v>
      </c>
      <c r="M1434" s="5">
        <v>50.59</v>
      </c>
      <c r="N1434" s="6">
        <v>0.05</v>
      </c>
      <c r="O1434" s="5">
        <v>22.04</v>
      </c>
      <c r="P1434" s="5">
        <f t="shared" si="88"/>
        <v>48.060499999999998</v>
      </c>
      <c r="Q1434" s="5">
        <f t="shared" si="89"/>
        <v>22.04</v>
      </c>
      <c r="R1434" s="5">
        <f t="shared" si="90"/>
        <v>26.020499999999998</v>
      </c>
      <c r="S1434" s="7">
        <f t="shared" si="91"/>
        <v>0.54141134611583319</v>
      </c>
    </row>
    <row r="1435" spans="1:19" ht="15.6">
      <c r="A1435" s="2">
        <v>1552</v>
      </c>
      <c r="B1435" s="3">
        <v>46224</v>
      </c>
      <c r="C1435" s="4">
        <f>YEAR(SalesDataTable[[#This Row],[Order Date]])</f>
        <v>2026</v>
      </c>
      <c r="D1435" s="10" t="str">
        <f>"Q"&amp;ROUNDUP(MONTH(SalesDataTable[[#This Row],[Order Date]])/3,0)</f>
        <v>Q3</v>
      </c>
      <c r="E1435" s="4" t="str">
        <f>TEXT(SalesDataTable[[#This Row],[Order Date]],"mmm")</f>
        <v>Jul</v>
      </c>
      <c r="F1435" s="4" t="s">
        <v>20</v>
      </c>
      <c r="G1435" s="4" t="s">
        <v>21</v>
      </c>
      <c r="H1435" s="4" t="s">
        <v>19</v>
      </c>
      <c r="I1435" s="4" t="s">
        <v>13</v>
      </c>
      <c r="J1435" s="4" t="s">
        <v>14</v>
      </c>
      <c r="K1435" s="4" t="s">
        <v>32</v>
      </c>
      <c r="L1435" s="8">
        <v>2</v>
      </c>
      <c r="M1435" s="5">
        <v>46.34</v>
      </c>
      <c r="N1435" s="6">
        <v>0.1</v>
      </c>
      <c r="O1435" s="5">
        <v>18.41</v>
      </c>
      <c r="P1435" s="5">
        <f t="shared" si="88"/>
        <v>83.412000000000006</v>
      </c>
      <c r="Q1435" s="5">
        <f t="shared" si="89"/>
        <v>36.82</v>
      </c>
      <c r="R1435" s="5">
        <f t="shared" si="90"/>
        <v>46.592000000000006</v>
      </c>
      <c r="S1435" s="7">
        <f t="shared" si="91"/>
        <v>0.55857670359180933</v>
      </c>
    </row>
    <row r="1436" spans="1:19" ht="15.6">
      <c r="A1436" s="2">
        <v>1745</v>
      </c>
      <c r="B1436" s="3">
        <v>46224</v>
      </c>
      <c r="C1436" s="4">
        <f>YEAR(SalesDataTable[[#This Row],[Order Date]])</f>
        <v>2026</v>
      </c>
      <c r="D1436" s="10" t="str">
        <f>"Q"&amp;ROUNDUP(MONTH(SalesDataTable[[#This Row],[Order Date]])/3,0)</f>
        <v>Q3</v>
      </c>
      <c r="E1436" s="4" t="str">
        <f>TEXT(SalesDataTable[[#This Row],[Order Date]],"mmm")</f>
        <v>Jul</v>
      </c>
      <c r="F1436" s="4" t="s">
        <v>6</v>
      </c>
      <c r="G1436" s="4" t="s">
        <v>27</v>
      </c>
      <c r="H1436" s="4" t="s">
        <v>28</v>
      </c>
      <c r="I1436" s="4" t="s">
        <v>13</v>
      </c>
      <c r="J1436" s="4" t="s">
        <v>9</v>
      </c>
      <c r="K1436" s="4" t="s">
        <v>10</v>
      </c>
      <c r="L1436" s="8">
        <v>1</v>
      </c>
      <c r="M1436" s="5">
        <v>91.45</v>
      </c>
      <c r="N1436" s="6">
        <v>0</v>
      </c>
      <c r="O1436" s="5">
        <v>44.16</v>
      </c>
      <c r="P1436" s="5">
        <f t="shared" si="88"/>
        <v>91.45</v>
      </c>
      <c r="Q1436" s="5">
        <f t="shared" si="89"/>
        <v>44.16</v>
      </c>
      <c r="R1436" s="5">
        <f t="shared" si="90"/>
        <v>47.290000000000006</v>
      </c>
      <c r="S1436" s="7">
        <f t="shared" si="91"/>
        <v>0.51711317659923461</v>
      </c>
    </row>
    <row r="1437" spans="1:19" ht="15.6">
      <c r="A1437" s="2">
        <v>2174</v>
      </c>
      <c r="B1437" s="3">
        <v>46224</v>
      </c>
      <c r="C1437" s="4">
        <f>YEAR(SalesDataTable[[#This Row],[Order Date]])</f>
        <v>2026</v>
      </c>
      <c r="D1437" s="10" t="str">
        <f>"Q"&amp;ROUNDUP(MONTH(SalesDataTable[[#This Row],[Order Date]])/3,0)</f>
        <v>Q3</v>
      </c>
      <c r="E1437" s="4" t="str">
        <f>TEXT(SalesDataTable[[#This Row],[Order Date]],"mmm")</f>
        <v>Jul</v>
      </c>
      <c r="F1437" s="4" t="s">
        <v>20</v>
      </c>
      <c r="G1437" s="4" t="s">
        <v>33</v>
      </c>
      <c r="H1437" s="4" t="s">
        <v>28</v>
      </c>
      <c r="I1437" s="4" t="s">
        <v>3</v>
      </c>
      <c r="J1437" s="4" t="s">
        <v>4</v>
      </c>
      <c r="K1437" s="4" t="s">
        <v>26</v>
      </c>
      <c r="L1437" s="8">
        <v>3</v>
      </c>
      <c r="M1437" s="5">
        <v>40.28</v>
      </c>
      <c r="N1437" s="6">
        <v>0</v>
      </c>
      <c r="O1437" s="5">
        <v>17.12</v>
      </c>
      <c r="P1437" s="5">
        <f t="shared" si="88"/>
        <v>120.84</v>
      </c>
      <c r="Q1437" s="5">
        <f t="shared" si="89"/>
        <v>51.36</v>
      </c>
      <c r="R1437" s="5">
        <f t="shared" si="90"/>
        <v>69.48</v>
      </c>
      <c r="S1437" s="7">
        <f t="shared" si="91"/>
        <v>0.57497517378351537</v>
      </c>
    </row>
    <row r="1438" spans="1:19" ht="15.6">
      <c r="A1438" s="2">
        <v>3444</v>
      </c>
      <c r="B1438" s="3">
        <v>46224</v>
      </c>
      <c r="C1438" s="4">
        <f>YEAR(SalesDataTable[[#This Row],[Order Date]])</f>
        <v>2026</v>
      </c>
      <c r="D1438" s="10" t="str">
        <f>"Q"&amp;ROUNDUP(MONTH(SalesDataTable[[#This Row],[Order Date]])/3,0)</f>
        <v>Q3</v>
      </c>
      <c r="E1438" s="4" t="str">
        <f>TEXT(SalesDataTable[[#This Row],[Order Date]],"mmm")</f>
        <v>Jul</v>
      </c>
      <c r="F1438" s="4" t="s">
        <v>6</v>
      </c>
      <c r="G1438" s="4" t="s">
        <v>49</v>
      </c>
      <c r="H1438" s="4" t="s">
        <v>2</v>
      </c>
      <c r="I1438" s="4" t="s">
        <v>3</v>
      </c>
      <c r="J1438" s="4" t="s">
        <v>34</v>
      </c>
      <c r="K1438" s="4" t="s">
        <v>42</v>
      </c>
      <c r="L1438" s="8">
        <v>2</v>
      </c>
      <c r="M1438" s="5">
        <v>36.93</v>
      </c>
      <c r="N1438" s="6">
        <v>0</v>
      </c>
      <c r="O1438" s="5">
        <v>13.63</v>
      </c>
      <c r="P1438" s="5">
        <f t="shared" si="88"/>
        <v>73.86</v>
      </c>
      <c r="Q1438" s="5">
        <f t="shared" si="89"/>
        <v>27.26</v>
      </c>
      <c r="R1438" s="5">
        <f t="shared" si="90"/>
        <v>46.599999999999994</v>
      </c>
      <c r="S1438" s="7">
        <f t="shared" si="91"/>
        <v>0.63092336853506625</v>
      </c>
    </row>
    <row r="1439" spans="1:19" ht="15.6">
      <c r="A1439" s="2">
        <v>3646</v>
      </c>
      <c r="B1439" s="3">
        <v>46224</v>
      </c>
      <c r="C1439" s="4">
        <f>YEAR(SalesDataTable[[#This Row],[Order Date]])</f>
        <v>2026</v>
      </c>
      <c r="D1439" s="10" t="str">
        <f>"Q"&amp;ROUNDUP(MONTH(SalesDataTable[[#This Row],[Order Date]])/3,0)</f>
        <v>Q3</v>
      </c>
      <c r="E1439" s="4" t="str">
        <f>TEXT(SalesDataTable[[#This Row],[Order Date]],"mmm")</f>
        <v>Jul</v>
      </c>
      <c r="F1439" s="4" t="s">
        <v>11</v>
      </c>
      <c r="G1439" s="4" t="s">
        <v>12</v>
      </c>
      <c r="H1439" s="4" t="s">
        <v>28</v>
      </c>
      <c r="I1439" s="4" t="s">
        <v>3</v>
      </c>
      <c r="J1439" s="4" t="s">
        <v>9</v>
      </c>
      <c r="K1439" s="4" t="s">
        <v>17</v>
      </c>
      <c r="L1439" s="8">
        <v>1</v>
      </c>
      <c r="M1439" s="5">
        <v>143.69</v>
      </c>
      <c r="N1439" s="6">
        <v>0</v>
      </c>
      <c r="O1439" s="5">
        <v>80.87</v>
      </c>
      <c r="P1439" s="5">
        <f t="shared" si="88"/>
        <v>143.69</v>
      </c>
      <c r="Q1439" s="5">
        <f t="shared" si="89"/>
        <v>80.87</v>
      </c>
      <c r="R1439" s="5">
        <f t="shared" si="90"/>
        <v>62.819999999999993</v>
      </c>
      <c r="S1439" s="7">
        <f t="shared" si="91"/>
        <v>0.43719117544714309</v>
      </c>
    </row>
    <row r="1440" spans="1:19" ht="15.6">
      <c r="A1440" s="2">
        <v>4558</v>
      </c>
      <c r="B1440" s="3">
        <v>46224</v>
      </c>
      <c r="C1440" s="4">
        <f>YEAR(SalesDataTable[[#This Row],[Order Date]])</f>
        <v>2026</v>
      </c>
      <c r="D1440" s="10" t="str">
        <f>"Q"&amp;ROUNDUP(MONTH(SalesDataTable[[#This Row],[Order Date]])/3,0)</f>
        <v>Q3</v>
      </c>
      <c r="E1440" s="4" t="str">
        <f>TEXT(SalesDataTable[[#This Row],[Order Date]],"mmm")</f>
        <v>Jul</v>
      </c>
      <c r="F1440" s="4" t="s">
        <v>6</v>
      </c>
      <c r="G1440" s="4" t="s">
        <v>49</v>
      </c>
      <c r="H1440" s="4" t="s">
        <v>28</v>
      </c>
      <c r="I1440" s="4" t="s">
        <v>13</v>
      </c>
      <c r="J1440" s="4" t="s">
        <v>9</v>
      </c>
      <c r="K1440" s="4" t="s">
        <v>17</v>
      </c>
      <c r="L1440" s="8">
        <v>2</v>
      </c>
      <c r="M1440" s="5">
        <v>147.09</v>
      </c>
      <c r="N1440" s="6">
        <v>0</v>
      </c>
      <c r="O1440" s="5">
        <v>81.58</v>
      </c>
      <c r="P1440" s="5">
        <f t="shared" si="88"/>
        <v>294.18</v>
      </c>
      <c r="Q1440" s="5">
        <f t="shared" si="89"/>
        <v>163.16</v>
      </c>
      <c r="R1440" s="5">
        <f t="shared" si="90"/>
        <v>131.02000000000001</v>
      </c>
      <c r="S1440" s="7">
        <f t="shared" si="91"/>
        <v>0.44537358080087025</v>
      </c>
    </row>
    <row r="1441" spans="1:19" ht="15.6">
      <c r="A1441" s="2">
        <v>4564</v>
      </c>
      <c r="B1441" s="3">
        <v>46224</v>
      </c>
      <c r="C1441" s="4">
        <f>YEAR(SalesDataTable[[#This Row],[Order Date]])</f>
        <v>2026</v>
      </c>
      <c r="D1441" s="10" t="str">
        <f>"Q"&amp;ROUNDUP(MONTH(SalesDataTable[[#This Row],[Order Date]])/3,0)</f>
        <v>Q3</v>
      </c>
      <c r="E1441" s="4" t="str">
        <f>TEXT(SalesDataTable[[#This Row],[Order Date]],"mmm")</f>
        <v>Jul</v>
      </c>
      <c r="F1441" s="4" t="s">
        <v>11</v>
      </c>
      <c r="G1441" s="4" t="s">
        <v>25</v>
      </c>
      <c r="H1441" s="4" t="s">
        <v>2</v>
      </c>
      <c r="I1441" s="4" t="s">
        <v>13</v>
      </c>
      <c r="J1441" s="4" t="s">
        <v>9</v>
      </c>
      <c r="K1441" s="4" t="s">
        <v>37</v>
      </c>
      <c r="L1441" s="8">
        <v>1</v>
      </c>
      <c r="M1441" s="5">
        <v>153.88</v>
      </c>
      <c r="N1441" s="6">
        <v>0</v>
      </c>
      <c r="O1441" s="5">
        <v>80.98</v>
      </c>
      <c r="P1441" s="5">
        <f t="shared" si="88"/>
        <v>153.88</v>
      </c>
      <c r="Q1441" s="5">
        <f t="shared" si="89"/>
        <v>80.98</v>
      </c>
      <c r="R1441" s="5">
        <f t="shared" si="90"/>
        <v>72.899999999999991</v>
      </c>
      <c r="S1441" s="7">
        <f t="shared" si="91"/>
        <v>0.47374577592929551</v>
      </c>
    </row>
    <row r="1442" spans="1:19" ht="15.6">
      <c r="A1442" s="2">
        <v>4616</v>
      </c>
      <c r="B1442" s="3">
        <v>46224</v>
      </c>
      <c r="C1442" s="4">
        <f>YEAR(SalesDataTable[[#This Row],[Order Date]])</f>
        <v>2026</v>
      </c>
      <c r="D1442" s="10" t="str">
        <f>"Q"&amp;ROUNDUP(MONTH(SalesDataTable[[#This Row],[Order Date]])/3,0)</f>
        <v>Q3</v>
      </c>
      <c r="E1442" s="4" t="str">
        <f>TEXT(SalesDataTable[[#This Row],[Order Date]],"mmm")</f>
        <v>Jul</v>
      </c>
      <c r="F1442" s="4" t="s">
        <v>20</v>
      </c>
      <c r="G1442" s="4" t="s">
        <v>47</v>
      </c>
      <c r="H1442" s="4" t="s">
        <v>28</v>
      </c>
      <c r="I1442" s="4" t="s">
        <v>13</v>
      </c>
      <c r="J1442" s="4" t="s">
        <v>9</v>
      </c>
      <c r="K1442" s="4" t="s">
        <v>46</v>
      </c>
      <c r="L1442" s="8">
        <v>3</v>
      </c>
      <c r="M1442" s="5">
        <v>72.2</v>
      </c>
      <c r="N1442" s="6">
        <v>0</v>
      </c>
      <c r="O1442" s="5">
        <v>31.45</v>
      </c>
      <c r="P1442" s="5">
        <f t="shared" si="88"/>
        <v>216.60000000000002</v>
      </c>
      <c r="Q1442" s="5">
        <f t="shared" si="89"/>
        <v>94.35</v>
      </c>
      <c r="R1442" s="5">
        <f t="shared" si="90"/>
        <v>122.25000000000003</v>
      </c>
      <c r="S1442" s="7">
        <f t="shared" si="91"/>
        <v>0.5644044321329641</v>
      </c>
    </row>
    <row r="1443" spans="1:19" ht="15.6">
      <c r="A1443" s="2">
        <v>536</v>
      </c>
      <c r="B1443" s="3">
        <v>46225</v>
      </c>
      <c r="C1443" s="4">
        <f>YEAR(SalesDataTable[[#This Row],[Order Date]])</f>
        <v>2026</v>
      </c>
      <c r="D1443" s="10" t="str">
        <f>"Q"&amp;ROUNDUP(MONTH(SalesDataTable[[#This Row],[Order Date]])/3,0)</f>
        <v>Q3</v>
      </c>
      <c r="E1443" s="4" t="str">
        <f>TEXT(SalesDataTable[[#This Row],[Order Date]],"mmm")</f>
        <v>Jul</v>
      </c>
      <c r="F1443" s="4" t="s">
        <v>20</v>
      </c>
      <c r="G1443" s="4" t="s">
        <v>47</v>
      </c>
      <c r="H1443" s="4" t="s">
        <v>19</v>
      </c>
      <c r="I1443" s="4" t="s">
        <v>16</v>
      </c>
      <c r="J1443" s="4" t="s">
        <v>34</v>
      </c>
      <c r="K1443" s="4" t="s">
        <v>35</v>
      </c>
      <c r="L1443" s="8">
        <v>1</v>
      </c>
      <c r="M1443" s="5">
        <v>40.67</v>
      </c>
      <c r="N1443" s="6">
        <v>0</v>
      </c>
      <c r="O1443" s="5">
        <v>14.28</v>
      </c>
      <c r="P1443" s="5">
        <f t="shared" si="88"/>
        <v>40.67</v>
      </c>
      <c r="Q1443" s="5">
        <f t="shared" si="89"/>
        <v>14.28</v>
      </c>
      <c r="R1443" s="5">
        <f t="shared" si="90"/>
        <v>26.39</v>
      </c>
      <c r="S1443" s="7">
        <f t="shared" si="91"/>
        <v>0.64888123924268504</v>
      </c>
    </row>
    <row r="1444" spans="1:19" ht="15.6">
      <c r="A1444" s="2">
        <v>571</v>
      </c>
      <c r="B1444" s="3">
        <v>46225</v>
      </c>
      <c r="C1444" s="4">
        <f>YEAR(SalesDataTable[[#This Row],[Order Date]])</f>
        <v>2026</v>
      </c>
      <c r="D1444" s="10" t="str">
        <f>"Q"&amp;ROUNDUP(MONTH(SalesDataTable[[#This Row],[Order Date]])/3,0)</f>
        <v>Q3</v>
      </c>
      <c r="E1444" s="4" t="str">
        <f>TEXT(SalesDataTable[[#This Row],[Order Date]],"mmm")</f>
        <v>Jul</v>
      </c>
      <c r="F1444" s="4" t="s">
        <v>0</v>
      </c>
      <c r="G1444" s="4" t="s">
        <v>1</v>
      </c>
      <c r="H1444" s="4" t="s">
        <v>2</v>
      </c>
      <c r="I1444" s="4" t="s">
        <v>13</v>
      </c>
      <c r="J1444" s="4" t="s">
        <v>9</v>
      </c>
      <c r="K1444" s="4" t="s">
        <v>37</v>
      </c>
      <c r="L1444" s="8">
        <v>3</v>
      </c>
      <c r="M1444" s="5">
        <v>152.53</v>
      </c>
      <c r="N1444" s="6">
        <v>0</v>
      </c>
      <c r="O1444" s="5">
        <v>80.88</v>
      </c>
      <c r="P1444" s="5">
        <f t="shared" si="88"/>
        <v>457.59000000000003</v>
      </c>
      <c r="Q1444" s="5">
        <f t="shared" si="89"/>
        <v>242.64</v>
      </c>
      <c r="R1444" s="5">
        <f t="shared" si="90"/>
        <v>214.95000000000005</v>
      </c>
      <c r="S1444" s="7">
        <f t="shared" si="91"/>
        <v>0.46974365698551113</v>
      </c>
    </row>
    <row r="1445" spans="1:19" ht="15.6">
      <c r="A1445" s="2">
        <v>965</v>
      </c>
      <c r="B1445" s="3">
        <v>46225</v>
      </c>
      <c r="C1445" s="4">
        <f>YEAR(SalesDataTable[[#This Row],[Order Date]])</f>
        <v>2026</v>
      </c>
      <c r="D1445" s="10" t="str">
        <f>"Q"&amp;ROUNDUP(MONTH(SalesDataTable[[#This Row],[Order Date]])/3,0)</f>
        <v>Q3</v>
      </c>
      <c r="E1445" s="4" t="str">
        <f>TEXT(SalesDataTable[[#This Row],[Order Date]],"mmm")</f>
        <v>Jul</v>
      </c>
      <c r="F1445" s="4" t="s">
        <v>6</v>
      </c>
      <c r="G1445" s="4" t="s">
        <v>41</v>
      </c>
      <c r="H1445" s="4" t="s">
        <v>19</v>
      </c>
      <c r="I1445" s="4" t="s">
        <v>3</v>
      </c>
      <c r="J1445" s="4" t="s">
        <v>14</v>
      </c>
      <c r="K1445" s="4" t="s">
        <v>15</v>
      </c>
      <c r="L1445" s="8">
        <v>2</v>
      </c>
      <c r="M1445" s="5">
        <v>35.39</v>
      </c>
      <c r="N1445" s="6">
        <v>0.05</v>
      </c>
      <c r="O1445" s="5">
        <v>13.39</v>
      </c>
      <c r="P1445" s="5">
        <f t="shared" si="88"/>
        <v>67.241</v>
      </c>
      <c r="Q1445" s="5">
        <f t="shared" si="89"/>
        <v>26.78</v>
      </c>
      <c r="R1445" s="5">
        <f t="shared" si="90"/>
        <v>40.460999999999999</v>
      </c>
      <c r="S1445" s="7">
        <f t="shared" si="91"/>
        <v>0.60173108668818132</v>
      </c>
    </row>
    <row r="1446" spans="1:19" ht="15.6">
      <c r="A1446" s="2">
        <v>1504</v>
      </c>
      <c r="B1446" s="3">
        <v>46225</v>
      </c>
      <c r="C1446" s="4">
        <f>YEAR(SalesDataTable[[#This Row],[Order Date]])</f>
        <v>2026</v>
      </c>
      <c r="D1446" s="10" t="str">
        <f>"Q"&amp;ROUNDUP(MONTH(SalesDataTable[[#This Row],[Order Date]])/3,0)</f>
        <v>Q3</v>
      </c>
      <c r="E1446" s="4" t="str">
        <f>TEXT(SalesDataTable[[#This Row],[Order Date]],"mmm")</f>
        <v>Jul</v>
      </c>
      <c r="F1446" s="4" t="s">
        <v>20</v>
      </c>
      <c r="G1446" s="4" t="s">
        <v>21</v>
      </c>
      <c r="H1446" s="4" t="s">
        <v>2</v>
      </c>
      <c r="I1446" s="4" t="s">
        <v>3</v>
      </c>
      <c r="J1446" s="4" t="s">
        <v>9</v>
      </c>
      <c r="K1446" s="4" t="s">
        <v>10</v>
      </c>
      <c r="L1446" s="8">
        <v>5</v>
      </c>
      <c r="M1446" s="5">
        <v>93.35</v>
      </c>
      <c r="N1446" s="6">
        <v>0</v>
      </c>
      <c r="O1446" s="5">
        <v>46.31</v>
      </c>
      <c r="P1446" s="5">
        <f t="shared" si="88"/>
        <v>466.75</v>
      </c>
      <c r="Q1446" s="5">
        <f t="shared" si="89"/>
        <v>231.55</v>
      </c>
      <c r="R1446" s="5">
        <f t="shared" si="90"/>
        <v>235.2</v>
      </c>
      <c r="S1446" s="7">
        <f t="shared" si="91"/>
        <v>0.50391001606855912</v>
      </c>
    </row>
    <row r="1447" spans="1:19" ht="15.6">
      <c r="A1447" s="2">
        <v>2560</v>
      </c>
      <c r="B1447" s="3">
        <v>46225</v>
      </c>
      <c r="C1447" s="4">
        <f>YEAR(SalesDataTable[[#This Row],[Order Date]])</f>
        <v>2026</v>
      </c>
      <c r="D1447" s="10" t="str">
        <f>"Q"&amp;ROUNDUP(MONTH(SalesDataTable[[#This Row],[Order Date]])/3,0)</f>
        <v>Q3</v>
      </c>
      <c r="E1447" s="4" t="str">
        <f>TEXT(SalesDataTable[[#This Row],[Order Date]],"mmm")</f>
        <v>Jul</v>
      </c>
      <c r="F1447" s="4" t="s">
        <v>6</v>
      </c>
      <c r="G1447" s="4" t="s">
        <v>43</v>
      </c>
      <c r="H1447" s="4" t="s">
        <v>2</v>
      </c>
      <c r="I1447" s="4" t="s">
        <v>3</v>
      </c>
      <c r="J1447" s="4" t="s">
        <v>4</v>
      </c>
      <c r="K1447" s="4" t="s">
        <v>22</v>
      </c>
      <c r="L1447" s="8">
        <v>2</v>
      </c>
      <c r="M1447" s="5">
        <v>51.71</v>
      </c>
      <c r="N1447" s="6">
        <v>0</v>
      </c>
      <c r="O1447" s="5">
        <v>22.75</v>
      </c>
      <c r="P1447" s="5">
        <f t="shared" si="88"/>
        <v>103.42</v>
      </c>
      <c r="Q1447" s="5">
        <f t="shared" si="89"/>
        <v>45.5</v>
      </c>
      <c r="R1447" s="5">
        <f t="shared" si="90"/>
        <v>57.92</v>
      </c>
      <c r="S1447" s="7">
        <f t="shared" si="91"/>
        <v>0.5600464126861342</v>
      </c>
    </row>
    <row r="1448" spans="1:19" ht="15.6">
      <c r="A1448" s="2">
        <v>2758</v>
      </c>
      <c r="B1448" s="3">
        <v>46225</v>
      </c>
      <c r="C1448" s="4">
        <f>YEAR(SalesDataTable[[#This Row],[Order Date]])</f>
        <v>2026</v>
      </c>
      <c r="D1448" s="10" t="str">
        <f>"Q"&amp;ROUNDUP(MONTH(SalesDataTable[[#This Row],[Order Date]])/3,0)</f>
        <v>Q3</v>
      </c>
      <c r="E1448" s="4" t="str">
        <f>TEXT(SalesDataTable[[#This Row],[Order Date]],"mmm")</f>
        <v>Jul</v>
      </c>
      <c r="F1448" s="4" t="s">
        <v>0</v>
      </c>
      <c r="G1448" s="4" t="s">
        <v>1</v>
      </c>
      <c r="H1448" s="4" t="s">
        <v>2</v>
      </c>
      <c r="I1448" s="4" t="s">
        <v>13</v>
      </c>
      <c r="J1448" s="4" t="s">
        <v>4</v>
      </c>
      <c r="K1448" s="4" t="s">
        <v>26</v>
      </c>
      <c r="L1448" s="8">
        <v>1</v>
      </c>
      <c r="M1448" s="5">
        <v>39.86</v>
      </c>
      <c r="N1448" s="6">
        <v>0</v>
      </c>
      <c r="O1448" s="5">
        <v>16.53</v>
      </c>
      <c r="P1448" s="5">
        <f t="shared" si="88"/>
        <v>39.86</v>
      </c>
      <c r="Q1448" s="5">
        <f t="shared" si="89"/>
        <v>16.53</v>
      </c>
      <c r="R1448" s="5">
        <f t="shared" si="90"/>
        <v>23.33</v>
      </c>
      <c r="S1448" s="7">
        <f t="shared" si="91"/>
        <v>0.58529854490717503</v>
      </c>
    </row>
    <row r="1449" spans="1:19" ht="15.6">
      <c r="A1449" s="2">
        <v>4030</v>
      </c>
      <c r="B1449" s="3">
        <v>46225</v>
      </c>
      <c r="C1449" s="4">
        <f>YEAR(SalesDataTable[[#This Row],[Order Date]])</f>
        <v>2026</v>
      </c>
      <c r="D1449" s="10" t="str">
        <f>"Q"&amp;ROUNDUP(MONTH(SalesDataTable[[#This Row],[Order Date]])/3,0)</f>
        <v>Q3</v>
      </c>
      <c r="E1449" s="4" t="str">
        <f>TEXT(SalesDataTable[[#This Row],[Order Date]],"mmm")</f>
        <v>Jul</v>
      </c>
      <c r="F1449" s="4" t="s">
        <v>20</v>
      </c>
      <c r="G1449" s="4" t="s">
        <v>33</v>
      </c>
      <c r="H1449" s="4" t="s">
        <v>2</v>
      </c>
      <c r="I1449" s="4" t="s">
        <v>13</v>
      </c>
      <c r="J1449" s="4" t="s">
        <v>23</v>
      </c>
      <c r="K1449" s="4" t="s">
        <v>40</v>
      </c>
      <c r="L1449" s="8">
        <v>2</v>
      </c>
      <c r="M1449" s="5">
        <v>83.71</v>
      </c>
      <c r="N1449" s="6">
        <v>0</v>
      </c>
      <c r="O1449" s="5">
        <v>39.29</v>
      </c>
      <c r="P1449" s="5">
        <f t="shared" si="88"/>
        <v>167.42</v>
      </c>
      <c r="Q1449" s="5">
        <f t="shared" si="89"/>
        <v>78.58</v>
      </c>
      <c r="R1449" s="5">
        <f t="shared" si="90"/>
        <v>88.839999999999989</v>
      </c>
      <c r="S1449" s="7">
        <f t="shared" si="91"/>
        <v>0.53064150041811009</v>
      </c>
    </row>
    <row r="1450" spans="1:19" ht="15.6">
      <c r="A1450" s="2">
        <v>4337</v>
      </c>
      <c r="B1450" s="3">
        <v>46225</v>
      </c>
      <c r="C1450" s="4">
        <f>YEAR(SalesDataTable[[#This Row],[Order Date]])</f>
        <v>2026</v>
      </c>
      <c r="D1450" s="10" t="str">
        <f>"Q"&amp;ROUNDUP(MONTH(SalesDataTable[[#This Row],[Order Date]])/3,0)</f>
        <v>Q3</v>
      </c>
      <c r="E1450" s="4" t="str">
        <f>TEXT(SalesDataTable[[#This Row],[Order Date]],"mmm")</f>
        <v>Jul</v>
      </c>
      <c r="F1450" s="4" t="s">
        <v>6</v>
      </c>
      <c r="G1450" s="4" t="s">
        <v>49</v>
      </c>
      <c r="H1450" s="4" t="s">
        <v>19</v>
      </c>
      <c r="I1450" s="4" t="s">
        <v>13</v>
      </c>
      <c r="J1450" s="4" t="s">
        <v>14</v>
      </c>
      <c r="K1450" s="4" t="s">
        <v>32</v>
      </c>
      <c r="L1450" s="8">
        <v>1</v>
      </c>
      <c r="M1450" s="5">
        <v>47.62</v>
      </c>
      <c r="N1450" s="6">
        <v>0</v>
      </c>
      <c r="O1450" s="5">
        <v>17.82</v>
      </c>
      <c r="P1450" s="5">
        <f t="shared" si="88"/>
        <v>47.62</v>
      </c>
      <c r="Q1450" s="5">
        <f t="shared" si="89"/>
        <v>17.82</v>
      </c>
      <c r="R1450" s="5">
        <f t="shared" si="90"/>
        <v>29.799999999999997</v>
      </c>
      <c r="S1450" s="7">
        <f t="shared" si="91"/>
        <v>0.62578748425031494</v>
      </c>
    </row>
    <row r="1451" spans="1:19" ht="15.6">
      <c r="A1451" s="2">
        <v>5129</v>
      </c>
      <c r="B1451" s="3">
        <v>46225</v>
      </c>
      <c r="C1451" s="4">
        <f>YEAR(SalesDataTable[[#This Row],[Order Date]])</f>
        <v>2026</v>
      </c>
      <c r="D1451" s="10" t="str">
        <f>"Q"&amp;ROUNDUP(MONTH(SalesDataTable[[#This Row],[Order Date]])/3,0)</f>
        <v>Q3</v>
      </c>
      <c r="E1451" s="4" t="str">
        <f>TEXT(SalesDataTable[[#This Row],[Order Date]],"mmm")</f>
        <v>Jul</v>
      </c>
      <c r="F1451" s="4" t="s">
        <v>6</v>
      </c>
      <c r="G1451" s="4" t="s">
        <v>43</v>
      </c>
      <c r="H1451" s="4" t="s">
        <v>2</v>
      </c>
      <c r="I1451" s="4" t="s">
        <v>3</v>
      </c>
      <c r="J1451" s="4" t="s">
        <v>4</v>
      </c>
      <c r="K1451" s="4" t="s">
        <v>5</v>
      </c>
      <c r="L1451" s="8">
        <v>1</v>
      </c>
      <c r="M1451" s="5">
        <v>80.05</v>
      </c>
      <c r="N1451" s="6">
        <v>0.05</v>
      </c>
      <c r="O1451" s="5">
        <v>43.81</v>
      </c>
      <c r="P1451" s="5">
        <f t="shared" si="88"/>
        <v>76.047499999999999</v>
      </c>
      <c r="Q1451" s="5">
        <f t="shared" si="89"/>
        <v>43.81</v>
      </c>
      <c r="R1451" s="5">
        <f t="shared" si="90"/>
        <v>32.237499999999997</v>
      </c>
      <c r="S1451" s="7">
        <f t="shared" si="91"/>
        <v>0.42391268615010352</v>
      </c>
    </row>
    <row r="1452" spans="1:19" ht="15.6">
      <c r="A1452" s="2">
        <v>81</v>
      </c>
      <c r="B1452" s="3">
        <v>46226</v>
      </c>
      <c r="C1452" s="4">
        <f>YEAR(SalesDataTable[[#This Row],[Order Date]])</f>
        <v>2026</v>
      </c>
      <c r="D1452" s="10" t="str">
        <f>"Q"&amp;ROUNDUP(MONTH(SalesDataTable[[#This Row],[Order Date]])/3,0)</f>
        <v>Q3</v>
      </c>
      <c r="E1452" s="4" t="str">
        <f>TEXT(SalesDataTable[[#This Row],[Order Date]],"mmm")</f>
        <v>Jul</v>
      </c>
      <c r="F1452" s="4" t="s">
        <v>20</v>
      </c>
      <c r="G1452" s="4" t="s">
        <v>33</v>
      </c>
      <c r="H1452" s="4" t="s">
        <v>19</v>
      </c>
      <c r="I1452" s="4" t="s">
        <v>3</v>
      </c>
      <c r="J1452" s="4" t="s">
        <v>34</v>
      </c>
      <c r="K1452" s="4" t="s">
        <v>45</v>
      </c>
      <c r="L1452" s="8">
        <v>1</v>
      </c>
      <c r="M1452" s="5">
        <v>51.82</v>
      </c>
      <c r="N1452" s="6">
        <v>0</v>
      </c>
      <c r="O1452" s="5">
        <v>21.43</v>
      </c>
      <c r="P1452" s="5">
        <f t="shared" si="88"/>
        <v>51.82</v>
      </c>
      <c r="Q1452" s="5">
        <f t="shared" si="89"/>
        <v>21.43</v>
      </c>
      <c r="R1452" s="5">
        <f t="shared" si="90"/>
        <v>30.39</v>
      </c>
      <c r="S1452" s="7">
        <f t="shared" si="91"/>
        <v>0.58645310690852959</v>
      </c>
    </row>
    <row r="1453" spans="1:19" ht="15.6">
      <c r="A1453" s="2">
        <v>493</v>
      </c>
      <c r="B1453" s="3">
        <v>46226</v>
      </c>
      <c r="C1453" s="4">
        <f>YEAR(SalesDataTable[[#This Row],[Order Date]])</f>
        <v>2026</v>
      </c>
      <c r="D1453" s="10" t="str">
        <f>"Q"&amp;ROUNDUP(MONTH(SalesDataTable[[#This Row],[Order Date]])/3,0)</f>
        <v>Q3</v>
      </c>
      <c r="E1453" s="4" t="str">
        <f>TEXT(SalesDataTable[[#This Row],[Order Date]],"mmm")</f>
        <v>Jul</v>
      </c>
      <c r="F1453" s="4" t="s">
        <v>6</v>
      </c>
      <c r="G1453" s="4" t="s">
        <v>41</v>
      </c>
      <c r="H1453" s="4" t="s">
        <v>2</v>
      </c>
      <c r="I1453" s="4" t="s">
        <v>16</v>
      </c>
      <c r="J1453" s="4" t="s">
        <v>14</v>
      </c>
      <c r="K1453" s="4" t="s">
        <v>48</v>
      </c>
      <c r="L1453" s="8">
        <v>4</v>
      </c>
      <c r="M1453" s="5">
        <v>161.28</v>
      </c>
      <c r="N1453" s="6">
        <v>0.15</v>
      </c>
      <c r="O1453" s="5">
        <v>89.2</v>
      </c>
      <c r="P1453" s="5">
        <f t="shared" si="88"/>
        <v>548.35199999999998</v>
      </c>
      <c r="Q1453" s="5">
        <f t="shared" si="89"/>
        <v>356.8</v>
      </c>
      <c r="R1453" s="5">
        <f t="shared" si="90"/>
        <v>191.55199999999996</v>
      </c>
      <c r="S1453" s="7">
        <f t="shared" si="91"/>
        <v>0.3493230625583566</v>
      </c>
    </row>
    <row r="1454" spans="1:19" ht="15.6">
      <c r="A1454" s="2">
        <v>613</v>
      </c>
      <c r="B1454" s="3">
        <v>46226</v>
      </c>
      <c r="C1454" s="4">
        <f>YEAR(SalesDataTable[[#This Row],[Order Date]])</f>
        <v>2026</v>
      </c>
      <c r="D1454" s="10" t="str">
        <f>"Q"&amp;ROUNDUP(MONTH(SalesDataTable[[#This Row],[Order Date]])/3,0)</f>
        <v>Q3</v>
      </c>
      <c r="E1454" s="4" t="str">
        <f>TEXT(SalesDataTable[[#This Row],[Order Date]],"mmm")</f>
        <v>Jul</v>
      </c>
      <c r="F1454" s="4" t="s">
        <v>0</v>
      </c>
      <c r="G1454" s="4" t="s">
        <v>1</v>
      </c>
      <c r="H1454" s="4" t="s">
        <v>2</v>
      </c>
      <c r="I1454" s="4" t="s">
        <v>13</v>
      </c>
      <c r="J1454" s="4" t="s">
        <v>4</v>
      </c>
      <c r="K1454" s="4" t="s">
        <v>26</v>
      </c>
      <c r="L1454" s="8">
        <v>1</v>
      </c>
      <c r="M1454" s="5">
        <v>39.86</v>
      </c>
      <c r="N1454" s="6">
        <v>0.05</v>
      </c>
      <c r="O1454" s="5">
        <v>16.989999999999998</v>
      </c>
      <c r="P1454" s="5">
        <f t="shared" si="88"/>
        <v>37.866999999999997</v>
      </c>
      <c r="Q1454" s="5">
        <f t="shared" si="89"/>
        <v>16.989999999999998</v>
      </c>
      <c r="R1454" s="5">
        <f t="shared" si="90"/>
        <v>20.876999999999999</v>
      </c>
      <c r="S1454" s="7">
        <f t="shared" si="91"/>
        <v>0.55132437214461139</v>
      </c>
    </row>
    <row r="1455" spans="1:19" ht="15.6">
      <c r="A1455" s="2">
        <v>958</v>
      </c>
      <c r="B1455" s="3">
        <v>46226</v>
      </c>
      <c r="C1455" s="4">
        <f>YEAR(SalesDataTable[[#This Row],[Order Date]])</f>
        <v>2026</v>
      </c>
      <c r="D1455" s="10" t="str">
        <f>"Q"&amp;ROUNDUP(MONTH(SalesDataTable[[#This Row],[Order Date]])/3,0)</f>
        <v>Q3</v>
      </c>
      <c r="E1455" s="4" t="str">
        <f>TEXT(SalesDataTable[[#This Row],[Order Date]],"mmm")</f>
        <v>Jul</v>
      </c>
      <c r="F1455" s="4" t="s">
        <v>20</v>
      </c>
      <c r="G1455" s="4" t="s">
        <v>33</v>
      </c>
      <c r="H1455" s="4" t="s">
        <v>28</v>
      </c>
      <c r="I1455" s="4" t="s">
        <v>13</v>
      </c>
      <c r="J1455" s="4" t="s">
        <v>4</v>
      </c>
      <c r="K1455" s="4" t="s">
        <v>30</v>
      </c>
      <c r="L1455" s="8">
        <v>6</v>
      </c>
      <c r="M1455" s="5">
        <v>102.96</v>
      </c>
      <c r="N1455" s="6">
        <v>0.05</v>
      </c>
      <c r="O1455" s="5">
        <v>51.74</v>
      </c>
      <c r="P1455" s="5">
        <f t="shared" si="88"/>
        <v>586.87199999999996</v>
      </c>
      <c r="Q1455" s="5">
        <f t="shared" si="89"/>
        <v>310.44</v>
      </c>
      <c r="R1455" s="5">
        <f t="shared" si="90"/>
        <v>276.43199999999996</v>
      </c>
      <c r="S1455" s="7">
        <f t="shared" si="91"/>
        <v>0.47102604997341835</v>
      </c>
    </row>
    <row r="1456" spans="1:19" ht="15.6">
      <c r="A1456" s="2">
        <v>1270</v>
      </c>
      <c r="B1456" s="3">
        <v>46226</v>
      </c>
      <c r="C1456" s="4">
        <f>YEAR(SalesDataTable[[#This Row],[Order Date]])</f>
        <v>2026</v>
      </c>
      <c r="D1456" s="10" t="str">
        <f>"Q"&amp;ROUNDUP(MONTH(SalesDataTable[[#This Row],[Order Date]])/3,0)</f>
        <v>Q3</v>
      </c>
      <c r="E1456" s="4" t="str">
        <f>TEXT(SalesDataTable[[#This Row],[Order Date]],"mmm")</f>
        <v>Jul</v>
      </c>
      <c r="F1456" s="4" t="s">
        <v>6</v>
      </c>
      <c r="G1456" s="4" t="s">
        <v>43</v>
      </c>
      <c r="H1456" s="4" t="s">
        <v>28</v>
      </c>
      <c r="I1456" s="4" t="s">
        <v>3</v>
      </c>
      <c r="J1456" s="4" t="s">
        <v>9</v>
      </c>
      <c r="K1456" s="4" t="s">
        <v>10</v>
      </c>
      <c r="L1456" s="8">
        <v>1</v>
      </c>
      <c r="M1456" s="5">
        <v>94.04</v>
      </c>
      <c r="N1456" s="6">
        <v>0</v>
      </c>
      <c r="O1456" s="5">
        <v>44.88</v>
      </c>
      <c r="P1456" s="5">
        <f t="shared" si="88"/>
        <v>94.04</v>
      </c>
      <c r="Q1456" s="5">
        <f t="shared" si="89"/>
        <v>44.88</v>
      </c>
      <c r="R1456" s="5">
        <f t="shared" si="90"/>
        <v>49.160000000000004</v>
      </c>
      <c r="S1456" s="7">
        <f t="shared" si="91"/>
        <v>0.52275627392598889</v>
      </c>
    </row>
    <row r="1457" spans="1:19" ht="15.6">
      <c r="A1457" s="2">
        <v>1513</v>
      </c>
      <c r="B1457" s="3">
        <v>46226</v>
      </c>
      <c r="C1457" s="4">
        <f>YEAR(SalesDataTable[[#This Row],[Order Date]])</f>
        <v>2026</v>
      </c>
      <c r="D1457" s="10" t="str">
        <f>"Q"&amp;ROUNDUP(MONTH(SalesDataTable[[#This Row],[Order Date]])/3,0)</f>
        <v>Q3</v>
      </c>
      <c r="E1457" s="4" t="str">
        <f>TEXT(SalesDataTable[[#This Row],[Order Date]],"mmm")</f>
        <v>Jul</v>
      </c>
      <c r="F1457" s="4" t="s">
        <v>20</v>
      </c>
      <c r="G1457" s="4" t="s">
        <v>33</v>
      </c>
      <c r="H1457" s="4" t="s">
        <v>2</v>
      </c>
      <c r="I1457" s="4" t="s">
        <v>13</v>
      </c>
      <c r="J1457" s="4" t="s">
        <v>9</v>
      </c>
      <c r="K1457" s="4" t="s">
        <v>46</v>
      </c>
      <c r="L1457" s="8">
        <v>2</v>
      </c>
      <c r="M1457" s="5">
        <v>70.790000000000006</v>
      </c>
      <c r="N1457" s="6">
        <v>0</v>
      </c>
      <c r="O1457" s="5">
        <v>32.44</v>
      </c>
      <c r="P1457" s="5">
        <f t="shared" si="88"/>
        <v>141.58000000000001</v>
      </c>
      <c r="Q1457" s="5">
        <f t="shared" si="89"/>
        <v>64.88</v>
      </c>
      <c r="R1457" s="5">
        <f t="shared" si="90"/>
        <v>76.700000000000017</v>
      </c>
      <c r="S1457" s="7">
        <f t="shared" si="91"/>
        <v>0.541743184065546</v>
      </c>
    </row>
    <row r="1458" spans="1:19" ht="15.6">
      <c r="A1458" s="2">
        <v>2009</v>
      </c>
      <c r="B1458" s="3">
        <v>46226</v>
      </c>
      <c r="C1458" s="4">
        <f>YEAR(SalesDataTable[[#This Row],[Order Date]])</f>
        <v>2026</v>
      </c>
      <c r="D1458" s="10" t="str">
        <f>"Q"&amp;ROUNDUP(MONTH(SalesDataTable[[#This Row],[Order Date]])/3,0)</f>
        <v>Q3</v>
      </c>
      <c r="E1458" s="4" t="str">
        <f>TEXT(SalesDataTable[[#This Row],[Order Date]],"mmm")</f>
        <v>Jul</v>
      </c>
      <c r="F1458" s="4" t="s">
        <v>11</v>
      </c>
      <c r="G1458" s="4" t="s">
        <v>39</v>
      </c>
      <c r="H1458" s="4" t="s">
        <v>2</v>
      </c>
      <c r="I1458" s="4" t="s">
        <v>13</v>
      </c>
      <c r="J1458" s="4" t="s">
        <v>14</v>
      </c>
      <c r="K1458" s="4" t="s">
        <v>32</v>
      </c>
      <c r="L1458" s="8">
        <v>2</v>
      </c>
      <c r="M1458" s="5">
        <v>46.41</v>
      </c>
      <c r="N1458" s="6">
        <v>0</v>
      </c>
      <c r="O1458" s="5">
        <v>18.600000000000001</v>
      </c>
      <c r="P1458" s="5">
        <f t="shared" si="88"/>
        <v>92.82</v>
      </c>
      <c r="Q1458" s="5">
        <f t="shared" si="89"/>
        <v>37.200000000000003</v>
      </c>
      <c r="R1458" s="5">
        <f t="shared" si="90"/>
        <v>55.61999999999999</v>
      </c>
      <c r="S1458" s="7">
        <f t="shared" si="91"/>
        <v>0.59922430510665803</v>
      </c>
    </row>
    <row r="1459" spans="1:19" ht="15.6">
      <c r="A1459" s="2">
        <v>2838</v>
      </c>
      <c r="B1459" s="3">
        <v>46226</v>
      </c>
      <c r="C1459" s="4">
        <f>YEAR(SalesDataTable[[#This Row],[Order Date]])</f>
        <v>2026</v>
      </c>
      <c r="D1459" s="10" t="str">
        <f>"Q"&amp;ROUNDUP(MONTH(SalesDataTable[[#This Row],[Order Date]])/3,0)</f>
        <v>Q3</v>
      </c>
      <c r="E1459" s="4" t="str">
        <f>TEXT(SalesDataTable[[#This Row],[Order Date]],"mmm")</f>
        <v>Jul</v>
      </c>
      <c r="F1459" s="4" t="s">
        <v>20</v>
      </c>
      <c r="G1459" s="4" t="s">
        <v>47</v>
      </c>
      <c r="H1459" s="4" t="s">
        <v>28</v>
      </c>
      <c r="I1459" s="4" t="s">
        <v>13</v>
      </c>
      <c r="J1459" s="4" t="s">
        <v>9</v>
      </c>
      <c r="K1459" s="4" t="s">
        <v>46</v>
      </c>
      <c r="L1459" s="8">
        <v>1</v>
      </c>
      <c r="M1459" s="5">
        <v>69.75</v>
      </c>
      <c r="N1459" s="6">
        <v>0</v>
      </c>
      <c r="O1459" s="5">
        <v>33.299999999999997</v>
      </c>
      <c r="P1459" s="5">
        <f t="shared" si="88"/>
        <v>69.75</v>
      </c>
      <c r="Q1459" s="5">
        <f t="shared" si="89"/>
        <v>33.299999999999997</v>
      </c>
      <c r="R1459" s="5">
        <f t="shared" si="90"/>
        <v>36.450000000000003</v>
      </c>
      <c r="S1459" s="7">
        <f t="shared" si="91"/>
        <v>0.52258064516129032</v>
      </c>
    </row>
    <row r="1460" spans="1:19" ht="15.6">
      <c r="A1460" s="2">
        <v>3730</v>
      </c>
      <c r="B1460" s="3">
        <v>46226</v>
      </c>
      <c r="C1460" s="4">
        <f>YEAR(SalesDataTable[[#This Row],[Order Date]])</f>
        <v>2026</v>
      </c>
      <c r="D1460" s="10" t="str">
        <f>"Q"&amp;ROUNDUP(MONTH(SalesDataTable[[#This Row],[Order Date]])/3,0)</f>
        <v>Q3</v>
      </c>
      <c r="E1460" s="4" t="str">
        <f>TEXT(SalesDataTable[[#This Row],[Order Date]],"mmm")</f>
        <v>Jul</v>
      </c>
      <c r="F1460" s="4" t="s">
        <v>0</v>
      </c>
      <c r="G1460" s="4" t="s">
        <v>50</v>
      </c>
      <c r="H1460" s="4" t="s">
        <v>19</v>
      </c>
      <c r="I1460" s="4" t="s">
        <v>16</v>
      </c>
      <c r="J1460" s="4" t="s">
        <v>4</v>
      </c>
      <c r="K1460" s="4" t="s">
        <v>26</v>
      </c>
      <c r="L1460" s="8">
        <v>3</v>
      </c>
      <c r="M1460" s="5">
        <v>40.81</v>
      </c>
      <c r="N1460" s="6">
        <v>0</v>
      </c>
      <c r="O1460" s="5">
        <v>16.86</v>
      </c>
      <c r="P1460" s="5">
        <f t="shared" si="88"/>
        <v>122.43</v>
      </c>
      <c r="Q1460" s="5">
        <f t="shared" si="89"/>
        <v>50.58</v>
      </c>
      <c r="R1460" s="5">
        <f t="shared" si="90"/>
        <v>71.850000000000009</v>
      </c>
      <c r="S1460" s="7">
        <f t="shared" si="91"/>
        <v>0.58686596422445481</v>
      </c>
    </row>
    <row r="1461" spans="1:19" ht="15.6">
      <c r="A1461" s="2">
        <v>4287</v>
      </c>
      <c r="B1461" s="3">
        <v>46226</v>
      </c>
      <c r="C1461" s="4">
        <f>YEAR(SalesDataTable[[#This Row],[Order Date]])</f>
        <v>2026</v>
      </c>
      <c r="D1461" s="10" t="str">
        <f>"Q"&amp;ROUNDUP(MONTH(SalesDataTable[[#This Row],[Order Date]])/3,0)</f>
        <v>Q3</v>
      </c>
      <c r="E1461" s="4" t="str">
        <f>TEXT(SalesDataTable[[#This Row],[Order Date]],"mmm")</f>
        <v>Jul</v>
      </c>
      <c r="F1461" s="4" t="s">
        <v>20</v>
      </c>
      <c r="G1461" s="4" t="s">
        <v>33</v>
      </c>
      <c r="H1461" s="4" t="s">
        <v>28</v>
      </c>
      <c r="I1461" s="4" t="s">
        <v>3</v>
      </c>
      <c r="J1461" s="4" t="s">
        <v>9</v>
      </c>
      <c r="K1461" s="4" t="s">
        <v>37</v>
      </c>
      <c r="L1461" s="8">
        <v>5</v>
      </c>
      <c r="M1461" s="5">
        <v>156.69</v>
      </c>
      <c r="N1461" s="6">
        <v>0</v>
      </c>
      <c r="O1461" s="5">
        <v>80.489999999999995</v>
      </c>
      <c r="P1461" s="5">
        <f t="shared" si="88"/>
        <v>783.45</v>
      </c>
      <c r="Q1461" s="5">
        <f t="shared" si="89"/>
        <v>402.45</v>
      </c>
      <c r="R1461" s="5">
        <f t="shared" si="90"/>
        <v>381.00000000000006</v>
      </c>
      <c r="S1461" s="7">
        <f t="shared" si="91"/>
        <v>0.48631054949262881</v>
      </c>
    </row>
    <row r="1462" spans="1:19" ht="15.6">
      <c r="A1462" s="2">
        <v>4297</v>
      </c>
      <c r="B1462" s="3">
        <v>46226</v>
      </c>
      <c r="C1462" s="4">
        <f>YEAR(SalesDataTable[[#This Row],[Order Date]])</f>
        <v>2026</v>
      </c>
      <c r="D1462" s="10" t="str">
        <f>"Q"&amp;ROUNDUP(MONTH(SalesDataTable[[#This Row],[Order Date]])/3,0)</f>
        <v>Q3</v>
      </c>
      <c r="E1462" s="4" t="str">
        <f>TEXT(SalesDataTable[[#This Row],[Order Date]],"mmm")</f>
        <v>Jul</v>
      </c>
      <c r="F1462" s="4" t="s">
        <v>6</v>
      </c>
      <c r="G1462" s="4" t="s">
        <v>27</v>
      </c>
      <c r="H1462" s="4" t="s">
        <v>28</v>
      </c>
      <c r="I1462" s="4" t="s">
        <v>3</v>
      </c>
      <c r="J1462" s="4" t="s">
        <v>14</v>
      </c>
      <c r="K1462" s="4" t="s">
        <v>48</v>
      </c>
      <c r="L1462" s="8">
        <v>1</v>
      </c>
      <c r="M1462" s="5">
        <v>168.59</v>
      </c>
      <c r="N1462" s="6">
        <v>0.1</v>
      </c>
      <c r="O1462" s="5">
        <v>88.8</v>
      </c>
      <c r="P1462" s="5">
        <f t="shared" si="88"/>
        <v>151.73099999999999</v>
      </c>
      <c r="Q1462" s="5">
        <f t="shared" si="89"/>
        <v>88.8</v>
      </c>
      <c r="R1462" s="5">
        <f t="shared" si="90"/>
        <v>62.930999999999997</v>
      </c>
      <c r="S1462" s="7">
        <f t="shared" si="91"/>
        <v>0.41475374181940405</v>
      </c>
    </row>
    <row r="1463" spans="1:19" ht="15.6">
      <c r="A1463" s="2">
        <v>5118</v>
      </c>
      <c r="B1463" s="3">
        <v>46226</v>
      </c>
      <c r="C1463" s="4">
        <f>YEAR(SalesDataTable[[#This Row],[Order Date]])</f>
        <v>2026</v>
      </c>
      <c r="D1463" s="10" t="str">
        <f>"Q"&amp;ROUNDUP(MONTH(SalesDataTable[[#This Row],[Order Date]])/3,0)</f>
        <v>Q3</v>
      </c>
      <c r="E1463" s="4" t="str">
        <f>TEXT(SalesDataTable[[#This Row],[Order Date]],"mmm")</f>
        <v>Jul</v>
      </c>
      <c r="F1463" s="4" t="s">
        <v>6</v>
      </c>
      <c r="G1463" s="4" t="s">
        <v>43</v>
      </c>
      <c r="H1463" s="4" t="s">
        <v>2</v>
      </c>
      <c r="I1463" s="4" t="s">
        <v>16</v>
      </c>
      <c r="J1463" s="4" t="s">
        <v>14</v>
      </c>
      <c r="K1463" s="4" t="s">
        <v>15</v>
      </c>
      <c r="L1463" s="8">
        <v>5</v>
      </c>
      <c r="M1463" s="5">
        <v>36.880000000000003</v>
      </c>
      <c r="N1463" s="6">
        <v>0.1</v>
      </c>
      <c r="O1463" s="5">
        <v>13.76</v>
      </c>
      <c r="P1463" s="5">
        <f t="shared" si="88"/>
        <v>165.96</v>
      </c>
      <c r="Q1463" s="5">
        <f t="shared" si="89"/>
        <v>68.8</v>
      </c>
      <c r="R1463" s="5">
        <f t="shared" si="90"/>
        <v>97.160000000000011</v>
      </c>
      <c r="S1463" s="7">
        <f t="shared" si="91"/>
        <v>0.58544227524704751</v>
      </c>
    </row>
    <row r="1464" spans="1:19" ht="15.6">
      <c r="A1464" s="2">
        <v>363</v>
      </c>
      <c r="B1464" s="3">
        <v>46227</v>
      </c>
      <c r="C1464" s="4">
        <f>YEAR(SalesDataTable[[#This Row],[Order Date]])</f>
        <v>2026</v>
      </c>
      <c r="D1464" s="10" t="str">
        <f>"Q"&amp;ROUNDUP(MONTH(SalesDataTable[[#This Row],[Order Date]])/3,0)</f>
        <v>Q3</v>
      </c>
      <c r="E1464" s="4" t="str">
        <f>TEXT(SalesDataTable[[#This Row],[Order Date]],"mmm")</f>
        <v>Jul</v>
      </c>
      <c r="F1464" s="4" t="s">
        <v>0</v>
      </c>
      <c r="G1464" s="4" t="s">
        <v>1</v>
      </c>
      <c r="H1464" s="4" t="s">
        <v>8</v>
      </c>
      <c r="I1464" s="4" t="s">
        <v>16</v>
      </c>
      <c r="J1464" s="4" t="s">
        <v>14</v>
      </c>
      <c r="K1464" s="4" t="s">
        <v>44</v>
      </c>
      <c r="L1464" s="8">
        <v>8</v>
      </c>
      <c r="M1464" s="5">
        <v>136.13</v>
      </c>
      <c r="N1464" s="6">
        <v>0.1</v>
      </c>
      <c r="O1464" s="5">
        <v>66.55</v>
      </c>
      <c r="P1464" s="5">
        <f t="shared" si="88"/>
        <v>980.13599999999997</v>
      </c>
      <c r="Q1464" s="5">
        <f t="shared" si="89"/>
        <v>532.4</v>
      </c>
      <c r="R1464" s="5">
        <f t="shared" si="90"/>
        <v>447.73599999999999</v>
      </c>
      <c r="S1464" s="7">
        <f t="shared" si="91"/>
        <v>0.45681007533648393</v>
      </c>
    </row>
    <row r="1465" spans="1:19" ht="15.6">
      <c r="A1465" s="2">
        <v>4243</v>
      </c>
      <c r="B1465" s="3">
        <v>46227</v>
      </c>
      <c r="C1465" s="4">
        <f>YEAR(SalesDataTable[[#This Row],[Order Date]])</f>
        <v>2026</v>
      </c>
      <c r="D1465" s="10" t="str">
        <f>"Q"&amp;ROUNDUP(MONTH(SalesDataTable[[#This Row],[Order Date]])/3,0)</f>
        <v>Q3</v>
      </c>
      <c r="E1465" s="4" t="str">
        <f>TEXT(SalesDataTable[[#This Row],[Order Date]],"mmm")</f>
        <v>Jul</v>
      </c>
      <c r="F1465" s="4" t="s">
        <v>6</v>
      </c>
      <c r="G1465" s="4" t="s">
        <v>49</v>
      </c>
      <c r="H1465" s="4" t="s">
        <v>28</v>
      </c>
      <c r="I1465" s="4" t="s">
        <v>3</v>
      </c>
      <c r="J1465" s="4" t="s">
        <v>4</v>
      </c>
      <c r="K1465" s="4" t="s">
        <v>26</v>
      </c>
      <c r="L1465" s="8">
        <v>2</v>
      </c>
      <c r="M1465" s="5">
        <v>40.479999999999997</v>
      </c>
      <c r="N1465" s="6">
        <v>0.05</v>
      </c>
      <c r="O1465" s="5">
        <v>16.93</v>
      </c>
      <c r="P1465" s="5">
        <f t="shared" si="88"/>
        <v>76.911999999999992</v>
      </c>
      <c r="Q1465" s="5">
        <f t="shared" si="89"/>
        <v>33.86</v>
      </c>
      <c r="R1465" s="5">
        <f t="shared" si="90"/>
        <v>43.051999999999992</v>
      </c>
      <c r="S1465" s="7">
        <f t="shared" si="91"/>
        <v>0.5597566049511129</v>
      </c>
    </row>
    <row r="1466" spans="1:19" ht="15.6">
      <c r="A1466" s="2">
        <v>4348</v>
      </c>
      <c r="B1466" s="3">
        <v>46227</v>
      </c>
      <c r="C1466" s="4">
        <f>YEAR(SalesDataTable[[#This Row],[Order Date]])</f>
        <v>2026</v>
      </c>
      <c r="D1466" s="10" t="str">
        <f>"Q"&amp;ROUNDUP(MONTH(SalesDataTable[[#This Row],[Order Date]])/3,0)</f>
        <v>Q3</v>
      </c>
      <c r="E1466" s="4" t="str">
        <f>TEXT(SalesDataTable[[#This Row],[Order Date]],"mmm")</f>
        <v>Jul</v>
      </c>
      <c r="F1466" s="4" t="s">
        <v>0</v>
      </c>
      <c r="G1466" s="4" t="s">
        <v>1</v>
      </c>
      <c r="H1466" s="4" t="s">
        <v>2</v>
      </c>
      <c r="I1466" s="4" t="s">
        <v>13</v>
      </c>
      <c r="J1466" s="4" t="s">
        <v>4</v>
      </c>
      <c r="K1466" s="4" t="s">
        <v>22</v>
      </c>
      <c r="L1466" s="8">
        <v>4</v>
      </c>
      <c r="M1466" s="5">
        <v>50.09</v>
      </c>
      <c r="N1466" s="6">
        <v>0</v>
      </c>
      <c r="O1466" s="5">
        <v>22.11</v>
      </c>
      <c r="P1466" s="5">
        <f t="shared" si="88"/>
        <v>200.36</v>
      </c>
      <c r="Q1466" s="5">
        <f t="shared" si="89"/>
        <v>88.44</v>
      </c>
      <c r="R1466" s="5">
        <f t="shared" si="90"/>
        <v>111.92000000000002</v>
      </c>
      <c r="S1466" s="7">
        <f t="shared" si="91"/>
        <v>0.55859452984627678</v>
      </c>
    </row>
    <row r="1467" spans="1:19" ht="15.6">
      <c r="A1467" s="2">
        <v>4405</v>
      </c>
      <c r="B1467" s="3">
        <v>46227</v>
      </c>
      <c r="C1467" s="4">
        <f>YEAR(SalesDataTable[[#This Row],[Order Date]])</f>
        <v>2026</v>
      </c>
      <c r="D1467" s="10" t="str">
        <f>"Q"&amp;ROUNDUP(MONTH(SalesDataTable[[#This Row],[Order Date]])/3,0)</f>
        <v>Q3</v>
      </c>
      <c r="E1467" s="4" t="str">
        <f>TEXT(SalesDataTable[[#This Row],[Order Date]],"mmm")</f>
        <v>Jul</v>
      </c>
      <c r="F1467" s="4" t="s">
        <v>20</v>
      </c>
      <c r="G1467" s="4" t="s">
        <v>33</v>
      </c>
      <c r="H1467" s="4" t="s">
        <v>2</v>
      </c>
      <c r="I1467" s="4" t="s">
        <v>3</v>
      </c>
      <c r="J1467" s="4" t="s">
        <v>9</v>
      </c>
      <c r="K1467" s="4" t="s">
        <v>37</v>
      </c>
      <c r="L1467" s="8">
        <v>1</v>
      </c>
      <c r="M1467" s="5">
        <v>156.54</v>
      </c>
      <c r="N1467" s="6">
        <v>0.1</v>
      </c>
      <c r="O1467" s="5">
        <v>77.38</v>
      </c>
      <c r="P1467" s="5">
        <f t="shared" si="88"/>
        <v>140.886</v>
      </c>
      <c r="Q1467" s="5">
        <f t="shared" si="89"/>
        <v>77.38</v>
      </c>
      <c r="R1467" s="5">
        <f t="shared" si="90"/>
        <v>63.506</v>
      </c>
      <c r="S1467" s="7">
        <f t="shared" si="91"/>
        <v>0.4507616086765186</v>
      </c>
    </row>
    <row r="1468" spans="1:19" ht="15.6">
      <c r="A1468" s="2">
        <v>4857</v>
      </c>
      <c r="B1468" s="3">
        <v>46227</v>
      </c>
      <c r="C1468" s="4">
        <f>YEAR(SalesDataTable[[#This Row],[Order Date]])</f>
        <v>2026</v>
      </c>
      <c r="D1468" s="10" t="str">
        <f>"Q"&amp;ROUNDUP(MONTH(SalesDataTable[[#This Row],[Order Date]])/3,0)</f>
        <v>Q3</v>
      </c>
      <c r="E1468" s="4" t="str">
        <f>TEXT(SalesDataTable[[#This Row],[Order Date]],"mmm")</f>
        <v>Jul</v>
      </c>
      <c r="F1468" s="4" t="s">
        <v>6</v>
      </c>
      <c r="G1468" s="4" t="s">
        <v>27</v>
      </c>
      <c r="H1468" s="4" t="s">
        <v>19</v>
      </c>
      <c r="I1468" s="4" t="s">
        <v>3</v>
      </c>
      <c r="J1468" s="4" t="s">
        <v>9</v>
      </c>
      <c r="K1468" s="4" t="s">
        <v>37</v>
      </c>
      <c r="L1468" s="8">
        <v>1</v>
      </c>
      <c r="M1468" s="5">
        <v>152.1</v>
      </c>
      <c r="N1468" s="6">
        <v>0.1</v>
      </c>
      <c r="O1468" s="5">
        <v>80.459999999999994</v>
      </c>
      <c r="P1468" s="5">
        <f t="shared" si="88"/>
        <v>136.88999999999999</v>
      </c>
      <c r="Q1468" s="5">
        <f t="shared" si="89"/>
        <v>80.459999999999994</v>
      </c>
      <c r="R1468" s="5">
        <f t="shared" si="90"/>
        <v>56.429999999999993</v>
      </c>
      <c r="S1468" s="7">
        <f t="shared" si="91"/>
        <v>0.41222879684418146</v>
      </c>
    </row>
    <row r="1469" spans="1:19" ht="15.6">
      <c r="A1469" s="2">
        <v>87</v>
      </c>
      <c r="B1469" s="3">
        <v>46228</v>
      </c>
      <c r="C1469" s="4">
        <f>YEAR(SalesDataTable[[#This Row],[Order Date]])</f>
        <v>2026</v>
      </c>
      <c r="D1469" s="10" t="str">
        <f>"Q"&amp;ROUNDUP(MONTH(SalesDataTable[[#This Row],[Order Date]])/3,0)</f>
        <v>Q3</v>
      </c>
      <c r="E1469" s="4" t="str">
        <f>TEXT(SalesDataTable[[#This Row],[Order Date]],"mmm")</f>
        <v>Jul</v>
      </c>
      <c r="F1469" s="4" t="s">
        <v>6</v>
      </c>
      <c r="G1469" s="4" t="s">
        <v>41</v>
      </c>
      <c r="H1469" s="4" t="s">
        <v>2</v>
      </c>
      <c r="I1469" s="4" t="s">
        <v>3</v>
      </c>
      <c r="J1469" s="4" t="s">
        <v>9</v>
      </c>
      <c r="K1469" s="4" t="s">
        <v>37</v>
      </c>
      <c r="L1469" s="8">
        <v>1</v>
      </c>
      <c r="M1469" s="5">
        <v>155.35</v>
      </c>
      <c r="N1469" s="6">
        <v>0</v>
      </c>
      <c r="O1469" s="5">
        <v>80.47</v>
      </c>
      <c r="P1469" s="5">
        <f t="shared" si="88"/>
        <v>155.35</v>
      </c>
      <c r="Q1469" s="5">
        <f t="shared" si="89"/>
        <v>80.47</v>
      </c>
      <c r="R1469" s="5">
        <f t="shared" si="90"/>
        <v>74.88</v>
      </c>
      <c r="S1469" s="7">
        <f t="shared" si="91"/>
        <v>0.48200836820083681</v>
      </c>
    </row>
    <row r="1470" spans="1:19" ht="15.6">
      <c r="A1470" s="2">
        <v>315</v>
      </c>
      <c r="B1470" s="3">
        <v>46228</v>
      </c>
      <c r="C1470" s="4">
        <f>YEAR(SalesDataTable[[#This Row],[Order Date]])</f>
        <v>2026</v>
      </c>
      <c r="D1470" s="10" t="str">
        <f>"Q"&amp;ROUNDUP(MONTH(SalesDataTable[[#This Row],[Order Date]])/3,0)</f>
        <v>Q3</v>
      </c>
      <c r="E1470" s="4" t="str">
        <f>TEXT(SalesDataTable[[#This Row],[Order Date]],"mmm")</f>
        <v>Jul</v>
      </c>
      <c r="F1470" s="4" t="s">
        <v>11</v>
      </c>
      <c r="G1470" s="4" t="s">
        <v>18</v>
      </c>
      <c r="H1470" s="4" t="s">
        <v>28</v>
      </c>
      <c r="I1470" s="4" t="s">
        <v>13</v>
      </c>
      <c r="J1470" s="4" t="s">
        <v>4</v>
      </c>
      <c r="K1470" s="4" t="s">
        <v>5</v>
      </c>
      <c r="L1470" s="8">
        <v>1</v>
      </c>
      <c r="M1470" s="5">
        <v>81.13</v>
      </c>
      <c r="N1470" s="6">
        <v>0.05</v>
      </c>
      <c r="O1470" s="5">
        <v>42.41</v>
      </c>
      <c r="P1470" s="5">
        <f t="shared" si="88"/>
        <v>77.073499999999996</v>
      </c>
      <c r="Q1470" s="5">
        <f t="shared" si="89"/>
        <v>42.41</v>
      </c>
      <c r="R1470" s="5">
        <f t="shared" si="90"/>
        <v>34.663499999999999</v>
      </c>
      <c r="S1470" s="7">
        <f t="shared" si="91"/>
        <v>0.44974602165465433</v>
      </c>
    </row>
    <row r="1471" spans="1:19" ht="15.6">
      <c r="A1471" s="2">
        <v>970</v>
      </c>
      <c r="B1471" s="3">
        <v>46228</v>
      </c>
      <c r="C1471" s="4">
        <f>YEAR(SalesDataTable[[#This Row],[Order Date]])</f>
        <v>2026</v>
      </c>
      <c r="D1471" s="10" t="str">
        <f>"Q"&amp;ROUNDUP(MONTH(SalesDataTable[[#This Row],[Order Date]])/3,0)</f>
        <v>Q3</v>
      </c>
      <c r="E1471" s="4" t="str">
        <f>TEXT(SalesDataTable[[#This Row],[Order Date]],"mmm")</f>
        <v>Jul</v>
      </c>
      <c r="F1471" s="4" t="s">
        <v>6</v>
      </c>
      <c r="G1471" s="4" t="s">
        <v>41</v>
      </c>
      <c r="H1471" s="4" t="s">
        <v>2</v>
      </c>
      <c r="I1471" s="4" t="s">
        <v>13</v>
      </c>
      <c r="J1471" s="4" t="s">
        <v>9</v>
      </c>
      <c r="K1471" s="4" t="s">
        <v>17</v>
      </c>
      <c r="L1471" s="8">
        <v>1</v>
      </c>
      <c r="M1471" s="5">
        <v>145.87</v>
      </c>
      <c r="N1471" s="6">
        <v>0</v>
      </c>
      <c r="O1471" s="5">
        <v>81.430000000000007</v>
      </c>
      <c r="P1471" s="5">
        <f t="shared" si="88"/>
        <v>145.87</v>
      </c>
      <c r="Q1471" s="5">
        <f t="shared" si="89"/>
        <v>81.430000000000007</v>
      </c>
      <c r="R1471" s="5">
        <f t="shared" si="90"/>
        <v>64.44</v>
      </c>
      <c r="S1471" s="7">
        <f t="shared" si="91"/>
        <v>0.44176321382052508</v>
      </c>
    </row>
    <row r="1472" spans="1:19" ht="15.6">
      <c r="A1472" s="2">
        <v>1891</v>
      </c>
      <c r="B1472" s="3">
        <v>46228</v>
      </c>
      <c r="C1472" s="4">
        <f>YEAR(SalesDataTable[[#This Row],[Order Date]])</f>
        <v>2026</v>
      </c>
      <c r="D1472" s="10" t="str">
        <f>"Q"&amp;ROUNDUP(MONTH(SalesDataTable[[#This Row],[Order Date]])/3,0)</f>
        <v>Q3</v>
      </c>
      <c r="E1472" s="4" t="str">
        <f>TEXT(SalesDataTable[[#This Row],[Order Date]],"mmm")</f>
        <v>Jul</v>
      </c>
      <c r="F1472" s="4" t="s">
        <v>6</v>
      </c>
      <c r="G1472" s="4" t="s">
        <v>43</v>
      </c>
      <c r="H1472" s="4" t="s">
        <v>2</v>
      </c>
      <c r="I1472" s="4" t="s">
        <v>13</v>
      </c>
      <c r="J1472" s="4" t="s">
        <v>9</v>
      </c>
      <c r="K1472" s="4" t="s">
        <v>37</v>
      </c>
      <c r="L1472" s="8">
        <v>6</v>
      </c>
      <c r="M1472" s="5">
        <v>151.88999999999999</v>
      </c>
      <c r="N1472" s="6">
        <v>0.15</v>
      </c>
      <c r="O1472" s="5">
        <v>76.83</v>
      </c>
      <c r="P1472" s="5">
        <f t="shared" si="88"/>
        <v>774.6389999999999</v>
      </c>
      <c r="Q1472" s="5">
        <f t="shared" si="89"/>
        <v>460.98</v>
      </c>
      <c r="R1472" s="5">
        <f t="shared" si="90"/>
        <v>313.65899999999988</v>
      </c>
      <c r="S1472" s="7">
        <f t="shared" si="91"/>
        <v>0.40490989996630677</v>
      </c>
    </row>
    <row r="1473" spans="1:19" ht="15.6">
      <c r="A1473" s="2">
        <v>2148</v>
      </c>
      <c r="B1473" s="3">
        <v>46228</v>
      </c>
      <c r="C1473" s="4">
        <f>YEAR(SalesDataTable[[#This Row],[Order Date]])</f>
        <v>2026</v>
      </c>
      <c r="D1473" s="10" t="str">
        <f>"Q"&amp;ROUNDUP(MONTH(SalesDataTable[[#This Row],[Order Date]])/3,0)</f>
        <v>Q3</v>
      </c>
      <c r="E1473" s="4" t="str">
        <f>TEXT(SalesDataTable[[#This Row],[Order Date]],"mmm")</f>
        <v>Jul</v>
      </c>
      <c r="F1473" s="4" t="s">
        <v>11</v>
      </c>
      <c r="G1473" s="4" t="s">
        <v>39</v>
      </c>
      <c r="H1473" s="4" t="s">
        <v>2</v>
      </c>
      <c r="I1473" s="4" t="s">
        <v>13</v>
      </c>
      <c r="J1473" s="4" t="s">
        <v>34</v>
      </c>
      <c r="K1473" s="4" t="s">
        <v>35</v>
      </c>
      <c r="L1473" s="8">
        <v>2</v>
      </c>
      <c r="M1473" s="5">
        <v>41.14</v>
      </c>
      <c r="N1473" s="6">
        <v>0.1</v>
      </c>
      <c r="O1473" s="5">
        <v>14.84</v>
      </c>
      <c r="P1473" s="5">
        <f t="shared" si="88"/>
        <v>74.052000000000007</v>
      </c>
      <c r="Q1473" s="5">
        <f t="shared" si="89"/>
        <v>29.68</v>
      </c>
      <c r="R1473" s="5">
        <f t="shared" si="90"/>
        <v>44.372000000000007</v>
      </c>
      <c r="S1473" s="7">
        <f t="shared" si="91"/>
        <v>0.59920056176740677</v>
      </c>
    </row>
    <row r="1474" spans="1:19" ht="15.6">
      <c r="A1474" s="2">
        <v>2467</v>
      </c>
      <c r="B1474" s="3">
        <v>46228</v>
      </c>
      <c r="C1474" s="4">
        <f>YEAR(SalesDataTable[[#This Row],[Order Date]])</f>
        <v>2026</v>
      </c>
      <c r="D1474" s="10" t="str">
        <f>"Q"&amp;ROUNDUP(MONTH(SalesDataTable[[#This Row],[Order Date]])/3,0)</f>
        <v>Q3</v>
      </c>
      <c r="E1474" s="4" t="str">
        <f>TEXT(SalesDataTable[[#This Row],[Order Date]],"mmm")</f>
        <v>Jul</v>
      </c>
      <c r="F1474" s="4" t="s">
        <v>20</v>
      </c>
      <c r="G1474" s="4" t="s">
        <v>21</v>
      </c>
      <c r="H1474" s="4" t="s">
        <v>19</v>
      </c>
      <c r="I1474" s="4" t="s">
        <v>3</v>
      </c>
      <c r="J1474" s="4" t="s">
        <v>4</v>
      </c>
      <c r="K1474" s="4" t="s">
        <v>22</v>
      </c>
      <c r="L1474" s="8">
        <v>1</v>
      </c>
      <c r="M1474" s="5">
        <v>49.5</v>
      </c>
      <c r="N1474" s="6">
        <v>0</v>
      </c>
      <c r="O1474" s="5">
        <v>21.83</v>
      </c>
      <c r="P1474" s="5">
        <f t="shared" ref="P1474:P1537" si="92">L1474*M1474*(1-N1474)</f>
        <v>49.5</v>
      </c>
      <c r="Q1474" s="5">
        <f t="shared" ref="Q1474:Q1537" si="93">L1474*O1474</f>
        <v>21.83</v>
      </c>
      <c r="R1474" s="5">
        <f t="shared" ref="R1474:R1537" si="94">P1474-Q1474</f>
        <v>27.67</v>
      </c>
      <c r="S1474" s="7">
        <f t="shared" ref="S1474:S1537" si="95">IFERROR(R1474/P1474,0)</f>
        <v>0.55898989898989904</v>
      </c>
    </row>
    <row r="1475" spans="1:19" ht="15.6">
      <c r="A1475" s="2">
        <v>3710</v>
      </c>
      <c r="B1475" s="3">
        <v>46228</v>
      </c>
      <c r="C1475" s="4">
        <f>YEAR(SalesDataTable[[#This Row],[Order Date]])</f>
        <v>2026</v>
      </c>
      <c r="D1475" s="10" t="str">
        <f>"Q"&amp;ROUNDUP(MONTH(SalesDataTable[[#This Row],[Order Date]])/3,0)</f>
        <v>Q3</v>
      </c>
      <c r="E1475" s="4" t="str">
        <f>TEXT(SalesDataTable[[#This Row],[Order Date]],"mmm")</f>
        <v>Jul</v>
      </c>
      <c r="F1475" s="4" t="s">
        <v>20</v>
      </c>
      <c r="G1475" s="4" t="s">
        <v>31</v>
      </c>
      <c r="H1475" s="4" t="s">
        <v>2</v>
      </c>
      <c r="I1475" s="4" t="s">
        <v>13</v>
      </c>
      <c r="J1475" s="4" t="s">
        <v>14</v>
      </c>
      <c r="K1475" s="4" t="s">
        <v>32</v>
      </c>
      <c r="L1475" s="8">
        <v>2</v>
      </c>
      <c r="M1475" s="5">
        <v>46.48</v>
      </c>
      <c r="N1475" s="6">
        <v>0.05</v>
      </c>
      <c r="O1475" s="5">
        <v>18.760000000000002</v>
      </c>
      <c r="P1475" s="5">
        <f t="shared" si="92"/>
        <v>88.311999999999983</v>
      </c>
      <c r="Q1475" s="5">
        <f t="shared" si="93"/>
        <v>37.520000000000003</v>
      </c>
      <c r="R1475" s="5">
        <f t="shared" si="94"/>
        <v>50.79199999999998</v>
      </c>
      <c r="S1475" s="7">
        <f t="shared" si="95"/>
        <v>0.57514267596702584</v>
      </c>
    </row>
    <row r="1476" spans="1:19" ht="15.6">
      <c r="A1476" s="2">
        <v>3714</v>
      </c>
      <c r="B1476" s="3">
        <v>46228</v>
      </c>
      <c r="C1476" s="4">
        <f>YEAR(SalesDataTable[[#This Row],[Order Date]])</f>
        <v>2026</v>
      </c>
      <c r="D1476" s="10" t="str">
        <f>"Q"&amp;ROUNDUP(MONTH(SalesDataTable[[#This Row],[Order Date]])/3,0)</f>
        <v>Q3</v>
      </c>
      <c r="E1476" s="4" t="str">
        <f>TEXT(SalesDataTable[[#This Row],[Order Date]],"mmm")</f>
        <v>Jul</v>
      </c>
      <c r="F1476" s="4" t="s">
        <v>11</v>
      </c>
      <c r="G1476" s="4" t="s">
        <v>12</v>
      </c>
      <c r="H1476" s="4" t="s">
        <v>28</v>
      </c>
      <c r="I1476" s="4" t="s">
        <v>3</v>
      </c>
      <c r="J1476" s="4" t="s">
        <v>14</v>
      </c>
      <c r="K1476" s="4" t="s">
        <v>15</v>
      </c>
      <c r="L1476" s="8">
        <v>1</v>
      </c>
      <c r="M1476" s="5">
        <v>36.909999999999997</v>
      </c>
      <c r="N1476" s="6">
        <v>0</v>
      </c>
      <c r="O1476" s="5">
        <v>13.56</v>
      </c>
      <c r="P1476" s="5">
        <f t="shared" si="92"/>
        <v>36.909999999999997</v>
      </c>
      <c r="Q1476" s="5">
        <f t="shared" si="93"/>
        <v>13.56</v>
      </c>
      <c r="R1476" s="5">
        <f t="shared" si="94"/>
        <v>23.349999999999994</v>
      </c>
      <c r="S1476" s="7">
        <f t="shared" si="95"/>
        <v>0.63261988620969922</v>
      </c>
    </row>
    <row r="1477" spans="1:19" ht="15.6">
      <c r="A1477" s="2">
        <v>3893</v>
      </c>
      <c r="B1477" s="3">
        <v>46228</v>
      </c>
      <c r="C1477" s="4">
        <f>YEAR(SalesDataTable[[#This Row],[Order Date]])</f>
        <v>2026</v>
      </c>
      <c r="D1477" s="10" t="str">
        <f>"Q"&amp;ROUNDUP(MONTH(SalesDataTable[[#This Row],[Order Date]])/3,0)</f>
        <v>Q3</v>
      </c>
      <c r="E1477" s="4" t="str">
        <f>TEXT(SalesDataTable[[#This Row],[Order Date]],"mmm")</f>
        <v>Jul</v>
      </c>
      <c r="F1477" s="4" t="s">
        <v>0</v>
      </c>
      <c r="G1477" s="4" t="s">
        <v>1</v>
      </c>
      <c r="H1477" s="4" t="s">
        <v>2</v>
      </c>
      <c r="I1477" s="4" t="s">
        <v>3</v>
      </c>
      <c r="J1477" s="4" t="s">
        <v>14</v>
      </c>
      <c r="K1477" s="4" t="s">
        <v>15</v>
      </c>
      <c r="L1477" s="8">
        <v>1</v>
      </c>
      <c r="M1477" s="5">
        <v>35.6</v>
      </c>
      <c r="N1477" s="6">
        <v>0</v>
      </c>
      <c r="O1477" s="5">
        <v>13.91</v>
      </c>
      <c r="P1477" s="5">
        <f t="shared" si="92"/>
        <v>35.6</v>
      </c>
      <c r="Q1477" s="5">
        <f t="shared" si="93"/>
        <v>13.91</v>
      </c>
      <c r="R1477" s="5">
        <f t="shared" si="94"/>
        <v>21.69</v>
      </c>
      <c r="S1477" s="7">
        <f t="shared" si="95"/>
        <v>0.60926966292134832</v>
      </c>
    </row>
    <row r="1478" spans="1:19" ht="15.6">
      <c r="A1478" s="2">
        <v>4136</v>
      </c>
      <c r="B1478" s="3">
        <v>46228</v>
      </c>
      <c r="C1478" s="4">
        <f>YEAR(SalesDataTable[[#This Row],[Order Date]])</f>
        <v>2026</v>
      </c>
      <c r="D1478" s="10" t="str">
        <f>"Q"&amp;ROUNDUP(MONTH(SalesDataTable[[#This Row],[Order Date]])/3,0)</f>
        <v>Q3</v>
      </c>
      <c r="E1478" s="4" t="str">
        <f>TEXT(SalesDataTable[[#This Row],[Order Date]],"mmm")</f>
        <v>Jul</v>
      </c>
      <c r="F1478" s="4" t="s">
        <v>6</v>
      </c>
      <c r="G1478" s="4" t="s">
        <v>41</v>
      </c>
      <c r="H1478" s="4" t="s">
        <v>19</v>
      </c>
      <c r="I1478" s="4" t="s">
        <v>13</v>
      </c>
      <c r="J1478" s="4" t="s">
        <v>4</v>
      </c>
      <c r="K1478" s="4" t="s">
        <v>5</v>
      </c>
      <c r="L1478" s="8">
        <v>2</v>
      </c>
      <c r="M1478" s="5">
        <v>80.25</v>
      </c>
      <c r="N1478" s="6">
        <v>0.05</v>
      </c>
      <c r="O1478" s="5">
        <v>42.39</v>
      </c>
      <c r="P1478" s="5">
        <f t="shared" si="92"/>
        <v>152.47499999999999</v>
      </c>
      <c r="Q1478" s="5">
        <f t="shared" si="93"/>
        <v>84.78</v>
      </c>
      <c r="R1478" s="5">
        <f t="shared" si="94"/>
        <v>67.694999999999993</v>
      </c>
      <c r="S1478" s="7">
        <f t="shared" si="95"/>
        <v>0.44397442203639936</v>
      </c>
    </row>
    <row r="1479" spans="1:19" ht="15.6">
      <c r="A1479" s="2">
        <v>4212</v>
      </c>
      <c r="B1479" s="3">
        <v>46228</v>
      </c>
      <c r="C1479" s="4">
        <f>YEAR(SalesDataTable[[#This Row],[Order Date]])</f>
        <v>2026</v>
      </c>
      <c r="D1479" s="10" t="str">
        <f>"Q"&amp;ROUNDUP(MONTH(SalesDataTable[[#This Row],[Order Date]])/3,0)</f>
        <v>Q3</v>
      </c>
      <c r="E1479" s="4" t="str">
        <f>TEXT(SalesDataTable[[#This Row],[Order Date]],"mmm")</f>
        <v>Jul</v>
      </c>
      <c r="F1479" s="4" t="s">
        <v>0</v>
      </c>
      <c r="G1479" s="4" t="s">
        <v>1</v>
      </c>
      <c r="H1479" s="4" t="s">
        <v>28</v>
      </c>
      <c r="I1479" s="4" t="s">
        <v>3</v>
      </c>
      <c r="J1479" s="4" t="s">
        <v>14</v>
      </c>
      <c r="K1479" s="4" t="s">
        <v>32</v>
      </c>
      <c r="L1479" s="8">
        <v>2</v>
      </c>
      <c r="M1479" s="5">
        <v>47.52</v>
      </c>
      <c r="N1479" s="6">
        <v>0.1</v>
      </c>
      <c r="O1479" s="5">
        <v>17.86</v>
      </c>
      <c r="P1479" s="5">
        <f t="shared" si="92"/>
        <v>85.536000000000001</v>
      </c>
      <c r="Q1479" s="5">
        <f t="shared" si="93"/>
        <v>35.72</v>
      </c>
      <c r="R1479" s="5">
        <f t="shared" si="94"/>
        <v>49.816000000000003</v>
      </c>
      <c r="S1479" s="7">
        <f t="shared" si="95"/>
        <v>0.58239805462027683</v>
      </c>
    </row>
    <row r="1480" spans="1:19" ht="15.6">
      <c r="A1480" s="2">
        <v>4332</v>
      </c>
      <c r="B1480" s="3">
        <v>46228</v>
      </c>
      <c r="C1480" s="4">
        <f>YEAR(SalesDataTable[[#This Row],[Order Date]])</f>
        <v>2026</v>
      </c>
      <c r="D1480" s="10" t="str">
        <f>"Q"&amp;ROUNDUP(MONTH(SalesDataTable[[#This Row],[Order Date]])/3,0)</f>
        <v>Q3</v>
      </c>
      <c r="E1480" s="4" t="str">
        <f>TEXT(SalesDataTable[[#This Row],[Order Date]],"mmm")</f>
        <v>Jul</v>
      </c>
      <c r="F1480" s="4" t="s">
        <v>20</v>
      </c>
      <c r="G1480" s="4" t="s">
        <v>47</v>
      </c>
      <c r="H1480" s="4" t="s">
        <v>2</v>
      </c>
      <c r="I1480" s="4" t="s">
        <v>13</v>
      </c>
      <c r="J1480" s="4" t="s">
        <v>14</v>
      </c>
      <c r="K1480" s="4" t="s">
        <v>48</v>
      </c>
      <c r="L1480" s="8">
        <v>2</v>
      </c>
      <c r="M1480" s="5">
        <v>164.58</v>
      </c>
      <c r="N1480" s="6">
        <v>0.1</v>
      </c>
      <c r="O1480" s="5">
        <v>86.55</v>
      </c>
      <c r="P1480" s="5">
        <f t="shared" si="92"/>
        <v>296.24400000000003</v>
      </c>
      <c r="Q1480" s="5">
        <f t="shared" si="93"/>
        <v>173.1</v>
      </c>
      <c r="R1480" s="5">
        <f t="shared" si="94"/>
        <v>123.14400000000003</v>
      </c>
      <c r="S1480" s="7">
        <f t="shared" si="95"/>
        <v>0.41568436829100341</v>
      </c>
    </row>
    <row r="1481" spans="1:19" ht="15.6">
      <c r="A1481" s="2">
        <v>702</v>
      </c>
      <c r="B1481" s="3">
        <v>46229</v>
      </c>
      <c r="C1481" s="4">
        <f>YEAR(SalesDataTable[[#This Row],[Order Date]])</f>
        <v>2026</v>
      </c>
      <c r="D1481" s="10" t="str">
        <f>"Q"&amp;ROUNDUP(MONTH(SalesDataTable[[#This Row],[Order Date]])/3,0)</f>
        <v>Q3</v>
      </c>
      <c r="E1481" s="4" t="str">
        <f>TEXT(SalesDataTable[[#This Row],[Order Date]],"mmm")</f>
        <v>Jul</v>
      </c>
      <c r="F1481" s="4" t="s">
        <v>0</v>
      </c>
      <c r="G1481" s="4" t="s">
        <v>36</v>
      </c>
      <c r="H1481" s="4" t="s">
        <v>2</v>
      </c>
      <c r="I1481" s="4" t="s">
        <v>13</v>
      </c>
      <c r="J1481" s="4" t="s">
        <v>4</v>
      </c>
      <c r="K1481" s="4" t="s">
        <v>26</v>
      </c>
      <c r="L1481" s="8">
        <v>1</v>
      </c>
      <c r="M1481" s="5">
        <v>39.99</v>
      </c>
      <c r="N1481" s="6">
        <v>0.05</v>
      </c>
      <c r="O1481" s="5">
        <v>16.739999999999998</v>
      </c>
      <c r="P1481" s="5">
        <f t="shared" si="92"/>
        <v>37.990499999999997</v>
      </c>
      <c r="Q1481" s="5">
        <f t="shared" si="93"/>
        <v>16.739999999999998</v>
      </c>
      <c r="R1481" s="5">
        <f t="shared" si="94"/>
        <v>21.250499999999999</v>
      </c>
      <c r="S1481" s="7">
        <f t="shared" si="95"/>
        <v>0.55936352509179932</v>
      </c>
    </row>
    <row r="1482" spans="1:19" ht="15.6">
      <c r="A1482" s="2">
        <v>1223</v>
      </c>
      <c r="B1482" s="3">
        <v>46229</v>
      </c>
      <c r="C1482" s="4">
        <f>YEAR(SalesDataTable[[#This Row],[Order Date]])</f>
        <v>2026</v>
      </c>
      <c r="D1482" s="10" t="str">
        <f>"Q"&amp;ROUNDUP(MONTH(SalesDataTable[[#This Row],[Order Date]])/3,0)</f>
        <v>Q3</v>
      </c>
      <c r="E1482" s="4" t="str">
        <f>TEXT(SalesDataTable[[#This Row],[Order Date]],"mmm")</f>
        <v>Jul</v>
      </c>
      <c r="F1482" s="4" t="s">
        <v>6</v>
      </c>
      <c r="G1482" s="4" t="s">
        <v>43</v>
      </c>
      <c r="H1482" s="4" t="s">
        <v>19</v>
      </c>
      <c r="I1482" s="4" t="s">
        <v>13</v>
      </c>
      <c r="J1482" s="4" t="s">
        <v>9</v>
      </c>
      <c r="K1482" s="4" t="s">
        <v>17</v>
      </c>
      <c r="L1482" s="8">
        <v>1</v>
      </c>
      <c r="M1482" s="5">
        <v>140.44</v>
      </c>
      <c r="N1482" s="6">
        <v>0</v>
      </c>
      <c r="O1482" s="5">
        <v>77.08</v>
      </c>
      <c r="P1482" s="5">
        <f t="shared" si="92"/>
        <v>140.44</v>
      </c>
      <c r="Q1482" s="5">
        <f t="shared" si="93"/>
        <v>77.08</v>
      </c>
      <c r="R1482" s="5">
        <f t="shared" si="94"/>
        <v>63.36</v>
      </c>
      <c r="S1482" s="7">
        <f t="shared" si="95"/>
        <v>0.45115351751637711</v>
      </c>
    </row>
    <row r="1483" spans="1:19" ht="15.6">
      <c r="A1483" s="2">
        <v>1370</v>
      </c>
      <c r="B1483" s="3">
        <v>46229</v>
      </c>
      <c r="C1483" s="4">
        <f>YEAR(SalesDataTable[[#This Row],[Order Date]])</f>
        <v>2026</v>
      </c>
      <c r="D1483" s="10" t="str">
        <f>"Q"&amp;ROUNDUP(MONTH(SalesDataTable[[#This Row],[Order Date]])/3,0)</f>
        <v>Q3</v>
      </c>
      <c r="E1483" s="4" t="str">
        <f>TEXT(SalesDataTable[[#This Row],[Order Date]],"mmm")</f>
        <v>Jul</v>
      </c>
      <c r="F1483" s="4" t="s">
        <v>11</v>
      </c>
      <c r="G1483" s="4" t="s">
        <v>39</v>
      </c>
      <c r="H1483" s="4" t="s">
        <v>28</v>
      </c>
      <c r="I1483" s="4" t="s">
        <v>13</v>
      </c>
      <c r="J1483" s="4" t="s">
        <v>34</v>
      </c>
      <c r="K1483" s="4" t="s">
        <v>38</v>
      </c>
      <c r="L1483" s="8">
        <v>2</v>
      </c>
      <c r="M1483" s="5">
        <v>123.73</v>
      </c>
      <c r="N1483" s="6">
        <v>0.05</v>
      </c>
      <c r="O1483" s="5">
        <v>68.22</v>
      </c>
      <c r="P1483" s="5">
        <f t="shared" si="92"/>
        <v>235.08699999999999</v>
      </c>
      <c r="Q1483" s="5">
        <f t="shared" si="93"/>
        <v>136.44</v>
      </c>
      <c r="R1483" s="5">
        <f t="shared" si="94"/>
        <v>98.646999999999991</v>
      </c>
      <c r="S1483" s="7">
        <f t="shared" si="95"/>
        <v>0.41961911973014243</v>
      </c>
    </row>
    <row r="1484" spans="1:19" ht="15.6">
      <c r="A1484" s="2">
        <v>3476</v>
      </c>
      <c r="B1484" s="3">
        <v>46229</v>
      </c>
      <c r="C1484" s="4">
        <f>YEAR(SalesDataTable[[#This Row],[Order Date]])</f>
        <v>2026</v>
      </c>
      <c r="D1484" s="10" t="str">
        <f>"Q"&amp;ROUNDUP(MONTH(SalesDataTable[[#This Row],[Order Date]])/3,0)</f>
        <v>Q3</v>
      </c>
      <c r="E1484" s="4" t="str">
        <f>TEXT(SalesDataTable[[#This Row],[Order Date]],"mmm")</f>
        <v>Jul</v>
      </c>
      <c r="F1484" s="4" t="s">
        <v>20</v>
      </c>
      <c r="G1484" s="4" t="s">
        <v>47</v>
      </c>
      <c r="H1484" s="4" t="s">
        <v>8</v>
      </c>
      <c r="I1484" s="4" t="s">
        <v>13</v>
      </c>
      <c r="J1484" s="4" t="s">
        <v>14</v>
      </c>
      <c r="K1484" s="4" t="s">
        <v>44</v>
      </c>
      <c r="L1484" s="8">
        <v>3</v>
      </c>
      <c r="M1484" s="5">
        <v>132.68</v>
      </c>
      <c r="N1484" s="6">
        <v>0.15</v>
      </c>
      <c r="O1484" s="5">
        <v>67.38</v>
      </c>
      <c r="P1484" s="5">
        <f t="shared" si="92"/>
        <v>338.334</v>
      </c>
      <c r="Q1484" s="5">
        <f t="shared" si="93"/>
        <v>202.14</v>
      </c>
      <c r="R1484" s="5">
        <f t="shared" si="94"/>
        <v>136.19400000000002</v>
      </c>
      <c r="S1484" s="7">
        <f t="shared" si="95"/>
        <v>0.40254304917625783</v>
      </c>
    </row>
    <row r="1485" spans="1:19" ht="15.6">
      <c r="A1485" s="2">
        <v>4066</v>
      </c>
      <c r="B1485" s="3">
        <v>46229</v>
      </c>
      <c r="C1485" s="4">
        <f>YEAR(SalesDataTable[[#This Row],[Order Date]])</f>
        <v>2026</v>
      </c>
      <c r="D1485" s="10" t="str">
        <f>"Q"&amp;ROUNDUP(MONTH(SalesDataTable[[#This Row],[Order Date]])/3,0)</f>
        <v>Q3</v>
      </c>
      <c r="E1485" s="4" t="str">
        <f>TEXT(SalesDataTable[[#This Row],[Order Date]],"mmm")</f>
        <v>Jul</v>
      </c>
      <c r="F1485" s="4" t="s">
        <v>20</v>
      </c>
      <c r="G1485" s="4" t="s">
        <v>31</v>
      </c>
      <c r="H1485" s="4" t="s">
        <v>19</v>
      </c>
      <c r="I1485" s="4" t="s">
        <v>13</v>
      </c>
      <c r="J1485" s="4" t="s">
        <v>34</v>
      </c>
      <c r="K1485" s="4" t="s">
        <v>42</v>
      </c>
      <c r="L1485" s="8">
        <v>1</v>
      </c>
      <c r="M1485" s="5">
        <v>35.479999999999997</v>
      </c>
      <c r="N1485" s="6">
        <v>0.05</v>
      </c>
      <c r="O1485" s="5">
        <v>14.15</v>
      </c>
      <c r="P1485" s="5">
        <f t="shared" si="92"/>
        <v>33.705999999999996</v>
      </c>
      <c r="Q1485" s="5">
        <f t="shared" si="93"/>
        <v>14.15</v>
      </c>
      <c r="R1485" s="5">
        <f t="shared" si="94"/>
        <v>19.555999999999997</v>
      </c>
      <c r="S1485" s="7">
        <f t="shared" si="95"/>
        <v>0.58019343737020113</v>
      </c>
    </row>
    <row r="1486" spans="1:19" ht="15.6">
      <c r="A1486" s="2">
        <v>4153</v>
      </c>
      <c r="B1486" s="3">
        <v>46229</v>
      </c>
      <c r="C1486" s="4">
        <f>YEAR(SalesDataTable[[#This Row],[Order Date]])</f>
        <v>2026</v>
      </c>
      <c r="D1486" s="10" t="str">
        <f>"Q"&amp;ROUNDUP(MONTH(SalesDataTable[[#This Row],[Order Date]])/3,0)</f>
        <v>Q3</v>
      </c>
      <c r="E1486" s="4" t="str">
        <f>TEXT(SalesDataTable[[#This Row],[Order Date]],"mmm")</f>
        <v>Jul</v>
      </c>
      <c r="F1486" s="4" t="s">
        <v>20</v>
      </c>
      <c r="G1486" s="4" t="s">
        <v>31</v>
      </c>
      <c r="H1486" s="4" t="s">
        <v>2</v>
      </c>
      <c r="I1486" s="4" t="s">
        <v>16</v>
      </c>
      <c r="J1486" s="4" t="s">
        <v>14</v>
      </c>
      <c r="K1486" s="4" t="s">
        <v>44</v>
      </c>
      <c r="L1486" s="8">
        <v>3</v>
      </c>
      <c r="M1486" s="5">
        <v>134.63</v>
      </c>
      <c r="N1486" s="6">
        <v>0</v>
      </c>
      <c r="O1486" s="5">
        <v>67.2</v>
      </c>
      <c r="P1486" s="5">
        <f t="shared" si="92"/>
        <v>403.89</v>
      </c>
      <c r="Q1486" s="5">
        <f t="shared" si="93"/>
        <v>201.60000000000002</v>
      </c>
      <c r="R1486" s="5">
        <f t="shared" si="94"/>
        <v>202.28999999999996</v>
      </c>
      <c r="S1486" s="7">
        <f t="shared" si="95"/>
        <v>0.50085419297333422</v>
      </c>
    </row>
    <row r="1487" spans="1:19" ht="15.6">
      <c r="A1487" s="2">
        <v>379</v>
      </c>
      <c r="B1487" s="3">
        <v>46230</v>
      </c>
      <c r="C1487" s="4">
        <f>YEAR(SalesDataTable[[#This Row],[Order Date]])</f>
        <v>2026</v>
      </c>
      <c r="D1487" s="10" t="str">
        <f>"Q"&amp;ROUNDUP(MONTH(SalesDataTable[[#This Row],[Order Date]])/3,0)</f>
        <v>Q3</v>
      </c>
      <c r="E1487" s="4" t="str">
        <f>TEXT(SalesDataTable[[#This Row],[Order Date]],"mmm")</f>
        <v>Jul</v>
      </c>
      <c r="F1487" s="4" t="s">
        <v>0</v>
      </c>
      <c r="G1487" s="4" t="s">
        <v>36</v>
      </c>
      <c r="H1487" s="4" t="s">
        <v>28</v>
      </c>
      <c r="I1487" s="4" t="s">
        <v>13</v>
      </c>
      <c r="J1487" s="4" t="s">
        <v>9</v>
      </c>
      <c r="K1487" s="4" t="s">
        <v>46</v>
      </c>
      <c r="L1487" s="8">
        <v>3</v>
      </c>
      <c r="M1487" s="5">
        <v>72.03</v>
      </c>
      <c r="N1487" s="6">
        <v>0</v>
      </c>
      <c r="O1487" s="5">
        <v>32.46</v>
      </c>
      <c r="P1487" s="5">
        <f t="shared" si="92"/>
        <v>216.09</v>
      </c>
      <c r="Q1487" s="5">
        <f t="shared" si="93"/>
        <v>97.38</v>
      </c>
      <c r="R1487" s="5">
        <f t="shared" si="94"/>
        <v>118.71000000000001</v>
      </c>
      <c r="S1487" s="7">
        <f t="shared" si="95"/>
        <v>0.54935443565181175</v>
      </c>
    </row>
    <row r="1488" spans="1:19" ht="15.6">
      <c r="A1488" s="2">
        <v>820</v>
      </c>
      <c r="B1488" s="3">
        <v>46230</v>
      </c>
      <c r="C1488" s="4">
        <f>YEAR(SalesDataTable[[#This Row],[Order Date]])</f>
        <v>2026</v>
      </c>
      <c r="D1488" s="10" t="str">
        <f>"Q"&amp;ROUNDUP(MONTH(SalesDataTable[[#This Row],[Order Date]])/3,0)</f>
        <v>Q3</v>
      </c>
      <c r="E1488" s="4" t="str">
        <f>TEXT(SalesDataTable[[#This Row],[Order Date]],"mmm")</f>
        <v>Jul</v>
      </c>
      <c r="F1488" s="4" t="s">
        <v>20</v>
      </c>
      <c r="G1488" s="4" t="s">
        <v>31</v>
      </c>
      <c r="H1488" s="4" t="s">
        <v>28</v>
      </c>
      <c r="I1488" s="4" t="s">
        <v>3</v>
      </c>
      <c r="J1488" s="4" t="s">
        <v>34</v>
      </c>
      <c r="K1488" s="4" t="s">
        <v>35</v>
      </c>
      <c r="L1488" s="8">
        <v>1</v>
      </c>
      <c r="M1488" s="5">
        <v>40.24</v>
      </c>
      <c r="N1488" s="6">
        <v>0</v>
      </c>
      <c r="O1488" s="5">
        <v>15.05</v>
      </c>
      <c r="P1488" s="5">
        <f t="shared" si="92"/>
        <v>40.24</v>
      </c>
      <c r="Q1488" s="5">
        <f t="shared" si="93"/>
        <v>15.05</v>
      </c>
      <c r="R1488" s="5">
        <f t="shared" si="94"/>
        <v>25.19</v>
      </c>
      <c r="S1488" s="7">
        <f t="shared" si="95"/>
        <v>0.62599403578528823</v>
      </c>
    </row>
    <row r="1489" spans="1:19" ht="15.6">
      <c r="A1489" s="2">
        <v>2003</v>
      </c>
      <c r="B1489" s="3">
        <v>46230</v>
      </c>
      <c r="C1489" s="4">
        <f>YEAR(SalesDataTable[[#This Row],[Order Date]])</f>
        <v>2026</v>
      </c>
      <c r="D1489" s="10" t="str">
        <f>"Q"&amp;ROUNDUP(MONTH(SalesDataTable[[#This Row],[Order Date]])/3,0)</f>
        <v>Q3</v>
      </c>
      <c r="E1489" s="4" t="str">
        <f>TEXT(SalesDataTable[[#This Row],[Order Date]],"mmm")</f>
        <v>Jul</v>
      </c>
      <c r="F1489" s="4" t="s">
        <v>11</v>
      </c>
      <c r="G1489" s="4" t="s">
        <v>25</v>
      </c>
      <c r="H1489" s="4" t="s">
        <v>19</v>
      </c>
      <c r="I1489" s="4" t="s">
        <v>3</v>
      </c>
      <c r="J1489" s="4" t="s">
        <v>14</v>
      </c>
      <c r="K1489" s="4" t="s">
        <v>15</v>
      </c>
      <c r="L1489" s="8">
        <v>1</v>
      </c>
      <c r="M1489" s="5">
        <v>36.14</v>
      </c>
      <c r="N1489" s="6">
        <v>0</v>
      </c>
      <c r="O1489" s="5">
        <v>13.52</v>
      </c>
      <c r="P1489" s="5">
        <f t="shared" si="92"/>
        <v>36.14</v>
      </c>
      <c r="Q1489" s="5">
        <f t="shared" si="93"/>
        <v>13.52</v>
      </c>
      <c r="R1489" s="5">
        <f t="shared" si="94"/>
        <v>22.62</v>
      </c>
      <c r="S1489" s="7">
        <f t="shared" si="95"/>
        <v>0.62589928057553956</v>
      </c>
    </row>
    <row r="1490" spans="1:19" ht="15.6">
      <c r="A1490" s="2">
        <v>2682</v>
      </c>
      <c r="B1490" s="3">
        <v>46230</v>
      </c>
      <c r="C1490" s="4">
        <f>YEAR(SalesDataTable[[#This Row],[Order Date]])</f>
        <v>2026</v>
      </c>
      <c r="D1490" s="10" t="str">
        <f>"Q"&amp;ROUNDUP(MONTH(SalesDataTable[[#This Row],[Order Date]])/3,0)</f>
        <v>Q3</v>
      </c>
      <c r="E1490" s="4" t="str">
        <f>TEXT(SalesDataTable[[#This Row],[Order Date]],"mmm")</f>
        <v>Jul</v>
      </c>
      <c r="F1490" s="4" t="s">
        <v>6</v>
      </c>
      <c r="G1490" s="4" t="s">
        <v>41</v>
      </c>
      <c r="H1490" s="4" t="s">
        <v>2</v>
      </c>
      <c r="I1490" s="4" t="s">
        <v>13</v>
      </c>
      <c r="J1490" s="4" t="s">
        <v>34</v>
      </c>
      <c r="K1490" s="4" t="s">
        <v>35</v>
      </c>
      <c r="L1490" s="8">
        <v>2</v>
      </c>
      <c r="M1490" s="5">
        <v>40.22</v>
      </c>
      <c r="N1490" s="6">
        <v>0.05</v>
      </c>
      <c r="O1490" s="5">
        <v>14.72</v>
      </c>
      <c r="P1490" s="5">
        <f t="shared" si="92"/>
        <v>76.417999999999992</v>
      </c>
      <c r="Q1490" s="5">
        <f t="shared" si="93"/>
        <v>29.44</v>
      </c>
      <c r="R1490" s="5">
        <f t="shared" si="94"/>
        <v>46.977999999999994</v>
      </c>
      <c r="S1490" s="7">
        <f t="shared" si="95"/>
        <v>0.61475045146431473</v>
      </c>
    </row>
    <row r="1491" spans="1:19" ht="15.6">
      <c r="A1491" s="2">
        <v>3860</v>
      </c>
      <c r="B1491" s="3">
        <v>46230</v>
      </c>
      <c r="C1491" s="4">
        <f>YEAR(SalesDataTable[[#This Row],[Order Date]])</f>
        <v>2026</v>
      </c>
      <c r="D1491" s="10" t="str">
        <f>"Q"&amp;ROUNDUP(MONTH(SalesDataTable[[#This Row],[Order Date]])/3,0)</f>
        <v>Q3</v>
      </c>
      <c r="E1491" s="4" t="str">
        <f>TEXT(SalesDataTable[[#This Row],[Order Date]],"mmm")</f>
        <v>Jul</v>
      </c>
      <c r="F1491" s="4" t="s">
        <v>20</v>
      </c>
      <c r="G1491" s="4" t="s">
        <v>31</v>
      </c>
      <c r="H1491" s="4" t="s">
        <v>2</v>
      </c>
      <c r="I1491" s="4" t="s">
        <v>3</v>
      </c>
      <c r="J1491" s="4" t="s">
        <v>34</v>
      </c>
      <c r="K1491" s="4" t="s">
        <v>42</v>
      </c>
      <c r="L1491" s="8">
        <v>3</v>
      </c>
      <c r="M1491" s="5">
        <v>37.130000000000003</v>
      </c>
      <c r="N1491" s="6">
        <v>0.05</v>
      </c>
      <c r="O1491" s="5">
        <v>14.29</v>
      </c>
      <c r="P1491" s="5">
        <f t="shared" si="92"/>
        <v>105.82050000000001</v>
      </c>
      <c r="Q1491" s="5">
        <f t="shared" si="93"/>
        <v>42.87</v>
      </c>
      <c r="R1491" s="5">
        <f t="shared" si="94"/>
        <v>62.950500000000012</v>
      </c>
      <c r="S1491" s="7">
        <f t="shared" si="95"/>
        <v>0.59488000907196625</v>
      </c>
    </row>
    <row r="1492" spans="1:19" ht="15.6">
      <c r="A1492" s="2">
        <v>4063</v>
      </c>
      <c r="B1492" s="3">
        <v>46230</v>
      </c>
      <c r="C1492" s="4">
        <f>YEAR(SalesDataTable[[#This Row],[Order Date]])</f>
        <v>2026</v>
      </c>
      <c r="D1492" s="10" t="str">
        <f>"Q"&amp;ROUNDUP(MONTH(SalesDataTable[[#This Row],[Order Date]])/3,0)</f>
        <v>Q3</v>
      </c>
      <c r="E1492" s="4" t="str">
        <f>TEXT(SalesDataTable[[#This Row],[Order Date]],"mmm")</f>
        <v>Jul</v>
      </c>
      <c r="F1492" s="4" t="s">
        <v>0</v>
      </c>
      <c r="G1492" s="4" t="s">
        <v>36</v>
      </c>
      <c r="H1492" s="4" t="s">
        <v>2</v>
      </c>
      <c r="I1492" s="4" t="s">
        <v>13</v>
      </c>
      <c r="J1492" s="4" t="s">
        <v>23</v>
      </c>
      <c r="K1492" s="4" t="s">
        <v>51</v>
      </c>
      <c r="L1492" s="8">
        <v>4</v>
      </c>
      <c r="M1492" s="5">
        <v>125.07</v>
      </c>
      <c r="N1492" s="6">
        <v>0.05</v>
      </c>
      <c r="O1492" s="5">
        <v>60</v>
      </c>
      <c r="P1492" s="5">
        <f t="shared" si="92"/>
        <v>475.26599999999996</v>
      </c>
      <c r="Q1492" s="5">
        <f t="shared" si="93"/>
        <v>240</v>
      </c>
      <c r="R1492" s="5">
        <f t="shared" si="94"/>
        <v>235.26599999999996</v>
      </c>
      <c r="S1492" s="7">
        <f t="shared" si="95"/>
        <v>0.4950196311118405</v>
      </c>
    </row>
    <row r="1493" spans="1:19" ht="15.6">
      <c r="A1493" s="2">
        <v>4474</v>
      </c>
      <c r="B1493" s="3">
        <v>46230</v>
      </c>
      <c r="C1493" s="4">
        <f>YEAR(SalesDataTable[[#This Row],[Order Date]])</f>
        <v>2026</v>
      </c>
      <c r="D1493" s="10" t="str">
        <f>"Q"&amp;ROUNDUP(MONTH(SalesDataTable[[#This Row],[Order Date]])/3,0)</f>
        <v>Q3</v>
      </c>
      <c r="E1493" s="4" t="str">
        <f>TEXT(SalesDataTable[[#This Row],[Order Date]],"mmm")</f>
        <v>Jul</v>
      </c>
      <c r="F1493" s="4" t="s">
        <v>20</v>
      </c>
      <c r="G1493" s="4" t="s">
        <v>47</v>
      </c>
      <c r="H1493" s="4" t="s">
        <v>8</v>
      </c>
      <c r="I1493" s="4" t="s">
        <v>3</v>
      </c>
      <c r="J1493" s="4" t="s">
        <v>34</v>
      </c>
      <c r="K1493" s="4" t="s">
        <v>38</v>
      </c>
      <c r="L1493" s="8">
        <v>5</v>
      </c>
      <c r="M1493" s="5">
        <v>122.14</v>
      </c>
      <c r="N1493" s="6">
        <v>0.05</v>
      </c>
      <c r="O1493" s="5">
        <v>70.64</v>
      </c>
      <c r="P1493" s="5">
        <f t="shared" si="92"/>
        <v>580.16499999999996</v>
      </c>
      <c r="Q1493" s="5">
        <f t="shared" si="93"/>
        <v>353.2</v>
      </c>
      <c r="R1493" s="5">
        <f t="shared" si="94"/>
        <v>226.96499999999997</v>
      </c>
      <c r="S1493" s="7">
        <f t="shared" si="95"/>
        <v>0.39120767367903958</v>
      </c>
    </row>
    <row r="1494" spans="1:19" ht="15.6">
      <c r="A1494" s="2">
        <v>21</v>
      </c>
      <c r="B1494" s="3">
        <v>46231</v>
      </c>
      <c r="C1494" s="4">
        <f>YEAR(SalesDataTable[[#This Row],[Order Date]])</f>
        <v>2026</v>
      </c>
      <c r="D1494" s="10" t="str">
        <f>"Q"&amp;ROUNDUP(MONTH(SalesDataTable[[#This Row],[Order Date]])/3,0)</f>
        <v>Q3</v>
      </c>
      <c r="E1494" s="4" t="str">
        <f>TEXT(SalesDataTable[[#This Row],[Order Date]],"mmm")</f>
        <v>Jul</v>
      </c>
      <c r="F1494" s="4" t="s">
        <v>6</v>
      </c>
      <c r="G1494" s="4" t="s">
        <v>41</v>
      </c>
      <c r="H1494" s="4" t="s">
        <v>2</v>
      </c>
      <c r="I1494" s="4" t="s">
        <v>16</v>
      </c>
      <c r="J1494" s="4" t="s">
        <v>23</v>
      </c>
      <c r="K1494" s="4" t="s">
        <v>51</v>
      </c>
      <c r="L1494" s="8">
        <v>1</v>
      </c>
      <c r="M1494" s="5">
        <v>120.09</v>
      </c>
      <c r="N1494" s="6">
        <v>0</v>
      </c>
      <c r="O1494" s="5">
        <v>62.18</v>
      </c>
      <c r="P1494" s="5">
        <f t="shared" si="92"/>
        <v>120.09</v>
      </c>
      <c r="Q1494" s="5">
        <f t="shared" si="93"/>
        <v>62.18</v>
      </c>
      <c r="R1494" s="5">
        <f t="shared" si="94"/>
        <v>57.910000000000004</v>
      </c>
      <c r="S1494" s="7">
        <f t="shared" si="95"/>
        <v>0.48222166708302111</v>
      </c>
    </row>
    <row r="1495" spans="1:19" ht="15.6">
      <c r="A1495" s="2">
        <v>368</v>
      </c>
      <c r="B1495" s="3">
        <v>46231</v>
      </c>
      <c r="C1495" s="4">
        <f>YEAR(SalesDataTable[[#This Row],[Order Date]])</f>
        <v>2026</v>
      </c>
      <c r="D1495" s="10" t="str">
        <f>"Q"&amp;ROUNDUP(MONTH(SalesDataTable[[#This Row],[Order Date]])/3,0)</f>
        <v>Q3</v>
      </c>
      <c r="E1495" s="4" t="str">
        <f>TEXT(SalesDataTable[[#This Row],[Order Date]],"mmm")</f>
        <v>Jul</v>
      </c>
      <c r="F1495" s="4" t="s">
        <v>20</v>
      </c>
      <c r="G1495" s="4" t="s">
        <v>21</v>
      </c>
      <c r="H1495" s="4" t="s">
        <v>28</v>
      </c>
      <c r="I1495" s="4" t="s">
        <v>3</v>
      </c>
      <c r="J1495" s="4" t="s">
        <v>4</v>
      </c>
      <c r="K1495" s="4" t="s">
        <v>30</v>
      </c>
      <c r="L1495" s="8">
        <v>6</v>
      </c>
      <c r="M1495" s="5">
        <v>102.75</v>
      </c>
      <c r="N1495" s="6">
        <v>0</v>
      </c>
      <c r="O1495" s="5">
        <v>51.55</v>
      </c>
      <c r="P1495" s="5">
        <f t="shared" si="92"/>
        <v>616.5</v>
      </c>
      <c r="Q1495" s="5">
        <f t="shared" si="93"/>
        <v>309.29999999999995</v>
      </c>
      <c r="R1495" s="5">
        <f t="shared" si="94"/>
        <v>307.20000000000005</v>
      </c>
      <c r="S1495" s="7">
        <f t="shared" si="95"/>
        <v>0.49829683698296845</v>
      </c>
    </row>
    <row r="1496" spans="1:19" ht="15.6">
      <c r="A1496" s="2">
        <v>457</v>
      </c>
      <c r="B1496" s="3">
        <v>46231</v>
      </c>
      <c r="C1496" s="4">
        <f>YEAR(SalesDataTable[[#This Row],[Order Date]])</f>
        <v>2026</v>
      </c>
      <c r="D1496" s="10" t="str">
        <f>"Q"&amp;ROUNDUP(MONTH(SalesDataTable[[#This Row],[Order Date]])/3,0)</f>
        <v>Q3</v>
      </c>
      <c r="E1496" s="4" t="str">
        <f>TEXT(SalesDataTable[[#This Row],[Order Date]],"mmm")</f>
        <v>Jul</v>
      </c>
      <c r="F1496" s="4" t="s">
        <v>11</v>
      </c>
      <c r="G1496" s="4" t="s">
        <v>12</v>
      </c>
      <c r="H1496" s="4" t="s">
        <v>2</v>
      </c>
      <c r="I1496" s="4" t="s">
        <v>3</v>
      </c>
      <c r="J1496" s="4" t="s">
        <v>23</v>
      </c>
      <c r="K1496" s="4" t="s">
        <v>29</v>
      </c>
      <c r="L1496" s="8">
        <v>4</v>
      </c>
      <c r="M1496" s="5">
        <v>191.15</v>
      </c>
      <c r="N1496" s="6">
        <v>0</v>
      </c>
      <c r="O1496" s="5">
        <v>105.01</v>
      </c>
      <c r="P1496" s="5">
        <f t="shared" si="92"/>
        <v>764.6</v>
      </c>
      <c r="Q1496" s="5">
        <f t="shared" si="93"/>
        <v>420.04</v>
      </c>
      <c r="R1496" s="5">
        <f t="shared" si="94"/>
        <v>344.56</v>
      </c>
      <c r="S1496" s="7">
        <f t="shared" si="95"/>
        <v>0.45064085796494896</v>
      </c>
    </row>
    <row r="1497" spans="1:19" ht="15.6">
      <c r="A1497" s="2">
        <v>1516</v>
      </c>
      <c r="B1497" s="3">
        <v>46231</v>
      </c>
      <c r="C1497" s="4">
        <f>YEAR(SalesDataTable[[#This Row],[Order Date]])</f>
        <v>2026</v>
      </c>
      <c r="D1497" s="10" t="str">
        <f>"Q"&amp;ROUNDUP(MONTH(SalesDataTable[[#This Row],[Order Date]])/3,0)</f>
        <v>Q3</v>
      </c>
      <c r="E1497" s="4" t="str">
        <f>TEXT(SalesDataTable[[#This Row],[Order Date]],"mmm")</f>
        <v>Jul</v>
      </c>
      <c r="F1497" s="4" t="s">
        <v>0</v>
      </c>
      <c r="G1497" s="4" t="s">
        <v>36</v>
      </c>
      <c r="H1497" s="4" t="s">
        <v>2</v>
      </c>
      <c r="I1497" s="4" t="s">
        <v>16</v>
      </c>
      <c r="J1497" s="4" t="s">
        <v>34</v>
      </c>
      <c r="K1497" s="4" t="s">
        <v>35</v>
      </c>
      <c r="L1497" s="8">
        <v>2</v>
      </c>
      <c r="M1497" s="5">
        <v>40.15</v>
      </c>
      <c r="N1497" s="6">
        <v>0.1</v>
      </c>
      <c r="O1497" s="5">
        <v>14.86</v>
      </c>
      <c r="P1497" s="5">
        <f t="shared" si="92"/>
        <v>72.27</v>
      </c>
      <c r="Q1497" s="5">
        <f t="shared" si="93"/>
        <v>29.72</v>
      </c>
      <c r="R1497" s="5">
        <f t="shared" si="94"/>
        <v>42.55</v>
      </c>
      <c r="S1497" s="7">
        <f t="shared" si="95"/>
        <v>0.58876435588764353</v>
      </c>
    </row>
    <row r="1498" spans="1:19" ht="15.6">
      <c r="A1498" s="2">
        <v>2266</v>
      </c>
      <c r="B1498" s="3">
        <v>46231</v>
      </c>
      <c r="C1498" s="4">
        <f>YEAR(SalesDataTable[[#This Row],[Order Date]])</f>
        <v>2026</v>
      </c>
      <c r="D1498" s="10" t="str">
        <f>"Q"&amp;ROUNDUP(MONTH(SalesDataTable[[#This Row],[Order Date]])/3,0)</f>
        <v>Q3</v>
      </c>
      <c r="E1498" s="4" t="str">
        <f>TEXT(SalesDataTable[[#This Row],[Order Date]],"mmm")</f>
        <v>Jul</v>
      </c>
      <c r="F1498" s="4" t="s">
        <v>6</v>
      </c>
      <c r="G1498" s="4" t="s">
        <v>41</v>
      </c>
      <c r="H1498" s="4" t="s">
        <v>28</v>
      </c>
      <c r="I1498" s="4" t="s">
        <v>16</v>
      </c>
      <c r="J1498" s="4" t="s">
        <v>23</v>
      </c>
      <c r="K1498" s="4" t="s">
        <v>40</v>
      </c>
      <c r="L1498" s="8">
        <v>1</v>
      </c>
      <c r="M1498" s="5">
        <v>83.05</v>
      </c>
      <c r="N1498" s="6">
        <v>0</v>
      </c>
      <c r="O1498" s="5">
        <v>38.86</v>
      </c>
      <c r="P1498" s="5">
        <f t="shared" si="92"/>
        <v>83.05</v>
      </c>
      <c r="Q1498" s="5">
        <f t="shared" si="93"/>
        <v>38.86</v>
      </c>
      <c r="R1498" s="5">
        <f t="shared" si="94"/>
        <v>44.19</v>
      </c>
      <c r="S1498" s="7">
        <f t="shared" si="95"/>
        <v>0.53208910295003009</v>
      </c>
    </row>
    <row r="1499" spans="1:19" ht="15.6">
      <c r="A1499" s="2">
        <v>2802</v>
      </c>
      <c r="B1499" s="3">
        <v>46231</v>
      </c>
      <c r="C1499" s="4">
        <f>YEAR(SalesDataTable[[#This Row],[Order Date]])</f>
        <v>2026</v>
      </c>
      <c r="D1499" s="10" t="str">
        <f>"Q"&amp;ROUNDUP(MONTH(SalesDataTable[[#This Row],[Order Date]])/3,0)</f>
        <v>Q3</v>
      </c>
      <c r="E1499" s="4" t="str">
        <f>TEXT(SalesDataTable[[#This Row],[Order Date]],"mmm")</f>
        <v>Jul</v>
      </c>
      <c r="F1499" s="4" t="s">
        <v>0</v>
      </c>
      <c r="G1499" s="4" t="s">
        <v>36</v>
      </c>
      <c r="H1499" s="4" t="s">
        <v>2</v>
      </c>
      <c r="I1499" s="4" t="s">
        <v>3</v>
      </c>
      <c r="J1499" s="4" t="s">
        <v>9</v>
      </c>
      <c r="K1499" s="4" t="s">
        <v>17</v>
      </c>
      <c r="L1499" s="8">
        <v>2</v>
      </c>
      <c r="M1499" s="5">
        <v>146.22999999999999</v>
      </c>
      <c r="N1499" s="6">
        <v>0</v>
      </c>
      <c r="O1499" s="5">
        <v>79.040000000000006</v>
      </c>
      <c r="P1499" s="5">
        <f t="shared" si="92"/>
        <v>292.45999999999998</v>
      </c>
      <c r="Q1499" s="5">
        <f t="shared" si="93"/>
        <v>158.08000000000001</v>
      </c>
      <c r="R1499" s="5">
        <f t="shared" si="94"/>
        <v>134.37999999999997</v>
      </c>
      <c r="S1499" s="7">
        <f t="shared" si="95"/>
        <v>0.45948163851466861</v>
      </c>
    </row>
    <row r="1500" spans="1:19" ht="15.6">
      <c r="A1500" s="2">
        <v>3604</v>
      </c>
      <c r="B1500" s="3">
        <v>46231</v>
      </c>
      <c r="C1500" s="4">
        <f>YEAR(SalesDataTable[[#This Row],[Order Date]])</f>
        <v>2026</v>
      </c>
      <c r="D1500" s="10" t="str">
        <f>"Q"&amp;ROUNDUP(MONTH(SalesDataTable[[#This Row],[Order Date]])/3,0)</f>
        <v>Q3</v>
      </c>
      <c r="E1500" s="4" t="str">
        <f>TEXT(SalesDataTable[[#This Row],[Order Date]],"mmm")</f>
        <v>Jul</v>
      </c>
      <c r="F1500" s="4" t="s">
        <v>6</v>
      </c>
      <c r="G1500" s="4" t="s">
        <v>49</v>
      </c>
      <c r="H1500" s="4" t="s">
        <v>2</v>
      </c>
      <c r="I1500" s="4" t="s">
        <v>3</v>
      </c>
      <c r="J1500" s="4" t="s">
        <v>9</v>
      </c>
      <c r="K1500" s="4" t="s">
        <v>17</v>
      </c>
      <c r="L1500" s="8">
        <v>2</v>
      </c>
      <c r="M1500" s="5">
        <v>144.09</v>
      </c>
      <c r="N1500" s="6">
        <v>0</v>
      </c>
      <c r="O1500" s="5">
        <v>77.67</v>
      </c>
      <c r="P1500" s="5">
        <f t="shared" si="92"/>
        <v>288.18</v>
      </c>
      <c r="Q1500" s="5">
        <f t="shared" si="93"/>
        <v>155.34</v>
      </c>
      <c r="R1500" s="5">
        <f t="shared" si="94"/>
        <v>132.84</v>
      </c>
      <c r="S1500" s="7">
        <f t="shared" si="95"/>
        <v>0.46096189881324173</v>
      </c>
    </row>
    <row r="1501" spans="1:19" ht="15.6">
      <c r="A1501" s="2">
        <v>3644</v>
      </c>
      <c r="B1501" s="3">
        <v>46231</v>
      </c>
      <c r="C1501" s="4">
        <f>YEAR(SalesDataTable[[#This Row],[Order Date]])</f>
        <v>2026</v>
      </c>
      <c r="D1501" s="10" t="str">
        <f>"Q"&amp;ROUNDUP(MONTH(SalesDataTable[[#This Row],[Order Date]])/3,0)</f>
        <v>Q3</v>
      </c>
      <c r="E1501" s="4" t="str">
        <f>TEXT(SalesDataTable[[#This Row],[Order Date]],"mmm")</f>
        <v>Jul</v>
      </c>
      <c r="F1501" s="4" t="s">
        <v>11</v>
      </c>
      <c r="G1501" s="4" t="s">
        <v>39</v>
      </c>
      <c r="H1501" s="4" t="s">
        <v>19</v>
      </c>
      <c r="I1501" s="4" t="s">
        <v>16</v>
      </c>
      <c r="J1501" s="4" t="s">
        <v>9</v>
      </c>
      <c r="K1501" s="4" t="s">
        <v>10</v>
      </c>
      <c r="L1501" s="8">
        <v>3</v>
      </c>
      <c r="M1501" s="5">
        <v>93.01</v>
      </c>
      <c r="N1501" s="6">
        <v>0.15</v>
      </c>
      <c r="O1501" s="5">
        <v>46.68</v>
      </c>
      <c r="P1501" s="5">
        <f t="shared" si="92"/>
        <v>237.17550000000003</v>
      </c>
      <c r="Q1501" s="5">
        <f t="shared" si="93"/>
        <v>140.04</v>
      </c>
      <c r="R1501" s="5">
        <f t="shared" si="94"/>
        <v>97.135500000000036</v>
      </c>
      <c r="S1501" s="7">
        <f t="shared" si="95"/>
        <v>0.4095511551572571</v>
      </c>
    </row>
    <row r="1502" spans="1:19" ht="15.6">
      <c r="A1502" s="2">
        <v>4271</v>
      </c>
      <c r="B1502" s="3">
        <v>46231</v>
      </c>
      <c r="C1502" s="4">
        <f>YEAR(SalesDataTable[[#This Row],[Order Date]])</f>
        <v>2026</v>
      </c>
      <c r="D1502" s="10" t="str">
        <f>"Q"&amp;ROUNDUP(MONTH(SalesDataTable[[#This Row],[Order Date]])/3,0)</f>
        <v>Q3</v>
      </c>
      <c r="E1502" s="4" t="str">
        <f>TEXT(SalesDataTable[[#This Row],[Order Date]],"mmm")</f>
        <v>Jul</v>
      </c>
      <c r="F1502" s="4" t="s">
        <v>0</v>
      </c>
      <c r="G1502" s="4" t="s">
        <v>1</v>
      </c>
      <c r="H1502" s="4" t="s">
        <v>19</v>
      </c>
      <c r="I1502" s="4" t="s">
        <v>13</v>
      </c>
      <c r="J1502" s="4" t="s">
        <v>23</v>
      </c>
      <c r="K1502" s="4" t="s">
        <v>51</v>
      </c>
      <c r="L1502" s="8">
        <v>1</v>
      </c>
      <c r="M1502" s="5">
        <v>121.61</v>
      </c>
      <c r="N1502" s="6">
        <v>0.1</v>
      </c>
      <c r="O1502" s="5">
        <v>60.58</v>
      </c>
      <c r="P1502" s="5">
        <f t="shared" si="92"/>
        <v>109.449</v>
      </c>
      <c r="Q1502" s="5">
        <f t="shared" si="93"/>
        <v>60.58</v>
      </c>
      <c r="R1502" s="5">
        <f t="shared" si="94"/>
        <v>48.869</v>
      </c>
      <c r="S1502" s="7">
        <f t="shared" si="95"/>
        <v>0.4465001964385239</v>
      </c>
    </row>
    <row r="1503" spans="1:19" ht="15.6">
      <c r="A1503" s="2">
        <v>272</v>
      </c>
      <c r="B1503" s="3">
        <v>46232</v>
      </c>
      <c r="C1503" s="4">
        <f>YEAR(SalesDataTable[[#This Row],[Order Date]])</f>
        <v>2026</v>
      </c>
      <c r="D1503" s="10" t="str">
        <f>"Q"&amp;ROUNDUP(MONTH(SalesDataTable[[#This Row],[Order Date]])/3,0)</f>
        <v>Q3</v>
      </c>
      <c r="E1503" s="4" t="str">
        <f>TEXT(SalesDataTable[[#This Row],[Order Date]],"mmm")</f>
        <v>Jul</v>
      </c>
      <c r="F1503" s="4" t="s">
        <v>20</v>
      </c>
      <c r="G1503" s="4" t="s">
        <v>21</v>
      </c>
      <c r="H1503" s="4" t="s">
        <v>2</v>
      </c>
      <c r="I1503" s="4" t="s">
        <v>16</v>
      </c>
      <c r="J1503" s="4" t="s">
        <v>23</v>
      </c>
      <c r="K1503" s="4" t="s">
        <v>29</v>
      </c>
      <c r="L1503" s="8">
        <v>2</v>
      </c>
      <c r="M1503" s="5">
        <v>195.09</v>
      </c>
      <c r="N1503" s="6">
        <v>0</v>
      </c>
      <c r="O1503" s="5">
        <v>106.82</v>
      </c>
      <c r="P1503" s="5">
        <f t="shared" si="92"/>
        <v>390.18</v>
      </c>
      <c r="Q1503" s="5">
        <f t="shared" si="93"/>
        <v>213.64</v>
      </c>
      <c r="R1503" s="5">
        <f t="shared" si="94"/>
        <v>176.54000000000002</v>
      </c>
      <c r="S1503" s="7">
        <f t="shared" si="95"/>
        <v>0.45245783997129535</v>
      </c>
    </row>
    <row r="1504" spans="1:19" ht="15.6">
      <c r="A1504" s="2">
        <v>1469</v>
      </c>
      <c r="B1504" s="3">
        <v>46232</v>
      </c>
      <c r="C1504" s="4">
        <f>YEAR(SalesDataTable[[#This Row],[Order Date]])</f>
        <v>2026</v>
      </c>
      <c r="D1504" s="10" t="str">
        <f>"Q"&amp;ROUNDUP(MONTH(SalesDataTable[[#This Row],[Order Date]])/3,0)</f>
        <v>Q3</v>
      </c>
      <c r="E1504" s="4" t="str">
        <f>TEXT(SalesDataTable[[#This Row],[Order Date]],"mmm")</f>
        <v>Jul</v>
      </c>
      <c r="F1504" s="4" t="s">
        <v>11</v>
      </c>
      <c r="G1504" s="4" t="s">
        <v>39</v>
      </c>
      <c r="H1504" s="4" t="s">
        <v>19</v>
      </c>
      <c r="I1504" s="4" t="s">
        <v>3</v>
      </c>
      <c r="J1504" s="4" t="s">
        <v>14</v>
      </c>
      <c r="K1504" s="4" t="s">
        <v>48</v>
      </c>
      <c r="L1504" s="8">
        <v>3</v>
      </c>
      <c r="M1504" s="5">
        <v>167.52</v>
      </c>
      <c r="N1504" s="6">
        <v>0</v>
      </c>
      <c r="O1504" s="5">
        <v>87.26</v>
      </c>
      <c r="P1504" s="5">
        <f t="shared" si="92"/>
        <v>502.56000000000006</v>
      </c>
      <c r="Q1504" s="5">
        <f t="shared" si="93"/>
        <v>261.78000000000003</v>
      </c>
      <c r="R1504" s="5">
        <f t="shared" si="94"/>
        <v>240.78000000000003</v>
      </c>
      <c r="S1504" s="7">
        <f t="shared" si="95"/>
        <v>0.4791069723018147</v>
      </c>
    </row>
    <row r="1505" spans="1:19" ht="15.6">
      <c r="A1505" s="2">
        <v>2253</v>
      </c>
      <c r="B1505" s="3">
        <v>46232</v>
      </c>
      <c r="C1505" s="4">
        <f>YEAR(SalesDataTable[[#This Row],[Order Date]])</f>
        <v>2026</v>
      </c>
      <c r="D1505" s="10" t="str">
        <f>"Q"&amp;ROUNDUP(MONTH(SalesDataTable[[#This Row],[Order Date]])/3,0)</f>
        <v>Q3</v>
      </c>
      <c r="E1505" s="4" t="str">
        <f>TEXT(SalesDataTable[[#This Row],[Order Date]],"mmm")</f>
        <v>Jul</v>
      </c>
      <c r="F1505" s="4" t="s">
        <v>6</v>
      </c>
      <c r="G1505" s="4" t="s">
        <v>49</v>
      </c>
      <c r="H1505" s="4" t="s">
        <v>28</v>
      </c>
      <c r="I1505" s="4" t="s">
        <v>13</v>
      </c>
      <c r="J1505" s="4" t="s">
        <v>4</v>
      </c>
      <c r="K1505" s="4" t="s">
        <v>22</v>
      </c>
      <c r="L1505" s="8">
        <v>3</v>
      </c>
      <c r="M1505" s="5">
        <v>50.98</v>
      </c>
      <c r="N1505" s="6">
        <v>0</v>
      </c>
      <c r="O1505" s="5">
        <v>22.63</v>
      </c>
      <c r="P1505" s="5">
        <f t="shared" si="92"/>
        <v>152.94</v>
      </c>
      <c r="Q1505" s="5">
        <f t="shared" si="93"/>
        <v>67.89</v>
      </c>
      <c r="R1505" s="5">
        <f t="shared" si="94"/>
        <v>85.05</v>
      </c>
      <c r="S1505" s="7">
        <f t="shared" si="95"/>
        <v>0.55610043154178113</v>
      </c>
    </row>
    <row r="1506" spans="1:19" ht="15.6">
      <c r="A1506" s="2">
        <v>2554</v>
      </c>
      <c r="B1506" s="3">
        <v>46232</v>
      </c>
      <c r="C1506" s="4">
        <f>YEAR(SalesDataTable[[#This Row],[Order Date]])</f>
        <v>2026</v>
      </c>
      <c r="D1506" s="10" t="str">
        <f>"Q"&amp;ROUNDUP(MONTH(SalesDataTable[[#This Row],[Order Date]])/3,0)</f>
        <v>Q3</v>
      </c>
      <c r="E1506" s="4" t="str">
        <f>TEXT(SalesDataTable[[#This Row],[Order Date]],"mmm")</f>
        <v>Jul</v>
      </c>
      <c r="F1506" s="4" t="s">
        <v>6</v>
      </c>
      <c r="G1506" s="4" t="s">
        <v>41</v>
      </c>
      <c r="H1506" s="4" t="s">
        <v>28</v>
      </c>
      <c r="I1506" s="4" t="s">
        <v>13</v>
      </c>
      <c r="J1506" s="4" t="s">
        <v>34</v>
      </c>
      <c r="K1506" s="4" t="s">
        <v>45</v>
      </c>
      <c r="L1506" s="8">
        <v>2</v>
      </c>
      <c r="M1506" s="5">
        <v>49.98</v>
      </c>
      <c r="N1506" s="6">
        <v>0.1</v>
      </c>
      <c r="O1506" s="5">
        <v>21.91</v>
      </c>
      <c r="P1506" s="5">
        <f t="shared" si="92"/>
        <v>89.963999999999999</v>
      </c>
      <c r="Q1506" s="5">
        <f t="shared" si="93"/>
        <v>43.82</v>
      </c>
      <c r="R1506" s="5">
        <f t="shared" si="94"/>
        <v>46.143999999999998</v>
      </c>
      <c r="S1506" s="7">
        <f t="shared" si="95"/>
        <v>0.51291627762215997</v>
      </c>
    </row>
    <row r="1507" spans="1:19" ht="15.6">
      <c r="A1507" s="2">
        <v>2624</v>
      </c>
      <c r="B1507" s="3">
        <v>46232</v>
      </c>
      <c r="C1507" s="4">
        <f>YEAR(SalesDataTable[[#This Row],[Order Date]])</f>
        <v>2026</v>
      </c>
      <c r="D1507" s="10" t="str">
        <f>"Q"&amp;ROUNDUP(MONTH(SalesDataTable[[#This Row],[Order Date]])/3,0)</f>
        <v>Q3</v>
      </c>
      <c r="E1507" s="4" t="str">
        <f>TEXT(SalesDataTable[[#This Row],[Order Date]],"mmm")</f>
        <v>Jul</v>
      </c>
      <c r="F1507" s="4" t="s">
        <v>20</v>
      </c>
      <c r="G1507" s="4" t="s">
        <v>21</v>
      </c>
      <c r="H1507" s="4" t="s">
        <v>8</v>
      </c>
      <c r="I1507" s="4" t="s">
        <v>16</v>
      </c>
      <c r="J1507" s="4" t="s">
        <v>14</v>
      </c>
      <c r="K1507" s="4" t="s">
        <v>15</v>
      </c>
      <c r="L1507" s="8">
        <v>4</v>
      </c>
      <c r="M1507" s="5">
        <v>36.44</v>
      </c>
      <c r="N1507" s="6">
        <v>0.15</v>
      </c>
      <c r="O1507" s="5">
        <v>13.32</v>
      </c>
      <c r="P1507" s="5">
        <f t="shared" si="92"/>
        <v>123.89599999999999</v>
      </c>
      <c r="Q1507" s="5">
        <f t="shared" si="93"/>
        <v>53.28</v>
      </c>
      <c r="R1507" s="5">
        <f t="shared" si="94"/>
        <v>70.615999999999985</v>
      </c>
      <c r="S1507" s="7">
        <f t="shared" si="95"/>
        <v>0.5699619035319945</v>
      </c>
    </row>
    <row r="1508" spans="1:19" ht="15.6">
      <c r="A1508" s="2">
        <v>3338</v>
      </c>
      <c r="B1508" s="3">
        <v>46232</v>
      </c>
      <c r="C1508" s="4">
        <f>YEAR(SalesDataTable[[#This Row],[Order Date]])</f>
        <v>2026</v>
      </c>
      <c r="D1508" s="10" t="str">
        <f>"Q"&amp;ROUNDUP(MONTH(SalesDataTable[[#This Row],[Order Date]])/3,0)</f>
        <v>Q3</v>
      </c>
      <c r="E1508" s="4" t="str">
        <f>TEXT(SalesDataTable[[#This Row],[Order Date]],"mmm")</f>
        <v>Jul</v>
      </c>
      <c r="F1508" s="4" t="s">
        <v>0</v>
      </c>
      <c r="G1508" s="4" t="s">
        <v>1</v>
      </c>
      <c r="H1508" s="4" t="s">
        <v>2</v>
      </c>
      <c r="I1508" s="4" t="s">
        <v>3</v>
      </c>
      <c r="J1508" s="4" t="s">
        <v>23</v>
      </c>
      <c r="K1508" s="4" t="s">
        <v>29</v>
      </c>
      <c r="L1508" s="8">
        <v>1</v>
      </c>
      <c r="M1508" s="5">
        <v>195.34</v>
      </c>
      <c r="N1508" s="6">
        <v>0.05</v>
      </c>
      <c r="O1508" s="5">
        <v>106.6</v>
      </c>
      <c r="P1508" s="5">
        <f t="shared" si="92"/>
        <v>185.57300000000001</v>
      </c>
      <c r="Q1508" s="5">
        <f t="shared" si="93"/>
        <v>106.6</v>
      </c>
      <c r="R1508" s="5">
        <f t="shared" si="94"/>
        <v>78.973000000000013</v>
      </c>
      <c r="S1508" s="7">
        <f t="shared" si="95"/>
        <v>0.42556298599472991</v>
      </c>
    </row>
    <row r="1509" spans="1:19" ht="15.6">
      <c r="A1509" s="2">
        <v>4575</v>
      </c>
      <c r="B1509" s="3">
        <v>46232</v>
      </c>
      <c r="C1509" s="4">
        <f>YEAR(SalesDataTable[[#This Row],[Order Date]])</f>
        <v>2026</v>
      </c>
      <c r="D1509" s="10" t="str">
        <f>"Q"&amp;ROUNDUP(MONTH(SalesDataTable[[#This Row],[Order Date]])/3,0)</f>
        <v>Q3</v>
      </c>
      <c r="E1509" s="4" t="str">
        <f>TEXT(SalesDataTable[[#This Row],[Order Date]],"mmm")</f>
        <v>Jul</v>
      </c>
      <c r="F1509" s="4" t="s">
        <v>11</v>
      </c>
      <c r="G1509" s="4" t="s">
        <v>25</v>
      </c>
      <c r="H1509" s="4" t="s">
        <v>2</v>
      </c>
      <c r="I1509" s="4" t="s">
        <v>16</v>
      </c>
      <c r="J1509" s="4" t="s">
        <v>4</v>
      </c>
      <c r="K1509" s="4" t="s">
        <v>30</v>
      </c>
      <c r="L1509" s="8">
        <v>1</v>
      </c>
      <c r="M1509" s="5">
        <v>103.31</v>
      </c>
      <c r="N1509" s="6">
        <v>0</v>
      </c>
      <c r="O1509" s="5">
        <v>50.93</v>
      </c>
      <c r="P1509" s="5">
        <f t="shared" si="92"/>
        <v>103.31</v>
      </c>
      <c r="Q1509" s="5">
        <f t="shared" si="93"/>
        <v>50.93</v>
      </c>
      <c r="R1509" s="5">
        <f t="shared" si="94"/>
        <v>52.38</v>
      </c>
      <c r="S1509" s="7">
        <f t="shared" si="95"/>
        <v>0.50701771367728199</v>
      </c>
    </row>
    <row r="1510" spans="1:19" ht="15.6">
      <c r="A1510" s="2">
        <v>4871</v>
      </c>
      <c r="B1510" s="3">
        <v>46232</v>
      </c>
      <c r="C1510" s="4">
        <f>YEAR(SalesDataTable[[#This Row],[Order Date]])</f>
        <v>2026</v>
      </c>
      <c r="D1510" s="10" t="str">
        <f>"Q"&amp;ROUNDUP(MONTH(SalesDataTable[[#This Row],[Order Date]])/3,0)</f>
        <v>Q3</v>
      </c>
      <c r="E1510" s="4" t="str">
        <f>TEXT(SalesDataTable[[#This Row],[Order Date]],"mmm")</f>
        <v>Jul</v>
      </c>
      <c r="F1510" s="4" t="s">
        <v>0</v>
      </c>
      <c r="G1510" s="4" t="s">
        <v>1</v>
      </c>
      <c r="H1510" s="4" t="s">
        <v>2</v>
      </c>
      <c r="I1510" s="4" t="s">
        <v>13</v>
      </c>
      <c r="J1510" s="4" t="s">
        <v>23</v>
      </c>
      <c r="K1510" s="4" t="s">
        <v>51</v>
      </c>
      <c r="L1510" s="8">
        <v>3</v>
      </c>
      <c r="M1510" s="5">
        <v>123.31</v>
      </c>
      <c r="N1510" s="6">
        <v>0</v>
      </c>
      <c r="O1510" s="5">
        <v>59.16</v>
      </c>
      <c r="P1510" s="5">
        <f t="shared" si="92"/>
        <v>369.93</v>
      </c>
      <c r="Q1510" s="5">
        <f t="shared" si="93"/>
        <v>177.48</v>
      </c>
      <c r="R1510" s="5">
        <f t="shared" si="94"/>
        <v>192.45000000000002</v>
      </c>
      <c r="S1510" s="7">
        <f t="shared" si="95"/>
        <v>0.52023355770010549</v>
      </c>
    </row>
    <row r="1511" spans="1:19" ht="15.6">
      <c r="A1511" s="2">
        <v>4931</v>
      </c>
      <c r="B1511" s="3">
        <v>46232</v>
      </c>
      <c r="C1511" s="4">
        <f>YEAR(SalesDataTable[[#This Row],[Order Date]])</f>
        <v>2026</v>
      </c>
      <c r="D1511" s="10" t="str">
        <f>"Q"&amp;ROUNDUP(MONTH(SalesDataTable[[#This Row],[Order Date]])/3,0)</f>
        <v>Q3</v>
      </c>
      <c r="E1511" s="4" t="str">
        <f>TEXT(SalesDataTable[[#This Row],[Order Date]],"mmm")</f>
        <v>Jul</v>
      </c>
      <c r="F1511" s="4" t="s">
        <v>0</v>
      </c>
      <c r="G1511" s="4" t="s">
        <v>50</v>
      </c>
      <c r="H1511" s="4" t="s">
        <v>2</v>
      </c>
      <c r="I1511" s="4" t="s">
        <v>13</v>
      </c>
      <c r="J1511" s="4" t="s">
        <v>34</v>
      </c>
      <c r="K1511" s="4" t="s">
        <v>35</v>
      </c>
      <c r="L1511" s="8">
        <v>1</v>
      </c>
      <c r="M1511" s="5">
        <v>40.36</v>
      </c>
      <c r="N1511" s="6">
        <v>0.1</v>
      </c>
      <c r="O1511" s="5">
        <v>14.82</v>
      </c>
      <c r="P1511" s="5">
        <f t="shared" si="92"/>
        <v>36.323999999999998</v>
      </c>
      <c r="Q1511" s="5">
        <f t="shared" si="93"/>
        <v>14.82</v>
      </c>
      <c r="R1511" s="5">
        <f t="shared" si="94"/>
        <v>21.503999999999998</v>
      </c>
      <c r="S1511" s="7">
        <f t="shared" si="95"/>
        <v>0.59200528576148004</v>
      </c>
    </row>
    <row r="1512" spans="1:19" ht="15.6">
      <c r="A1512" s="2">
        <v>4962</v>
      </c>
      <c r="B1512" s="3">
        <v>46232</v>
      </c>
      <c r="C1512" s="4">
        <f>YEAR(SalesDataTable[[#This Row],[Order Date]])</f>
        <v>2026</v>
      </c>
      <c r="D1512" s="10" t="str">
        <f>"Q"&amp;ROUNDUP(MONTH(SalesDataTable[[#This Row],[Order Date]])/3,0)</f>
        <v>Q3</v>
      </c>
      <c r="E1512" s="4" t="str">
        <f>TEXT(SalesDataTable[[#This Row],[Order Date]],"mmm")</f>
        <v>Jul</v>
      </c>
      <c r="F1512" s="4" t="s">
        <v>0</v>
      </c>
      <c r="G1512" s="4" t="s">
        <v>50</v>
      </c>
      <c r="H1512" s="4" t="s">
        <v>19</v>
      </c>
      <c r="I1512" s="4" t="s">
        <v>13</v>
      </c>
      <c r="J1512" s="4" t="s">
        <v>23</v>
      </c>
      <c r="K1512" s="4" t="s">
        <v>40</v>
      </c>
      <c r="L1512" s="8">
        <v>2</v>
      </c>
      <c r="M1512" s="5">
        <v>83.06</v>
      </c>
      <c r="N1512" s="6">
        <v>0</v>
      </c>
      <c r="O1512" s="5">
        <v>38.74</v>
      </c>
      <c r="P1512" s="5">
        <f t="shared" si="92"/>
        <v>166.12</v>
      </c>
      <c r="Q1512" s="5">
        <f t="shared" si="93"/>
        <v>77.48</v>
      </c>
      <c r="R1512" s="5">
        <f t="shared" si="94"/>
        <v>88.64</v>
      </c>
      <c r="S1512" s="7">
        <f t="shared" si="95"/>
        <v>0.5335901757765471</v>
      </c>
    </row>
    <row r="1513" spans="1:19" ht="15.6">
      <c r="A1513" s="2">
        <v>5006</v>
      </c>
      <c r="B1513" s="3">
        <v>46232</v>
      </c>
      <c r="C1513" s="4">
        <f>YEAR(SalesDataTable[[#This Row],[Order Date]])</f>
        <v>2026</v>
      </c>
      <c r="D1513" s="10" t="str">
        <f>"Q"&amp;ROUNDUP(MONTH(SalesDataTable[[#This Row],[Order Date]])/3,0)</f>
        <v>Q3</v>
      </c>
      <c r="E1513" s="4" t="str">
        <f>TEXT(SalesDataTable[[#This Row],[Order Date]],"mmm")</f>
        <v>Jul</v>
      </c>
      <c r="F1513" s="4" t="s">
        <v>11</v>
      </c>
      <c r="G1513" s="4" t="s">
        <v>18</v>
      </c>
      <c r="H1513" s="4" t="s">
        <v>2</v>
      </c>
      <c r="I1513" s="4" t="s">
        <v>3</v>
      </c>
      <c r="J1513" s="4" t="s">
        <v>9</v>
      </c>
      <c r="K1513" s="4" t="s">
        <v>37</v>
      </c>
      <c r="L1513" s="8">
        <v>2</v>
      </c>
      <c r="M1513" s="5">
        <v>151.72999999999999</v>
      </c>
      <c r="N1513" s="6">
        <v>0</v>
      </c>
      <c r="O1513" s="5">
        <v>81.209999999999994</v>
      </c>
      <c r="P1513" s="5">
        <f t="shared" si="92"/>
        <v>303.45999999999998</v>
      </c>
      <c r="Q1513" s="5">
        <f t="shared" si="93"/>
        <v>162.41999999999999</v>
      </c>
      <c r="R1513" s="5">
        <f t="shared" si="94"/>
        <v>141.04</v>
      </c>
      <c r="S1513" s="7">
        <f t="shared" si="95"/>
        <v>0.46477295195412904</v>
      </c>
    </row>
    <row r="1514" spans="1:19" ht="15.6">
      <c r="A1514" s="2">
        <v>5033</v>
      </c>
      <c r="B1514" s="3">
        <v>46232</v>
      </c>
      <c r="C1514" s="4">
        <f>YEAR(SalesDataTable[[#This Row],[Order Date]])</f>
        <v>2026</v>
      </c>
      <c r="D1514" s="10" t="str">
        <f>"Q"&amp;ROUNDUP(MONTH(SalesDataTable[[#This Row],[Order Date]])/3,0)</f>
        <v>Q3</v>
      </c>
      <c r="E1514" s="4" t="str">
        <f>TEXT(SalesDataTable[[#This Row],[Order Date]],"mmm")</f>
        <v>Jul</v>
      </c>
      <c r="F1514" s="4" t="s">
        <v>20</v>
      </c>
      <c r="G1514" s="4" t="s">
        <v>33</v>
      </c>
      <c r="H1514" s="4" t="s">
        <v>2</v>
      </c>
      <c r="I1514" s="4" t="s">
        <v>13</v>
      </c>
      <c r="J1514" s="4" t="s">
        <v>9</v>
      </c>
      <c r="K1514" s="4" t="s">
        <v>46</v>
      </c>
      <c r="L1514" s="8">
        <v>4</v>
      </c>
      <c r="M1514" s="5">
        <v>72.010000000000005</v>
      </c>
      <c r="N1514" s="6">
        <v>0.05</v>
      </c>
      <c r="O1514" s="5">
        <v>32.36</v>
      </c>
      <c r="P1514" s="5">
        <f t="shared" si="92"/>
        <v>273.63800000000003</v>
      </c>
      <c r="Q1514" s="5">
        <f t="shared" si="93"/>
        <v>129.44</v>
      </c>
      <c r="R1514" s="5">
        <f t="shared" si="94"/>
        <v>144.19800000000004</v>
      </c>
      <c r="S1514" s="7">
        <f t="shared" si="95"/>
        <v>0.52696628392255473</v>
      </c>
    </row>
    <row r="1515" spans="1:19" ht="15.6">
      <c r="A1515" s="2">
        <v>5117</v>
      </c>
      <c r="B1515" s="3">
        <v>46232</v>
      </c>
      <c r="C1515" s="4">
        <f>YEAR(SalesDataTable[[#This Row],[Order Date]])</f>
        <v>2026</v>
      </c>
      <c r="D1515" s="10" t="str">
        <f>"Q"&amp;ROUNDUP(MONTH(SalesDataTable[[#This Row],[Order Date]])/3,0)</f>
        <v>Q3</v>
      </c>
      <c r="E1515" s="4" t="str">
        <f>TEXT(SalesDataTable[[#This Row],[Order Date]],"mmm")</f>
        <v>Jul</v>
      </c>
      <c r="F1515" s="4" t="s">
        <v>6</v>
      </c>
      <c r="G1515" s="4" t="s">
        <v>41</v>
      </c>
      <c r="H1515" s="4" t="s">
        <v>2</v>
      </c>
      <c r="I1515" s="4" t="s">
        <v>16</v>
      </c>
      <c r="J1515" s="4" t="s">
        <v>9</v>
      </c>
      <c r="K1515" s="4" t="s">
        <v>37</v>
      </c>
      <c r="L1515" s="8">
        <v>1</v>
      </c>
      <c r="M1515" s="5">
        <v>154.87</v>
      </c>
      <c r="N1515" s="6">
        <v>0</v>
      </c>
      <c r="O1515" s="5">
        <v>80.459999999999994</v>
      </c>
      <c r="P1515" s="5">
        <f t="shared" si="92"/>
        <v>154.87</v>
      </c>
      <c r="Q1515" s="5">
        <f t="shared" si="93"/>
        <v>80.459999999999994</v>
      </c>
      <c r="R1515" s="5">
        <f t="shared" si="94"/>
        <v>74.410000000000011</v>
      </c>
      <c r="S1515" s="7">
        <f t="shared" si="95"/>
        <v>0.48046748886162594</v>
      </c>
    </row>
    <row r="1516" spans="1:19" ht="15.6">
      <c r="A1516" s="2">
        <v>954</v>
      </c>
      <c r="B1516" s="3">
        <v>46233</v>
      </c>
      <c r="C1516" s="4">
        <f>YEAR(SalesDataTable[[#This Row],[Order Date]])</f>
        <v>2026</v>
      </c>
      <c r="D1516" s="10" t="str">
        <f>"Q"&amp;ROUNDUP(MONTH(SalesDataTable[[#This Row],[Order Date]])/3,0)</f>
        <v>Q3</v>
      </c>
      <c r="E1516" s="4" t="str">
        <f>TEXT(SalesDataTable[[#This Row],[Order Date]],"mmm")</f>
        <v>Jul</v>
      </c>
      <c r="F1516" s="4" t="s">
        <v>6</v>
      </c>
      <c r="G1516" s="4" t="s">
        <v>7</v>
      </c>
      <c r="H1516" s="4" t="s">
        <v>2</v>
      </c>
      <c r="I1516" s="4" t="s">
        <v>13</v>
      </c>
      <c r="J1516" s="4" t="s">
        <v>14</v>
      </c>
      <c r="K1516" s="4" t="s">
        <v>44</v>
      </c>
      <c r="L1516" s="8">
        <v>3</v>
      </c>
      <c r="M1516" s="5">
        <v>134.61000000000001</v>
      </c>
      <c r="N1516" s="6">
        <v>0.1</v>
      </c>
      <c r="O1516" s="5">
        <v>65.77</v>
      </c>
      <c r="P1516" s="5">
        <f t="shared" si="92"/>
        <v>363.44700000000006</v>
      </c>
      <c r="Q1516" s="5">
        <f t="shared" si="93"/>
        <v>197.31</v>
      </c>
      <c r="R1516" s="5">
        <f t="shared" si="94"/>
        <v>166.13700000000006</v>
      </c>
      <c r="S1516" s="7">
        <f t="shared" si="95"/>
        <v>0.45711479252820914</v>
      </c>
    </row>
    <row r="1517" spans="1:19" ht="15.6">
      <c r="A1517" s="2">
        <v>1644</v>
      </c>
      <c r="B1517" s="3">
        <v>46233</v>
      </c>
      <c r="C1517" s="4">
        <f>YEAR(SalesDataTable[[#This Row],[Order Date]])</f>
        <v>2026</v>
      </c>
      <c r="D1517" s="10" t="str">
        <f>"Q"&amp;ROUNDUP(MONTH(SalesDataTable[[#This Row],[Order Date]])/3,0)</f>
        <v>Q3</v>
      </c>
      <c r="E1517" s="4" t="str">
        <f>TEXT(SalesDataTable[[#This Row],[Order Date]],"mmm")</f>
        <v>Jul</v>
      </c>
      <c r="F1517" s="4" t="s">
        <v>20</v>
      </c>
      <c r="G1517" s="4" t="s">
        <v>47</v>
      </c>
      <c r="H1517" s="4" t="s">
        <v>2</v>
      </c>
      <c r="I1517" s="4" t="s">
        <v>3</v>
      </c>
      <c r="J1517" s="4" t="s">
        <v>4</v>
      </c>
      <c r="K1517" s="4" t="s">
        <v>5</v>
      </c>
      <c r="L1517" s="8">
        <v>3</v>
      </c>
      <c r="M1517" s="5">
        <v>81.5</v>
      </c>
      <c r="N1517" s="6">
        <v>0.05</v>
      </c>
      <c r="O1517" s="5">
        <v>43.85</v>
      </c>
      <c r="P1517" s="5">
        <f t="shared" si="92"/>
        <v>232.27499999999998</v>
      </c>
      <c r="Q1517" s="5">
        <f t="shared" si="93"/>
        <v>131.55000000000001</v>
      </c>
      <c r="R1517" s="5">
        <f t="shared" si="94"/>
        <v>100.72499999999997</v>
      </c>
      <c r="S1517" s="7">
        <f t="shared" si="95"/>
        <v>0.43364546335163051</v>
      </c>
    </row>
    <row r="1518" spans="1:19" ht="15.6">
      <c r="A1518" s="2">
        <v>2030</v>
      </c>
      <c r="B1518" s="3">
        <v>46233</v>
      </c>
      <c r="C1518" s="4">
        <f>YEAR(SalesDataTable[[#This Row],[Order Date]])</f>
        <v>2026</v>
      </c>
      <c r="D1518" s="10" t="str">
        <f>"Q"&amp;ROUNDUP(MONTH(SalesDataTable[[#This Row],[Order Date]])/3,0)</f>
        <v>Q3</v>
      </c>
      <c r="E1518" s="4" t="str">
        <f>TEXT(SalesDataTable[[#This Row],[Order Date]],"mmm")</f>
        <v>Jul</v>
      </c>
      <c r="F1518" s="4" t="s">
        <v>0</v>
      </c>
      <c r="G1518" s="4" t="s">
        <v>1</v>
      </c>
      <c r="H1518" s="4" t="s">
        <v>28</v>
      </c>
      <c r="I1518" s="4" t="s">
        <v>16</v>
      </c>
      <c r="J1518" s="4" t="s">
        <v>14</v>
      </c>
      <c r="K1518" s="4" t="s">
        <v>44</v>
      </c>
      <c r="L1518" s="8">
        <v>2</v>
      </c>
      <c r="M1518" s="5">
        <v>135.63</v>
      </c>
      <c r="N1518" s="6">
        <v>0</v>
      </c>
      <c r="O1518" s="5">
        <v>66.63</v>
      </c>
      <c r="P1518" s="5">
        <f t="shared" si="92"/>
        <v>271.26</v>
      </c>
      <c r="Q1518" s="5">
        <f t="shared" si="93"/>
        <v>133.26</v>
      </c>
      <c r="R1518" s="5">
        <f t="shared" si="94"/>
        <v>138</v>
      </c>
      <c r="S1518" s="7">
        <f t="shared" si="95"/>
        <v>0.50873700508737008</v>
      </c>
    </row>
    <row r="1519" spans="1:19" ht="15.6">
      <c r="A1519" s="2">
        <v>2595</v>
      </c>
      <c r="B1519" s="3">
        <v>46233</v>
      </c>
      <c r="C1519" s="4">
        <f>YEAR(SalesDataTable[[#This Row],[Order Date]])</f>
        <v>2026</v>
      </c>
      <c r="D1519" s="10" t="str">
        <f>"Q"&amp;ROUNDUP(MONTH(SalesDataTable[[#This Row],[Order Date]])/3,0)</f>
        <v>Q3</v>
      </c>
      <c r="E1519" s="4" t="str">
        <f>TEXT(SalesDataTable[[#This Row],[Order Date]],"mmm")</f>
        <v>Jul</v>
      </c>
      <c r="F1519" s="4" t="s">
        <v>0</v>
      </c>
      <c r="G1519" s="4" t="s">
        <v>36</v>
      </c>
      <c r="H1519" s="4" t="s">
        <v>8</v>
      </c>
      <c r="I1519" s="4" t="s">
        <v>16</v>
      </c>
      <c r="J1519" s="4" t="s">
        <v>14</v>
      </c>
      <c r="K1519" s="4" t="s">
        <v>44</v>
      </c>
      <c r="L1519" s="8">
        <v>15</v>
      </c>
      <c r="M1519" s="5">
        <v>133.44999999999999</v>
      </c>
      <c r="N1519" s="6">
        <v>0.2</v>
      </c>
      <c r="O1519" s="5">
        <v>65.819999999999993</v>
      </c>
      <c r="P1519" s="5">
        <f t="shared" si="92"/>
        <v>1601.3999999999999</v>
      </c>
      <c r="Q1519" s="5">
        <f t="shared" si="93"/>
        <v>987.3</v>
      </c>
      <c r="R1519" s="5">
        <f t="shared" si="94"/>
        <v>614.09999999999991</v>
      </c>
      <c r="S1519" s="7">
        <f t="shared" si="95"/>
        <v>0.3834769576620457</v>
      </c>
    </row>
    <row r="1520" spans="1:19" ht="15.6">
      <c r="A1520" s="2">
        <v>2763</v>
      </c>
      <c r="B1520" s="3">
        <v>46233</v>
      </c>
      <c r="C1520" s="4">
        <f>YEAR(SalesDataTable[[#This Row],[Order Date]])</f>
        <v>2026</v>
      </c>
      <c r="D1520" s="10" t="str">
        <f>"Q"&amp;ROUNDUP(MONTH(SalesDataTable[[#This Row],[Order Date]])/3,0)</f>
        <v>Q3</v>
      </c>
      <c r="E1520" s="4" t="str">
        <f>TEXT(SalesDataTable[[#This Row],[Order Date]],"mmm")</f>
        <v>Jul</v>
      </c>
      <c r="F1520" s="4" t="s">
        <v>0</v>
      </c>
      <c r="G1520" s="4" t="s">
        <v>50</v>
      </c>
      <c r="H1520" s="4" t="s">
        <v>2</v>
      </c>
      <c r="I1520" s="4" t="s">
        <v>16</v>
      </c>
      <c r="J1520" s="4" t="s">
        <v>23</v>
      </c>
      <c r="K1520" s="4" t="s">
        <v>51</v>
      </c>
      <c r="L1520" s="8">
        <v>1</v>
      </c>
      <c r="M1520" s="5">
        <v>120.94</v>
      </c>
      <c r="N1520" s="6">
        <v>0</v>
      </c>
      <c r="O1520" s="5">
        <v>62.24</v>
      </c>
      <c r="P1520" s="5">
        <f t="shared" si="92"/>
        <v>120.94</v>
      </c>
      <c r="Q1520" s="5">
        <f t="shared" si="93"/>
        <v>62.24</v>
      </c>
      <c r="R1520" s="5">
        <f t="shared" si="94"/>
        <v>58.699999999999996</v>
      </c>
      <c r="S1520" s="7">
        <f t="shared" si="95"/>
        <v>0.48536464362493797</v>
      </c>
    </row>
    <row r="1521" spans="1:19" ht="15.6">
      <c r="A1521" s="2">
        <v>3537</v>
      </c>
      <c r="B1521" s="3">
        <v>46233</v>
      </c>
      <c r="C1521" s="4">
        <f>YEAR(SalesDataTable[[#This Row],[Order Date]])</f>
        <v>2026</v>
      </c>
      <c r="D1521" s="10" t="str">
        <f>"Q"&amp;ROUNDUP(MONTH(SalesDataTable[[#This Row],[Order Date]])/3,0)</f>
        <v>Q3</v>
      </c>
      <c r="E1521" s="4" t="str">
        <f>TEXT(SalesDataTable[[#This Row],[Order Date]],"mmm")</f>
        <v>Jul</v>
      </c>
      <c r="F1521" s="4" t="s">
        <v>6</v>
      </c>
      <c r="G1521" s="4" t="s">
        <v>41</v>
      </c>
      <c r="H1521" s="4" t="s">
        <v>2</v>
      </c>
      <c r="I1521" s="4" t="s">
        <v>3</v>
      </c>
      <c r="J1521" s="4" t="s">
        <v>23</v>
      </c>
      <c r="K1521" s="4" t="s">
        <v>24</v>
      </c>
      <c r="L1521" s="8">
        <v>2</v>
      </c>
      <c r="M1521" s="5">
        <v>332.99</v>
      </c>
      <c r="N1521" s="6">
        <v>0.15</v>
      </c>
      <c r="O1521" s="5">
        <v>199.09</v>
      </c>
      <c r="P1521" s="5">
        <f t="shared" si="92"/>
        <v>566.08299999999997</v>
      </c>
      <c r="Q1521" s="5">
        <f t="shared" si="93"/>
        <v>398.18</v>
      </c>
      <c r="R1521" s="5">
        <f t="shared" si="94"/>
        <v>167.90299999999996</v>
      </c>
      <c r="S1521" s="7">
        <f t="shared" si="95"/>
        <v>0.29660491482697759</v>
      </c>
    </row>
    <row r="1522" spans="1:19" ht="15.6">
      <c r="A1522" s="2">
        <v>3550</v>
      </c>
      <c r="B1522" s="3">
        <v>46233</v>
      </c>
      <c r="C1522" s="4">
        <f>YEAR(SalesDataTable[[#This Row],[Order Date]])</f>
        <v>2026</v>
      </c>
      <c r="D1522" s="10" t="str">
        <f>"Q"&amp;ROUNDUP(MONTH(SalesDataTable[[#This Row],[Order Date]])/3,0)</f>
        <v>Q3</v>
      </c>
      <c r="E1522" s="4" t="str">
        <f>TEXT(SalesDataTable[[#This Row],[Order Date]],"mmm")</f>
        <v>Jul</v>
      </c>
      <c r="F1522" s="4" t="s">
        <v>0</v>
      </c>
      <c r="G1522" s="4" t="s">
        <v>50</v>
      </c>
      <c r="H1522" s="4" t="s">
        <v>2</v>
      </c>
      <c r="I1522" s="4" t="s">
        <v>3</v>
      </c>
      <c r="J1522" s="4" t="s">
        <v>23</v>
      </c>
      <c r="K1522" s="4" t="s">
        <v>51</v>
      </c>
      <c r="L1522" s="8">
        <v>3</v>
      </c>
      <c r="M1522" s="5">
        <v>120.88</v>
      </c>
      <c r="N1522" s="6">
        <v>0</v>
      </c>
      <c r="O1522" s="5">
        <v>60.97</v>
      </c>
      <c r="P1522" s="5">
        <f t="shared" si="92"/>
        <v>362.64</v>
      </c>
      <c r="Q1522" s="5">
        <f t="shared" si="93"/>
        <v>182.91</v>
      </c>
      <c r="R1522" s="5">
        <f t="shared" si="94"/>
        <v>179.73</v>
      </c>
      <c r="S1522" s="7">
        <f t="shared" si="95"/>
        <v>0.49561548643282594</v>
      </c>
    </row>
    <row r="1523" spans="1:19" ht="15.6">
      <c r="A1523" s="2">
        <v>3875</v>
      </c>
      <c r="B1523" s="3">
        <v>46233</v>
      </c>
      <c r="C1523" s="4">
        <f>YEAR(SalesDataTable[[#This Row],[Order Date]])</f>
        <v>2026</v>
      </c>
      <c r="D1523" s="10" t="str">
        <f>"Q"&amp;ROUNDUP(MONTH(SalesDataTable[[#This Row],[Order Date]])/3,0)</f>
        <v>Q3</v>
      </c>
      <c r="E1523" s="4" t="str">
        <f>TEXT(SalesDataTable[[#This Row],[Order Date]],"mmm")</f>
        <v>Jul</v>
      </c>
      <c r="F1523" s="4" t="s">
        <v>20</v>
      </c>
      <c r="G1523" s="4" t="s">
        <v>33</v>
      </c>
      <c r="H1523" s="4" t="s">
        <v>2</v>
      </c>
      <c r="I1523" s="4" t="s">
        <v>3</v>
      </c>
      <c r="J1523" s="4" t="s">
        <v>4</v>
      </c>
      <c r="K1523" s="4" t="s">
        <v>30</v>
      </c>
      <c r="L1523" s="8">
        <v>1</v>
      </c>
      <c r="M1523" s="5">
        <v>101.73</v>
      </c>
      <c r="N1523" s="6">
        <v>0.05</v>
      </c>
      <c r="O1523" s="5">
        <v>51.63</v>
      </c>
      <c r="P1523" s="5">
        <f t="shared" si="92"/>
        <v>96.643500000000003</v>
      </c>
      <c r="Q1523" s="5">
        <f t="shared" si="93"/>
        <v>51.63</v>
      </c>
      <c r="R1523" s="5">
        <f t="shared" si="94"/>
        <v>45.013500000000001</v>
      </c>
      <c r="S1523" s="7">
        <f t="shared" si="95"/>
        <v>0.46576852038678235</v>
      </c>
    </row>
    <row r="1524" spans="1:19" ht="15.6">
      <c r="A1524" s="2">
        <v>4467</v>
      </c>
      <c r="B1524" s="3">
        <v>46233</v>
      </c>
      <c r="C1524" s="4">
        <f>YEAR(SalesDataTable[[#This Row],[Order Date]])</f>
        <v>2026</v>
      </c>
      <c r="D1524" s="10" t="str">
        <f>"Q"&amp;ROUNDUP(MONTH(SalesDataTable[[#This Row],[Order Date]])/3,0)</f>
        <v>Q3</v>
      </c>
      <c r="E1524" s="4" t="str">
        <f>TEXT(SalesDataTable[[#This Row],[Order Date]],"mmm")</f>
        <v>Jul</v>
      </c>
      <c r="F1524" s="4" t="s">
        <v>20</v>
      </c>
      <c r="G1524" s="4" t="s">
        <v>31</v>
      </c>
      <c r="H1524" s="4" t="s">
        <v>2</v>
      </c>
      <c r="I1524" s="4" t="s">
        <v>3</v>
      </c>
      <c r="J1524" s="4" t="s">
        <v>14</v>
      </c>
      <c r="K1524" s="4" t="s">
        <v>15</v>
      </c>
      <c r="L1524" s="8">
        <v>2</v>
      </c>
      <c r="M1524" s="5">
        <v>36.21</v>
      </c>
      <c r="N1524" s="6">
        <v>0</v>
      </c>
      <c r="O1524" s="5">
        <v>13.5</v>
      </c>
      <c r="P1524" s="5">
        <f t="shared" si="92"/>
        <v>72.42</v>
      </c>
      <c r="Q1524" s="5">
        <f t="shared" si="93"/>
        <v>27</v>
      </c>
      <c r="R1524" s="5">
        <f t="shared" si="94"/>
        <v>45.42</v>
      </c>
      <c r="S1524" s="7">
        <f t="shared" si="95"/>
        <v>0.62717481358740679</v>
      </c>
    </row>
    <row r="1525" spans="1:19" ht="15.6">
      <c r="A1525" s="2">
        <v>739</v>
      </c>
      <c r="B1525" s="3">
        <v>46234</v>
      </c>
      <c r="C1525" s="4">
        <f>YEAR(SalesDataTable[[#This Row],[Order Date]])</f>
        <v>2026</v>
      </c>
      <c r="D1525" s="10" t="str">
        <f>"Q"&amp;ROUNDUP(MONTH(SalesDataTable[[#This Row],[Order Date]])/3,0)</f>
        <v>Q3</v>
      </c>
      <c r="E1525" s="4" t="str">
        <f>TEXT(SalesDataTable[[#This Row],[Order Date]],"mmm")</f>
        <v>Jul</v>
      </c>
      <c r="F1525" s="4" t="s">
        <v>20</v>
      </c>
      <c r="G1525" s="4" t="s">
        <v>31</v>
      </c>
      <c r="H1525" s="4" t="s">
        <v>2</v>
      </c>
      <c r="I1525" s="4" t="s">
        <v>16</v>
      </c>
      <c r="J1525" s="4" t="s">
        <v>4</v>
      </c>
      <c r="K1525" s="4" t="s">
        <v>30</v>
      </c>
      <c r="L1525" s="8">
        <v>5</v>
      </c>
      <c r="M1525" s="5">
        <v>104.65</v>
      </c>
      <c r="N1525" s="6">
        <v>0</v>
      </c>
      <c r="O1525" s="5">
        <v>49.2</v>
      </c>
      <c r="P1525" s="5">
        <f t="shared" si="92"/>
        <v>523.25</v>
      </c>
      <c r="Q1525" s="5">
        <f t="shared" si="93"/>
        <v>246</v>
      </c>
      <c r="R1525" s="5">
        <f t="shared" si="94"/>
        <v>277.25</v>
      </c>
      <c r="S1525" s="7">
        <f t="shared" si="95"/>
        <v>0.52986144290492121</v>
      </c>
    </row>
    <row r="1526" spans="1:19" ht="15.6">
      <c r="A1526" s="2">
        <v>2376</v>
      </c>
      <c r="B1526" s="3">
        <v>46234</v>
      </c>
      <c r="C1526" s="4">
        <f>YEAR(SalesDataTable[[#This Row],[Order Date]])</f>
        <v>2026</v>
      </c>
      <c r="D1526" s="10" t="str">
        <f>"Q"&amp;ROUNDUP(MONTH(SalesDataTable[[#This Row],[Order Date]])/3,0)</f>
        <v>Q3</v>
      </c>
      <c r="E1526" s="4" t="str">
        <f>TEXT(SalesDataTable[[#This Row],[Order Date]],"mmm")</f>
        <v>Jul</v>
      </c>
      <c r="F1526" s="4" t="s">
        <v>11</v>
      </c>
      <c r="G1526" s="4" t="s">
        <v>25</v>
      </c>
      <c r="H1526" s="4" t="s">
        <v>8</v>
      </c>
      <c r="I1526" s="4" t="s">
        <v>3</v>
      </c>
      <c r="J1526" s="4" t="s">
        <v>23</v>
      </c>
      <c r="K1526" s="4" t="s">
        <v>29</v>
      </c>
      <c r="L1526" s="8">
        <v>5</v>
      </c>
      <c r="M1526" s="5">
        <v>198.35</v>
      </c>
      <c r="N1526" s="6">
        <v>0.05</v>
      </c>
      <c r="O1526" s="5">
        <v>104.96</v>
      </c>
      <c r="P1526" s="5">
        <f t="shared" si="92"/>
        <v>942.16249999999991</v>
      </c>
      <c r="Q1526" s="5">
        <f t="shared" si="93"/>
        <v>524.79999999999995</v>
      </c>
      <c r="R1526" s="5">
        <f t="shared" si="94"/>
        <v>417.36249999999995</v>
      </c>
      <c r="S1526" s="7">
        <f t="shared" si="95"/>
        <v>0.44298356175288234</v>
      </c>
    </row>
    <row r="1527" spans="1:19" ht="15.6">
      <c r="A1527" s="2">
        <v>3109</v>
      </c>
      <c r="B1527" s="3">
        <v>46234</v>
      </c>
      <c r="C1527" s="4">
        <f>YEAR(SalesDataTable[[#This Row],[Order Date]])</f>
        <v>2026</v>
      </c>
      <c r="D1527" s="10" t="str">
        <f>"Q"&amp;ROUNDUP(MONTH(SalesDataTable[[#This Row],[Order Date]])/3,0)</f>
        <v>Q3</v>
      </c>
      <c r="E1527" s="4" t="str">
        <f>TEXT(SalesDataTable[[#This Row],[Order Date]],"mmm")</f>
        <v>Jul</v>
      </c>
      <c r="F1527" s="4" t="s">
        <v>0</v>
      </c>
      <c r="G1527" s="4" t="s">
        <v>1</v>
      </c>
      <c r="H1527" s="4" t="s">
        <v>28</v>
      </c>
      <c r="I1527" s="4" t="s">
        <v>3</v>
      </c>
      <c r="J1527" s="4" t="s">
        <v>34</v>
      </c>
      <c r="K1527" s="4" t="s">
        <v>42</v>
      </c>
      <c r="L1527" s="8">
        <v>2</v>
      </c>
      <c r="M1527" s="5">
        <v>36.56</v>
      </c>
      <c r="N1527" s="6">
        <v>0.05</v>
      </c>
      <c r="O1527" s="5">
        <v>13.76</v>
      </c>
      <c r="P1527" s="5">
        <f t="shared" si="92"/>
        <v>69.463999999999999</v>
      </c>
      <c r="Q1527" s="5">
        <f t="shared" si="93"/>
        <v>27.52</v>
      </c>
      <c r="R1527" s="5">
        <f t="shared" si="94"/>
        <v>41.944000000000003</v>
      </c>
      <c r="S1527" s="7">
        <f t="shared" si="95"/>
        <v>0.60382356328457909</v>
      </c>
    </row>
    <row r="1528" spans="1:19" ht="15.6">
      <c r="A1528" s="2">
        <v>4362</v>
      </c>
      <c r="B1528" s="3">
        <v>46234</v>
      </c>
      <c r="C1528" s="4">
        <f>YEAR(SalesDataTable[[#This Row],[Order Date]])</f>
        <v>2026</v>
      </c>
      <c r="D1528" s="10" t="str">
        <f>"Q"&amp;ROUNDUP(MONTH(SalesDataTable[[#This Row],[Order Date]])/3,0)</f>
        <v>Q3</v>
      </c>
      <c r="E1528" s="4" t="str">
        <f>TEXT(SalesDataTable[[#This Row],[Order Date]],"mmm")</f>
        <v>Jul</v>
      </c>
      <c r="F1528" s="4" t="s">
        <v>6</v>
      </c>
      <c r="G1528" s="4" t="s">
        <v>49</v>
      </c>
      <c r="H1528" s="4" t="s">
        <v>2</v>
      </c>
      <c r="I1528" s="4" t="s">
        <v>3</v>
      </c>
      <c r="J1528" s="4" t="s">
        <v>9</v>
      </c>
      <c r="K1528" s="4" t="s">
        <v>10</v>
      </c>
      <c r="L1528" s="8">
        <v>5</v>
      </c>
      <c r="M1528" s="5">
        <v>92.41</v>
      </c>
      <c r="N1528" s="6">
        <v>0</v>
      </c>
      <c r="O1528" s="5">
        <v>44.29</v>
      </c>
      <c r="P1528" s="5">
        <f t="shared" si="92"/>
        <v>462.04999999999995</v>
      </c>
      <c r="Q1528" s="5">
        <f t="shared" si="93"/>
        <v>221.45</v>
      </c>
      <c r="R1528" s="5">
        <f t="shared" si="94"/>
        <v>240.59999999999997</v>
      </c>
      <c r="S1528" s="7">
        <f t="shared" si="95"/>
        <v>0.52072286549074775</v>
      </c>
    </row>
    <row r="1529" spans="1:19" ht="15.6">
      <c r="A1529" s="2">
        <v>777</v>
      </c>
      <c r="B1529" s="3">
        <v>46235</v>
      </c>
      <c r="C1529" s="4">
        <f>YEAR(SalesDataTable[[#This Row],[Order Date]])</f>
        <v>2026</v>
      </c>
      <c r="D1529" s="10" t="str">
        <f>"Q"&amp;ROUNDUP(MONTH(SalesDataTable[[#This Row],[Order Date]])/3,0)</f>
        <v>Q3</v>
      </c>
      <c r="E1529" s="4" t="str">
        <f>TEXT(SalesDataTable[[#This Row],[Order Date]],"mmm")</f>
        <v>Aug</v>
      </c>
      <c r="F1529" s="4" t="s">
        <v>20</v>
      </c>
      <c r="G1529" s="4" t="s">
        <v>47</v>
      </c>
      <c r="H1529" s="4" t="s">
        <v>2</v>
      </c>
      <c r="I1529" s="4" t="s">
        <v>3</v>
      </c>
      <c r="J1529" s="4" t="s">
        <v>23</v>
      </c>
      <c r="K1529" s="4" t="s">
        <v>51</v>
      </c>
      <c r="L1529" s="8">
        <v>4</v>
      </c>
      <c r="M1529" s="5">
        <v>121.87</v>
      </c>
      <c r="N1529" s="6">
        <v>0</v>
      </c>
      <c r="O1529" s="5">
        <v>59.89</v>
      </c>
      <c r="P1529" s="5">
        <f t="shared" si="92"/>
        <v>487.48</v>
      </c>
      <c r="Q1529" s="5">
        <f t="shared" si="93"/>
        <v>239.56</v>
      </c>
      <c r="R1529" s="5">
        <f t="shared" si="94"/>
        <v>247.92000000000002</v>
      </c>
      <c r="S1529" s="7">
        <f t="shared" si="95"/>
        <v>0.50857471075736438</v>
      </c>
    </row>
    <row r="1530" spans="1:19" ht="15.6">
      <c r="A1530" s="2">
        <v>831</v>
      </c>
      <c r="B1530" s="3">
        <v>46235</v>
      </c>
      <c r="C1530" s="4">
        <f>YEAR(SalesDataTable[[#This Row],[Order Date]])</f>
        <v>2026</v>
      </c>
      <c r="D1530" s="10" t="str">
        <f>"Q"&amp;ROUNDUP(MONTH(SalesDataTable[[#This Row],[Order Date]])/3,0)</f>
        <v>Q3</v>
      </c>
      <c r="E1530" s="4" t="str">
        <f>TEXT(SalesDataTable[[#This Row],[Order Date]],"mmm")</f>
        <v>Aug</v>
      </c>
      <c r="F1530" s="4" t="s">
        <v>20</v>
      </c>
      <c r="G1530" s="4" t="s">
        <v>33</v>
      </c>
      <c r="H1530" s="4" t="s">
        <v>2</v>
      </c>
      <c r="I1530" s="4" t="s">
        <v>3</v>
      </c>
      <c r="J1530" s="4" t="s">
        <v>14</v>
      </c>
      <c r="K1530" s="4" t="s">
        <v>44</v>
      </c>
      <c r="L1530" s="8">
        <v>2</v>
      </c>
      <c r="M1530" s="5">
        <v>130.9</v>
      </c>
      <c r="N1530" s="6">
        <v>0.05</v>
      </c>
      <c r="O1530" s="5">
        <v>67.959999999999994</v>
      </c>
      <c r="P1530" s="5">
        <f t="shared" si="92"/>
        <v>248.71</v>
      </c>
      <c r="Q1530" s="5">
        <f t="shared" si="93"/>
        <v>135.91999999999999</v>
      </c>
      <c r="R1530" s="5">
        <f t="shared" si="94"/>
        <v>112.79000000000002</v>
      </c>
      <c r="S1530" s="7">
        <f t="shared" si="95"/>
        <v>0.45350006031120588</v>
      </c>
    </row>
    <row r="1531" spans="1:19" ht="15.6">
      <c r="A1531" s="2">
        <v>2059</v>
      </c>
      <c r="B1531" s="3">
        <v>46235</v>
      </c>
      <c r="C1531" s="4">
        <f>YEAR(SalesDataTable[[#This Row],[Order Date]])</f>
        <v>2026</v>
      </c>
      <c r="D1531" s="10" t="str">
        <f>"Q"&amp;ROUNDUP(MONTH(SalesDataTable[[#This Row],[Order Date]])/3,0)</f>
        <v>Q3</v>
      </c>
      <c r="E1531" s="4" t="str">
        <f>TEXT(SalesDataTable[[#This Row],[Order Date]],"mmm")</f>
        <v>Aug</v>
      </c>
      <c r="F1531" s="4" t="s">
        <v>11</v>
      </c>
      <c r="G1531" s="4" t="s">
        <v>12</v>
      </c>
      <c r="H1531" s="4" t="s">
        <v>19</v>
      </c>
      <c r="I1531" s="4" t="s">
        <v>13</v>
      </c>
      <c r="J1531" s="4" t="s">
        <v>4</v>
      </c>
      <c r="K1531" s="4" t="s">
        <v>22</v>
      </c>
      <c r="L1531" s="8">
        <v>1</v>
      </c>
      <c r="M1531" s="5">
        <v>50.98</v>
      </c>
      <c r="N1531" s="6">
        <v>0</v>
      </c>
      <c r="O1531" s="5">
        <v>22.92</v>
      </c>
      <c r="P1531" s="5">
        <f t="shared" si="92"/>
        <v>50.98</v>
      </c>
      <c r="Q1531" s="5">
        <f t="shared" si="93"/>
        <v>22.92</v>
      </c>
      <c r="R1531" s="5">
        <f t="shared" si="94"/>
        <v>28.059999999999995</v>
      </c>
      <c r="S1531" s="7">
        <f t="shared" si="95"/>
        <v>0.55041192624558644</v>
      </c>
    </row>
    <row r="1532" spans="1:19" ht="15.6">
      <c r="A1532" s="2">
        <v>2519</v>
      </c>
      <c r="B1532" s="3">
        <v>46235</v>
      </c>
      <c r="C1532" s="4">
        <f>YEAR(SalesDataTable[[#This Row],[Order Date]])</f>
        <v>2026</v>
      </c>
      <c r="D1532" s="10" t="str">
        <f>"Q"&amp;ROUNDUP(MONTH(SalesDataTable[[#This Row],[Order Date]])/3,0)</f>
        <v>Q3</v>
      </c>
      <c r="E1532" s="4" t="str">
        <f>TEXT(SalesDataTable[[#This Row],[Order Date]],"mmm")</f>
        <v>Aug</v>
      </c>
      <c r="F1532" s="4" t="s">
        <v>11</v>
      </c>
      <c r="G1532" s="4" t="s">
        <v>12</v>
      </c>
      <c r="H1532" s="4" t="s">
        <v>2</v>
      </c>
      <c r="I1532" s="4" t="s">
        <v>3</v>
      </c>
      <c r="J1532" s="4" t="s">
        <v>9</v>
      </c>
      <c r="K1532" s="4" t="s">
        <v>10</v>
      </c>
      <c r="L1532" s="8">
        <v>2</v>
      </c>
      <c r="M1532" s="5">
        <v>91.11</v>
      </c>
      <c r="N1532" s="6">
        <v>0</v>
      </c>
      <c r="O1532" s="5">
        <v>44.19</v>
      </c>
      <c r="P1532" s="5">
        <f t="shared" si="92"/>
        <v>182.22</v>
      </c>
      <c r="Q1532" s="5">
        <f t="shared" si="93"/>
        <v>88.38</v>
      </c>
      <c r="R1532" s="5">
        <f t="shared" si="94"/>
        <v>93.84</v>
      </c>
      <c r="S1532" s="7">
        <f t="shared" si="95"/>
        <v>0.51498189002304906</v>
      </c>
    </row>
    <row r="1533" spans="1:19" ht="15.6">
      <c r="A1533" s="2">
        <v>2644</v>
      </c>
      <c r="B1533" s="3">
        <v>46235</v>
      </c>
      <c r="C1533" s="4">
        <f>YEAR(SalesDataTable[[#This Row],[Order Date]])</f>
        <v>2026</v>
      </c>
      <c r="D1533" s="10" t="str">
        <f>"Q"&amp;ROUNDUP(MONTH(SalesDataTable[[#This Row],[Order Date]])/3,0)</f>
        <v>Q3</v>
      </c>
      <c r="E1533" s="4" t="str">
        <f>TEXT(SalesDataTable[[#This Row],[Order Date]],"mmm")</f>
        <v>Aug</v>
      </c>
      <c r="F1533" s="4" t="s">
        <v>0</v>
      </c>
      <c r="G1533" s="4" t="s">
        <v>1</v>
      </c>
      <c r="H1533" s="4" t="s">
        <v>28</v>
      </c>
      <c r="I1533" s="4" t="s">
        <v>3</v>
      </c>
      <c r="J1533" s="4" t="s">
        <v>14</v>
      </c>
      <c r="K1533" s="4" t="s">
        <v>15</v>
      </c>
      <c r="L1533" s="8">
        <v>3</v>
      </c>
      <c r="M1533" s="5">
        <v>35.619999999999997</v>
      </c>
      <c r="N1533" s="6">
        <v>0.05</v>
      </c>
      <c r="O1533" s="5">
        <v>13.47</v>
      </c>
      <c r="P1533" s="5">
        <f t="shared" si="92"/>
        <v>101.51699999999998</v>
      </c>
      <c r="Q1533" s="5">
        <f t="shared" si="93"/>
        <v>40.410000000000004</v>
      </c>
      <c r="R1533" s="5">
        <f t="shared" si="94"/>
        <v>61.106999999999978</v>
      </c>
      <c r="S1533" s="7">
        <f t="shared" si="95"/>
        <v>0.60193859156594454</v>
      </c>
    </row>
    <row r="1534" spans="1:19" ht="15.6">
      <c r="A1534" s="2">
        <v>4141</v>
      </c>
      <c r="B1534" s="3">
        <v>46235</v>
      </c>
      <c r="C1534" s="4">
        <f>YEAR(SalesDataTable[[#This Row],[Order Date]])</f>
        <v>2026</v>
      </c>
      <c r="D1534" s="10" t="str">
        <f>"Q"&amp;ROUNDUP(MONTH(SalesDataTable[[#This Row],[Order Date]])/3,0)</f>
        <v>Q3</v>
      </c>
      <c r="E1534" s="4" t="str">
        <f>TEXT(SalesDataTable[[#This Row],[Order Date]],"mmm")</f>
        <v>Aug</v>
      </c>
      <c r="F1534" s="4" t="s">
        <v>20</v>
      </c>
      <c r="G1534" s="4" t="s">
        <v>47</v>
      </c>
      <c r="H1534" s="4" t="s">
        <v>2</v>
      </c>
      <c r="I1534" s="4" t="s">
        <v>13</v>
      </c>
      <c r="J1534" s="4" t="s">
        <v>9</v>
      </c>
      <c r="K1534" s="4" t="s">
        <v>10</v>
      </c>
      <c r="L1534" s="8">
        <v>1</v>
      </c>
      <c r="M1534" s="5">
        <v>91.95</v>
      </c>
      <c r="N1534" s="6">
        <v>0.05</v>
      </c>
      <c r="O1534" s="5">
        <v>46.47</v>
      </c>
      <c r="P1534" s="5">
        <f t="shared" si="92"/>
        <v>87.352499999999992</v>
      </c>
      <c r="Q1534" s="5">
        <f t="shared" si="93"/>
        <v>46.47</v>
      </c>
      <c r="R1534" s="5">
        <f t="shared" si="94"/>
        <v>40.882499999999993</v>
      </c>
      <c r="S1534" s="7">
        <f t="shared" si="95"/>
        <v>0.46801751523997592</v>
      </c>
    </row>
    <row r="1535" spans="1:19" ht="15.6">
      <c r="A1535" s="2">
        <v>4804</v>
      </c>
      <c r="B1535" s="3">
        <v>46235</v>
      </c>
      <c r="C1535" s="4">
        <f>YEAR(SalesDataTable[[#This Row],[Order Date]])</f>
        <v>2026</v>
      </c>
      <c r="D1535" s="10" t="str">
        <f>"Q"&amp;ROUNDUP(MONTH(SalesDataTable[[#This Row],[Order Date]])/3,0)</f>
        <v>Q3</v>
      </c>
      <c r="E1535" s="4" t="str">
        <f>TEXT(SalesDataTable[[#This Row],[Order Date]],"mmm")</f>
        <v>Aug</v>
      </c>
      <c r="F1535" s="4" t="s">
        <v>0</v>
      </c>
      <c r="G1535" s="4" t="s">
        <v>36</v>
      </c>
      <c r="H1535" s="4" t="s">
        <v>2</v>
      </c>
      <c r="I1535" s="4" t="s">
        <v>3</v>
      </c>
      <c r="J1535" s="4" t="s">
        <v>34</v>
      </c>
      <c r="K1535" s="4" t="s">
        <v>45</v>
      </c>
      <c r="L1535" s="8">
        <v>1</v>
      </c>
      <c r="M1535" s="5">
        <v>49.46</v>
      </c>
      <c r="N1535" s="6">
        <v>0</v>
      </c>
      <c r="O1535" s="5">
        <v>21.47</v>
      </c>
      <c r="P1535" s="5">
        <f t="shared" si="92"/>
        <v>49.46</v>
      </c>
      <c r="Q1535" s="5">
        <f t="shared" si="93"/>
        <v>21.47</v>
      </c>
      <c r="R1535" s="5">
        <f t="shared" si="94"/>
        <v>27.990000000000002</v>
      </c>
      <c r="S1535" s="7">
        <f t="shared" si="95"/>
        <v>0.5659118479579458</v>
      </c>
    </row>
    <row r="1536" spans="1:19" ht="15.6">
      <c r="A1536" s="2">
        <v>5161</v>
      </c>
      <c r="B1536" s="3">
        <v>46235</v>
      </c>
      <c r="C1536" s="4">
        <f>YEAR(SalesDataTable[[#This Row],[Order Date]])</f>
        <v>2026</v>
      </c>
      <c r="D1536" s="10" t="str">
        <f>"Q"&amp;ROUNDUP(MONTH(SalesDataTable[[#This Row],[Order Date]])/3,0)</f>
        <v>Q3</v>
      </c>
      <c r="E1536" s="4" t="str">
        <f>TEXT(SalesDataTable[[#This Row],[Order Date]],"mmm")</f>
        <v>Aug</v>
      </c>
      <c r="F1536" s="4" t="s">
        <v>0</v>
      </c>
      <c r="G1536" s="4" t="s">
        <v>50</v>
      </c>
      <c r="H1536" s="4" t="s">
        <v>2</v>
      </c>
      <c r="I1536" s="4" t="s">
        <v>13</v>
      </c>
      <c r="J1536" s="4" t="s">
        <v>4</v>
      </c>
      <c r="K1536" s="4" t="s">
        <v>26</v>
      </c>
      <c r="L1536" s="8">
        <v>1</v>
      </c>
      <c r="M1536" s="5">
        <v>41.25</v>
      </c>
      <c r="N1536" s="6">
        <v>0.05</v>
      </c>
      <c r="O1536" s="5">
        <v>16.98</v>
      </c>
      <c r="P1536" s="5">
        <f t="shared" si="92"/>
        <v>39.1875</v>
      </c>
      <c r="Q1536" s="5">
        <f t="shared" si="93"/>
        <v>16.98</v>
      </c>
      <c r="R1536" s="5">
        <f t="shared" si="94"/>
        <v>22.2075</v>
      </c>
      <c r="S1536" s="7">
        <f t="shared" si="95"/>
        <v>0.56669856459330148</v>
      </c>
    </row>
    <row r="1537" spans="1:19" ht="15.6">
      <c r="A1537" s="2">
        <v>590</v>
      </c>
      <c r="B1537" s="3">
        <v>46236</v>
      </c>
      <c r="C1537" s="4">
        <f>YEAR(SalesDataTable[[#This Row],[Order Date]])</f>
        <v>2026</v>
      </c>
      <c r="D1537" s="10" t="str">
        <f>"Q"&amp;ROUNDUP(MONTH(SalesDataTable[[#This Row],[Order Date]])/3,0)</f>
        <v>Q3</v>
      </c>
      <c r="E1537" s="4" t="str">
        <f>TEXT(SalesDataTable[[#This Row],[Order Date]],"mmm")</f>
        <v>Aug</v>
      </c>
      <c r="F1537" s="4" t="s">
        <v>11</v>
      </c>
      <c r="G1537" s="4" t="s">
        <v>25</v>
      </c>
      <c r="H1537" s="4" t="s">
        <v>2</v>
      </c>
      <c r="I1537" s="4" t="s">
        <v>3</v>
      </c>
      <c r="J1537" s="4" t="s">
        <v>14</v>
      </c>
      <c r="K1537" s="4" t="s">
        <v>44</v>
      </c>
      <c r="L1537" s="8">
        <v>4</v>
      </c>
      <c r="M1537" s="5">
        <v>133.65</v>
      </c>
      <c r="N1537" s="6">
        <v>0</v>
      </c>
      <c r="O1537" s="5">
        <v>66</v>
      </c>
      <c r="P1537" s="5">
        <f t="shared" si="92"/>
        <v>534.6</v>
      </c>
      <c r="Q1537" s="5">
        <f t="shared" si="93"/>
        <v>264</v>
      </c>
      <c r="R1537" s="5">
        <f t="shared" si="94"/>
        <v>270.60000000000002</v>
      </c>
      <c r="S1537" s="7">
        <f t="shared" si="95"/>
        <v>0.50617283950617287</v>
      </c>
    </row>
    <row r="1538" spans="1:19" ht="15.6">
      <c r="A1538" s="2">
        <v>1599</v>
      </c>
      <c r="B1538" s="3">
        <v>46236</v>
      </c>
      <c r="C1538" s="4">
        <f>YEAR(SalesDataTable[[#This Row],[Order Date]])</f>
        <v>2026</v>
      </c>
      <c r="D1538" s="10" t="str">
        <f>"Q"&amp;ROUNDUP(MONTH(SalesDataTable[[#This Row],[Order Date]])/3,0)</f>
        <v>Q3</v>
      </c>
      <c r="E1538" s="4" t="str">
        <f>TEXT(SalesDataTable[[#This Row],[Order Date]],"mmm")</f>
        <v>Aug</v>
      </c>
      <c r="F1538" s="4" t="s">
        <v>20</v>
      </c>
      <c r="G1538" s="4" t="s">
        <v>21</v>
      </c>
      <c r="H1538" s="4" t="s">
        <v>2</v>
      </c>
      <c r="I1538" s="4" t="s">
        <v>3</v>
      </c>
      <c r="J1538" s="4" t="s">
        <v>23</v>
      </c>
      <c r="K1538" s="4" t="s">
        <v>29</v>
      </c>
      <c r="L1538" s="8">
        <v>2</v>
      </c>
      <c r="M1538" s="5">
        <v>200.45</v>
      </c>
      <c r="N1538" s="6">
        <v>0.05</v>
      </c>
      <c r="O1538" s="5">
        <v>105.42</v>
      </c>
      <c r="P1538" s="5">
        <f t="shared" ref="P1538:P1601" si="96">L1538*M1538*(1-N1538)</f>
        <v>380.85499999999996</v>
      </c>
      <c r="Q1538" s="5">
        <f t="shared" ref="Q1538:Q1601" si="97">L1538*O1538</f>
        <v>210.84</v>
      </c>
      <c r="R1538" s="5">
        <f t="shared" ref="R1538:R1601" si="98">P1538-Q1538</f>
        <v>170.01499999999996</v>
      </c>
      <c r="S1538" s="7">
        <f t="shared" ref="S1538:S1601" si="99">IFERROR(R1538/P1538,0)</f>
        <v>0.44640348689133652</v>
      </c>
    </row>
    <row r="1539" spans="1:19" ht="15.6">
      <c r="A1539" s="2">
        <v>1665</v>
      </c>
      <c r="B1539" s="3">
        <v>46236</v>
      </c>
      <c r="C1539" s="4">
        <f>YEAR(SalesDataTable[[#This Row],[Order Date]])</f>
        <v>2026</v>
      </c>
      <c r="D1539" s="10" t="str">
        <f>"Q"&amp;ROUNDUP(MONTH(SalesDataTable[[#This Row],[Order Date]])/3,0)</f>
        <v>Q3</v>
      </c>
      <c r="E1539" s="4" t="str">
        <f>TEXT(SalesDataTable[[#This Row],[Order Date]],"mmm")</f>
        <v>Aug</v>
      </c>
      <c r="F1539" s="4" t="s">
        <v>0</v>
      </c>
      <c r="G1539" s="4" t="s">
        <v>1</v>
      </c>
      <c r="H1539" s="4" t="s">
        <v>28</v>
      </c>
      <c r="I1539" s="4" t="s">
        <v>3</v>
      </c>
      <c r="J1539" s="4" t="s">
        <v>4</v>
      </c>
      <c r="K1539" s="4" t="s">
        <v>22</v>
      </c>
      <c r="L1539" s="8">
        <v>2</v>
      </c>
      <c r="M1539" s="5">
        <v>51.87</v>
      </c>
      <c r="N1539" s="6">
        <v>0.05</v>
      </c>
      <c r="O1539" s="5">
        <v>21.98</v>
      </c>
      <c r="P1539" s="5">
        <f t="shared" si="96"/>
        <v>98.552999999999997</v>
      </c>
      <c r="Q1539" s="5">
        <f t="shared" si="97"/>
        <v>43.96</v>
      </c>
      <c r="R1539" s="5">
        <f t="shared" si="98"/>
        <v>54.592999999999996</v>
      </c>
      <c r="S1539" s="7">
        <f t="shared" si="99"/>
        <v>0.55394559272675614</v>
      </c>
    </row>
    <row r="1540" spans="1:19" ht="15.6">
      <c r="A1540" s="2">
        <v>2409</v>
      </c>
      <c r="B1540" s="3">
        <v>46236</v>
      </c>
      <c r="C1540" s="4">
        <f>YEAR(SalesDataTable[[#This Row],[Order Date]])</f>
        <v>2026</v>
      </c>
      <c r="D1540" s="10" t="str">
        <f>"Q"&amp;ROUNDUP(MONTH(SalesDataTable[[#This Row],[Order Date]])/3,0)</f>
        <v>Q3</v>
      </c>
      <c r="E1540" s="4" t="str">
        <f>TEXT(SalesDataTable[[#This Row],[Order Date]],"mmm")</f>
        <v>Aug</v>
      </c>
      <c r="F1540" s="4" t="s">
        <v>20</v>
      </c>
      <c r="G1540" s="4" t="s">
        <v>47</v>
      </c>
      <c r="H1540" s="4" t="s">
        <v>2</v>
      </c>
      <c r="I1540" s="4" t="s">
        <v>3</v>
      </c>
      <c r="J1540" s="4" t="s">
        <v>23</v>
      </c>
      <c r="K1540" s="4" t="s">
        <v>40</v>
      </c>
      <c r="L1540" s="8">
        <v>1</v>
      </c>
      <c r="M1540" s="5">
        <v>83.6</v>
      </c>
      <c r="N1540" s="6">
        <v>0.05</v>
      </c>
      <c r="O1540" s="5">
        <v>38.51</v>
      </c>
      <c r="P1540" s="5">
        <f t="shared" si="96"/>
        <v>79.419999999999987</v>
      </c>
      <c r="Q1540" s="5">
        <f t="shared" si="97"/>
        <v>38.51</v>
      </c>
      <c r="R1540" s="5">
        <f t="shared" si="98"/>
        <v>40.909999999999989</v>
      </c>
      <c r="S1540" s="7">
        <f t="shared" si="99"/>
        <v>0.51510954419541677</v>
      </c>
    </row>
    <row r="1541" spans="1:19" ht="15.6">
      <c r="A1541" s="2">
        <v>2936</v>
      </c>
      <c r="B1541" s="3">
        <v>46236</v>
      </c>
      <c r="C1541" s="4">
        <f>YEAR(SalesDataTable[[#This Row],[Order Date]])</f>
        <v>2026</v>
      </c>
      <c r="D1541" s="10" t="str">
        <f>"Q"&amp;ROUNDUP(MONTH(SalesDataTable[[#This Row],[Order Date]])/3,0)</f>
        <v>Q3</v>
      </c>
      <c r="E1541" s="4" t="str">
        <f>TEXT(SalesDataTable[[#This Row],[Order Date]],"mmm")</f>
        <v>Aug</v>
      </c>
      <c r="F1541" s="4" t="s">
        <v>11</v>
      </c>
      <c r="G1541" s="4" t="s">
        <v>52</v>
      </c>
      <c r="H1541" s="4" t="s">
        <v>2</v>
      </c>
      <c r="I1541" s="4" t="s">
        <v>13</v>
      </c>
      <c r="J1541" s="4" t="s">
        <v>14</v>
      </c>
      <c r="K1541" s="4" t="s">
        <v>15</v>
      </c>
      <c r="L1541" s="8">
        <v>1</v>
      </c>
      <c r="M1541" s="5">
        <v>35.74</v>
      </c>
      <c r="N1541" s="6">
        <v>0</v>
      </c>
      <c r="O1541" s="5">
        <v>13.49</v>
      </c>
      <c r="P1541" s="5">
        <f t="shared" si="96"/>
        <v>35.74</v>
      </c>
      <c r="Q1541" s="5">
        <f t="shared" si="97"/>
        <v>13.49</v>
      </c>
      <c r="R1541" s="5">
        <f t="shared" si="98"/>
        <v>22.25</v>
      </c>
      <c r="S1541" s="7">
        <f t="shared" si="99"/>
        <v>0.62255176273083379</v>
      </c>
    </row>
    <row r="1542" spans="1:19" ht="15.6">
      <c r="A1542" s="2">
        <v>3397</v>
      </c>
      <c r="B1542" s="3">
        <v>46236</v>
      </c>
      <c r="C1542" s="4">
        <f>YEAR(SalesDataTable[[#This Row],[Order Date]])</f>
        <v>2026</v>
      </c>
      <c r="D1542" s="10" t="str">
        <f>"Q"&amp;ROUNDUP(MONTH(SalesDataTable[[#This Row],[Order Date]])/3,0)</f>
        <v>Q3</v>
      </c>
      <c r="E1542" s="4" t="str">
        <f>TEXT(SalesDataTable[[#This Row],[Order Date]],"mmm")</f>
        <v>Aug</v>
      </c>
      <c r="F1542" s="4" t="s">
        <v>20</v>
      </c>
      <c r="G1542" s="4" t="s">
        <v>21</v>
      </c>
      <c r="H1542" s="4" t="s">
        <v>2</v>
      </c>
      <c r="I1542" s="4" t="s">
        <v>3</v>
      </c>
      <c r="J1542" s="4" t="s">
        <v>4</v>
      </c>
      <c r="K1542" s="4" t="s">
        <v>5</v>
      </c>
      <c r="L1542" s="8">
        <v>1</v>
      </c>
      <c r="M1542" s="5">
        <v>79.849999999999994</v>
      </c>
      <c r="N1542" s="6">
        <v>0.1</v>
      </c>
      <c r="O1542" s="5">
        <v>43.11</v>
      </c>
      <c r="P1542" s="5">
        <f t="shared" si="96"/>
        <v>71.864999999999995</v>
      </c>
      <c r="Q1542" s="5">
        <f t="shared" si="97"/>
        <v>43.11</v>
      </c>
      <c r="R1542" s="5">
        <f t="shared" si="98"/>
        <v>28.754999999999995</v>
      </c>
      <c r="S1542" s="7">
        <f t="shared" si="99"/>
        <v>0.40012523481527862</v>
      </c>
    </row>
    <row r="1543" spans="1:19" ht="15.6">
      <c r="A1543" s="2">
        <v>4556</v>
      </c>
      <c r="B1543" s="3">
        <v>46236</v>
      </c>
      <c r="C1543" s="4">
        <f>YEAR(SalesDataTable[[#This Row],[Order Date]])</f>
        <v>2026</v>
      </c>
      <c r="D1543" s="10" t="str">
        <f>"Q"&amp;ROUNDUP(MONTH(SalesDataTable[[#This Row],[Order Date]])/3,0)</f>
        <v>Q3</v>
      </c>
      <c r="E1543" s="4" t="str">
        <f>TEXT(SalesDataTable[[#This Row],[Order Date]],"mmm")</f>
        <v>Aug</v>
      </c>
      <c r="F1543" s="4" t="s">
        <v>0</v>
      </c>
      <c r="G1543" s="4" t="s">
        <v>50</v>
      </c>
      <c r="H1543" s="4" t="s">
        <v>2</v>
      </c>
      <c r="I1543" s="4" t="s">
        <v>3</v>
      </c>
      <c r="J1543" s="4" t="s">
        <v>14</v>
      </c>
      <c r="K1543" s="4" t="s">
        <v>32</v>
      </c>
      <c r="L1543" s="8">
        <v>2</v>
      </c>
      <c r="M1543" s="5">
        <v>46.44</v>
      </c>
      <c r="N1543" s="6">
        <v>0</v>
      </c>
      <c r="O1543" s="5">
        <v>18.489999999999998</v>
      </c>
      <c r="P1543" s="5">
        <f t="shared" si="96"/>
        <v>92.88</v>
      </c>
      <c r="Q1543" s="5">
        <f t="shared" si="97"/>
        <v>36.979999999999997</v>
      </c>
      <c r="R1543" s="5">
        <f t="shared" si="98"/>
        <v>55.9</v>
      </c>
      <c r="S1543" s="7">
        <f t="shared" si="99"/>
        <v>0.60185185185185186</v>
      </c>
    </row>
    <row r="1544" spans="1:19" ht="15.6">
      <c r="A1544" s="2">
        <v>4614</v>
      </c>
      <c r="B1544" s="3">
        <v>46236</v>
      </c>
      <c r="C1544" s="4">
        <f>YEAR(SalesDataTable[[#This Row],[Order Date]])</f>
        <v>2026</v>
      </c>
      <c r="D1544" s="10" t="str">
        <f>"Q"&amp;ROUNDUP(MONTH(SalesDataTable[[#This Row],[Order Date]])/3,0)</f>
        <v>Q3</v>
      </c>
      <c r="E1544" s="4" t="str">
        <f>TEXT(SalesDataTable[[#This Row],[Order Date]],"mmm")</f>
        <v>Aug</v>
      </c>
      <c r="F1544" s="4" t="s">
        <v>20</v>
      </c>
      <c r="G1544" s="4" t="s">
        <v>33</v>
      </c>
      <c r="H1544" s="4" t="s">
        <v>19</v>
      </c>
      <c r="I1544" s="4" t="s">
        <v>3</v>
      </c>
      <c r="J1544" s="4" t="s">
        <v>4</v>
      </c>
      <c r="K1544" s="4" t="s">
        <v>22</v>
      </c>
      <c r="L1544" s="8">
        <v>2</v>
      </c>
      <c r="M1544" s="5">
        <v>50.44</v>
      </c>
      <c r="N1544" s="6">
        <v>0</v>
      </c>
      <c r="O1544" s="5">
        <v>22.99</v>
      </c>
      <c r="P1544" s="5">
        <f t="shared" si="96"/>
        <v>100.88</v>
      </c>
      <c r="Q1544" s="5">
        <f t="shared" si="97"/>
        <v>45.98</v>
      </c>
      <c r="R1544" s="5">
        <f t="shared" si="98"/>
        <v>54.9</v>
      </c>
      <c r="S1544" s="7">
        <f t="shared" si="99"/>
        <v>0.54421094369547984</v>
      </c>
    </row>
    <row r="1545" spans="1:19" ht="15.6">
      <c r="A1545" s="2">
        <v>4999</v>
      </c>
      <c r="B1545" s="3">
        <v>46236</v>
      </c>
      <c r="C1545" s="4">
        <f>YEAR(SalesDataTable[[#This Row],[Order Date]])</f>
        <v>2026</v>
      </c>
      <c r="D1545" s="10" t="str">
        <f>"Q"&amp;ROUNDUP(MONTH(SalesDataTable[[#This Row],[Order Date]])/3,0)</f>
        <v>Q3</v>
      </c>
      <c r="E1545" s="4" t="str">
        <f>TEXT(SalesDataTable[[#This Row],[Order Date]],"mmm")</f>
        <v>Aug</v>
      </c>
      <c r="F1545" s="4" t="s">
        <v>20</v>
      </c>
      <c r="G1545" s="4" t="s">
        <v>33</v>
      </c>
      <c r="H1545" s="4" t="s">
        <v>2</v>
      </c>
      <c r="I1545" s="4" t="s">
        <v>3</v>
      </c>
      <c r="J1545" s="4" t="s">
        <v>4</v>
      </c>
      <c r="K1545" s="4" t="s">
        <v>5</v>
      </c>
      <c r="L1545" s="8">
        <v>2</v>
      </c>
      <c r="M1545" s="5">
        <v>81.38</v>
      </c>
      <c r="N1545" s="6">
        <v>0</v>
      </c>
      <c r="O1545" s="5">
        <v>42.19</v>
      </c>
      <c r="P1545" s="5">
        <f t="shared" si="96"/>
        <v>162.76</v>
      </c>
      <c r="Q1545" s="5">
        <f t="shared" si="97"/>
        <v>84.38</v>
      </c>
      <c r="R1545" s="5">
        <f t="shared" si="98"/>
        <v>78.38</v>
      </c>
      <c r="S1545" s="7">
        <f t="shared" si="99"/>
        <v>0.4815679528139592</v>
      </c>
    </row>
    <row r="1546" spans="1:19" ht="15.6">
      <c r="A1546" s="2">
        <v>207</v>
      </c>
      <c r="B1546" s="3">
        <v>46237</v>
      </c>
      <c r="C1546" s="4">
        <f>YEAR(SalesDataTable[[#This Row],[Order Date]])</f>
        <v>2026</v>
      </c>
      <c r="D1546" s="10" t="str">
        <f>"Q"&amp;ROUNDUP(MONTH(SalesDataTable[[#This Row],[Order Date]])/3,0)</f>
        <v>Q3</v>
      </c>
      <c r="E1546" s="4" t="str">
        <f>TEXT(SalesDataTable[[#This Row],[Order Date]],"mmm")</f>
        <v>Aug</v>
      </c>
      <c r="F1546" s="4" t="s">
        <v>11</v>
      </c>
      <c r="G1546" s="4" t="s">
        <v>52</v>
      </c>
      <c r="H1546" s="4" t="s">
        <v>2</v>
      </c>
      <c r="I1546" s="4" t="s">
        <v>3</v>
      </c>
      <c r="J1546" s="4" t="s">
        <v>34</v>
      </c>
      <c r="K1546" s="4" t="s">
        <v>35</v>
      </c>
      <c r="L1546" s="8">
        <v>1</v>
      </c>
      <c r="M1546" s="5">
        <v>41.3</v>
      </c>
      <c r="N1546" s="6">
        <v>0</v>
      </c>
      <c r="O1546" s="5">
        <v>14.52</v>
      </c>
      <c r="P1546" s="5">
        <f t="shared" si="96"/>
        <v>41.3</v>
      </c>
      <c r="Q1546" s="5">
        <f t="shared" si="97"/>
        <v>14.52</v>
      </c>
      <c r="R1546" s="5">
        <f t="shared" si="98"/>
        <v>26.779999999999998</v>
      </c>
      <c r="S1546" s="7">
        <f t="shared" si="99"/>
        <v>0.64842615012106541</v>
      </c>
    </row>
    <row r="1547" spans="1:19" ht="15.6">
      <c r="A1547" s="2">
        <v>295</v>
      </c>
      <c r="B1547" s="3">
        <v>46237</v>
      </c>
      <c r="C1547" s="4">
        <f>YEAR(SalesDataTable[[#This Row],[Order Date]])</f>
        <v>2026</v>
      </c>
      <c r="D1547" s="10" t="str">
        <f>"Q"&amp;ROUNDUP(MONTH(SalesDataTable[[#This Row],[Order Date]])/3,0)</f>
        <v>Q3</v>
      </c>
      <c r="E1547" s="4" t="str">
        <f>TEXT(SalesDataTable[[#This Row],[Order Date]],"mmm")</f>
        <v>Aug</v>
      </c>
      <c r="F1547" s="4" t="s">
        <v>20</v>
      </c>
      <c r="G1547" s="4" t="s">
        <v>33</v>
      </c>
      <c r="H1547" s="4" t="s">
        <v>28</v>
      </c>
      <c r="I1547" s="4" t="s">
        <v>3</v>
      </c>
      <c r="J1547" s="4" t="s">
        <v>14</v>
      </c>
      <c r="K1547" s="4" t="s">
        <v>15</v>
      </c>
      <c r="L1547" s="8">
        <v>2</v>
      </c>
      <c r="M1547" s="5">
        <v>36.15</v>
      </c>
      <c r="N1547" s="6">
        <v>0.1</v>
      </c>
      <c r="O1547" s="5">
        <v>13.19</v>
      </c>
      <c r="P1547" s="5">
        <f t="shared" si="96"/>
        <v>65.069999999999993</v>
      </c>
      <c r="Q1547" s="5">
        <f t="shared" si="97"/>
        <v>26.38</v>
      </c>
      <c r="R1547" s="5">
        <f t="shared" si="98"/>
        <v>38.69</v>
      </c>
      <c r="S1547" s="7">
        <f t="shared" si="99"/>
        <v>0.59459044106347014</v>
      </c>
    </row>
    <row r="1548" spans="1:19" ht="15.6">
      <c r="A1548" s="2">
        <v>657</v>
      </c>
      <c r="B1548" s="3">
        <v>46237</v>
      </c>
      <c r="C1548" s="4">
        <f>YEAR(SalesDataTable[[#This Row],[Order Date]])</f>
        <v>2026</v>
      </c>
      <c r="D1548" s="10" t="str">
        <f>"Q"&amp;ROUNDUP(MONTH(SalesDataTable[[#This Row],[Order Date]])/3,0)</f>
        <v>Q3</v>
      </c>
      <c r="E1548" s="4" t="str">
        <f>TEXT(SalesDataTable[[#This Row],[Order Date]],"mmm")</f>
        <v>Aug</v>
      </c>
      <c r="F1548" s="4" t="s">
        <v>6</v>
      </c>
      <c r="G1548" s="4" t="s">
        <v>43</v>
      </c>
      <c r="H1548" s="4" t="s">
        <v>2</v>
      </c>
      <c r="I1548" s="4" t="s">
        <v>3</v>
      </c>
      <c r="J1548" s="4" t="s">
        <v>14</v>
      </c>
      <c r="K1548" s="4" t="s">
        <v>44</v>
      </c>
      <c r="L1548" s="8">
        <v>3</v>
      </c>
      <c r="M1548" s="5">
        <v>132.59</v>
      </c>
      <c r="N1548" s="6">
        <v>0.1</v>
      </c>
      <c r="O1548" s="5">
        <v>66.040000000000006</v>
      </c>
      <c r="P1548" s="5">
        <f t="shared" si="96"/>
        <v>357.99299999999999</v>
      </c>
      <c r="Q1548" s="5">
        <f t="shared" si="97"/>
        <v>198.12</v>
      </c>
      <c r="R1548" s="5">
        <f t="shared" si="98"/>
        <v>159.87299999999999</v>
      </c>
      <c r="S1548" s="7">
        <f t="shared" si="99"/>
        <v>0.44658135773604507</v>
      </c>
    </row>
    <row r="1549" spans="1:19" ht="15.6">
      <c r="A1549" s="2">
        <v>694</v>
      </c>
      <c r="B1549" s="3">
        <v>46237</v>
      </c>
      <c r="C1549" s="4">
        <f>YEAR(SalesDataTable[[#This Row],[Order Date]])</f>
        <v>2026</v>
      </c>
      <c r="D1549" s="10" t="str">
        <f>"Q"&amp;ROUNDUP(MONTH(SalesDataTable[[#This Row],[Order Date]])/3,0)</f>
        <v>Q3</v>
      </c>
      <c r="E1549" s="4" t="str">
        <f>TEXT(SalesDataTable[[#This Row],[Order Date]],"mmm")</f>
        <v>Aug</v>
      </c>
      <c r="F1549" s="4" t="s">
        <v>11</v>
      </c>
      <c r="G1549" s="4" t="s">
        <v>18</v>
      </c>
      <c r="H1549" s="4" t="s">
        <v>2</v>
      </c>
      <c r="I1549" s="4" t="s">
        <v>13</v>
      </c>
      <c r="J1549" s="4" t="s">
        <v>9</v>
      </c>
      <c r="K1549" s="4" t="s">
        <v>17</v>
      </c>
      <c r="L1549" s="8">
        <v>3</v>
      </c>
      <c r="M1549" s="5">
        <v>144</v>
      </c>
      <c r="N1549" s="6">
        <v>0</v>
      </c>
      <c r="O1549" s="5">
        <v>78.89</v>
      </c>
      <c r="P1549" s="5">
        <f t="shared" si="96"/>
        <v>432</v>
      </c>
      <c r="Q1549" s="5">
        <f t="shared" si="97"/>
        <v>236.67000000000002</v>
      </c>
      <c r="R1549" s="5">
        <f t="shared" si="98"/>
        <v>195.32999999999998</v>
      </c>
      <c r="S1549" s="7">
        <f t="shared" si="99"/>
        <v>0.45215277777777774</v>
      </c>
    </row>
    <row r="1550" spans="1:19" ht="15.6">
      <c r="A1550" s="2">
        <v>1187</v>
      </c>
      <c r="B1550" s="3">
        <v>46237</v>
      </c>
      <c r="C1550" s="4">
        <f>YEAR(SalesDataTable[[#This Row],[Order Date]])</f>
        <v>2026</v>
      </c>
      <c r="D1550" s="10" t="str">
        <f>"Q"&amp;ROUNDUP(MONTH(SalesDataTable[[#This Row],[Order Date]])/3,0)</f>
        <v>Q3</v>
      </c>
      <c r="E1550" s="4" t="str">
        <f>TEXT(SalesDataTable[[#This Row],[Order Date]],"mmm")</f>
        <v>Aug</v>
      </c>
      <c r="F1550" s="4" t="s">
        <v>0</v>
      </c>
      <c r="G1550" s="4" t="s">
        <v>1</v>
      </c>
      <c r="H1550" s="4" t="s">
        <v>2</v>
      </c>
      <c r="I1550" s="4" t="s">
        <v>3</v>
      </c>
      <c r="J1550" s="4" t="s">
        <v>14</v>
      </c>
      <c r="K1550" s="4" t="s">
        <v>32</v>
      </c>
      <c r="L1550" s="8">
        <v>2</v>
      </c>
      <c r="M1550" s="5">
        <v>45.45</v>
      </c>
      <c r="N1550" s="6">
        <v>0.05</v>
      </c>
      <c r="O1550" s="5">
        <v>18.829999999999998</v>
      </c>
      <c r="P1550" s="5">
        <f t="shared" si="96"/>
        <v>86.355000000000004</v>
      </c>
      <c r="Q1550" s="5">
        <f t="shared" si="97"/>
        <v>37.659999999999997</v>
      </c>
      <c r="R1550" s="5">
        <f t="shared" si="98"/>
        <v>48.695000000000007</v>
      </c>
      <c r="S1550" s="7">
        <f t="shared" si="99"/>
        <v>0.56389323142840608</v>
      </c>
    </row>
    <row r="1551" spans="1:19" ht="15.6">
      <c r="A1551" s="2">
        <v>1915</v>
      </c>
      <c r="B1551" s="3">
        <v>46237</v>
      </c>
      <c r="C1551" s="4">
        <f>YEAR(SalesDataTable[[#This Row],[Order Date]])</f>
        <v>2026</v>
      </c>
      <c r="D1551" s="10" t="str">
        <f>"Q"&amp;ROUNDUP(MONTH(SalesDataTable[[#This Row],[Order Date]])/3,0)</f>
        <v>Q3</v>
      </c>
      <c r="E1551" s="4" t="str">
        <f>TEXT(SalesDataTable[[#This Row],[Order Date]],"mmm")</f>
        <v>Aug</v>
      </c>
      <c r="F1551" s="4" t="s">
        <v>6</v>
      </c>
      <c r="G1551" s="4" t="s">
        <v>27</v>
      </c>
      <c r="H1551" s="4" t="s">
        <v>2</v>
      </c>
      <c r="I1551" s="4" t="s">
        <v>3</v>
      </c>
      <c r="J1551" s="4" t="s">
        <v>4</v>
      </c>
      <c r="K1551" s="4" t="s">
        <v>26</v>
      </c>
      <c r="L1551" s="8">
        <v>1</v>
      </c>
      <c r="M1551" s="5">
        <v>41.16</v>
      </c>
      <c r="N1551" s="6">
        <v>0.05</v>
      </c>
      <c r="O1551" s="5">
        <v>16.66</v>
      </c>
      <c r="P1551" s="5">
        <f t="shared" si="96"/>
        <v>39.101999999999997</v>
      </c>
      <c r="Q1551" s="5">
        <f t="shared" si="97"/>
        <v>16.66</v>
      </c>
      <c r="R1551" s="5">
        <f t="shared" si="98"/>
        <v>22.441999999999997</v>
      </c>
      <c r="S1551" s="7">
        <f t="shared" si="99"/>
        <v>0.57393483709273174</v>
      </c>
    </row>
    <row r="1552" spans="1:19" ht="15.6">
      <c r="A1552" s="2">
        <v>2156</v>
      </c>
      <c r="B1552" s="3">
        <v>46237</v>
      </c>
      <c r="C1552" s="4">
        <f>YEAR(SalesDataTable[[#This Row],[Order Date]])</f>
        <v>2026</v>
      </c>
      <c r="D1552" s="10" t="str">
        <f>"Q"&amp;ROUNDUP(MONTH(SalesDataTable[[#This Row],[Order Date]])/3,0)</f>
        <v>Q3</v>
      </c>
      <c r="E1552" s="4" t="str">
        <f>TEXT(SalesDataTable[[#This Row],[Order Date]],"mmm")</f>
        <v>Aug</v>
      </c>
      <c r="F1552" s="4" t="s">
        <v>0</v>
      </c>
      <c r="G1552" s="4" t="s">
        <v>1</v>
      </c>
      <c r="H1552" s="4" t="s">
        <v>19</v>
      </c>
      <c r="I1552" s="4" t="s">
        <v>3</v>
      </c>
      <c r="J1552" s="4" t="s">
        <v>14</v>
      </c>
      <c r="K1552" s="4" t="s">
        <v>48</v>
      </c>
      <c r="L1552" s="8">
        <v>1</v>
      </c>
      <c r="M1552" s="5">
        <v>162.78</v>
      </c>
      <c r="N1552" s="6">
        <v>0</v>
      </c>
      <c r="O1552" s="5">
        <v>85.08</v>
      </c>
      <c r="P1552" s="5">
        <f t="shared" si="96"/>
        <v>162.78</v>
      </c>
      <c r="Q1552" s="5">
        <f t="shared" si="97"/>
        <v>85.08</v>
      </c>
      <c r="R1552" s="5">
        <f t="shared" si="98"/>
        <v>77.7</v>
      </c>
      <c r="S1552" s="7">
        <f t="shared" si="99"/>
        <v>0.47733136748986366</v>
      </c>
    </row>
    <row r="1553" spans="1:19" ht="15.6">
      <c r="A1553" s="2">
        <v>2539</v>
      </c>
      <c r="B1553" s="3">
        <v>46237</v>
      </c>
      <c r="C1553" s="4">
        <f>YEAR(SalesDataTable[[#This Row],[Order Date]])</f>
        <v>2026</v>
      </c>
      <c r="D1553" s="10" t="str">
        <f>"Q"&amp;ROUNDUP(MONTH(SalesDataTable[[#This Row],[Order Date]])/3,0)</f>
        <v>Q3</v>
      </c>
      <c r="E1553" s="4" t="str">
        <f>TEXT(SalesDataTable[[#This Row],[Order Date]],"mmm")</f>
        <v>Aug</v>
      </c>
      <c r="F1553" s="4" t="s">
        <v>11</v>
      </c>
      <c r="G1553" s="4" t="s">
        <v>52</v>
      </c>
      <c r="H1553" s="4" t="s">
        <v>19</v>
      </c>
      <c r="I1553" s="4" t="s">
        <v>13</v>
      </c>
      <c r="J1553" s="4" t="s">
        <v>4</v>
      </c>
      <c r="K1553" s="4" t="s">
        <v>5</v>
      </c>
      <c r="L1553" s="8">
        <v>1</v>
      </c>
      <c r="M1553" s="5">
        <v>80.040000000000006</v>
      </c>
      <c r="N1553" s="6">
        <v>0.1</v>
      </c>
      <c r="O1553" s="5">
        <v>41.88</v>
      </c>
      <c r="P1553" s="5">
        <f t="shared" si="96"/>
        <v>72.036000000000001</v>
      </c>
      <c r="Q1553" s="5">
        <f t="shared" si="97"/>
        <v>41.88</v>
      </c>
      <c r="R1553" s="5">
        <f t="shared" si="98"/>
        <v>30.155999999999999</v>
      </c>
      <c r="S1553" s="7">
        <f t="shared" si="99"/>
        <v>0.41862402132267196</v>
      </c>
    </row>
    <row r="1554" spans="1:19" ht="15.6">
      <c r="A1554" s="2">
        <v>3803</v>
      </c>
      <c r="B1554" s="3">
        <v>46237</v>
      </c>
      <c r="C1554" s="4">
        <f>YEAR(SalesDataTable[[#This Row],[Order Date]])</f>
        <v>2026</v>
      </c>
      <c r="D1554" s="10" t="str">
        <f>"Q"&amp;ROUNDUP(MONTH(SalesDataTable[[#This Row],[Order Date]])/3,0)</f>
        <v>Q3</v>
      </c>
      <c r="E1554" s="4" t="str">
        <f>TEXT(SalesDataTable[[#This Row],[Order Date]],"mmm")</f>
        <v>Aug</v>
      </c>
      <c r="F1554" s="4" t="s">
        <v>11</v>
      </c>
      <c r="G1554" s="4" t="s">
        <v>25</v>
      </c>
      <c r="H1554" s="4" t="s">
        <v>2</v>
      </c>
      <c r="I1554" s="4" t="s">
        <v>13</v>
      </c>
      <c r="J1554" s="4" t="s">
        <v>9</v>
      </c>
      <c r="K1554" s="4" t="s">
        <v>10</v>
      </c>
      <c r="L1554" s="8">
        <v>1</v>
      </c>
      <c r="M1554" s="5">
        <v>90.21</v>
      </c>
      <c r="N1554" s="6">
        <v>0</v>
      </c>
      <c r="O1554" s="5">
        <v>46.31</v>
      </c>
      <c r="P1554" s="5">
        <f t="shared" si="96"/>
        <v>90.21</v>
      </c>
      <c r="Q1554" s="5">
        <f t="shared" si="97"/>
        <v>46.31</v>
      </c>
      <c r="R1554" s="5">
        <f t="shared" si="98"/>
        <v>43.899999999999991</v>
      </c>
      <c r="S1554" s="7">
        <f t="shared" si="99"/>
        <v>0.48664227912648261</v>
      </c>
    </row>
    <row r="1555" spans="1:19" ht="15.6">
      <c r="A1555" s="2">
        <v>100</v>
      </c>
      <c r="B1555" s="3">
        <v>46238</v>
      </c>
      <c r="C1555" s="4">
        <f>YEAR(SalesDataTable[[#This Row],[Order Date]])</f>
        <v>2026</v>
      </c>
      <c r="D1555" s="10" t="str">
        <f>"Q"&amp;ROUNDUP(MONTH(SalesDataTable[[#This Row],[Order Date]])/3,0)</f>
        <v>Q3</v>
      </c>
      <c r="E1555" s="4" t="str">
        <f>TEXT(SalesDataTable[[#This Row],[Order Date]],"mmm")</f>
        <v>Aug</v>
      </c>
      <c r="F1555" s="4" t="s">
        <v>0</v>
      </c>
      <c r="G1555" s="4" t="s">
        <v>36</v>
      </c>
      <c r="H1555" s="4" t="s">
        <v>19</v>
      </c>
      <c r="I1555" s="4" t="s">
        <v>16</v>
      </c>
      <c r="J1555" s="4" t="s">
        <v>14</v>
      </c>
      <c r="K1555" s="4" t="s">
        <v>44</v>
      </c>
      <c r="L1555" s="8">
        <v>1</v>
      </c>
      <c r="M1555" s="5">
        <v>133.6</v>
      </c>
      <c r="N1555" s="6">
        <v>0.1</v>
      </c>
      <c r="O1555" s="5">
        <v>67.3</v>
      </c>
      <c r="P1555" s="5">
        <f t="shared" si="96"/>
        <v>120.24</v>
      </c>
      <c r="Q1555" s="5">
        <f t="shared" si="97"/>
        <v>67.3</v>
      </c>
      <c r="R1555" s="5">
        <f t="shared" si="98"/>
        <v>52.94</v>
      </c>
      <c r="S1555" s="7">
        <f t="shared" si="99"/>
        <v>0.44028609447771122</v>
      </c>
    </row>
    <row r="1556" spans="1:19" ht="15.6">
      <c r="A1556" s="2">
        <v>118</v>
      </c>
      <c r="B1556" s="3">
        <v>46238</v>
      </c>
      <c r="C1556" s="4">
        <f>YEAR(SalesDataTable[[#This Row],[Order Date]])</f>
        <v>2026</v>
      </c>
      <c r="D1556" s="10" t="str">
        <f>"Q"&amp;ROUNDUP(MONTH(SalesDataTable[[#This Row],[Order Date]])/3,0)</f>
        <v>Q3</v>
      </c>
      <c r="E1556" s="4" t="str">
        <f>TEXT(SalesDataTable[[#This Row],[Order Date]],"mmm")</f>
        <v>Aug</v>
      </c>
      <c r="F1556" s="4" t="s">
        <v>20</v>
      </c>
      <c r="G1556" s="4" t="s">
        <v>21</v>
      </c>
      <c r="H1556" s="4" t="s">
        <v>2</v>
      </c>
      <c r="I1556" s="4" t="s">
        <v>3</v>
      </c>
      <c r="J1556" s="4" t="s">
        <v>14</v>
      </c>
      <c r="K1556" s="4" t="s">
        <v>32</v>
      </c>
      <c r="L1556" s="8">
        <v>1</v>
      </c>
      <c r="M1556" s="5">
        <v>47.53</v>
      </c>
      <c r="N1556" s="6">
        <v>0</v>
      </c>
      <c r="O1556" s="5">
        <v>18.04</v>
      </c>
      <c r="P1556" s="5">
        <f t="shared" si="96"/>
        <v>47.53</v>
      </c>
      <c r="Q1556" s="5">
        <f t="shared" si="97"/>
        <v>18.04</v>
      </c>
      <c r="R1556" s="5">
        <f t="shared" si="98"/>
        <v>29.490000000000002</v>
      </c>
      <c r="S1556" s="7">
        <f t="shared" si="99"/>
        <v>0.62045024195245113</v>
      </c>
    </row>
    <row r="1557" spans="1:19" ht="15.6">
      <c r="A1557" s="2">
        <v>220</v>
      </c>
      <c r="B1557" s="3">
        <v>46238</v>
      </c>
      <c r="C1557" s="4">
        <f>YEAR(SalesDataTable[[#This Row],[Order Date]])</f>
        <v>2026</v>
      </c>
      <c r="D1557" s="10" t="str">
        <f>"Q"&amp;ROUNDUP(MONTH(SalesDataTable[[#This Row],[Order Date]])/3,0)</f>
        <v>Q3</v>
      </c>
      <c r="E1557" s="4" t="str">
        <f>TEXT(SalesDataTable[[#This Row],[Order Date]],"mmm")</f>
        <v>Aug</v>
      </c>
      <c r="F1557" s="4" t="s">
        <v>0</v>
      </c>
      <c r="G1557" s="4" t="s">
        <v>50</v>
      </c>
      <c r="H1557" s="4" t="s">
        <v>2</v>
      </c>
      <c r="I1557" s="4" t="s">
        <v>3</v>
      </c>
      <c r="J1557" s="4" t="s">
        <v>14</v>
      </c>
      <c r="K1557" s="4" t="s">
        <v>32</v>
      </c>
      <c r="L1557" s="8">
        <v>2</v>
      </c>
      <c r="M1557" s="5">
        <v>46.71</v>
      </c>
      <c r="N1557" s="6">
        <v>0</v>
      </c>
      <c r="O1557" s="5">
        <v>18.41</v>
      </c>
      <c r="P1557" s="5">
        <f t="shared" si="96"/>
        <v>93.42</v>
      </c>
      <c r="Q1557" s="5">
        <f t="shared" si="97"/>
        <v>36.82</v>
      </c>
      <c r="R1557" s="5">
        <f t="shared" si="98"/>
        <v>56.6</v>
      </c>
      <c r="S1557" s="7">
        <f t="shared" si="99"/>
        <v>0.60586598158852489</v>
      </c>
    </row>
    <row r="1558" spans="1:19" ht="15.6">
      <c r="A1558" s="2">
        <v>1145</v>
      </c>
      <c r="B1558" s="3">
        <v>46238</v>
      </c>
      <c r="C1558" s="4">
        <f>YEAR(SalesDataTable[[#This Row],[Order Date]])</f>
        <v>2026</v>
      </c>
      <c r="D1558" s="10" t="str">
        <f>"Q"&amp;ROUNDUP(MONTH(SalesDataTable[[#This Row],[Order Date]])/3,0)</f>
        <v>Q3</v>
      </c>
      <c r="E1558" s="4" t="str">
        <f>TEXT(SalesDataTable[[#This Row],[Order Date]],"mmm")</f>
        <v>Aug</v>
      </c>
      <c r="F1558" s="4" t="s">
        <v>11</v>
      </c>
      <c r="G1558" s="4" t="s">
        <v>52</v>
      </c>
      <c r="H1558" s="4" t="s">
        <v>28</v>
      </c>
      <c r="I1558" s="4" t="s">
        <v>13</v>
      </c>
      <c r="J1558" s="4" t="s">
        <v>23</v>
      </c>
      <c r="K1558" s="4" t="s">
        <v>29</v>
      </c>
      <c r="L1558" s="8">
        <v>1</v>
      </c>
      <c r="M1558" s="5">
        <v>197.26</v>
      </c>
      <c r="N1558" s="6">
        <v>0</v>
      </c>
      <c r="O1558" s="5">
        <v>104.09</v>
      </c>
      <c r="P1558" s="5">
        <f t="shared" si="96"/>
        <v>197.26</v>
      </c>
      <c r="Q1558" s="5">
        <f t="shared" si="97"/>
        <v>104.09</v>
      </c>
      <c r="R1558" s="5">
        <f t="shared" si="98"/>
        <v>93.169999999999987</v>
      </c>
      <c r="S1558" s="7">
        <f t="shared" si="99"/>
        <v>0.47232079488999285</v>
      </c>
    </row>
    <row r="1559" spans="1:19" ht="15.6">
      <c r="A1559" s="2">
        <v>1289</v>
      </c>
      <c r="B1559" s="3">
        <v>46238</v>
      </c>
      <c r="C1559" s="4">
        <f>YEAR(SalesDataTable[[#This Row],[Order Date]])</f>
        <v>2026</v>
      </c>
      <c r="D1559" s="10" t="str">
        <f>"Q"&amp;ROUNDUP(MONTH(SalesDataTable[[#This Row],[Order Date]])/3,0)</f>
        <v>Q3</v>
      </c>
      <c r="E1559" s="4" t="str">
        <f>TEXT(SalesDataTable[[#This Row],[Order Date]],"mmm")</f>
        <v>Aug</v>
      </c>
      <c r="F1559" s="4" t="s">
        <v>11</v>
      </c>
      <c r="G1559" s="4" t="s">
        <v>52</v>
      </c>
      <c r="H1559" s="4" t="s">
        <v>28</v>
      </c>
      <c r="I1559" s="4" t="s">
        <v>13</v>
      </c>
      <c r="J1559" s="4" t="s">
        <v>9</v>
      </c>
      <c r="K1559" s="4" t="s">
        <v>46</v>
      </c>
      <c r="L1559" s="8">
        <v>1</v>
      </c>
      <c r="M1559" s="5">
        <v>70.56</v>
      </c>
      <c r="N1559" s="6">
        <v>0</v>
      </c>
      <c r="O1559" s="5">
        <v>32.11</v>
      </c>
      <c r="P1559" s="5">
        <f t="shared" si="96"/>
        <v>70.56</v>
      </c>
      <c r="Q1559" s="5">
        <f t="shared" si="97"/>
        <v>32.11</v>
      </c>
      <c r="R1559" s="5">
        <f t="shared" si="98"/>
        <v>38.450000000000003</v>
      </c>
      <c r="S1559" s="7">
        <f t="shared" si="99"/>
        <v>0.54492630385487528</v>
      </c>
    </row>
    <row r="1560" spans="1:19" ht="15.6">
      <c r="A1560" s="2">
        <v>1411</v>
      </c>
      <c r="B1560" s="3">
        <v>46238</v>
      </c>
      <c r="C1560" s="4">
        <f>YEAR(SalesDataTable[[#This Row],[Order Date]])</f>
        <v>2026</v>
      </c>
      <c r="D1560" s="10" t="str">
        <f>"Q"&amp;ROUNDUP(MONTH(SalesDataTable[[#This Row],[Order Date]])/3,0)</f>
        <v>Q3</v>
      </c>
      <c r="E1560" s="4" t="str">
        <f>TEXT(SalesDataTable[[#This Row],[Order Date]],"mmm")</f>
        <v>Aug</v>
      </c>
      <c r="F1560" s="4" t="s">
        <v>6</v>
      </c>
      <c r="G1560" s="4" t="s">
        <v>43</v>
      </c>
      <c r="H1560" s="4" t="s">
        <v>2</v>
      </c>
      <c r="I1560" s="4" t="s">
        <v>16</v>
      </c>
      <c r="J1560" s="4" t="s">
        <v>34</v>
      </c>
      <c r="K1560" s="4" t="s">
        <v>42</v>
      </c>
      <c r="L1560" s="8">
        <v>1</v>
      </c>
      <c r="M1560" s="5">
        <v>36.58</v>
      </c>
      <c r="N1560" s="6">
        <v>0</v>
      </c>
      <c r="O1560" s="5">
        <v>13.98</v>
      </c>
      <c r="P1560" s="5">
        <f t="shared" si="96"/>
        <v>36.58</v>
      </c>
      <c r="Q1560" s="5">
        <f t="shared" si="97"/>
        <v>13.98</v>
      </c>
      <c r="R1560" s="5">
        <f t="shared" si="98"/>
        <v>22.599999999999998</v>
      </c>
      <c r="S1560" s="7">
        <f t="shared" si="99"/>
        <v>0.61782394751230174</v>
      </c>
    </row>
    <row r="1561" spans="1:19" ht="15.6">
      <c r="A1561" s="2">
        <v>1799</v>
      </c>
      <c r="B1561" s="3">
        <v>46238</v>
      </c>
      <c r="C1561" s="4">
        <f>YEAR(SalesDataTable[[#This Row],[Order Date]])</f>
        <v>2026</v>
      </c>
      <c r="D1561" s="10" t="str">
        <f>"Q"&amp;ROUNDUP(MONTH(SalesDataTable[[#This Row],[Order Date]])/3,0)</f>
        <v>Q3</v>
      </c>
      <c r="E1561" s="4" t="str">
        <f>TEXT(SalesDataTable[[#This Row],[Order Date]],"mmm")</f>
        <v>Aug</v>
      </c>
      <c r="F1561" s="4" t="s">
        <v>20</v>
      </c>
      <c r="G1561" s="4" t="s">
        <v>47</v>
      </c>
      <c r="H1561" s="4" t="s">
        <v>8</v>
      </c>
      <c r="I1561" s="4" t="s">
        <v>16</v>
      </c>
      <c r="J1561" s="4" t="s">
        <v>4</v>
      </c>
      <c r="K1561" s="4" t="s">
        <v>5</v>
      </c>
      <c r="L1561" s="8">
        <v>4</v>
      </c>
      <c r="M1561" s="5">
        <v>82.98</v>
      </c>
      <c r="N1561" s="6">
        <v>0.05</v>
      </c>
      <c r="O1561" s="5">
        <v>43.79</v>
      </c>
      <c r="P1561" s="5">
        <f t="shared" si="96"/>
        <v>315.32400000000001</v>
      </c>
      <c r="Q1561" s="5">
        <f t="shared" si="97"/>
        <v>175.16</v>
      </c>
      <c r="R1561" s="5">
        <f t="shared" si="98"/>
        <v>140.16400000000002</v>
      </c>
      <c r="S1561" s="7">
        <f t="shared" si="99"/>
        <v>0.44450787126891711</v>
      </c>
    </row>
    <row r="1562" spans="1:19" ht="15.6">
      <c r="A1562" s="2">
        <v>1871</v>
      </c>
      <c r="B1562" s="3">
        <v>46238</v>
      </c>
      <c r="C1562" s="4">
        <f>YEAR(SalesDataTable[[#This Row],[Order Date]])</f>
        <v>2026</v>
      </c>
      <c r="D1562" s="10" t="str">
        <f>"Q"&amp;ROUNDUP(MONTH(SalesDataTable[[#This Row],[Order Date]])/3,0)</f>
        <v>Q3</v>
      </c>
      <c r="E1562" s="4" t="str">
        <f>TEXT(SalesDataTable[[#This Row],[Order Date]],"mmm")</f>
        <v>Aug</v>
      </c>
      <c r="F1562" s="4" t="s">
        <v>0</v>
      </c>
      <c r="G1562" s="4" t="s">
        <v>1</v>
      </c>
      <c r="H1562" s="4" t="s">
        <v>2</v>
      </c>
      <c r="I1562" s="4" t="s">
        <v>13</v>
      </c>
      <c r="J1562" s="4" t="s">
        <v>4</v>
      </c>
      <c r="K1562" s="4" t="s">
        <v>26</v>
      </c>
      <c r="L1562" s="8">
        <v>1</v>
      </c>
      <c r="M1562" s="5">
        <v>41.25</v>
      </c>
      <c r="N1562" s="6">
        <v>0</v>
      </c>
      <c r="O1562" s="5">
        <v>17.02</v>
      </c>
      <c r="P1562" s="5">
        <f t="shared" si="96"/>
        <v>41.25</v>
      </c>
      <c r="Q1562" s="5">
        <f t="shared" si="97"/>
        <v>17.02</v>
      </c>
      <c r="R1562" s="5">
        <f t="shared" si="98"/>
        <v>24.23</v>
      </c>
      <c r="S1562" s="7">
        <f t="shared" si="99"/>
        <v>0.58739393939393936</v>
      </c>
    </row>
    <row r="1563" spans="1:19" ht="15.6">
      <c r="A1563" s="2">
        <v>4180</v>
      </c>
      <c r="B1563" s="3">
        <v>46238</v>
      </c>
      <c r="C1563" s="4">
        <f>YEAR(SalesDataTable[[#This Row],[Order Date]])</f>
        <v>2026</v>
      </c>
      <c r="D1563" s="10" t="str">
        <f>"Q"&amp;ROUNDUP(MONTH(SalesDataTable[[#This Row],[Order Date]])/3,0)</f>
        <v>Q3</v>
      </c>
      <c r="E1563" s="4" t="str">
        <f>TEXT(SalesDataTable[[#This Row],[Order Date]],"mmm")</f>
        <v>Aug</v>
      </c>
      <c r="F1563" s="4" t="s">
        <v>11</v>
      </c>
      <c r="G1563" s="4" t="s">
        <v>18</v>
      </c>
      <c r="H1563" s="4" t="s">
        <v>2</v>
      </c>
      <c r="I1563" s="4" t="s">
        <v>3</v>
      </c>
      <c r="J1563" s="4" t="s">
        <v>4</v>
      </c>
      <c r="K1563" s="4" t="s">
        <v>30</v>
      </c>
      <c r="L1563" s="8">
        <v>1</v>
      </c>
      <c r="M1563" s="5">
        <v>101.37</v>
      </c>
      <c r="N1563" s="6">
        <v>0</v>
      </c>
      <c r="O1563" s="5">
        <v>51.56</v>
      </c>
      <c r="P1563" s="5">
        <f t="shared" si="96"/>
        <v>101.37</v>
      </c>
      <c r="Q1563" s="5">
        <f t="shared" si="97"/>
        <v>51.56</v>
      </c>
      <c r="R1563" s="5">
        <f t="shared" si="98"/>
        <v>49.81</v>
      </c>
      <c r="S1563" s="7">
        <f t="shared" si="99"/>
        <v>0.49136825490776365</v>
      </c>
    </row>
    <row r="1564" spans="1:19" ht="15.6">
      <c r="A1564" s="2">
        <v>4338</v>
      </c>
      <c r="B1564" s="3">
        <v>46238</v>
      </c>
      <c r="C1564" s="4">
        <f>YEAR(SalesDataTable[[#This Row],[Order Date]])</f>
        <v>2026</v>
      </c>
      <c r="D1564" s="10" t="str">
        <f>"Q"&amp;ROUNDUP(MONTH(SalesDataTable[[#This Row],[Order Date]])/3,0)</f>
        <v>Q3</v>
      </c>
      <c r="E1564" s="4" t="str">
        <f>TEXT(SalesDataTable[[#This Row],[Order Date]],"mmm")</f>
        <v>Aug</v>
      </c>
      <c r="F1564" s="4" t="s">
        <v>11</v>
      </c>
      <c r="G1564" s="4" t="s">
        <v>52</v>
      </c>
      <c r="H1564" s="4" t="s">
        <v>2</v>
      </c>
      <c r="I1564" s="4" t="s">
        <v>3</v>
      </c>
      <c r="J1564" s="4" t="s">
        <v>23</v>
      </c>
      <c r="K1564" s="4" t="s">
        <v>24</v>
      </c>
      <c r="L1564" s="8">
        <v>1</v>
      </c>
      <c r="M1564" s="5">
        <v>340.66</v>
      </c>
      <c r="N1564" s="6">
        <v>0.05</v>
      </c>
      <c r="O1564" s="5">
        <v>194.13</v>
      </c>
      <c r="P1564" s="5">
        <f t="shared" si="96"/>
        <v>323.62700000000001</v>
      </c>
      <c r="Q1564" s="5">
        <f t="shared" si="97"/>
        <v>194.13</v>
      </c>
      <c r="R1564" s="5">
        <f t="shared" si="98"/>
        <v>129.49700000000001</v>
      </c>
      <c r="S1564" s="7">
        <f t="shared" si="99"/>
        <v>0.40014275693931595</v>
      </c>
    </row>
    <row r="1565" spans="1:19" ht="15.6">
      <c r="A1565" s="2">
        <v>4463</v>
      </c>
      <c r="B1565" s="3">
        <v>46238</v>
      </c>
      <c r="C1565" s="4">
        <f>YEAR(SalesDataTable[[#This Row],[Order Date]])</f>
        <v>2026</v>
      </c>
      <c r="D1565" s="10" t="str">
        <f>"Q"&amp;ROUNDUP(MONTH(SalesDataTable[[#This Row],[Order Date]])/3,0)</f>
        <v>Q3</v>
      </c>
      <c r="E1565" s="4" t="str">
        <f>TEXT(SalesDataTable[[#This Row],[Order Date]],"mmm")</f>
        <v>Aug</v>
      </c>
      <c r="F1565" s="4" t="s">
        <v>11</v>
      </c>
      <c r="G1565" s="4" t="s">
        <v>12</v>
      </c>
      <c r="H1565" s="4" t="s">
        <v>28</v>
      </c>
      <c r="I1565" s="4" t="s">
        <v>16</v>
      </c>
      <c r="J1565" s="4" t="s">
        <v>4</v>
      </c>
      <c r="K1565" s="4" t="s">
        <v>22</v>
      </c>
      <c r="L1565" s="8">
        <v>1</v>
      </c>
      <c r="M1565" s="5">
        <v>50.43</v>
      </c>
      <c r="N1565" s="6">
        <v>0.15</v>
      </c>
      <c r="O1565" s="5">
        <v>22.94</v>
      </c>
      <c r="P1565" s="5">
        <f t="shared" si="96"/>
        <v>42.865499999999997</v>
      </c>
      <c r="Q1565" s="5">
        <f t="shared" si="97"/>
        <v>22.94</v>
      </c>
      <c r="R1565" s="5">
        <f t="shared" si="98"/>
        <v>19.925499999999996</v>
      </c>
      <c r="S1565" s="7">
        <f t="shared" si="99"/>
        <v>0.46483768998378644</v>
      </c>
    </row>
    <row r="1566" spans="1:19" ht="15.6">
      <c r="A1566" s="2">
        <v>382</v>
      </c>
      <c r="B1566" s="3">
        <v>46239</v>
      </c>
      <c r="C1566" s="4">
        <f>YEAR(SalesDataTable[[#This Row],[Order Date]])</f>
        <v>2026</v>
      </c>
      <c r="D1566" s="10" t="str">
        <f>"Q"&amp;ROUNDUP(MONTH(SalesDataTable[[#This Row],[Order Date]])/3,0)</f>
        <v>Q3</v>
      </c>
      <c r="E1566" s="4" t="str">
        <f>TEXT(SalesDataTable[[#This Row],[Order Date]],"mmm")</f>
        <v>Aug</v>
      </c>
      <c r="F1566" s="4" t="s">
        <v>20</v>
      </c>
      <c r="G1566" s="4" t="s">
        <v>33</v>
      </c>
      <c r="H1566" s="4" t="s">
        <v>2</v>
      </c>
      <c r="I1566" s="4" t="s">
        <v>13</v>
      </c>
      <c r="J1566" s="4" t="s">
        <v>34</v>
      </c>
      <c r="K1566" s="4" t="s">
        <v>35</v>
      </c>
      <c r="L1566" s="8">
        <v>1</v>
      </c>
      <c r="M1566" s="5">
        <v>40.42</v>
      </c>
      <c r="N1566" s="6">
        <v>0.05</v>
      </c>
      <c r="O1566" s="5">
        <v>14.33</v>
      </c>
      <c r="P1566" s="5">
        <f t="shared" si="96"/>
        <v>38.399000000000001</v>
      </c>
      <c r="Q1566" s="5">
        <f t="shared" si="97"/>
        <v>14.33</v>
      </c>
      <c r="R1566" s="5">
        <f t="shared" si="98"/>
        <v>24.069000000000003</v>
      </c>
      <c r="S1566" s="7">
        <f t="shared" si="99"/>
        <v>0.62681319826037141</v>
      </c>
    </row>
    <row r="1567" spans="1:19" ht="15.6">
      <c r="A1567" s="2">
        <v>1011</v>
      </c>
      <c r="B1567" s="3">
        <v>46239</v>
      </c>
      <c r="C1567" s="4">
        <f>YEAR(SalesDataTable[[#This Row],[Order Date]])</f>
        <v>2026</v>
      </c>
      <c r="D1567" s="10" t="str">
        <f>"Q"&amp;ROUNDUP(MONTH(SalesDataTable[[#This Row],[Order Date]])/3,0)</f>
        <v>Q3</v>
      </c>
      <c r="E1567" s="4" t="str">
        <f>TEXT(SalesDataTable[[#This Row],[Order Date]],"mmm")</f>
        <v>Aug</v>
      </c>
      <c r="F1567" s="4" t="s">
        <v>0</v>
      </c>
      <c r="G1567" s="4" t="s">
        <v>1</v>
      </c>
      <c r="H1567" s="4" t="s">
        <v>2</v>
      </c>
      <c r="I1567" s="4" t="s">
        <v>13</v>
      </c>
      <c r="J1567" s="4" t="s">
        <v>4</v>
      </c>
      <c r="K1567" s="4" t="s">
        <v>22</v>
      </c>
      <c r="L1567" s="8">
        <v>1</v>
      </c>
      <c r="M1567" s="5">
        <v>51.81</v>
      </c>
      <c r="N1567" s="6">
        <v>0.05</v>
      </c>
      <c r="O1567" s="5">
        <v>22.28</v>
      </c>
      <c r="P1567" s="5">
        <f t="shared" si="96"/>
        <v>49.219499999999996</v>
      </c>
      <c r="Q1567" s="5">
        <f t="shared" si="97"/>
        <v>22.28</v>
      </c>
      <c r="R1567" s="5">
        <f t="shared" si="98"/>
        <v>26.939499999999995</v>
      </c>
      <c r="S1567" s="7">
        <f t="shared" si="99"/>
        <v>0.54733388189640275</v>
      </c>
    </row>
    <row r="1568" spans="1:19" ht="15.6">
      <c r="A1568" s="2">
        <v>1148</v>
      </c>
      <c r="B1568" s="3">
        <v>46239</v>
      </c>
      <c r="C1568" s="4">
        <f>YEAR(SalesDataTable[[#This Row],[Order Date]])</f>
        <v>2026</v>
      </c>
      <c r="D1568" s="10" t="str">
        <f>"Q"&amp;ROUNDUP(MONTH(SalesDataTable[[#This Row],[Order Date]])/3,0)</f>
        <v>Q3</v>
      </c>
      <c r="E1568" s="4" t="str">
        <f>TEXT(SalesDataTable[[#This Row],[Order Date]],"mmm")</f>
        <v>Aug</v>
      </c>
      <c r="F1568" s="4" t="s">
        <v>11</v>
      </c>
      <c r="G1568" s="4" t="s">
        <v>12</v>
      </c>
      <c r="H1568" s="4" t="s">
        <v>19</v>
      </c>
      <c r="I1568" s="4" t="s">
        <v>13</v>
      </c>
      <c r="J1568" s="4" t="s">
        <v>34</v>
      </c>
      <c r="K1568" s="4" t="s">
        <v>42</v>
      </c>
      <c r="L1568" s="8">
        <v>3</v>
      </c>
      <c r="M1568" s="5">
        <v>35.9</v>
      </c>
      <c r="N1568" s="6">
        <v>0</v>
      </c>
      <c r="O1568" s="5">
        <v>14.11</v>
      </c>
      <c r="P1568" s="5">
        <f t="shared" si="96"/>
        <v>107.69999999999999</v>
      </c>
      <c r="Q1568" s="5">
        <f t="shared" si="97"/>
        <v>42.33</v>
      </c>
      <c r="R1568" s="5">
        <f t="shared" si="98"/>
        <v>65.36999999999999</v>
      </c>
      <c r="S1568" s="7">
        <f t="shared" si="99"/>
        <v>0.60696378830083564</v>
      </c>
    </row>
    <row r="1569" spans="1:19" ht="15.6">
      <c r="A1569" s="2">
        <v>1397</v>
      </c>
      <c r="B1569" s="3">
        <v>46239</v>
      </c>
      <c r="C1569" s="4">
        <f>YEAR(SalesDataTable[[#This Row],[Order Date]])</f>
        <v>2026</v>
      </c>
      <c r="D1569" s="10" t="str">
        <f>"Q"&amp;ROUNDUP(MONTH(SalesDataTable[[#This Row],[Order Date]])/3,0)</f>
        <v>Q3</v>
      </c>
      <c r="E1569" s="4" t="str">
        <f>TEXT(SalesDataTable[[#This Row],[Order Date]],"mmm")</f>
        <v>Aug</v>
      </c>
      <c r="F1569" s="4" t="s">
        <v>6</v>
      </c>
      <c r="G1569" s="4" t="s">
        <v>49</v>
      </c>
      <c r="H1569" s="4" t="s">
        <v>19</v>
      </c>
      <c r="I1569" s="4" t="s">
        <v>16</v>
      </c>
      <c r="J1569" s="4" t="s">
        <v>9</v>
      </c>
      <c r="K1569" s="4" t="s">
        <v>10</v>
      </c>
      <c r="L1569" s="8">
        <v>2</v>
      </c>
      <c r="M1569" s="5">
        <v>90.27</v>
      </c>
      <c r="N1569" s="6">
        <v>0.05</v>
      </c>
      <c r="O1569" s="5">
        <v>46.38</v>
      </c>
      <c r="P1569" s="5">
        <f t="shared" si="96"/>
        <v>171.51299999999998</v>
      </c>
      <c r="Q1569" s="5">
        <f t="shared" si="97"/>
        <v>92.76</v>
      </c>
      <c r="R1569" s="5">
        <f t="shared" si="98"/>
        <v>78.752999999999972</v>
      </c>
      <c r="S1569" s="7">
        <f t="shared" si="99"/>
        <v>0.45916636056742044</v>
      </c>
    </row>
    <row r="1570" spans="1:19" ht="15.6">
      <c r="A1570" s="2">
        <v>2252</v>
      </c>
      <c r="B1570" s="3">
        <v>46239</v>
      </c>
      <c r="C1570" s="4">
        <f>YEAR(SalesDataTable[[#This Row],[Order Date]])</f>
        <v>2026</v>
      </c>
      <c r="D1570" s="10" t="str">
        <f>"Q"&amp;ROUNDUP(MONTH(SalesDataTable[[#This Row],[Order Date]])/3,0)</f>
        <v>Q3</v>
      </c>
      <c r="E1570" s="4" t="str">
        <f>TEXT(SalesDataTable[[#This Row],[Order Date]],"mmm")</f>
        <v>Aug</v>
      </c>
      <c r="F1570" s="4" t="s">
        <v>6</v>
      </c>
      <c r="G1570" s="4" t="s">
        <v>41</v>
      </c>
      <c r="H1570" s="4" t="s">
        <v>2</v>
      </c>
      <c r="I1570" s="4" t="s">
        <v>13</v>
      </c>
      <c r="J1570" s="4" t="s">
        <v>4</v>
      </c>
      <c r="K1570" s="4" t="s">
        <v>22</v>
      </c>
      <c r="L1570" s="8">
        <v>1</v>
      </c>
      <c r="M1570" s="5">
        <v>49.68</v>
      </c>
      <c r="N1570" s="6">
        <v>0.05</v>
      </c>
      <c r="O1570" s="5">
        <v>22.02</v>
      </c>
      <c r="P1570" s="5">
        <f t="shared" si="96"/>
        <v>47.195999999999998</v>
      </c>
      <c r="Q1570" s="5">
        <f t="shared" si="97"/>
        <v>22.02</v>
      </c>
      <c r="R1570" s="5">
        <f t="shared" si="98"/>
        <v>25.175999999999998</v>
      </c>
      <c r="S1570" s="7">
        <f t="shared" si="99"/>
        <v>0.53343503686753113</v>
      </c>
    </row>
    <row r="1571" spans="1:19" ht="15.6">
      <c r="A1571" s="2">
        <v>2415</v>
      </c>
      <c r="B1571" s="3">
        <v>46239</v>
      </c>
      <c r="C1571" s="4">
        <f>YEAR(SalesDataTable[[#This Row],[Order Date]])</f>
        <v>2026</v>
      </c>
      <c r="D1571" s="10" t="str">
        <f>"Q"&amp;ROUNDUP(MONTH(SalesDataTable[[#This Row],[Order Date]])/3,0)</f>
        <v>Q3</v>
      </c>
      <c r="E1571" s="4" t="str">
        <f>TEXT(SalesDataTable[[#This Row],[Order Date]],"mmm")</f>
        <v>Aug</v>
      </c>
      <c r="F1571" s="4" t="s">
        <v>6</v>
      </c>
      <c r="G1571" s="4" t="s">
        <v>43</v>
      </c>
      <c r="H1571" s="4" t="s">
        <v>2</v>
      </c>
      <c r="I1571" s="4" t="s">
        <v>13</v>
      </c>
      <c r="J1571" s="4" t="s">
        <v>14</v>
      </c>
      <c r="K1571" s="4" t="s">
        <v>44</v>
      </c>
      <c r="L1571" s="8">
        <v>2</v>
      </c>
      <c r="M1571" s="5">
        <v>131.25</v>
      </c>
      <c r="N1571" s="6">
        <v>0.05</v>
      </c>
      <c r="O1571" s="5">
        <v>65.42</v>
      </c>
      <c r="P1571" s="5">
        <f t="shared" si="96"/>
        <v>249.375</v>
      </c>
      <c r="Q1571" s="5">
        <f t="shared" si="97"/>
        <v>130.84</v>
      </c>
      <c r="R1571" s="5">
        <f t="shared" si="98"/>
        <v>118.535</v>
      </c>
      <c r="S1571" s="7">
        <f t="shared" si="99"/>
        <v>0.47532832080200499</v>
      </c>
    </row>
    <row r="1572" spans="1:19" ht="15.6">
      <c r="A1572" s="2">
        <v>2525</v>
      </c>
      <c r="B1572" s="3">
        <v>46239</v>
      </c>
      <c r="C1572" s="4">
        <f>YEAR(SalesDataTable[[#This Row],[Order Date]])</f>
        <v>2026</v>
      </c>
      <c r="D1572" s="10" t="str">
        <f>"Q"&amp;ROUNDUP(MONTH(SalesDataTable[[#This Row],[Order Date]])/3,0)</f>
        <v>Q3</v>
      </c>
      <c r="E1572" s="4" t="str">
        <f>TEXT(SalesDataTable[[#This Row],[Order Date]],"mmm")</f>
        <v>Aug</v>
      </c>
      <c r="F1572" s="4" t="s">
        <v>20</v>
      </c>
      <c r="G1572" s="4" t="s">
        <v>21</v>
      </c>
      <c r="H1572" s="4" t="s">
        <v>19</v>
      </c>
      <c r="I1572" s="4" t="s">
        <v>13</v>
      </c>
      <c r="J1572" s="4" t="s">
        <v>34</v>
      </c>
      <c r="K1572" s="4" t="s">
        <v>42</v>
      </c>
      <c r="L1572" s="8">
        <v>2</v>
      </c>
      <c r="M1572" s="5">
        <v>36.78</v>
      </c>
      <c r="N1572" s="6">
        <v>0.05</v>
      </c>
      <c r="O1572" s="5">
        <v>13.85</v>
      </c>
      <c r="P1572" s="5">
        <f t="shared" si="96"/>
        <v>69.882000000000005</v>
      </c>
      <c r="Q1572" s="5">
        <f t="shared" si="97"/>
        <v>27.7</v>
      </c>
      <c r="R1572" s="5">
        <f t="shared" si="98"/>
        <v>42.182000000000002</v>
      </c>
      <c r="S1572" s="7">
        <f t="shared" si="99"/>
        <v>0.60361752668784519</v>
      </c>
    </row>
    <row r="1573" spans="1:19" ht="15.6">
      <c r="A1573" s="2">
        <v>2652</v>
      </c>
      <c r="B1573" s="3">
        <v>46239</v>
      </c>
      <c r="C1573" s="4">
        <f>YEAR(SalesDataTable[[#This Row],[Order Date]])</f>
        <v>2026</v>
      </c>
      <c r="D1573" s="10" t="str">
        <f>"Q"&amp;ROUNDUP(MONTH(SalesDataTable[[#This Row],[Order Date]])/3,0)</f>
        <v>Q3</v>
      </c>
      <c r="E1573" s="4" t="str">
        <f>TEXT(SalesDataTable[[#This Row],[Order Date]],"mmm")</f>
        <v>Aug</v>
      </c>
      <c r="F1573" s="4" t="s">
        <v>11</v>
      </c>
      <c r="G1573" s="4" t="s">
        <v>12</v>
      </c>
      <c r="H1573" s="4" t="s">
        <v>19</v>
      </c>
      <c r="I1573" s="4" t="s">
        <v>3</v>
      </c>
      <c r="J1573" s="4" t="s">
        <v>4</v>
      </c>
      <c r="K1573" s="4" t="s">
        <v>5</v>
      </c>
      <c r="L1573" s="8">
        <v>1</v>
      </c>
      <c r="M1573" s="5">
        <v>80.790000000000006</v>
      </c>
      <c r="N1573" s="6">
        <v>0.1</v>
      </c>
      <c r="O1573" s="5">
        <v>43.65</v>
      </c>
      <c r="P1573" s="5">
        <f t="shared" si="96"/>
        <v>72.711000000000013</v>
      </c>
      <c r="Q1573" s="5">
        <f t="shared" si="97"/>
        <v>43.65</v>
      </c>
      <c r="R1573" s="5">
        <f t="shared" si="98"/>
        <v>29.061000000000014</v>
      </c>
      <c r="S1573" s="7">
        <f t="shared" si="99"/>
        <v>0.39967817799232591</v>
      </c>
    </row>
    <row r="1574" spans="1:19" ht="15.6">
      <c r="A1574" s="2">
        <v>4035</v>
      </c>
      <c r="B1574" s="3">
        <v>46239</v>
      </c>
      <c r="C1574" s="4">
        <f>YEAR(SalesDataTable[[#This Row],[Order Date]])</f>
        <v>2026</v>
      </c>
      <c r="D1574" s="10" t="str">
        <f>"Q"&amp;ROUNDUP(MONTH(SalesDataTable[[#This Row],[Order Date]])/3,0)</f>
        <v>Q3</v>
      </c>
      <c r="E1574" s="4" t="str">
        <f>TEXT(SalesDataTable[[#This Row],[Order Date]],"mmm")</f>
        <v>Aug</v>
      </c>
      <c r="F1574" s="4" t="s">
        <v>0</v>
      </c>
      <c r="G1574" s="4" t="s">
        <v>36</v>
      </c>
      <c r="H1574" s="4" t="s">
        <v>2</v>
      </c>
      <c r="I1574" s="4" t="s">
        <v>3</v>
      </c>
      <c r="J1574" s="4" t="s">
        <v>4</v>
      </c>
      <c r="K1574" s="4" t="s">
        <v>26</v>
      </c>
      <c r="L1574" s="8">
        <v>2</v>
      </c>
      <c r="M1574" s="5">
        <v>40.53</v>
      </c>
      <c r="N1574" s="6">
        <v>0.05</v>
      </c>
      <c r="O1574" s="5">
        <v>17.100000000000001</v>
      </c>
      <c r="P1574" s="5">
        <f t="shared" si="96"/>
        <v>77.007000000000005</v>
      </c>
      <c r="Q1574" s="5">
        <f t="shared" si="97"/>
        <v>34.200000000000003</v>
      </c>
      <c r="R1574" s="5">
        <f t="shared" si="98"/>
        <v>42.807000000000002</v>
      </c>
      <c r="S1574" s="7">
        <f t="shared" si="99"/>
        <v>0.55588452997779425</v>
      </c>
    </row>
    <row r="1575" spans="1:19" ht="15.6">
      <c r="A1575" s="2">
        <v>4377</v>
      </c>
      <c r="B1575" s="3">
        <v>46239</v>
      </c>
      <c r="C1575" s="4">
        <f>YEAR(SalesDataTable[[#This Row],[Order Date]])</f>
        <v>2026</v>
      </c>
      <c r="D1575" s="10" t="str">
        <f>"Q"&amp;ROUNDUP(MONTH(SalesDataTable[[#This Row],[Order Date]])/3,0)</f>
        <v>Q3</v>
      </c>
      <c r="E1575" s="4" t="str">
        <f>TEXT(SalesDataTable[[#This Row],[Order Date]],"mmm")</f>
        <v>Aug</v>
      </c>
      <c r="F1575" s="4" t="s">
        <v>11</v>
      </c>
      <c r="G1575" s="4" t="s">
        <v>12</v>
      </c>
      <c r="H1575" s="4" t="s">
        <v>28</v>
      </c>
      <c r="I1575" s="4" t="s">
        <v>13</v>
      </c>
      <c r="J1575" s="4" t="s">
        <v>4</v>
      </c>
      <c r="K1575" s="4" t="s">
        <v>5</v>
      </c>
      <c r="L1575" s="8">
        <v>2</v>
      </c>
      <c r="M1575" s="5">
        <v>81.66</v>
      </c>
      <c r="N1575" s="6">
        <v>0</v>
      </c>
      <c r="O1575" s="5">
        <v>42.11</v>
      </c>
      <c r="P1575" s="5">
        <f t="shared" si="96"/>
        <v>163.32</v>
      </c>
      <c r="Q1575" s="5">
        <f t="shared" si="97"/>
        <v>84.22</v>
      </c>
      <c r="R1575" s="5">
        <f t="shared" si="98"/>
        <v>79.099999999999994</v>
      </c>
      <c r="S1575" s="7">
        <f t="shared" si="99"/>
        <v>0.48432525104090129</v>
      </c>
    </row>
    <row r="1576" spans="1:19" ht="15.6">
      <c r="A1576" s="2">
        <v>4734</v>
      </c>
      <c r="B1576" s="3">
        <v>46239</v>
      </c>
      <c r="C1576" s="4">
        <f>YEAR(SalesDataTable[[#This Row],[Order Date]])</f>
        <v>2026</v>
      </c>
      <c r="D1576" s="10" t="str">
        <f>"Q"&amp;ROUNDUP(MONTH(SalesDataTable[[#This Row],[Order Date]])/3,0)</f>
        <v>Q3</v>
      </c>
      <c r="E1576" s="4" t="str">
        <f>TEXT(SalesDataTable[[#This Row],[Order Date]],"mmm")</f>
        <v>Aug</v>
      </c>
      <c r="F1576" s="4" t="s">
        <v>6</v>
      </c>
      <c r="G1576" s="4" t="s">
        <v>43</v>
      </c>
      <c r="H1576" s="4" t="s">
        <v>28</v>
      </c>
      <c r="I1576" s="4" t="s">
        <v>3</v>
      </c>
      <c r="J1576" s="4" t="s">
        <v>9</v>
      </c>
      <c r="K1576" s="4" t="s">
        <v>17</v>
      </c>
      <c r="L1576" s="8">
        <v>1</v>
      </c>
      <c r="M1576" s="5">
        <v>146.55000000000001</v>
      </c>
      <c r="N1576" s="6">
        <v>0</v>
      </c>
      <c r="O1576" s="5">
        <v>78.8</v>
      </c>
      <c r="P1576" s="5">
        <f t="shared" si="96"/>
        <v>146.55000000000001</v>
      </c>
      <c r="Q1576" s="5">
        <f t="shared" si="97"/>
        <v>78.8</v>
      </c>
      <c r="R1576" s="5">
        <f t="shared" si="98"/>
        <v>67.750000000000014</v>
      </c>
      <c r="S1576" s="7">
        <f t="shared" si="99"/>
        <v>0.46229955646537024</v>
      </c>
    </row>
    <row r="1577" spans="1:19" ht="15.6">
      <c r="A1577" s="2">
        <v>4892</v>
      </c>
      <c r="B1577" s="3">
        <v>46239</v>
      </c>
      <c r="C1577" s="4">
        <f>YEAR(SalesDataTable[[#This Row],[Order Date]])</f>
        <v>2026</v>
      </c>
      <c r="D1577" s="10" t="str">
        <f>"Q"&amp;ROUNDUP(MONTH(SalesDataTable[[#This Row],[Order Date]])/3,0)</f>
        <v>Q3</v>
      </c>
      <c r="E1577" s="4" t="str">
        <f>TEXT(SalesDataTable[[#This Row],[Order Date]],"mmm")</f>
        <v>Aug</v>
      </c>
      <c r="F1577" s="4" t="s">
        <v>6</v>
      </c>
      <c r="G1577" s="4" t="s">
        <v>7</v>
      </c>
      <c r="H1577" s="4" t="s">
        <v>19</v>
      </c>
      <c r="I1577" s="4" t="s">
        <v>3</v>
      </c>
      <c r="J1577" s="4" t="s">
        <v>14</v>
      </c>
      <c r="K1577" s="4" t="s">
        <v>48</v>
      </c>
      <c r="L1577" s="8">
        <v>2</v>
      </c>
      <c r="M1577" s="5">
        <v>161.75</v>
      </c>
      <c r="N1577" s="6">
        <v>0.1</v>
      </c>
      <c r="O1577" s="5">
        <v>85.85</v>
      </c>
      <c r="P1577" s="5">
        <f t="shared" si="96"/>
        <v>291.15000000000003</v>
      </c>
      <c r="Q1577" s="5">
        <f t="shared" si="97"/>
        <v>171.7</v>
      </c>
      <c r="R1577" s="5">
        <f t="shared" si="98"/>
        <v>119.45000000000005</v>
      </c>
      <c r="S1577" s="7">
        <f t="shared" si="99"/>
        <v>0.41026962047054794</v>
      </c>
    </row>
    <row r="1578" spans="1:19" ht="15.6">
      <c r="A1578" s="2">
        <v>5059</v>
      </c>
      <c r="B1578" s="3">
        <v>46239</v>
      </c>
      <c r="C1578" s="4">
        <f>YEAR(SalesDataTable[[#This Row],[Order Date]])</f>
        <v>2026</v>
      </c>
      <c r="D1578" s="10" t="str">
        <f>"Q"&amp;ROUNDUP(MONTH(SalesDataTable[[#This Row],[Order Date]])/3,0)</f>
        <v>Q3</v>
      </c>
      <c r="E1578" s="4" t="str">
        <f>TEXT(SalesDataTable[[#This Row],[Order Date]],"mmm")</f>
        <v>Aug</v>
      </c>
      <c r="F1578" s="4" t="s">
        <v>6</v>
      </c>
      <c r="G1578" s="4" t="s">
        <v>7</v>
      </c>
      <c r="H1578" s="4" t="s">
        <v>28</v>
      </c>
      <c r="I1578" s="4" t="s">
        <v>3</v>
      </c>
      <c r="J1578" s="4" t="s">
        <v>23</v>
      </c>
      <c r="K1578" s="4" t="s">
        <v>51</v>
      </c>
      <c r="L1578" s="8">
        <v>2</v>
      </c>
      <c r="M1578" s="5">
        <v>122.47</v>
      </c>
      <c r="N1578" s="6">
        <v>0</v>
      </c>
      <c r="O1578" s="5">
        <v>59.73</v>
      </c>
      <c r="P1578" s="5">
        <f t="shared" si="96"/>
        <v>244.94</v>
      </c>
      <c r="Q1578" s="5">
        <f t="shared" si="97"/>
        <v>119.46</v>
      </c>
      <c r="R1578" s="5">
        <f t="shared" si="98"/>
        <v>125.48</v>
      </c>
      <c r="S1578" s="7">
        <f t="shared" si="99"/>
        <v>0.5122887237690863</v>
      </c>
    </row>
    <row r="1579" spans="1:19" ht="15.6">
      <c r="A1579" s="2">
        <v>835</v>
      </c>
      <c r="B1579" s="3">
        <v>46240</v>
      </c>
      <c r="C1579" s="4">
        <f>YEAR(SalesDataTable[[#This Row],[Order Date]])</f>
        <v>2026</v>
      </c>
      <c r="D1579" s="10" t="str">
        <f>"Q"&amp;ROUNDUP(MONTH(SalesDataTable[[#This Row],[Order Date]])/3,0)</f>
        <v>Q3</v>
      </c>
      <c r="E1579" s="4" t="str">
        <f>TEXT(SalesDataTable[[#This Row],[Order Date]],"mmm")</f>
        <v>Aug</v>
      </c>
      <c r="F1579" s="4" t="s">
        <v>20</v>
      </c>
      <c r="G1579" s="4" t="s">
        <v>31</v>
      </c>
      <c r="H1579" s="4" t="s">
        <v>28</v>
      </c>
      <c r="I1579" s="4" t="s">
        <v>3</v>
      </c>
      <c r="J1579" s="4" t="s">
        <v>9</v>
      </c>
      <c r="K1579" s="4" t="s">
        <v>46</v>
      </c>
      <c r="L1579" s="8">
        <v>3</v>
      </c>
      <c r="M1579" s="5">
        <v>70.930000000000007</v>
      </c>
      <c r="N1579" s="6">
        <v>0</v>
      </c>
      <c r="O1579" s="5">
        <v>32.9</v>
      </c>
      <c r="P1579" s="5">
        <f t="shared" si="96"/>
        <v>212.79000000000002</v>
      </c>
      <c r="Q1579" s="5">
        <f t="shared" si="97"/>
        <v>98.699999999999989</v>
      </c>
      <c r="R1579" s="5">
        <f t="shared" si="98"/>
        <v>114.09000000000003</v>
      </c>
      <c r="S1579" s="7">
        <f t="shared" si="99"/>
        <v>0.53616241364725792</v>
      </c>
    </row>
    <row r="1580" spans="1:19" ht="15.6">
      <c r="A1580" s="2">
        <v>1104</v>
      </c>
      <c r="B1580" s="3">
        <v>46240</v>
      </c>
      <c r="C1580" s="4">
        <f>YEAR(SalesDataTable[[#This Row],[Order Date]])</f>
        <v>2026</v>
      </c>
      <c r="D1580" s="10" t="str">
        <f>"Q"&amp;ROUNDUP(MONTH(SalesDataTable[[#This Row],[Order Date]])/3,0)</f>
        <v>Q3</v>
      </c>
      <c r="E1580" s="4" t="str">
        <f>TEXT(SalesDataTable[[#This Row],[Order Date]],"mmm")</f>
        <v>Aug</v>
      </c>
      <c r="F1580" s="4" t="s">
        <v>0</v>
      </c>
      <c r="G1580" s="4" t="s">
        <v>50</v>
      </c>
      <c r="H1580" s="4" t="s">
        <v>2</v>
      </c>
      <c r="I1580" s="4" t="s">
        <v>3</v>
      </c>
      <c r="J1580" s="4" t="s">
        <v>23</v>
      </c>
      <c r="K1580" s="4" t="s">
        <v>29</v>
      </c>
      <c r="L1580" s="8">
        <v>1</v>
      </c>
      <c r="M1580" s="5">
        <v>191.44</v>
      </c>
      <c r="N1580" s="6">
        <v>0</v>
      </c>
      <c r="O1580" s="5">
        <v>102.13</v>
      </c>
      <c r="P1580" s="5">
        <f t="shared" si="96"/>
        <v>191.44</v>
      </c>
      <c r="Q1580" s="5">
        <f t="shared" si="97"/>
        <v>102.13</v>
      </c>
      <c r="R1580" s="5">
        <f t="shared" si="98"/>
        <v>89.31</v>
      </c>
      <c r="S1580" s="7">
        <f t="shared" si="99"/>
        <v>0.46651692436272463</v>
      </c>
    </row>
    <row r="1581" spans="1:19" ht="15.6">
      <c r="A1581" s="2">
        <v>1976</v>
      </c>
      <c r="B1581" s="3">
        <v>46240</v>
      </c>
      <c r="C1581" s="4">
        <f>YEAR(SalesDataTable[[#This Row],[Order Date]])</f>
        <v>2026</v>
      </c>
      <c r="D1581" s="10" t="str">
        <f>"Q"&amp;ROUNDUP(MONTH(SalesDataTable[[#This Row],[Order Date]])/3,0)</f>
        <v>Q3</v>
      </c>
      <c r="E1581" s="4" t="str">
        <f>TEXT(SalesDataTable[[#This Row],[Order Date]],"mmm")</f>
        <v>Aug</v>
      </c>
      <c r="F1581" s="4" t="s">
        <v>20</v>
      </c>
      <c r="G1581" s="4" t="s">
        <v>33</v>
      </c>
      <c r="H1581" s="4" t="s">
        <v>2</v>
      </c>
      <c r="I1581" s="4" t="s">
        <v>3</v>
      </c>
      <c r="J1581" s="4" t="s">
        <v>4</v>
      </c>
      <c r="K1581" s="4" t="s">
        <v>5</v>
      </c>
      <c r="L1581" s="8">
        <v>2</v>
      </c>
      <c r="M1581" s="5">
        <v>82.92</v>
      </c>
      <c r="N1581" s="6">
        <v>0</v>
      </c>
      <c r="O1581" s="5">
        <v>41.64</v>
      </c>
      <c r="P1581" s="5">
        <f t="shared" si="96"/>
        <v>165.84</v>
      </c>
      <c r="Q1581" s="5">
        <f t="shared" si="97"/>
        <v>83.28</v>
      </c>
      <c r="R1581" s="5">
        <f t="shared" si="98"/>
        <v>82.56</v>
      </c>
      <c r="S1581" s="7">
        <f t="shared" si="99"/>
        <v>0.49782923299565845</v>
      </c>
    </row>
    <row r="1582" spans="1:19" ht="15.6">
      <c r="A1582" s="2">
        <v>2596</v>
      </c>
      <c r="B1582" s="3">
        <v>46240</v>
      </c>
      <c r="C1582" s="4">
        <f>YEAR(SalesDataTable[[#This Row],[Order Date]])</f>
        <v>2026</v>
      </c>
      <c r="D1582" s="10" t="str">
        <f>"Q"&amp;ROUNDUP(MONTH(SalesDataTable[[#This Row],[Order Date]])/3,0)</f>
        <v>Q3</v>
      </c>
      <c r="E1582" s="4" t="str">
        <f>TEXT(SalesDataTable[[#This Row],[Order Date]],"mmm")</f>
        <v>Aug</v>
      </c>
      <c r="F1582" s="4" t="s">
        <v>11</v>
      </c>
      <c r="G1582" s="4" t="s">
        <v>18</v>
      </c>
      <c r="H1582" s="4" t="s">
        <v>19</v>
      </c>
      <c r="I1582" s="4" t="s">
        <v>3</v>
      </c>
      <c r="J1582" s="4" t="s">
        <v>23</v>
      </c>
      <c r="K1582" s="4" t="s">
        <v>40</v>
      </c>
      <c r="L1582" s="8">
        <v>1</v>
      </c>
      <c r="M1582" s="5">
        <v>82.82</v>
      </c>
      <c r="N1582" s="6">
        <v>0</v>
      </c>
      <c r="O1582" s="5">
        <v>38.83</v>
      </c>
      <c r="P1582" s="5">
        <f t="shared" si="96"/>
        <v>82.82</v>
      </c>
      <c r="Q1582" s="5">
        <f t="shared" si="97"/>
        <v>38.83</v>
      </c>
      <c r="R1582" s="5">
        <f t="shared" si="98"/>
        <v>43.989999999999995</v>
      </c>
      <c r="S1582" s="7">
        <f t="shared" si="99"/>
        <v>0.53115189567737264</v>
      </c>
    </row>
    <row r="1583" spans="1:19" ht="15.6">
      <c r="A1583" s="2">
        <v>2693</v>
      </c>
      <c r="B1583" s="3">
        <v>46240</v>
      </c>
      <c r="C1583" s="4">
        <f>YEAR(SalesDataTable[[#This Row],[Order Date]])</f>
        <v>2026</v>
      </c>
      <c r="D1583" s="10" t="str">
        <f>"Q"&amp;ROUNDUP(MONTH(SalesDataTable[[#This Row],[Order Date]])/3,0)</f>
        <v>Q3</v>
      </c>
      <c r="E1583" s="4" t="str">
        <f>TEXT(SalesDataTable[[#This Row],[Order Date]],"mmm")</f>
        <v>Aug</v>
      </c>
      <c r="F1583" s="4" t="s">
        <v>20</v>
      </c>
      <c r="G1583" s="4" t="s">
        <v>33</v>
      </c>
      <c r="H1583" s="4" t="s">
        <v>2</v>
      </c>
      <c r="I1583" s="4" t="s">
        <v>13</v>
      </c>
      <c r="J1583" s="4" t="s">
        <v>23</v>
      </c>
      <c r="K1583" s="4" t="s">
        <v>24</v>
      </c>
      <c r="L1583" s="8">
        <v>1</v>
      </c>
      <c r="M1583" s="5">
        <v>335.26</v>
      </c>
      <c r="N1583" s="6">
        <v>0.05</v>
      </c>
      <c r="O1583" s="5">
        <v>193.73</v>
      </c>
      <c r="P1583" s="5">
        <f t="shared" si="96"/>
        <v>318.49699999999996</v>
      </c>
      <c r="Q1583" s="5">
        <f t="shared" si="97"/>
        <v>193.73</v>
      </c>
      <c r="R1583" s="5">
        <f t="shared" si="98"/>
        <v>124.76699999999997</v>
      </c>
      <c r="S1583" s="7">
        <f t="shared" si="99"/>
        <v>0.39173681384754011</v>
      </c>
    </row>
    <row r="1584" spans="1:19" ht="15.6">
      <c r="A1584" s="2">
        <v>3045</v>
      </c>
      <c r="B1584" s="3">
        <v>46240</v>
      </c>
      <c r="C1584" s="4">
        <f>YEAR(SalesDataTable[[#This Row],[Order Date]])</f>
        <v>2026</v>
      </c>
      <c r="D1584" s="10" t="str">
        <f>"Q"&amp;ROUNDUP(MONTH(SalesDataTable[[#This Row],[Order Date]])/3,0)</f>
        <v>Q3</v>
      </c>
      <c r="E1584" s="4" t="str">
        <f>TEXT(SalesDataTable[[#This Row],[Order Date]],"mmm")</f>
        <v>Aug</v>
      </c>
      <c r="F1584" s="4" t="s">
        <v>11</v>
      </c>
      <c r="G1584" s="4" t="s">
        <v>52</v>
      </c>
      <c r="H1584" s="4" t="s">
        <v>28</v>
      </c>
      <c r="I1584" s="4" t="s">
        <v>16</v>
      </c>
      <c r="J1584" s="4" t="s">
        <v>14</v>
      </c>
      <c r="K1584" s="4" t="s">
        <v>32</v>
      </c>
      <c r="L1584" s="8">
        <v>1</v>
      </c>
      <c r="M1584" s="5">
        <v>47.19</v>
      </c>
      <c r="N1584" s="6">
        <v>0.05</v>
      </c>
      <c r="O1584" s="5">
        <v>18.11</v>
      </c>
      <c r="P1584" s="5">
        <f t="shared" si="96"/>
        <v>44.830499999999994</v>
      </c>
      <c r="Q1584" s="5">
        <f t="shared" si="97"/>
        <v>18.11</v>
      </c>
      <c r="R1584" s="5">
        <f t="shared" si="98"/>
        <v>26.720499999999994</v>
      </c>
      <c r="S1584" s="7">
        <f t="shared" si="99"/>
        <v>0.59603395010093574</v>
      </c>
    </row>
    <row r="1585" spans="1:19" ht="15.6">
      <c r="A1585" s="2">
        <v>3340</v>
      </c>
      <c r="B1585" s="3">
        <v>46240</v>
      </c>
      <c r="C1585" s="4">
        <f>YEAR(SalesDataTable[[#This Row],[Order Date]])</f>
        <v>2026</v>
      </c>
      <c r="D1585" s="10" t="str">
        <f>"Q"&amp;ROUNDUP(MONTH(SalesDataTable[[#This Row],[Order Date]])/3,0)</f>
        <v>Q3</v>
      </c>
      <c r="E1585" s="4" t="str">
        <f>TEXT(SalesDataTable[[#This Row],[Order Date]],"mmm")</f>
        <v>Aug</v>
      </c>
      <c r="F1585" s="4" t="s">
        <v>11</v>
      </c>
      <c r="G1585" s="4" t="s">
        <v>52</v>
      </c>
      <c r="H1585" s="4" t="s">
        <v>28</v>
      </c>
      <c r="I1585" s="4" t="s">
        <v>3</v>
      </c>
      <c r="J1585" s="4" t="s">
        <v>9</v>
      </c>
      <c r="K1585" s="4" t="s">
        <v>10</v>
      </c>
      <c r="L1585" s="8">
        <v>3</v>
      </c>
      <c r="M1585" s="5">
        <v>91.57</v>
      </c>
      <c r="N1585" s="6">
        <v>0</v>
      </c>
      <c r="O1585" s="5">
        <v>44.52</v>
      </c>
      <c r="P1585" s="5">
        <f t="shared" si="96"/>
        <v>274.70999999999998</v>
      </c>
      <c r="Q1585" s="5">
        <f t="shared" si="97"/>
        <v>133.56</v>
      </c>
      <c r="R1585" s="5">
        <f t="shared" si="98"/>
        <v>141.14999999999998</v>
      </c>
      <c r="S1585" s="7">
        <f t="shared" si="99"/>
        <v>0.51381456808998571</v>
      </c>
    </row>
    <row r="1586" spans="1:19" ht="15.6">
      <c r="A1586" s="2">
        <v>3553</v>
      </c>
      <c r="B1586" s="3">
        <v>46240</v>
      </c>
      <c r="C1586" s="4">
        <f>YEAR(SalesDataTable[[#This Row],[Order Date]])</f>
        <v>2026</v>
      </c>
      <c r="D1586" s="10" t="str">
        <f>"Q"&amp;ROUNDUP(MONTH(SalesDataTable[[#This Row],[Order Date]])/3,0)</f>
        <v>Q3</v>
      </c>
      <c r="E1586" s="4" t="str">
        <f>TEXT(SalesDataTable[[#This Row],[Order Date]],"mmm")</f>
        <v>Aug</v>
      </c>
      <c r="F1586" s="4" t="s">
        <v>20</v>
      </c>
      <c r="G1586" s="4" t="s">
        <v>47</v>
      </c>
      <c r="H1586" s="4" t="s">
        <v>2</v>
      </c>
      <c r="I1586" s="4" t="s">
        <v>13</v>
      </c>
      <c r="J1586" s="4" t="s">
        <v>9</v>
      </c>
      <c r="K1586" s="4" t="s">
        <v>37</v>
      </c>
      <c r="L1586" s="8">
        <v>4</v>
      </c>
      <c r="M1586" s="5">
        <v>154.41999999999999</v>
      </c>
      <c r="N1586" s="6">
        <v>0</v>
      </c>
      <c r="O1586" s="5">
        <v>77.86</v>
      </c>
      <c r="P1586" s="5">
        <f t="shared" si="96"/>
        <v>617.67999999999995</v>
      </c>
      <c r="Q1586" s="5">
        <f t="shared" si="97"/>
        <v>311.44</v>
      </c>
      <c r="R1586" s="5">
        <f t="shared" si="98"/>
        <v>306.23999999999995</v>
      </c>
      <c r="S1586" s="7">
        <f t="shared" si="99"/>
        <v>0.49579070068643954</v>
      </c>
    </row>
    <row r="1587" spans="1:19" ht="15.6">
      <c r="A1587" s="2">
        <v>3807</v>
      </c>
      <c r="B1587" s="3">
        <v>46240</v>
      </c>
      <c r="C1587" s="4">
        <f>YEAR(SalesDataTable[[#This Row],[Order Date]])</f>
        <v>2026</v>
      </c>
      <c r="D1587" s="10" t="str">
        <f>"Q"&amp;ROUNDUP(MONTH(SalesDataTable[[#This Row],[Order Date]])/3,0)</f>
        <v>Q3</v>
      </c>
      <c r="E1587" s="4" t="str">
        <f>TEXT(SalesDataTable[[#This Row],[Order Date]],"mmm")</f>
        <v>Aug</v>
      </c>
      <c r="F1587" s="4" t="s">
        <v>0</v>
      </c>
      <c r="G1587" s="4" t="s">
        <v>1</v>
      </c>
      <c r="H1587" s="4" t="s">
        <v>28</v>
      </c>
      <c r="I1587" s="4" t="s">
        <v>3</v>
      </c>
      <c r="J1587" s="4" t="s">
        <v>4</v>
      </c>
      <c r="K1587" s="4" t="s">
        <v>22</v>
      </c>
      <c r="L1587" s="8">
        <v>2</v>
      </c>
      <c r="M1587" s="5">
        <v>49.91</v>
      </c>
      <c r="N1587" s="6">
        <v>0.05</v>
      </c>
      <c r="O1587" s="5">
        <v>21.86</v>
      </c>
      <c r="P1587" s="5">
        <f t="shared" si="96"/>
        <v>94.828999999999994</v>
      </c>
      <c r="Q1587" s="5">
        <f t="shared" si="97"/>
        <v>43.72</v>
      </c>
      <c r="R1587" s="5">
        <f t="shared" si="98"/>
        <v>51.108999999999995</v>
      </c>
      <c r="S1587" s="7">
        <f t="shared" si="99"/>
        <v>0.53895960096594919</v>
      </c>
    </row>
    <row r="1588" spans="1:19" ht="15.6">
      <c r="A1588" s="2">
        <v>4061</v>
      </c>
      <c r="B1588" s="3">
        <v>46240</v>
      </c>
      <c r="C1588" s="4">
        <f>YEAR(SalesDataTable[[#This Row],[Order Date]])</f>
        <v>2026</v>
      </c>
      <c r="D1588" s="10" t="str">
        <f>"Q"&amp;ROUNDUP(MONTH(SalesDataTable[[#This Row],[Order Date]])/3,0)</f>
        <v>Q3</v>
      </c>
      <c r="E1588" s="4" t="str">
        <f>TEXT(SalesDataTable[[#This Row],[Order Date]],"mmm")</f>
        <v>Aug</v>
      </c>
      <c r="F1588" s="4" t="s">
        <v>20</v>
      </c>
      <c r="G1588" s="4" t="s">
        <v>33</v>
      </c>
      <c r="H1588" s="4" t="s">
        <v>28</v>
      </c>
      <c r="I1588" s="4" t="s">
        <v>3</v>
      </c>
      <c r="J1588" s="4" t="s">
        <v>9</v>
      </c>
      <c r="K1588" s="4" t="s">
        <v>10</v>
      </c>
      <c r="L1588" s="8">
        <v>1</v>
      </c>
      <c r="M1588" s="5">
        <v>91.58</v>
      </c>
      <c r="N1588" s="6">
        <v>0.1</v>
      </c>
      <c r="O1588" s="5">
        <v>44.87</v>
      </c>
      <c r="P1588" s="5">
        <f t="shared" si="96"/>
        <v>82.421999999999997</v>
      </c>
      <c r="Q1588" s="5">
        <f t="shared" si="97"/>
        <v>44.87</v>
      </c>
      <c r="R1588" s="5">
        <f t="shared" si="98"/>
        <v>37.552</v>
      </c>
      <c r="S1588" s="7">
        <f t="shared" si="99"/>
        <v>0.45560651282424597</v>
      </c>
    </row>
    <row r="1589" spans="1:19" ht="15.6">
      <c r="A1589" s="2">
        <v>4645</v>
      </c>
      <c r="B1589" s="3">
        <v>46240</v>
      </c>
      <c r="C1589" s="4">
        <f>YEAR(SalesDataTable[[#This Row],[Order Date]])</f>
        <v>2026</v>
      </c>
      <c r="D1589" s="10" t="str">
        <f>"Q"&amp;ROUNDUP(MONTH(SalesDataTable[[#This Row],[Order Date]])/3,0)</f>
        <v>Q3</v>
      </c>
      <c r="E1589" s="4" t="str">
        <f>TEXT(SalesDataTable[[#This Row],[Order Date]],"mmm")</f>
        <v>Aug</v>
      </c>
      <c r="F1589" s="4" t="s">
        <v>11</v>
      </c>
      <c r="G1589" s="4" t="s">
        <v>39</v>
      </c>
      <c r="H1589" s="4" t="s">
        <v>2</v>
      </c>
      <c r="I1589" s="4" t="s">
        <v>13</v>
      </c>
      <c r="J1589" s="4" t="s">
        <v>34</v>
      </c>
      <c r="K1589" s="4" t="s">
        <v>35</v>
      </c>
      <c r="L1589" s="8">
        <v>3</v>
      </c>
      <c r="M1589" s="5">
        <v>41.11</v>
      </c>
      <c r="N1589" s="6">
        <v>0</v>
      </c>
      <c r="O1589" s="5">
        <v>14.49</v>
      </c>
      <c r="P1589" s="5">
        <f t="shared" si="96"/>
        <v>123.33</v>
      </c>
      <c r="Q1589" s="5">
        <f t="shared" si="97"/>
        <v>43.47</v>
      </c>
      <c r="R1589" s="5">
        <f t="shared" si="98"/>
        <v>79.86</v>
      </c>
      <c r="S1589" s="7">
        <f t="shared" si="99"/>
        <v>0.64753101435173921</v>
      </c>
    </row>
    <row r="1590" spans="1:19" ht="15.6">
      <c r="A1590" s="2">
        <v>5104</v>
      </c>
      <c r="B1590" s="3">
        <v>46240</v>
      </c>
      <c r="C1590" s="4">
        <f>YEAR(SalesDataTable[[#This Row],[Order Date]])</f>
        <v>2026</v>
      </c>
      <c r="D1590" s="10" t="str">
        <f>"Q"&amp;ROUNDUP(MONTH(SalesDataTable[[#This Row],[Order Date]])/3,0)</f>
        <v>Q3</v>
      </c>
      <c r="E1590" s="4" t="str">
        <f>TEXT(SalesDataTable[[#This Row],[Order Date]],"mmm")</f>
        <v>Aug</v>
      </c>
      <c r="F1590" s="4" t="s">
        <v>6</v>
      </c>
      <c r="G1590" s="4" t="s">
        <v>43</v>
      </c>
      <c r="H1590" s="4" t="s">
        <v>2</v>
      </c>
      <c r="I1590" s="4" t="s">
        <v>3</v>
      </c>
      <c r="J1590" s="4" t="s">
        <v>14</v>
      </c>
      <c r="K1590" s="4" t="s">
        <v>15</v>
      </c>
      <c r="L1590" s="8">
        <v>4</v>
      </c>
      <c r="M1590" s="5">
        <v>35.9</v>
      </c>
      <c r="N1590" s="6">
        <v>0</v>
      </c>
      <c r="O1590" s="5">
        <v>13.49</v>
      </c>
      <c r="P1590" s="5">
        <f t="shared" si="96"/>
        <v>143.6</v>
      </c>
      <c r="Q1590" s="5">
        <f t="shared" si="97"/>
        <v>53.96</v>
      </c>
      <c r="R1590" s="5">
        <f t="shared" si="98"/>
        <v>89.639999999999986</v>
      </c>
      <c r="S1590" s="7">
        <f t="shared" si="99"/>
        <v>0.62423398328690805</v>
      </c>
    </row>
    <row r="1591" spans="1:19" ht="15.6">
      <c r="A1591" s="2">
        <v>813</v>
      </c>
      <c r="B1591" s="3">
        <v>46241</v>
      </c>
      <c r="C1591" s="4">
        <f>YEAR(SalesDataTable[[#This Row],[Order Date]])</f>
        <v>2026</v>
      </c>
      <c r="D1591" s="10" t="str">
        <f>"Q"&amp;ROUNDUP(MONTH(SalesDataTable[[#This Row],[Order Date]])/3,0)</f>
        <v>Q3</v>
      </c>
      <c r="E1591" s="4" t="str">
        <f>TEXT(SalesDataTable[[#This Row],[Order Date]],"mmm")</f>
        <v>Aug</v>
      </c>
      <c r="F1591" s="4" t="s">
        <v>11</v>
      </c>
      <c r="G1591" s="4" t="s">
        <v>52</v>
      </c>
      <c r="H1591" s="4" t="s">
        <v>2</v>
      </c>
      <c r="I1591" s="4" t="s">
        <v>3</v>
      </c>
      <c r="J1591" s="4" t="s">
        <v>34</v>
      </c>
      <c r="K1591" s="4" t="s">
        <v>42</v>
      </c>
      <c r="L1591" s="8">
        <v>1</v>
      </c>
      <c r="M1591" s="5">
        <v>36.33</v>
      </c>
      <c r="N1591" s="6">
        <v>0.05</v>
      </c>
      <c r="O1591" s="5">
        <v>13.78</v>
      </c>
      <c r="P1591" s="5">
        <f t="shared" si="96"/>
        <v>34.513499999999993</v>
      </c>
      <c r="Q1591" s="5">
        <f t="shared" si="97"/>
        <v>13.78</v>
      </c>
      <c r="R1591" s="5">
        <f t="shared" si="98"/>
        <v>20.733499999999992</v>
      </c>
      <c r="S1591" s="7">
        <f t="shared" si="99"/>
        <v>0.60073594390600771</v>
      </c>
    </row>
    <row r="1592" spans="1:19" ht="15.6">
      <c r="A1592" s="2">
        <v>836</v>
      </c>
      <c r="B1592" s="3">
        <v>46241</v>
      </c>
      <c r="C1592" s="4">
        <f>YEAR(SalesDataTable[[#This Row],[Order Date]])</f>
        <v>2026</v>
      </c>
      <c r="D1592" s="10" t="str">
        <f>"Q"&amp;ROUNDUP(MONTH(SalesDataTable[[#This Row],[Order Date]])/3,0)</f>
        <v>Q3</v>
      </c>
      <c r="E1592" s="4" t="str">
        <f>TEXT(SalesDataTable[[#This Row],[Order Date]],"mmm")</f>
        <v>Aug</v>
      </c>
      <c r="F1592" s="4" t="s">
        <v>6</v>
      </c>
      <c r="G1592" s="4" t="s">
        <v>49</v>
      </c>
      <c r="H1592" s="4" t="s">
        <v>28</v>
      </c>
      <c r="I1592" s="4" t="s">
        <v>13</v>
      </c>
      <c r="J1592" s="4" t="s">
        <v>14</v>
      </c>
      <c r="K1592" s="4" t="s">
        <v>32</v>
      </c>
      <c r="L1592" s="8">
        <v>5</v>
      </c>
      <c r="M1592" s="5">
        <v>45.94</v>
      </c>
      <c r="N1592" s="6">
        <v>0.05</v>
      </c>
      <c r="O1592" s="5">
        <v>18.059999999999999</v>
      </c>
      <c r="P1592" s="5">
        <f t="shared" si="96"/>
        <v>218.21499999999997</v>
      </c>
      <c r="Q1592" s="5">
        <f t="shared" si="97"/>
        <v>90.3</v>
      </c>
      <c r="R1592" s="5">
        <f t="shared" si="98"/>
        <v>127.91499999999998</v>
      </c>
      <c r="S1592" s="7">
        <f t="shared" si="99"/>
        <v>0.5861879339183832</v>
      </c>
    </row>
    <row r="1593" spans="1:19" ht="15.6">
      <c r="A1593" s="2">
        <v>1266</v>
      </c>
      <c r="B1593" s="3">
        <v>46241</v>
      </c>
      <c r="C1593" s="4">
        <f>YEAR(SalesDataTable[[#This Row],[Order Date]])</f>
        <v>2026</v>
      </c>
      <c r="D1593" s="10" t="str">
        <f>"Q"&amp;ROUNDUP(MONTH(SalesDataTable[[#This Row],[Order Date]])/3,0)</f>
        <v>Q3</v>
      </c>
      <c r="E1593" s="4" t="str">
        <f>TEXT(SalesDataTable[[#This Row],[Order Date]],"mmm")</f>
        <v>Aug</v>
      </c>
      <c r="F1593" s="4" t="s">
        <v>0</v>
      </c>
      <c r="G1593" s="4" t="s">
        <v>50</v>
      </c>
      <c r="H1593" s="4" t="s">
        <v>19</v>
      </c>
      <c r="I1593" s="4" t="s">
        <v>3</v>
      </c>
      <c r="J1593" s="4" t="s">
        <v>34</v>
      </c>
      <c r="K1593" s="4" t="s">
        <v>42</v>
      </c>
      <c r="L1593" s="8">
        <v>1</v>
      </c>
      <c r="M1593" s="5">
        <v>36.630000000000003</v>
      </c>
      <c r="N1593" s="6">
        <v>0</v>
      </c>
      <c r="O1593" s="5">
        <v>13.7</v>
      </c>
      <c r="P1593" s="5">
        <f t="shared" si="96"/>
        <v>36.630000000000003</v>
      </c>
      <c r="Q1593" s="5">
        <f t="shared" si="97"/>
        <v>13.7</v>
      </c>
      <c r="R1593" s="5">
        <f t="shared" si="98"/>
        <v>22.930000000000003</v>
      </c>
      <c r="S1593" s="7">
        <f t="shared" si="99"/>
        <v>0.62598962598962604</v>
      </c>
    </row>
    <row r="1594" spans="1:19" ht="15.6">
      <c r="A1594" s="2">
        <v>2201</v>
      </c>
      <c r="B1594" s="3">
        <v>46241</v>
      </c>
      <c r="C1594" s="4">
        <f>YEAR(SalesDataTable[[#This Row],[Order Date]])</f>
        <v>2026</v>
      </c>
      <c r="D1594" s="10" t="str">
        <f>"Q"&amp;ROUNDUP(MONTH(SalesDataTable[[#This Row],[Order Date]])/3,0)</f>
        <v>Q3</v>
      </c>
      <c r="E1594" s="4" t="str">
        <f>TEXT(SalesDataTable[[#This Row],[Order Date]],"mmm")</f>
        <v>Aug</v>
      </c>
      <c r="F1594" s="4" t="s">
        <v>6</v>
      </c>
      <c r="G1594" s="4" t="s">
        <v>7</v>
      </c>
      <c r="H1594" s="4" t="s">
        <v>2</v>
      </c>
      <c r="I1594" s="4" t="s">
        <v>3</v>
      </c>
      <c r="J1594" s="4" t="s">
        <v>9</v>
      </c>
      <c r="K1594" s="4" t="s">
        <v>17</v>
      </c>
      <c r="L1594" s="8">
        <v>1</v>
      </c>
      <c r="M1594" s="5">
        <v>141.38</v>
      </c>
      <c r="N1594" s="6">
        <v>0.05</v>
      </c>
      <c r="O1594" s="5">
        <v>77.14</v>
      </c>
      <c r="P1594" s="5">
        <f t="shared" si="96"/>
        <v>134.31099999999998</v>
      </c>
      <c r="Q1594" s="5">
        <f t="shared" si="97"/>
        <v>77.14</v>
      </c>
      <c r="R1594" s="5">
        <f t="shared" si="98"/>
        <v>57.170999999999978</v>
      </c>
      <c r="S1594" s="7">
        <f t="shared" si="99"/>
        <v>0.42566133823737434</v>
      </c>
    </row>
    <row r="1595" spans="1:19" ht="15.6">
      <c r="A1595" s="2">
        <v>2382</v>
      </c>
      <c r="B1595" s="3">
        <v>46241</v>
      </c>
      <c r="C1595" s="4">
        <f>YEAR(SalesDataTable[[#This Row],[Order Date]])</f>
        <v>2026</v>
      </c>
      <c r="D1595" s="10" t="str">
        <f>"Q"&amp;ROUNDUP(MONTH(SalesDataTable[[#This Row],[Order Date]])/3,0)</f>
        <v>Q3</v>
      </c>
      <c r="E1595" s="4" t="str">
        <f>TEXT(SalesDataTable[[#This Row],[Order Date]],"mmm")</f>
        <v>Aug</v>
      </c>
      <c r="F1595" s="4" t="s">
        <v>6</v>
      </c>
      <c r="G1595" s="4" t="s">
        <v>49</v>
      </c>
      <c r="H1595" s="4" t="s">
        <v>19</v>
      </c>
      <c r="I1595" s="4" t="s">
        <v>3</v>
      </c>
      <c r="J1595" s="4" t="s">
        <v>23</v>
      </c>
      <c r="K1595" s="4" t="s">
        <v>24</v>
      </c>
      <c r="L1595" s="8">
        <v>3</v>
      </c>
      <c r="M1595" s="5">
        <v>343.45</v>
      </c>
      <c r="N1595" s="6">
        <v>0.05</v>
      </c>
      <c r="O1595" s="5">
        <v>195.73</v>
      </c>
      <c r="P1595" s="5">
        <f t="shared" si="96"/>
        <v>978.83249999999987</v>
      </c>
      <c r="Q1595" s="5">
        <f t="shared" si="97"/>
        <v>587.18999999999994</v>
      </c>
      <c r="R1595" s="5">
        <f t="shared" si="98"/>
        <v>391.64249999999993</v>
      </c>
      <c r="S1595" s="7">
        <f t="shared" si="99"/>
        <v>0.40011186796515236</v>
      </c>
    </row>
    <row r="1596" spans="1:19" ht="15.6">
      <c r="A1596" s="2">
        <v>1227</v>
      </c>
      <c r="B1596" s="3">
        <v>46242</v>
      </c>
      <c r="C1596" s="4">
        <f>YEAR(SalesDataTable[[#This Row],[Order Date]])</f>
        <v>2026</v>
      </c>
      <c r="D1596" s="10" t="str">
        <f>"Q"&amp;ROUNDUP(MONTH(SalesDataTable[[#This Row],[Order Date]])/3,0)</f>
        <v>Q3</v>
      </c>
      <c r="E1596" s="4" t="str">
        <f>TEXT(SalesDataTable[[#This Row],[Order Date]],"mmm")</f>
        <v>Aug</v>
      </c>
      <c r="F1596" s="4" t="s">
        <v>20</v>
      </c>
      <c r="G1596" s="4" t="s">
        <v>33</v>
      </c>
      <c r="H1596" s="4" t="s">
        <v>2</v>
      </c>
      <c r="I1596" s="4" t="s">
        <v>3</v>
      </c>
      <c r="J1596" s="4" t="s">
        <v>4</v>
      </c>
      <c r="K1596" s="4" t="s">
        <v>30</v>
      </c>
      <c r="L1596" s="8">
        <v>1</v>
      </c>
      <c r="M1596" s="5">
        <v>104.69</v>
      </c>
      <c r="N1596" s="6">
        <v>0</v>
      </c>
      <c r="O1596" s="5">
        <v>49.06</v>
      </c>
      <c r="P1596" s="5">
        <f t="shared" si="96"/>
        <v>104.69</v>
      </c>
      <c r="Q1596" s="5">
        <f t="shared" si="97"/>
        <v>49.06</v>
      </c>
      <c r="R1596" s="5">
        <f t="shared" si="98"/>
        <v>55.629999999999995</v>
      </c>
      <c r="S1596" s="7">
        <f t="shared" si="99"/>
        <v>0.53137835514375775</v>
      </c>
    </row>
    <row r="1597" spans="1:19" ht="15.6">
      <c r="A1597" s="2">
        <v>1843</v>
      </c>
      <c r="B1597" s="3">
        <v>46242</v>
      </c>
      <c r="C1597" s="4">
        <f>YEAR(SalesDataTable[[#This Row],[Order Date]])</f>
        <v>2026</v>
      </c>
      <c r="D1597" s="10" t="str">
        <f>"Q"&amp;ROUNDUP(MONTH(SalesDataTable[[#This Row],[Order Date]])/3,0)</f>
        <v>Q3</v>
      </c>
      <c r="E1597" s="4" t="str">
        <f>TEXT(SalesDataTable[[#This Row],[Order Date]],"mmm")</f>
        <v>Aug</v>
      </c>
      <c r="F1597" s="4" t="s">
        <v>20</v>
      </c>
      <c r="G1597" s="4" t="s">
        <v>33</v>
      </c>
      <c r="H1597" s="4" t="s">
        <v>2</v>
      </c>
      <c r="I1597" s="4" t="s">
        <v>13</v>
      </c>
      <c r="J1597" s="4" t="s">
        <v>23</v>
      </c>
      <c r="K1597" s="4" t="s">
        <v>24</v>
      </c>
      <c r="L1597" s="8">
        <v>2</v>
      </c>
      <c r="M1597" s="5">
        <v>341.23</v>
      </c>
      <c r="N1597" s="6">
        <v>0.05</v>
      </c>
      <c r="O1597" s="5">
        <v>192.5</v>
      </c>
      <c r="P1597" s="5">
        <f t="shared" si="96"/>
        <v>648.33699999999999</v>
      </c>
      <c r="Q1597" s="5">
        <f t="shared" si="97"/>
        <v>385</v>
      </c>
      <c r="R1597" s="5">
        <f t="shared" si="98"/>
        <v>263.33699999999999</v>
      </c>
      <c r="S1597" s="7">
        <f t="shared" si="99"/>
        <v>0.40617302421425894</v>
      </c>
    </row>
    <row r="1598" spans="1:19" ht="15.6">
      <c r="A1598" s="2">
        <v>2369</v>
      </c>
      <c r="B1598" s="3">
        <v>46242</v>
      </c>
      <c r="C1598" s="4">
        <f>YEAR(SalesDataTable[[#This Row],[Order Date]])</f>
        <v>2026</v>
      </c>
      <c r="D1598" s="10" t="str">
        <f>"Q"&amp;ROUNDUP(MONTH(SalesDataTable[[#This Row],[Order Date]])/3,0)</f>
        <v>Q3</v>
      </c>
      <c r="E1598" s="4" t="str">
        <f>TEXT(SalesDataTable[[#This Row],[Order Date]],"mmm")</f>
        <v>Aug</v>
      </c>
      <c r="F1598" s="4" t="s">
        <v>20</v>
      </c>
      <c r="G1598" s="4" t="s">
        <v>33</v>
      </c>
      <c r="H1598" s="4" t="s">
        <v>19</v>
      </c>
      <c r="I1598" s="4" t="s">
        <v>13</v>
      </c>
      <c r="J1598" s="4" t="s">
        <v>23</v>
      </c>
      <c r="K1598" s="4" t="s">
        <v>51</v>
      </c>
      <c r="L1598" s="8">
        <v>1</v>
      </c>
      <c r="M1598" s="5">
        <v>125.95</v>
      </c>
      <c r="N1598" s="6">
        <v>0.05</v>
      </c>
      <c r="O1598" s="5">
        <v>61.9</v>
      </c>
      <c r="P1598" s="5">
        <f t="shared" si="96"/>
        <v>119.6525</v>
      </c>
      <c r="Q1598" s="5">
        <f t="shared" si="97"/>
        <v>61.9</v>
      </c>
      <c r="R1598" s="5">
        <f t="shared" si="98"/>
        <v>57.752500000000005</v>
      </c>
      <c r="S1598" s="7">
        <f t="shared" si="99"/>
        <v>0.48266856104134892</v>
      </c>
    </row>
    <row r="1599" spans="1:19" ht="15.6">
      <c r="A1599" s="2">
        <v>2386</v>
      </c>
      <c r="B1599" s="3">
        <v>46242</v>
      </c>
      <c r="C1599" s="4">
        <f>YEAR(SalesDataTable[[#This Row],[Order Date]])</f>
        <v>2026</v>
      </c>
      <c r="D1599" s="10" t="str">
        <f>"Q"&amp;ROUNDUP(MONTH(SalesDataTable[[#This Row],[Order Date]])/3,0)</f>
        <v>Q3</v>
      </c>
      <c r="E1599" s="4" t="str">
        <f>TEXT(SalesDataTable[[#This Row],[Order Date]],"mmm")</f>
        <v>Aug</v>
      </c>
      <c r="F1599" s="4" t="s">
        <v>6</v>
      </c>
      <c r="G1599" s="4" t="s">
        <v>7</v>
      </c>
      <c r="H1599" s="4" t="s">
        <v>2</v>
      </c>
      <c r="I1599" s="4" t="s">
        <v>3</v>
      </c>
      <c r="J1599" s="4" t="s">
        <v>9</v>
      </c>
      <c r="K1599" s="4" t="s">
        <v>10</v>
      </c>
      <c r="L1599" s="8">
        <v>6</v>
      </c>
      <c r="M1599" s="5">
        <v>91.9</v>
      </c>
      <c r="N1599" s="6">
        <v>0.05</v>
      </c>
      <c r="O1599" s="5">
        <v>44.69</v>
      </c>
      <c r="P1599" s="5">
        <f t="shared" si="96"/>
        <v>523.83000000000004</v>
      </c>
      <c r="Q1599" s="5">
        <f t="shared" si="97"/>
        <v>268.14</v>
      </c>
      <c r="R1599" s="5">
        <f t="shared" si="98"/>
        <v>255.69000000000005</v>
      </c>
      <c r="S1599" s="7">
        <f t="shared" si="99"/>
        <v>0.48811637363266713</v>
      </c>
    </row>
    <row r="1600" spans="1:19" ht="15.6">
      <c r="A1600" s="2">
        <v>2579</v>
      </c>
      <c r="B1600" s="3">
        <v>46242</v>
      </c>
      <c r="C1600" s="4">
        <f>YEAR(SalesDataTable[[#This Row],[Order Date]])</f>
        <v>2026</v>
      </c>
      <c r="D1600" s="10" t="str">
        <f>"Q"&amp;ROUNDUP(MONTH(SalesDataTable[[#This Row],[Order Date]])/3,0)</f>
        <v>Q3</v>
      </c>
      <c r="E1600" s="4" t="str">
        <f>TEXT(SalesDataTable[[#This Row],[Order Date]],"mmm")</f>
        <v>Aug</v>
      </c>
      <c r="F1600" s="4" t="s">
        <v>20</v>
      </c>
      <c r="G1600" s="4" t="s">
        <v>33</v>
      </c>
      <c r="H1600" s="4" t="s">
        <v>19</v>
      </c>
      <c r="I1600" s="4" t="s">
        <v>3</v>
      </c>
      <c r="J1600" s="4" t="s">
        <v>23</v>
      </c>
      <c r="K1600" s="4" t="s">
        <v>40</v>
      </c>
      <c r="L1600" s="8">
        <v>1</v>
      </c>
      <c r="M1600" s="5">
        <v>81.22</v>
      </c>
      <c r="N1600" s="6">
        <v>0</v>
      </c>
      <c r="O1600" s="5">
        <v>39.18</v>
      </c>
      <c r="P1600" s="5">
        <f t="shared" si="96"/>
        <v>81.22</v>
      </c>
      <c r="Q1600" s="5">
        <f t="shared" si="97"/>
        <v>39.18</v>
      </c>
      <c r="R1600" s="5">
        <f t="shared" si="98"/>
        <v>42.04</v>
      </c>
      <c r="S1600" s="7">
        <f t="shared" si="99"/>
        <v>0.51760650086185667</v>
      </c>
    </row>
    <row r="1601" spans="1:19" ht="15.6">
      <c r="A1601" s="2">
        <v>3075</v>
      </c>
      <c r="B1601" s="3">
        <v>46242</v>
      </c>
      <c r="C1601" s="4">
        <f>YEAR(SalesDataTable[[#This Row],[Order Date]])</f>
        <v>2026</v>
      </c>
      <c r="D1601" s="10" t="str">
        <f>"Q"&amp;ROUNDUP(MONTH(SalesDataTable[[#This Row],[Order Date]])/3,0)</f>
        <v>Q3</v>
      </c>
      <c r="E1601" s="4" t="str">
        <f>TEXT(SalesDataTable[[#This Row],[Order Date]],"mmm")</f>
        <v>Aug</v>
      </c>
      <c r="F1601" s="4" t="s">
        <v>0</v>
      </c>
      <c r="G1601" s="4" t="s">
        <v>1</v>
      </c>
      <c r="H1601" s="4" t="s">
        <v>2</v>
      </c>
      <c r="I1601" s="4" t="s">
        <v>16</v>
      </c>
      <c r="J1601" s="4" t="s">
        <v>9</v>
      </c>
      <c r="K1601" s="4" t="s">
        <v>46</v>
      </c>
      <c r="L1601" s="8">
        <v>2</v>
      </c>
      <c r="M1601" s="5">
        <v>72.31</v>
      </c>
      <c r="N1601" s="6">
        <v>0</v>
      </c>
      <c r="O1601" s="5">
        <v>31.75</v>
      </c>
      <c r="P1601" s="5">
        <f t="shared" si="96"/>
        <v>144.62</v>
      </c>
      <c r="Q1601" s="5">
        <f t="shared" si="97"/>
        <v>63.5</v>
      </c>
      <c r="R1601" s="5">
        <f t="shared" si="98"/>
        <v>81.12</v>
      </c>
      <c r="S1601" s="7">
        <f t="shared" si="99"/>
        <v>0.56091826856589688</v>
      </c>
    </row>
    <row r="1602" spans="1:19" ht="15.6">
      <c r="A1602" s="2">
        <v>3982</v>
      </c>
      <c r="B1602" s="3">
        <v>46242</v>
      </c>
      <c r="C1602" s="4">
        <f>YEAR(SalesDataTable[[#This Row],[Order Date]])</f>
        <v>2026</v>
      </c>
      <c r="D1602" s="10" t="str">
        <f>"Q"&amp;ROUNDUP(MONTH(SalesDataTable[[#This Row],[Order Date]])/3,0)</f>
        <v>Q3</v>
      </c>
      <c r="E1602" s="4" t="str">
        <f>TEXT(SalesDataTable[[#This Row],[Order Date]],"mmm")</f>
        <v>Aug</v>
      </c>
      <c r="F1602" s="4" t="s">
        <v>11</v>
      </c>
      <c r="G1602" s="4" t="s">
        <v>12</v>
      </c>
      <c r="H1602" s="4" t="s">
        <v>19</v>
      </c>
      <c r="I1602" s="4" t="s">
        <v>3</v>
      </c>
      <c r="J1602" s="4" t="s">
        <v>23</v>
      </c>
      <c r="K1602" s="4" t="s">
        <v>40</v>
      </c>
      <c r="L1602" s="8">
        <v>1</v>
      </c>
      <c r="M1602" s="5">
        <v>79.989999999999995</v>
      </c>
      <c r="N1602" s="6">
        <v>0.05</v>
      </c>
      <c r="O1602" s="5">
        <v>40.25</v>
      </c>
      <c r="P1602" s="5">
        <f t="shared" ref="P1602:P1665" si="100">L1602*M1602*(1-N1602)</f>
        <v>75.990499999999997</v>
      </c>
      <c r="Q1602" s="5">
        <f t="shared" ref="Q1602:Q1665" si="101">L1602*O1602</f>
        <v>40.25</v>
      </c>
      <c r="R1602" s="5">
        <f t="shared" ref="R1602:R1665" si="102">P1602-Q1602</f>
        <v>35.740499999999997</v>
      </c>
      <c r="S1602" s="7">
        <f t="shared" ref="S1602:S1665" si="103">IFERROR(R1602/P1602,0)</f>
        <v>0.47032852790809376</v>
      </c>
    </row>
    <row r="1603" spans="1:19" ht="15.6">
      <c r="A1603" s="2">
        <v>4530</v>
      </c>
      <c r="B1603" s="3">
        <v>46242</v>
      </c>
      <c r="C1603" s="4">
        <f>YEAR(SalesDataTable[[#This Row],[Order Date]])</f>
        <v>2026</v>
      </c>
      <c r="D1603" s="10" t="str">
        <f>"Q"&amp;ROUNDUP(MONTH(SalesDataTable[[#This Row],[Order Date]])/3,0)</f>
        <v>Q3</v>
      </c>
      <c r="E1603" s="4" t="str">
        <f>TEXT(SalesDataTable[[#This Row],[Order Date]],"mmm")</f>
        <v>Aug</v>
      </c>
      <c r="F1603" s="4" t="s">
        <v>20</v>
      </c>
      <c r="G1603" s="4" t="s">
        <v>47</v>
      </c>
      <c r="H1603" s="4" t="s">
        <v>2</v>
      </c>
      <c r="I1603" s="4" t="s">
        <v>13</v>
      </c>
      <c r="J1603" s="4" t="s">
        <v>9</v>
      </c>
      <c r="K1603" s="4" t="s">
        <v>37</v>
      </c>
      <c r="L1603" s="8">
        <v>1</v>
      </c>
      <c r="M1603" s="5">
        <v>151.87</v>
      </c>
      <c r="N1603" s="6">
        <v>0.1</v>
      </c>
      <c r="O1603" s="5">
        <v>76.97</v>
      </c>
      <c r="P1603" s="5">
        <f t="shared" si="100"/>
        <v>136.68300000000002</v>
      </c>
      <c r="Q1603" s="5">
        <f t="shared" si="101"/>
        <v>76.97</v>
      </c>
      <c r="R1603" s="5">
        <f t="shared" si="102"/>
        <v>59.713000000000022</v>
      </c>
      <c r="S1603" s="7">
        <f t="shared" si="103"/>
        <v>0.4368721786908395</v>
      </c>
    </row>
    <row r="1604" spans="1:19" ht="15.6">
      <c r="A1604" s="2">
        <v>4641</v>
      </c>
      <c r="B1604" s="3">
        <v>46242</v>
      </c>
      <c r="C1604" s="4">
        <f>YEAR(SalesDataTable[[#This Row],[Order Date]])</f>
        <v>2026</v>
      </c>
      <c r="D1604" s="10" t="str">
        <f>"Q"&amp;ROUNDUP(MONTH(SalesDataTable[[#This Row],[Order Date]])/3,0)</f>
        <v>Q3</v>
      </c>
      <c r="E1604" s="4" t="str">
        <f>TEXT(SalesDataTable[[#This Row],[Order Date]],"mmm")</f>
        <v>Aug</v>
      </c>
      <c r="F1604" s="4" t="s">
        <v>20</v>
      </c>
      <c r="G1604" s="4" t="s">
        <v>33</v>
      </c>
      <c r="H1604" s="4" t="s">
        <v>28</v>
      </c>
      <c r="I1604" s="4" t="s">
        <v>13</v>
      </c>
      <c r="J1604" s="4" t="s">
        <v>9</v>
      </c>
      <c r="K1604" s="4" t="s">
        <v>37</v>
      </c>
      <c r="L1604" s="8">
        <v>1</v>
      </c>
      <c r="M1604" s="5">
        <v>156.55000000000001</v>
      </c>
      <c r="N1604" s="6">
        <v>0</v>
      </c>
      <c r="O1604" s="5">
        <v>80.430000000000007</v>
      </c>
      <c r="P1604" s="5">
        <f t="shared" si="100"/>
        <v>156.55000000000001</v>
      </c>
      <c r="Q1604" s="5">
        <f t="shared" si="101"/>
        <v>80.430000000000007</v>
      </c>
      <c r="R1604" s="5">
        <f t="shared" si="102"/>
        <v>76.12</v>
      </c>
      <c r="S1604" s="7">
        <f t="shared" si="103"/>
        <v>0.48623442989460236</v>
      </c>
    </row>
    <row r="1605" spans="1:19" ht="15.6">
      <c r="A1605" s="2">
        <v>4778</v>
      </c>
      <c r="B1605" s="3">
        <v>46242</v>
      </c>
      <c r="C1605" s="4">
        <f>YEAR(SalesDataTable[[#This Row],[Order Date]])</f>
        <v>2026</v>
      </c>
      <c r="D1605" s="10" t="str">
        <f>"Q"&amp;ROUNDUP(MONTH(SalesDataTable[[#This Row],[Order Date]])/3,0)</f>
        <v>Q3</v>
      </c>
      <c r="E1605" s="4" t="str">
        <f>TEXT(SalesDataTable[[#This Row],[Order Date]],"mmm")</f>
        <v>Aug</v>
      </c>
      <c r="F1605" s="4" t="s">
        <v>6</v>
      </c>
      <c r="G1605" s="4" t="s">
        <v>43</v>
      </c>
      <c r="H1605" s="4" t="s">
        <v>19</v>
      </c>
      <c r="I1605" s="4" t="s">
        <v>13</v>
      </c>
      <c r="J1605" s="4" t="s">
        <v>9</v>
      </c>
      <c r="K1605" s="4" t="s">
        <v>37</v>
      </c>
      <c r="L1605" s="8">
        <v>1</v>
      </c>
      <c r="M1605" s="5">
        <v>152.72</v>
      </c>
      <c r="N1605" s="6">
        <v>0</v>
      </c>
      <c r="O1605" s="5">
        <v>77.73</v>
      </c>
      <c r="P1605" s="5">
        <f t="shared" si="100"/>
        <v>152.72</v>
      </c>
      <c r="Q1605" s="5">
        <f t="shared" si="101"/>
        <v>77.73</v>
      </c>
      <c r="R1605" s="5">
        <f t="shared" si="102"/>
        <v>74.989999999999995</v>
      </c>
      <c r="S1605" s="7">
        <f t="shared" si="103"/>
        <v>0.4910293347302252</v>
      </c>
    </row>
    <row r="1606" spans="1:19" ht="15.6">
      <c r="A1606" s="2">
        <v>5132</v>
      </c>
      <c r="B1606" s="3">
        <v>46242</v>
      </c>
      <c r="C1606" s="4">
        <f>YEAR(SalesDataTable[[#This Row],[Order Date]])</f>
        <v>2026</v>
      </c>
      <c r="D1606" s="10" t="str">
        <f>"Q"&amp;ROUNDUP(MONTH(SalesDataTable[[#This Row],[Order Date]])/3,0)</f>
        <v>Q3</v>
      </c>
      <c r="E1606" s="4" t="str">
        <f>TEXT(SalesDataTable[[#This Row],[Order Date]],"mmm")</f>
        <v>Aug</v>
      </c>
      <c r="F1606" s="4" t="s">
        <v>6</v>
      </c>
      <c r="G1606" s="4" t="s">
        <v>43</v>
      </c>
      <c r="H1606" s="4" t="s">
        <v>2</v>
      </c>
      <c r="I1606" s="4" t="s">
        <v>16</v>
      </c>
      <c r="J1606" s="4" t="s">
        <v>4</v>
      </c>
      <c r="K1606" s="4" t="s">
        <v>26</v>
      </c>
      <c r="L1606" s="8">
        <v>1</v>
      </c>
      <c r="M1606" s="5">
        <v>40.51</v>
      </c>
      <c r="N1606" s="6">
        <v>0.05</v>
      </c>
      <c r="O1606" s="5">
        <v>16.29</v>
      </c>
      <c r="P1606" s="5">
        <f t="shared" si="100"/>
        <v>38.484499999999997</v>
      </c>
      <c r="Q1606" s="5">
        <f t="shared" si="101"/>
        <v>16.29</v>
      </c>
      <c r="R1606" s="5">
        <f t="shared" si="102"/>
        <v>22.194499999999998</v>
      </c>
      <c r="S1606" s="7">
        <f t="shared" si="103"/>
        <v>0.57671270251659756</v>
      </c>
    </row>
    <row r="1607" spans="1:19" ht="15.6">
      <c r="A1607" s="2">
        <v>227</v>
      </c>
      <c r="B1607" s="3">
        <v>46243</v>
      </c>
      <c r="C1607" s="4">
        <f>YEAR(SalesDataTable[[#This Row],[Order Date]])</f>
        <v>2026</v>
      </c>
      <c r="D1607" s="10" t="str">
        <f>"Q"&amp;ROUNDUP(MONTH(SalesDataTable[[#This Row],[Order Date]])/3,0)</f>
        <v>Q3</v>
      </c>
      <c r="E1607" s="4" t="str">
        <f>TEXT(SalesDataTable[[#This Row],[Order Date]],"mmm")</f>
        <v>Aug</v>
      </c>
      <c r="F1607" s="4" t="s">
        <v>20</v>
      </c>
      <c r="G1607" s="4" t="s">
        <v>31</v>
      </c>
      <c r="H1607" s="4" t="s">
        <v>28</v>
      </c>
      <c r="I1607" s="4" t="s">
        <v>3</v>
      </c>
      <c r="J1607" s="4" t="s">
        <v>34</v>
      </c>
      <c r="K1607" s="4" t="s">
        <v>35</v>
      </c>
      <c r="L1607" s="8">
        <v>3</v>
      </c>
      <c r="M1607" s="5">
        <v>40.61</v>
      </c>
      <c r="N1607" s="6">
        <v>0</v>
      </c>
      <c r="O1607" s="5">
        <v>14.72</v>
      </c>
      <c r="P1607" s="5">
        <f t="shared" si="100"/>
        <v>121.83</v>
      </c>
      <c r="Q1607" s="5">
        <f t="shared" si="101"/>
        <v>44.160000000000004</v>
      </c>
      <c r="R1607" s="5">
        <f t="shared" si="102"/>
        <v>77.669999999999987</v>
      </c>
      <c r="S1607" s="7">
        <f t="shared" si="103"/>
        <v>0.63752770253632096</v>
      </c>
    </row>
    <row r="1608" spans="1:19" ht="15.6">
      <c r="A1608" s="2">
        <v>390</v>
      </c>
      <c r="B1608" s="3">
        <v>46243</v>
      </c>
      <c r="C1608" s="4">
        <f>YEAR(SalesDataTable[[#This Row],[Order Date]])</f>
        <v>2026</v>
      </c>
      <c r="D1608" s="10" t="str">
        <f>"Q"&amp;ROUNDUP(MONTH(SalesDataTable[[#This Row],[Order Date]])/3,0)</f>
        <v>Q3</v>
      </c>
      <c r="E1608" s="4" t="str">
        <f>TEXT(SalesDataTable[[#This Row],[Order Date]],"mmm")</f>
        <v>Aug</v>
      </c>
      <c r="F1608" s="4" t="s">
        <v>11</v>
      </c>
      <c r="G1608" s="4" t="s">
        <v>25</v>
      </c>
      <c r="H1608" s="4" t="s">
        <v>19</v>
      </c>
      <c r="I1608" s="4" t="s">
        <v>13</v>
      </c>
      <c r="J1608" s="4" t="s">
        <v>9</v>
      </c>
      <c r="K1608" s="4" t="s">
        <v>10</v>
      </c>
      <c r="L1608" s="8">
        <v>1</v>
      </c>
      <c r="M1608" s="5">
        <v>93.41</v>
      </c>
      <c r="N1608" s="6">
        <v>0.05</v>
      </c>
      <c r="O1608" s="5">
        <v>44.7</v>
      </c>
      <c r="P1608" s="5">
        <f t="shared" si="100"/>
        <v>88.739499999999992</v>
      </c>
      <c r="Q1608" s="5">
        <f t="shared" si="101"/>
        <v>44.7</v>
      </c>
      <c r="R1608" s="5">
        <f t="shared" si="102"/>
        <v>44.03949999999999</v>
      </c>
      <c r="S1608" s="7">
        <f t="shared" si="103"/>
        <v>0.49627843294136198</v>
      </c>
    </row>
    <row r="1609" spans="1:19" ht="15.6">
      <c r="A1609" s="2">
        <v>859</v>
      </c>
      <c r="B1609" s="3">
        <v>46243</v>
      </c>
      <c r="C1609" s="4">
        <f>YEAR(SalesDataTable[[#This Row],[Order Date]])</f>
        <v>2026</v>
      </c>
      <c r="D1609" s="10" t="str">
        <f>"Q"&amp;ROUNDUP(MONTH(SalesDataTable[[#This Row],[Order Date]])/3,0)</f>
        <v>Q3</v>
      </c>
      <c r="E1609" s="4" t="str">
        <f>TEXT(SalesDataTable[[#This Row],[Order Date]],"mmm")</f>
        <v>Aug</v>
      </c>
      <c r="F1609" s="4" t="s">
        <v>0</v>
      </c>
      <c r="G1609" s="4" t="s">
        <v>1</v>
      </c>
      <c r="H1609" s="4" t="s">
        <v>19</v>
      </c>
      <c r="I1609" s="4" t="s">
        <v>13</v>
      </c>
      <c r="J1609" s="4" t="s">
        <v>9</v>
      </c>
      <c r="K1609" s="4" t="s">
        <v>10</v>
      </c>
      <c r="L1609" s="8">
        <v>2</v>
      </c>
      <c r="M1609" s="5">
        <v>90.23</v>
      </c>
      <c r="N1609" s="6">
        <v>0</v>
      </c>
      <c r="O1609" s="5">
        <v>44.22</v>
      </c>
      <c r="P1609" s="5">
        <f t="shared" si="100"/>
        <v>180.46</v>
      </c>
      <c r="Q1609" s="5">
        <f t="shared" si="101"/>
        <v>88.44</v>
      </c>
      <c r="R1609" s="5">
        <f t="shared" si="102"/>
        <v>92.02000000000001</v>
      </c>
      <c r="S1609" s="7">
        <f t="shared" si="103"/>
        <v>0.50991909564446414</v>
      </c>
    </row>
    <row r="1610" spans="1:19" ht="15.6">
      <c r="A1610" s="2">
        <v>1468</v>
      </c>
      <c r="B1610" s="3">
        <v>46243</v>
      </c>
      <c r="C1610" s="4">
        <f>YEAR(SalesDataTable[[#This Row],[Order Date]])</f>
        <v>2026</v>
      </c>
      <c r="D1610" s="10" t="str">
        <f>"Q"&amp;ROUNDUP(MONTH(SalesDataTable[[#This Row],[Order Date]])/3,0)</f>
        <v>Q3</v>
      </c>
      <c r="E1610" s="4" t="str">
        <f>TEXT(SalesDataTable[[#This Row],[Order Date]],"mmm")</f>
        <v>Aug</v>
      </c>
      <c r="F1610" s="4" t="s">
        <v>6</v>
      </c>
      <c r="G1610" s="4" t="s">
        <v>41</v>
      </c>
      <c r="H1610" s="4" t="s">
        <v>19</v>
      </c>
      <c r="I1610" s="4" t="s">
        <v>3</v>
      </c>
      <c r="J1610" s="4" t="s">
        <v>4</v>
      </c>
      <c r="K1610" s="4" t="s">
        <v>22</v>
      </c>
      <c r="L1610" s="8">
        <v>1</v>
      </c>
      <c r="M1610" s="5">
        <v>51.75</v>
      </c>
      <c r="N1610" s="6">
        <v>0</v>
      </c>
      <c r="O1610" s="5">
        <v>22.36</v>
      </c>
      <c r="P1610" s="5">
        <f t="shared" si="100"/>
        <v>51.75</v>
      </c>
      <c r="Q1610" s="5">
        <f t="shared" si="101"/>
        <v>22.36</v>
      </c>
      <c r="R1610" s="5">
        <f t="shared" si="102"/>
        <v>29.39</v>
      </c>
      <c r="S1610" s="7">
        <f t="shared" si="103"/>
        <v>0.56792270531400968</v>
      </c>
    </row>
    <row r="1611" spans="1:19" ht="15.6">
      <c r="A1611" s="2">
        <v>2356</v>
      </c>
      <c r="B1611" s="3">
        <v>46243</v>
      </c>
      <c r="C1611" s="4">
        <f>YEAR(SalesDataTable[[#This Row],[Order Date]])</f>
        <v>2026</v>
      </c>
      <c r="D1611" s="10" t="str">
        <f>"Q"&amp;ROUNDUP(MONTH(SalesDataTable[[#This Row],[Order Date]])/3,0)</f>
        <v>Q3</v>
      </c>
      <c r="E1611" s="4" t="str">
        <f>TEXT(SalesDataTable[[#This Row],[Order Date]],"mmm")</f>
        <v>Aug</v>
      </c>
      <c r="F1611" s="4" t="s">
        <v>20</v>
      </c>
      <c r="G1611" s="4" t="s">
        <v>47</v>
      </c>
      <c r="H1611" s="4" t="s">
        <v>19</v>
      </c>
      <c r="I1611" s="4" t="s">
        <v>13</v>
      </c>
      <c r="J1611" s="4" t="s">
        <v>4</v>
      </c>
      <c r="K1611" s="4" t="s">
        <v>30</v>
      </c>
      <c r="L1611" s="8">
        <v>3</v>
      </c>
      <c r="M1611" s="5">
        <v>102.91</v>
      </c>
      <c r="N1611" s="6">
        <v>0.1</v>
      </c>
      <c r="O1611" s="5">
        <v>50.23</v>
      </c>
      <c r="P1611" s="5">
        <f t="shared" si="100"/>
        <v>277.85700000000003</v>
      </c>
      <c r="Q1611" s="5">
        <f t="shared" si="101"/>
        <v>150.69</v>
      </c>
      <c r="R1611" s="5">
        <f t="shared" si="102"/>
        <v>127.16700000000003</v>
      </c>
      <c r="S1611" s="7">
        <f t="shared" si="103"/>
        <v>0.45767067232425318</v>
      </c>
    </row>
    <row r="1612" spans="1:19" ht="15.6">
      <c r="A1612" s="2">
        <v>3556</v>
      </c>
      <c r="B1612" s="3">
        <v>46243</v>
      </c>
      <c r="C1612" s="4">
        <f>YEAR(SalesDataTable[[#This Row],[Order Date]])</f>
        <v>2026</v>
      </c>
      <c r="D1612" s="10" t="str">
        <f>"Q"&amp;ROUNDUP(MONTH(SalesDataTable[[#This Row],[Order Date]])/3,0)</f>
        <v>Q3</v>
      </c>
      <c r="E1612" s="4" t="str">
        <f>TEXT(SalesDataTable[[#This Row],[Order Date]],"mmm")</f>
        <v>Aug</v>
      </c>
      <c r="F1612" s="4" t="s">
        <v>11</v>
      </c>
      <c r="G1612" s="4" t="s">
        <v>52</v>
      </c>
      <c r="H1612" s="4" t="s">
        <v>2</v>
      </c>
      <c r="I1612" s="4" t="s">
        <v>13</v>
      </c>
      <c r="J1612" s="4" t="s">
        <v>4</v>
      </c>
      <c r="K1612" s="4" t="s">
        <v>5</v>
      </c>
      <c r="L1612" s="8">
        <v>4</v>
      </c>
      <c r="M1612" s="5">
        <v>82.63</v>
      </c>
      <c r="N1612" s="6">
        <v>0.1</v>
      </c>
      <c r="O1612" s="5">
        <v>43.78</v>
      </c>
      <c r="P1612" s="5">
        <f t="shared" si="100"/>
        <v>297.46800000000002</v>
      </c>
      <c r="Q1612" s="5">
        <f t="shared" si="101"/>
        <v>175.12</v>
      </c>
      <c r="R1612" s="5">
        <f t="shared" si="102"/>
        <v>122.34800000000001</v>
      </c>
      <c r="S1612" s="7">
        <f t="shared" si="103"/>
        <v>0.41129802197211129</v>
      </c>
    </row>
    <row r="1613" spans="1:19" ht="15.6">
      <c r="A1613" s="2">
        <v>925</v>
      </c>
      <c r="B1613" s="3">
        <v>46244</v>
      </c>
      <c r="C1613" s="4">
        <f>YEAR(SalesDataTable[[#This Row],[Order Date]])</f>
        <v>2026</v>
      </c>
      <c r="D1613" s="10" t="str">
        <f>"Q"&amp;ROUNDUP(MONTH(SalesDataTable[[#This Row],[Order Date]])/3,0)</f>
        <v>Q3</v>
      </c>
      <c r="E1613" s="4" t="str">
        <f>TEXT(SalesDataTable[[#This Row],[Order Date]],"mmm")</f>
        <v>Aug</v>
      </c>
      <c r="F1613" s="4" t="s">
        <v>0</v>
      </c>
      <c r="G1613" s="4" t="s">
        <v>1</v>
      </c>
      <c r="H1613" s="4" t="s">
        <v>19</v>
      </c>
      <c r="I1613" s="4" t="s">
        <v>3</v>
      </c>
      <c r="J1613" s="4" t="s">
        <v>23</v>
      </c>
      <c r="K1613" s="4" t="s">
        <v>29</v>
      </c>
      <c r="L1613" s="8">
        <v>1</v>
      </c>
      <c r="M1613" s="5">
        <v>196.39</v>
      </c>
      <c r="N1613" s="6">
        <v>0</v>
      </c>
      <c r="O1613" s="5">
        <v>102.92</v>
      </c>
      <c r="P1613" s="5">
        <f t="shared" si="100"/>
        <v>196.39</v>
      </c>
      <c r="Q1613" s="5">
        <f t="shared" si="101"/>
        <v>102.92</v>
      </c>
      <c r="R1613" s="5">
        <f t="shared" si="102"/>
        <v>93.469999999999985</v>
      </c>
      <c r="S1613" s="7">
        <f t="shared" si="103"/>
        <v>0.47594073017974436</v>
      </c>
    </row>
    <row r="1614" spans="1:19" ht="15.6">
      <c r="A1614" s="2">
        <v>1563</v>
      </c>
      <c r="B1614" s="3">
        <v>46244</v>
      </c>
      <c r="C1614" s="4">
        <f>YEAR(SalesDataTable[[#This Row],[Order Date]])</f>
        <v>2026</v>
      </c>
      <c r="D1614" s="10" t="str">
        <f>"Q"&amp;ROUNDUP(MONTH(SalesDataTable[[#This Row],[Order Date]])/3,0)</f>
        <v>Q3</v>
      </c>
      <c r="E1614" s="4" t="str">
        <f>TEXT(SalesDataTable[[#This Row],[Order Date]],"mmm")</f>
        <v>Aug</v>
      </c>
      <c r="F1614" s="4" t="s">
        <v>11</v>
      </c>
      <c r="G1614" s="4" t="s">
        <v>39</v>
      </c>
      <c r="H1614" s="4" t="s">
        <v>28</v>
      </c>
      <c r="I1614" s="4" t="s">
        <v>16</v>
      </c>
      <c r="J1614" s="4" t="s">
        <v>14</v>
      </c>
      <c r="K1614" s="4" t="s">
        <v>15</v>
      </c>
      <c r="L1614" s="8">
        <v>2</v>
      </c>
      <c r="M1614" s="5">
        <v>36.25</v>
      </c>
      <c r="N1614" s="6">
        <v>0</v>
      </c>
      <c r="O1614" s="5">
        <v>13.77</v>
      </c>
      <c r="P1614" s="5">
        <f t="shared" si="100"/>
        <v>72.5</v>
      </c>
      <c r="Q1614" s="5">
        <f t="shared" si="101"/>
        <v>27.54</v>
      </c>
      <c r="R1614" s="5">
        <f t="shared" si="102"/>
        <v>44.96</v>
      </c>
      <c r="S1614" s="7">
        <f t="shared" si="103"/>
        <v>0.62013793103448278</v>
      </c>
    </row>
    <row r="1615" spans="1:19" ht="15.6">
      <c r="A1615" s="2">
        <v>1634</v>
      </c>
      <c r="B1615" s="3">
        <v>46244</v>
      </c>
      <c r="C1615" s="4">
        <f>YEAR(SalesDataTable[[#This Row],[Order Date]])</f>
        <v>2026</v>
      </c>
      <c r="D1615" s="10" t="str">
        <f>"Q"&amp;ROUNDUP(MONTH(SalesDataTable[[#This Row],[Order Date]])/3,0)</f>
        <v>Q3</v>
      </c>
      <c r="E1615" s="4" t="str">
        <f>TEXT(SalesDataTable[[#This Row],[Order Date]],"mmm")</f>
        <v>Aug</v>
      </c>
      <c r="F1615" s="4" t="s">
        <v>6</v>
      </c>
      <c r="G1615" s="4" t="s">
        <v>7</v>
      </c>
      <c r="H1615" s="4" t="s">
        <v>19</v>
      </c>
      <c r="I1615" s="4" t="s">
        <v>3</v>
      </c>
      <c r="J1615" s="4" t="s">
        <v>23</v>
      </c>
      <c r="K1615" s="4" t="s">
        <v>29</v>
      </c>
      <c r="L1615" s="8">
        <v>2</v>
      </c>
      <c r="M1615" s="5">
        <v>199.85</v>
      </c>
      <c r="N1615" s="6">
        <v>0.05</v>
      </c>
      <c r="O1615" s="5">
        <v>104.34</v>
      </c>
      <c r="P1615" s="5">
        <f t="shared" si="100"/>
        <v>379.71499999999997</v>
      </c>
      <c r="Q1615" s="5">
        <f t="shared" si="101"/>
        <v>208.68</v>
      </c>
      <c r="R1615" s="5">
        <f t="shared" si="102"/>
        <v>171.03499999999997</v>
      </c>
      <c r="S1615" s="7">
        <f t="shared" si="103"/>
        <v>0.45042992770893953</v>
      </c>
    </row>
    <row r="1616" spans="1:19" ht="15.6">
      <c r="A1616" s="2">
        <v>2187</v>
      </c>
      <c r="B1616" s="3">
        <v>46244</v>
      </c>
      <c r="C1616" s="4">
        <f>YEAR(SalesDataTable[[#This Row],[Order Date]])</f>
        <v>2026</v>
      </c>
      <c r="D1616" s="10" t="str">
        <f>"Q"&amp;ROUNDUP(MONTH(SalesDataTable[[#This Row],[Order Date]])/3,0)</f>
        <v>Q3</v>
      </c>
      <c r="E1616" s="4" t="str">
        <f>TEXT(SalesDataTable[[#This Row],[Order Date]],"mmm")</f>
        <v>Aug</v>
      </c>
      <c r="F1616" s="4" t="s">
        <v>11</v>
      </c>
      <c r="G1616" s="4" t="s">
        <v>12</v>
      </c>
      <c r="H1616" s="4" t="s">
        <v>19</v>
      </c>
      <c r="I1616" s="4" t="s">
        <v>13</v>
      </c>
      <c r="J1616" s="4" t="s">
        <v>14</v>
      </c>
      <c r="K1616" s="4" t="s">
        <v>32</v>
      </c>
      <c r="L1616" s="8">
        <v>1</v>
      </c>
      <c r="M1616" s="5">
        <v>46.32</v>
      </c>
      <c r="N1616" s="6">
        <v>0.05</v>
      </c>
      <c r="O1616" s="5">
        <v>18.34</v>
      </c>
      <c r="P1616" s="5">
        <f t="shared" si="100"/>
        <v>44.003999999999998</v>
      </c>
      <c r="Q1616" s="5">
        <f t="shared" si="101"/>
        <v>18.34</v>
      </c>
      <c r="R1616" s="5">
        <f t="shared" si="102"/>
        <v>25.663999999999998</v>
      </c>
      <c r="S1616" s="7">
        <f t="shared" si="103"/>
        <v>0.58321970729933637</v>
      </c>
    </row>
    <row r="1617" spans="1:19" ht="15.6">
      <c r="A1617" s="2">
        <v>2773</v>
      </c>
      <c r="B1617" s="3">
        <v>46244</v>
      </c>
      <c r="C1617" s="4">
        <f>YEAR(SalesDataTable[[#This Row],[Order Date]])</f>
        <v>2026</v>
      </c>
      <c r="D1617" s="10" t="str">
        <f>"Q"&amp;ROUNDUP(MONTH(SalesDataTable[[#This Row],[Order Date]])/3,0)</f>
        <v>Q3</v>
      </c>
      <c r="E1617" s="4" t="str">
        <f>TEXT(SalesDataTable[[#This Row],[Order Date]],"mmm")</f>
        <v>Aug</v>
      </c>
      <c r="F1617" s="4" t="s">
        <v>6</v>
      </c>
      <c r="G1617" s="4" t="s">
        <v>49</v>
      </c>
      <c r="H1617" s="4" t="s">
        <v>2</v>
      </c>
      <c r="I1617" s="4" t="s">
        <v>13</v>
      </c>
      <c r="J1617" s="4" t="s">
        <v>9</v>
      </c>
      <c r="K1617" s="4" t="s">
        <v>37</v>
      </c>
      <c r="L1617" s="8">
        <v>4</v>
      </c>
      <c r="M1617" s="5">
        <v>151.06</v>
      </c>
      <c r="N1617" s="6">
        <v>0</v>
      </c>
      <c r="O1617" s="5">
        <v>77.67</v>
      </c>
      <c r="P1617" s="5">
        <f t="shared" si="100"/>
        <v>604.24</v>
      </c>
      <c r="Q1617" s="5">
        <f t="shared" si="101"/>
        <v>310.68</v>
      </c>
      <c r="R1617" s="5">
        <f t="shared" si="102"/>
        <v>293.56</v>
      </c>
      <c r="S1617" s="7">
        <f t="shared" si="103"/>
        <v>0.48583344366476894</v>
      </c>
    </row>
    <row r="1618" spans="1:19" ht="15.6">
      <c r="A1618" s="2">
        <v>5040</v>
      </c>
      <c r="B1618" s="3">
        <v>46244</v>
      </c>
      <c r="C1618" s="4">
        <f>YEAR(SalesDataTable[[#This Row],[Order Date]])</f>
        <v>2026</v>
      </c>
      <c r="D1618" s="10" t="str">
        <f>"Q"&amp;ROUNDUP(MONTH(SalesDataTable[[#This Row],[Order Date]])/3,0)</f>
        <v>Q3</v>
      </c>
      <c r="E1618" s="4" t="str">
        <f>TEXT(SalesDataTable[[#This Row],[Order Date]],"mmm")</f>
        <v>Aug</v>
      </c>
      <c r="F1618" s="4" t="s">
        <v>20</v>
      </c>
      <c r="G1618" s="4" t="s">
        <v>31</v>
      </c>
      <c r="H1618" s="4" t="s">
        <v>2</v>
      </c>
      <c r="I1618" s="4" t="s">
        <v>3</v>
      </c>
      <c r="J1618" s="4" t="s">
        <v>9</v>
      </c>
      <c r="K1618" s="4" t="s">
        <v>46</v>
      </c>
      <c r="L1618" s="8">
        <v>1</v>
      </c>
      <c r="M1618" s="5">
        <v>72.39</v>
      </c>
      <c r="N1618" s="6">
        <v>0.1</v>
      </c>
      <c r="O1618" s="5">
        <v>31.64</v>
      </c>
      <c r="P1618" s="5">
        <f t="shared" si="100"/>
        <v>65.150999999999996</v>
      </c>
      <c r="Q1618" s="5">
        <f t="shared" si="101"/>
        <v>31.64</v>
      </c>
      <c r="R1618" s="5">
        <f t="shared" si="102"/>
        <v>33.510999999999996</v>
      </c>
      <c r="S1618" s="7">
        <f t="shared" si="103"/>
        <v>0.51435895074519189</v>
      </c>
    </row>
    <row r="1619" spans="1:19" ht="15.6">
      <c r="A1619" s="2">
        <v>415</v>
      </c>
      <c r="B1619" s="3">
        <v>46245</v>
      </c>
      <c r="C1619" s="4">
        <f>YEAR(SalesDataTable[[#This Row],[Order Date]])</f>
        <v>2026</v>
      </c>
      <c r="D1619" s="10" t="str">
        <f>"Q"&amp;ROUNDUP(MONTH(SalesDataTable[[#This Row],[Order Date]])/3,0)</f>
        <v>Q3</v>
      </c>
      <c r="E1619" s="4" t="str">
        <f>TEXT(SalesDataTable[[#This Row],[Order Date]],"mmm")</f>
        <v>Aug</v>
      </c>
      <c r="F1619" s="4" t="s">
        <v>0</v>
      </c>
      <c r="G1619" s="4" t="s">
        <v>36</v>
      </c>
      <c r="H1619" s="4" t="s">
        <v>19</v>
      </c>
      <c r="I1619" s="4" t="s">
        <v>3</v>
      </c>
      <c r="J1619" s="4" t="s">
        <v>9</v>
      </c>
      <c r="K1619" s="4" t="s">
        <v>46</v>
      </c>
      <c r="L1619" s="8">
        <v>1</v>
      </c>
      <c r="M1619" s="5">
        <v>72.650000000000006</v>
      </c>
      <c r="N1619" s="6">
        <v>0</v>
      </c>
      <c r="O1619" s="5">
        <v>31.72</v>
      </c>
      <c r="P1619" s="5">
        <f t="shared" si="100"/>
        <v>72.650000000000006</v>
      </c>
      <c r="Q1619" s="5">
        <f t="shared" si="101"/>
        <v>31.72</v>
      </c>
      <c r="R1619" s="5">
        <f t="shared" si="102"/>
        <v>40.930000000000007</v>
      </c>
      <c r="S1619" s="7">
        <f t="shared" si="103"/>
        <v>0.56338609772883697</v>
      </c>
    </row>
    <row r="1620" spans="1:19" ht="15.6">
      <c r="A1620" s="2">
        <v>1111</v>
      </c>
      <c r="B1620" s="3">
        <v>46245</v>
      </c>
      <c r="C1620" s="4">
        <f>YEAR(SalesDataTable[[#This Row],[Order Date]])</f>
        <v>2026</v>
      </c>
      <c r="D1620" s="10" t="str">
        <f>"Q"&amp;ROUNDUP(MONTH(SalesDataTable[[#This Row],[Order Date]])/3,0)</f>
        <v>Q3</v>
      </c>
      <c r="E1620" s="4" t="str">
        <f>TEXT(SalesDataTable[[#This Row],[Order Date]],"mmm")</f>
        <v>Aug</v>
      </c>
      <c r="F1620" s="4" t="s">
        <v>20</v>
      </c>
      <c r="G1620" s="4" t="s">
        <v>47</v>
      </c>
      <c r="H1620" s="4" t="s">
        <v>2</v>
      </c>
      <c r="I1620" s="4" t="s">
        <v>13</v>
      </c>
      <c r="J1620" s="4" t="s">
        <v>23</v>
      </c>
      <c r="K1620" s="4" t="s">
        <v>29</v>
      </c>
      <c r="L1620" s="8">
        <v>1</v>
      </c>
      <c r="M1620" s="5">
        <v>198.44</v>
      </c>
      <c r="N1620" s="6">
        <v>0</v>
      </c>
      <c r="O1620" s="5">
        <v>106.79</v>
      </c>
      <c r="P1620" s="5">
        <f t="shared" si="100"/>
        <v>198.44</v>
      </c>
      <c r="Q1620" s="5">
        <f t="shared" si="101"/>
        <v>106.79</v>
      </c>
      <c r="R1620" s="5">
        <f t="shared" si="102"/>
        <v>91.649999999999991</v>
      </c>
      <c r="S1620" s="7">
        <f t="shared" si="103"/>
        <v>0.46185244910300338</v>
      </c>
    </row>
    <row r="1621" spans="1:19" ht="15.6">
      <c r="A1621" s="2">
        <v>1243</v>
      </c>
      <c r="B1621" s="3">
        <v>46245</v>
      </c>
      <c r="C1621" s="4">
        <f>YEAR(SalesDataTable[[#This Row],[Order Date]])</f>
        <v>2026</v>
      </c>
      <c r="D1621" s="10" t="str">
        <f>"Q"&amp;ROUNDUP(MONTH(SalesDataTable[[#This Row],[Order Date]])/3,0)</f>
        <v>Q3</v>
      </c>
      <c r="E1621" s="4" t="str">
        <f>TEXT(SalesDataTable[[#This Row],[Order Date]],"mmm")</f>
        <v>Aug</v>
      </c>
      <c r="F1621" s="4" t="s">
        <v>11</v>
      </c>
      <c r="G1621" s="4" t="s">
        <v>52</v>
      </c>
      <c r="H1621" s="4" t="s">
        <v>2</v>
      </c>
      <c r="I1621" s="4" t="s">
        <v>3</v>
      </c>
      <c r="J1621" s="4" t="s">
        <v>23</v>
      </c>
      <c r="K1621" s="4" t="s">
        <v>29</v>
      </c>
      <c r="L1621" s="8">
        <v>1</v>
      </c>
      <c r="M1621" s="5">
        <v>193.67</v>
      </c>
      <c r="N1621" s="6">
        <v>0</v>
      </c>
      <c r="O1621" s="5">
        <v>103.79</v>
      </c>
      <c r="P1621" s="5">
        <f t="shared" si="100"/>
        <v>193.67</v>
      </c>
      <c r="Q1621" s="5">
        <f t="shared" si="101"/>
        <v>103.79</v>
      </c>
      <c r="R1621" s="5">
        <f t="shared" si="102"/>
        <v>89.879999999999981</v>
      </c>
      <c r="S1621" s="7">
        <f t="shared" si="103"/>
        <v>0.46408839779005517</v>
      </c>
    </row>
    <row r="1622" spans="1:19" ht="15.6">
      <c r="A1622" s="2">
        <v>1326</v>
      </c>
      <c r="B1622" s="3">
        <v>46245</v>
      </c>
      <c r="C1622" s="4">
        <f>YEAR(SalesDataTable[[#This Row],[Order Date]])</f>
        <v>2026</v>
      </c>
      <c r="D1622" s="10" t="str">
        <f>"Q"&amp;ROUNDUP(MONTH(SalesDataTable[[#This Row],[Order Date]])/3,0)</f>
        <v>Q3</v>
      </c>
      <c r="E1622" s="4" t="str">
        <f>TEXT(SalesDataTable[[#This Row],[Order Date]],"mmm")</f>
        <v>Aug</v>
      </c>
      <c r="F1622" s="4" t="s">
        <v>20</v>
      </c>
      <c r="G1622" s="4" t="s">
        <v>33</v>
      </c>
      <c r="H1622" s="4" t="s">
        <v>2</v>
      </c>
      <c r="I1622" s="4" t="s">
        <v>3</v>
      </c>
      <c r="J1622" s="4" t="s">
        <v>14</v>
      </c>
      <c r="K1622" s="4" t="s">
        <v>48</v>
      </c>
      <c r="L1622" s="8">
        <v>5</v>
      </c>
      <c r="M1622" s="5">
        <v>166.03</v>
      </c>
      <c r="N1622" s="6">
        <v>0</v>
      </c>
      <c r="O1622" s="5">
        <v>87.46</v>
      </c>
      <c r="P1622" s="5">
        <f t="shared" si="100"/>
        <v>830.15</v>
      </c>
      <c r="Q1622" s="5">
        <f t="shared" si="101"/>
        <v>437.29999999999995</v>
      </c>
      <c r="R1622" s="5">
        <f t="shared" si="102"/>
        <v>392.85</v>
      </c>
      <c r="S1622" s="7">
        <f t="shared" si="103"/>
        <v>0.47322772992832624</v>
      </c>
    </row>
    <row r="1623" spans="1:19" ht="15.6">
      <c r="A1623" s="2">
        <v>1682</v>
      </c>
      <c r="B1623" s="3">
        <v>46245</v>
      </c>
      <c r="C1623" s="4">
        <f>YEAR(SalesDataTable[[#This Row],[Order Date]])</f>
        <v>2026</v>
      </c>
      <c r="D1623" s="10" t="str">
        <f>"Q"&amp;ROUNDUP(MONTH(SalesDataTable[[#This Row],[Order Date]])/3,0)</f>
        <v>Q3</v>
      </c>
      <c r="E1623" s="4" t="str">
        <f>TEXT(SalesDataTable[[#This Row],[Order Date]],"mmm")</f>
        <v>Aug</v>
      </c>
      <c r="F1623" s="4" t="s">
        <v>0</v>
      </c>
      <c r="G1623" s="4" t="s">
        <v>1</v>
      </c>
      <c r="H1623" s="4" t="s">
        <v>2</v>
      </c>
      <c r="I1623" s="4" t="s">
        <v>16</v>
      </c>
      <c r="J1623" s="4" t="s">
        <v>23</v>
      </c>
      <c r="K1623" s="4" t="s">
        <v>40</v>
      </c>
      <c r="L1623" s="8">
        <v>2</v>
      </c>
      <c r="M1623" s="5">
        <v>81.569999999999993</v>
      </c>
      <c r="N1623" s="6">
        <v>0</v>
      </c>
      <c r="O1623" s="5">
        <v>40.36</v>
      </c>
      <c r="P1623" s="5">
        <f t="shared" si="100"/>
        <v>163.13999999999999</v>
      </c>
      <c r="Q1623" s="5">
        <f t="shared" si="101"/>
        <v>80.72</v>
      </c>
      <c r="R1623" s="5">
        <f t="shared" si="102"/>
        <v>82.419999999999987</v>
      </c>
      <c r="S1623" s="7">
        <f t="shared" si="103"/>
        <v>0.50521024886600463</v>
      </c>
    </row>
    <row r="1624" spans="1:19" ht="15.6">
      <c r="A1624" s="2">
        <v>2618</v>
      </c>
      <c r="B1624" s="3">
        <v>46245</v>
      </c>
      <c r="C1624" s="4">
        <f>YEAR(SalesDataTable[[#This Row],[Order Date]])</f>
        <v>2026</v>
      </c>
      <c r="D1624" s="10" t="str">
        <f>"Q"&amp;ROUNDUP(MONTH(SalesDataTable[[#This Row],[Order Date]])/3,0)</f>
        <v>Q3</v>
      </c>
      <c r="E1624" s="4" t="str">
        <f>TEXT(SalesDataTable[[#This Row],[Order Date]],"mmm")</f>
        <v>Aug</v>
      </c>
      <c r="F1624" s="4" t="s">
        <v>0</v>
      </c>
      <c r="G1624" s="4" t="s">
        <v>50</v>
      </c>
      <c r="H1624" s="4" t="s">
        <v>19</v>
      </c>
      <c r="I1624" s="4" t="s">
        <v>16</v>
      </c>
      <c r="J1624" s="4" t="s">
        <v>9</v>
      </c>
      <c r="K1624" s="4" t="s">
        <v>17</v>
      </c>
      <c r="L1624" s="8">
        <v>2</v>
      </c>
      <c r="M1624" s="5">
        <v>143.86000000000001</v>
      </c>
      <c r="N1624" s="6">
        <v>0</v>
      </c>
      <c r="O1624" s="5">
        <v>81.23</v>
      </c>
      <c r="P1624" s="5">
        <f t="shared" si="100"/>
        <v>287.72000000000003</v>
      </c>
      <c r="Q1624" s="5">
        <f t="shared" si="101"/>
        <v>162.46</v>
      </c>
      <c r="R1624" s="5">
        <f t="shared" si="102"/>
        <v>125.26000000000002</v>
      </c>
      <c r="S1624" s="7">
        <f t="shared" si="103"/>
        <v>0.43535381621020441</v>
      </c>
    </row>
    <row r="1625" spans="1:19" ht="15.6">
      <c r="A1625" s="2">
        <v>3319</v>
      </c>
      <c r="B1625" s="3">
        <v>46245</v>
      </c>
      <c r="C1625" s="4">
        <f>YEAR(SalesDataTable[[#This Row],[Order Date]])</f>
        <v>2026</v>
      </c>
      <c r="D1625" s="10" t="str">
        <f>"Q"&amp;ROUNDUP(MONTH(SalesDataTable[[#This Row],[Order Date]])/3,0)</f>
        <v>Q3</v>
      </c>
      <c r="E1625" s="4" t="str">
        <f>TEXT(SalesDataTable[[#This Row],[Order Date]],"mmm")</f>
        <v>Aug</v>
      </c>
      <c r="F1625" s="4" t="s">
        <v>6</v>
      </c>
      <c r="G1625" s="4" t="s">
        <v>49</v>
      </c>
      <c r="H1625" s="4" t="s">
        <v>2</v>
      </c>
      <c r="I1625" s="4" t="s">
        <v>3</v>
      </c>
      <c r="J1625" s="4" t="s">
        <v>9</v>
      </c>
      <c r="K1625" s="4" t="s">
        <v>10</v>
      </c>
      <c r="L1625" s="8">
        <v>3</v>
      </c>
      <c r="M1625" s="5">
        <v>93.53</v>
      </c>
      <c r="N1625" s="6">
        <v>0</v>
      </c>
      <c r="O1625" s="5">
        <v>46.19</v>
      </c>
      <c r="P1625" s="5">
        <f t="shared" si="100"/>
        <v>280.59000000000003</v>
      </c>
      <c r="Q1625" s="5">
        <f t="shared" si="101"/>
        <v>138.57</v>
      </c>
      <c r="R1625" s="5">
        <f t="shared" si="102"/>
        <v>142.02000000000004</v>
      </c>
      <c r="S1625" s="7">
        <f t="shared" si="103"/>
        <v>0.5061477600769807</v>
      </c>
    </row>
    <row r="1626" spans="1:19" ht="15.6">
      <c r="A1626" s="2">
        <v>4600</v>
      </c>
      <c r="B1626" s="3">
        <v>46245</v>
      </c>
      <c r="C1626" s="4">
        <f>YEAR(SalesDataTable[[#This Row],[Order Date]])</f>
        <v>2026</v>
      </c>
      <c r="D1626" s="10" t="str">
        <f>"Q"&amp;ROUNDUP(MONTH(SalesDataTable[[#This Row],[Order Date]])/3,0)</f>
        <v>Q3</v>
      </c>
      <c r="E1626" s="4" t="str">
        <f>TEXT(SalesDataTable[[#This Row],[Order Date]],"mmm")</f>
        <v>Aug</v>
      </c>
      <c r="F1626" s="4" t="s">
        <v>20</v>
      </c>
      <c r="G1626" s="4" t="s">
        <v>21</v>
      </c>
      <c r="H1626" s="4" t="s">
        <v>8</v>
      </c>
      <c r="I1626" s="4" t="s">
        <v>16</v>
      </c>
      <c r="J1626" s="4" t="s">
        <v>14</v>
      </c>
      <c r="K1626" s="4" t="s">
        <v>48</v>
      </c>
      <c r="L1626" s="8">
        <v>10</v>
      </c>
      <c r="M1626" s="5">
        <v>162.38</v>
      </c>
      <c r="N1626" s="6">
        <v>0.05</v>
      </c>
      <c r="O1626" s="5">
        <v>85.82</v>
      </c>
      <c r="P1626" s="5">
        <f t="shared" si="100"/>
        <v>1542.61</v>
      </c>
      <c r="Q1626" s="5">
        <f t="shared" si="101"/>
        <v>858.19999999999993</v>
      </c>
      <c r="R1626" s="5">
        <f t="shared" si="102"/>
        <v>684.41</v>
      </c>
      <c r="S1626" s="7">
        <f t="shared" si="103"/>
        <v>0.44367014345816508</v>
      </c>
    </row>
    <row r="1627" spans="1:19" ht="15.6">
      <c r="A1627" s="2">
        <v>5168</v>
      </c>
      <c r="B1627" s="3">
        <v>46245</v>
      </c>
      <c r="C1627" s="4">
        <f>YEAR(SalesDataTable[[#This Row],[Order Date]])</f>
        <v>2026</v>
      </c>
      <c r="D1627" s="10" t="str">
        <f>"Q"&amp;ROUNDUP(MONTH(SalesDataTable[[#This Row],[Order Date]])/3,0)</f>
        <v>Q3</v>
      </c>
      <c r="E1627" s="4" t="str">
        <f>TEXT(SalesDataTable[[#This Row],[Order Date]],"mmm")</f>
        <v>Aug</v>
      </c>
      <c r="F1627" s="4" t="s">
        <v>0</v>
      </c>
      <c r="G1627" s="4" t="s">
        <v>50</v>
      </c>
      <c r="H1627" s="4" t="s">
        <v>28</v>
      </c>
      <c r="I1627" s="4" t="s">
        <v>16</v>
      </c>
      <c r="J1627" s="4" t="s">
        <v>34</v>
      </c>
      <c r="K1627" s="4" t="s">
        <v>38</v>
      </c>
      <c r="L1627" s="8">
        <v>1</v>
      </c>
      <c r="M1627" s="5">
        <v>122.52</v>
      </c>
      <c r="N1627" s="6">
        <v>0.05</v>
      </c>
      <c r="O1627" s="5">
        <v>69.66</v>
      </c>
      <c r="P1627" s="5">
        <f t="shared" si="100"/>
        <v>116.39399999999999</v>
      </c>
      <c r="Q1627" s="5">
        <f t="shared" si="101"/>
        <v>69.66</v>
      </c>
      <c r="R1627" s="5">
        <f t="shared" si="102"/>
        <v>46.733999999999995</v>
      </c>
      <c r="S1627" s="7">
        <f t="shared" si="103"/>
        <v>0.40151554203824935</v>
      </c>
    </row>
    <row r="1628" spans="1:19" ht="15.6">
      <c r="A1628" s="2">
        <v>245</v>
      </c>
      <c r="B1628" s="3">
        <v>46246</v>
      </c>
      <c r="C1628" s="4">
        <f>YEAR(SalesDataTable[[#This Row],[Order Date]])</f>
        <v>2026</v>
      </c>
      <c r="D1628" s="10" t="str">
        <f>"Q"&amp;ROUNDUP(MONTH(SalesDataTable[[#This Row],[Order Date]])/3,0)</f>
        <v>Q3</v>
      </c>
      <c r="E1628" s="4" t="str">
        <f>TEXT(SalesDataTable[[#This Row],[Order Date]],"mmm")</f>
        <v>Aug</v>
      </c>
      <c r="F1628" s="4" t="s">
        <v>20</v>
      </c>
      <c r="G1628" s="4" t="s">
        <v>47</v>
      </c>
      <c r="H1628" s="4" t="s">
        <v>28</v>
      </c>
      <c r="I1628" s="4" t="s">
        <v>3</v>
      </c>
      <c r="J1628" s="4" t="s">
        <v>9</v>
      </c>
      <c r="K1628" s="4" t="s">
        <v>17</v>
      </c>
      <c r="L1628" s="8">
        <v>1</v>
      </c>
      <c r="M1628" s="5">
        <v>142.84</v>
      </c>
      <c r="N1628" s="6">
        <v>0</v>
      </c>
      <c r="O1628" s="5">
        <v>77.7</v>
      </c>
      <c r="P1628" s="5">
        <f t="shared" si="100"/>
        <v>142.84</v>
      </c>
      <c r="Q1628" s="5">
        <f t="shared" si="101"/>
        <v>77.7</v>
      </c>
      <c r="R1628" s="5">
        <f t="shared" si="102"/>
        <v>65.14</v>
      </c>
      <c r="S1628" s="7">
        <f t="shared" si="103"/>
        <v>0.4560347241669</v>
      </c>
    </row>
    <row r="1629" spans="1:19" ht="15.6">
      <c r="A1629" s="2">
        <v>322</v>
      </c>
      <c r="B1629" s="3">
        <v>46246</v>
      </c>
      <c r="C1629" s="4">
        <f>YEAR(SalesDataTable[[#This Row],[Order Date]])</f>
        <v>2026</v>
      </c>
      <c r="D1629" s="10" t="str">
        <f>"Q"&amp;ROUNDUP(MONTH(SalesDataTable[[#This Row],[Order Date]])/3,0)</f>
        <v>Q3</v>
      </c>
      <c r="E1629" s="4" t="str">
        <f>TEXT(SalesDataTable[[#This Row],[Order Date]],"mmm")</f>
        <v>Aug</v>
      </c>
      <c r="F1629" s="4" t="s">
        <v>6</v>
      </c>
      <c r="G1629" s="4" t="s">
        <v>49</v>
      </c>
      <c r="H1629" s="4" t="s">
        <v>19</v>
      </c>
      <c r="I1629" s="4" t="s">
        <v>3</v>
      </c>
      <c r="J1629" s="4" t="s">
        <v>9</v>
      </c>
      <c r="K1629" s="4" t="s">
        <v>46</v>
      </c>
      <c r="L1629" s="8">
        <v>3</v>
      </c>
      <c r="M1629" s="5">
        <v>72.349999999999994</v>
      </c>
      <c r="N1629" s="6">
        <v>0</v>
      </c>
      <c r="O1629" s="5">
        <v>32.119999999999997</v>
      </c>
      <c r="P1629" s="5">
        <f t="shared" si="100"/>
        <v>217.04999999999998</v>
      </c>
      <c r="Q1629" s="5">
        <f t="shared" si="101"/>
        <v>96.359999999999985</v>
      </c>
      <c r="R1629" s="5">
        <f t="shared" si="102"/>
        <v>120.69</v>
      </c>
      <c r="S1629" s="7">
        <f t="shared" si="103"/>
        <v>0.55604699378023503</v>
      </c>
    </row>
    <row r="1630" spans="1:19" ht="15.6">
      <c r="A1630" s="2">
        <v>1101</v>
      </c>
      <c r="B1630" s="3">
        <v>46246</v>
      </c>
      <c r="C1630" s="4">
        <f>YEAR(SalesDataTable[[#This Row],[Order Date]])</f>
        <v>2026</v>
      </c>
      <c r="D1630" s="10" t="str">
        <f>"Q"&amp;ROUNDUP(MONTH(SalesDataTable[[#This Row],[Order Date]])/3,0)</f>
        <v>Q3</v>
      </c>
      <c r="E1630" s="4" t="str">
        <f>TEXT(SalesDataTable[[#This Row],[Order Date]],"mmm")</f>
        <v>Aug</v>
      </c>
      <c r="F1630" s="4" t="s">
        <v>20</v>
      </c>
      <c r="G1630" s="4" t="s">
        <v>21</v>
      </c>
      <c r="H1630" s="4" t="s">
        <v>2</v>
      </c>
      <c r="I1630" s="4" t="s">
        <v>13</v>
      </c>
      <c r="J1630" s="4" t="s">
        <v>34</v>
      </c>
      <c r="K1630" s="4" t="s">
        <v>35</v>
      </c>
      <c r="L1630" s="8">
        <v>3</v>
      </c>
      <c r="M1630" s="5">
        <v>40.14</v>
      </c>
      <c r="N1630" s="6">
        <v>0.05</v>
      </c>
      <c r="O1630" s="5">
        <v>14.53</v>
      </c>
      <c r="P1630" s="5">
        <f t="shared" si="100"/>
        <v>114.399</v>
      </c>
      <c r="Q1630" s="5">
        <f t="shared" si="101"/>
        <v>43.589999999999996</v>
      </c>
      <c r="R1630" s="5">
        <f t="shared" si="102"/>
        <v>70.808999999999997</v>
      </c>
      <c r="S1630" s="7">
        <f t="shared" si="103"/>
        <v>0.61896520074476169</v>
      </c>
    </row>
    <row r="1631" spans="1:19" ht="15.6">
      <c r="A1631" s="2">
        <v>1564</v>
      </c>
      <c r="B1631" s="3">
        <v>46246</v>
      </c>
      <c r="C1631" s="4">
        <f>YEAR(SalesDataTable[[#This Row],[Order Date]])</f>
        <v>2026</v>
      </c>
      <c r="D1631" s="10" t="str">
        <f>"Q"&amp;ROUNDUP(MONTH(SalesDataTable[[#This Row],[Order Date]])/3,0)</f>
        <v>Q3</v>
      </c>
      <c r="E1631" s="4" t="str">
        <f>TEXT(SalesDataTable[[#This Row],[Order Date]],"mmm")</f>
        <v>Aug</v>
      </c>
      <c r="F1631" s="4" t="s">
        <v>20</v>
      </c>
      <c r="G1631" s="4" t="s">
        <v>47</v>
      </c>
      <c r="H1631" s="4" t="s">
        <v>2</v>
      </c>
      <c r="I1631" s="4" t="s">
        <v>13</v>
      </c>
      <c r="J1631" s="4" t="s">
        <v>34</v>
      </c>
      <c r="K1631" s="4" t="s">
        <v>45</v>
      </c>
      <c r="L1631" s="8">
        <v>2</v>
      </c>
      <c r="M1631" s="5">
        <v>51.84</v>
      </c>
      <c r="N1631" s="6">
        <v>0</v>
      </c>
      <c r="O1631" s="5">
        <v>21.62</v>
      </c>
      <c r="P1631" s="5">
        <f t="shared" si="100"/>
        <v>103.68</v>
      </c>
      <c r="Q1631" s="5">
        <f t="shared" si="101"/>
        <v>43.24</v>
      </c>
      <c r="R1631" s="5">
        <f t="shared" si="102"/>
        <v>60.440000000000005</v>
      </c>
      <c r="S1631" s="7">
        <f t="shared" si="103"/>
        <v>0.58294753086419759</v>
      </c>
    </row>
    <row r="1632" spans="1:19" ht="15.6">
      <c r="A1632" s="2">
        <v>3712</v>
      </c>
      <c r="B1632" s="3">
        <v>46246</v>
      </c>
      <c r="C1632" s="4">
        <f>YEAR(SalesDataTable[[#This Row],[Order Date]])</f>
        <v>2026</v>
      </c>
      <c r="D1632" s="10" t="str">
        <f>"Q"&amp;ROUNDUP(MONTH(SalesDataTable[[#This Row],[Order Date]])/3,0)</f>
        <v>Q3</v>
      </c>
      <c r="E1632" s="4" t="str">
        <f>TEXT(SalesDataTable[[#This Row],[Order Date]],"mmm")</f>
        <v>Aug</v>
      </c>
      <c r="F1632" s="4" t="s">
        <v>20</v>
      </c>
      <c r="G1632" s="4" t="s">
        <v>33</v>
      </c>
      <c r="H1632" s="4" t="s">
        <v>2</v>
      </c>
      <c r="I1632" s="4" t="s">
        <v>13</v>
      </c>
      <c r="J1632" s="4" t="s">
        <v>4</v>
      </c>
      <c r="K1632" s="4" t="s">
        <v>5</v>
      </c>
      <c r="L1632" s="8">
        <v>3</v>
      </c>
      <c r="M1632" s="5">
        <v>82.32</v>
      </c>
      <c r="N1632" s="6">
        <v>0.15</v>
      </c>
      <c r="O1632" s="5">
        <v>41.95</v>
      </c>
      <c r="P1632" s="5">
        <f t="shared" si="100"/>
        <v>209.91599999999997</v>
      </c>
      <c r="Q1632" s="5">
        <f t="shared" si="101"/>
        <v>125.85000000000001</v>
      </c>
      <c r="R1632" s="5">
        <f t="shared" si="102"/>
        <v>84.06599999999996</v>
      </c>
      <c r="S1632" s="7">
        <f t="shared" si="103"/>
        <v>0.40047447550448739</v>
      </c>
    </row>
    <row r="1633" spans="1:19" ht="15.6">
      <c r="A1633" s="2">
        <v>771</v>
      </c>
      <c r="B1633" s="3">
        <v>46247</v>
      </c>
      <c r="C1633" s="4">
        <f>YEAR(SalesDataTable[[#This Row],[Order Date]])</f>
        <v>2026</v>
      </c>
      <c r="D1633" s="10" t="str">
        <f>"Q"&amp;ROUNDUP(MONTH(SalesDataTable[[#This Row],[Order Date]])/3,0)</f>
        <v>Q3</v>
      </c>
      <c r="E1633" s="4" t="str">
        <f>TEXT(SalesDataTable[[#This Row],[Order Date]],"mmm")</f>
        <v>Aug</v>
      </c>
      <c r="F1633" s="4" t="s">
        <v>11</v>
      </c>
      <c r="G1633" s="4" t="s">
        <v>25</v>
      </c>
      <c r="H1633" s="4" t="s">
        <v>2</v>
      </c>
      <c r="I1633" s="4" t="s">
        <v>3</v>
      </c>
      <c r="J1633" s="4" t="s">
        <v>9</v>
      </c>
      <c r="K1633" s="4" t="s">
        <v>10</v>
      </c>
      <c r="L1633" s="8">
        <v>1</v>
      </c>
      <c r="M1633" s="5">
        <v>91.78</v>
      </c>
      <c r="N1633" s="6">
        <v>0</v>
      </c>
      <c r="O1633" s="5">
        <v>46.15</v>
      </c>
      <c r="P1633" s="5">
        <f t="shared" si="100"/>
        <v>91.78</v>
      </c>
      <c r="Q1633" s="5">
        <f t="shared" si="101"/>
        <v>46.15</v>
      </c>
      <c r="R1633" s="5">
        <f t="shared" si="102"/>
        <v>45.63</v>
      </c>
      <c r="S1633" s="7">
        <f t="shared" si="103"/>
        <v>0.49716713881019831</v>
      </c>
    </row>
    <row r="1634" spans="1:19" ht="15.6">
      <c r="A1634" s="2">
        <v>2749</v>
      </c>
      <c r="B1634" s="3">
        <v>46247</v>
      </c>
      <c r="C1634" s="4">
        <f>YEAR(SalesDataTable[[#This Row],[Order Date]])</f>
        <v>2026</v>
      </c>
      <c r="D1634" s="10" t="str">
        <f>"Q"&amp;ROUNDUP(MONTH(SalesDataTable[[#This Row],[Order Date]])/3,0)</f>
        <v>Q3</v>
      </c>
      <c r="E1634" s="4" t="str">
        <f>TEXT(SalesDataTable[[#This Row],[Order Date]],"mmm")</f>
        <v>Aug</v>
      </c>
      <c r="F1634" s="4" t="s">
        <v>6</v>
      </c>
      <c r="G1634" s="4" t="s">
        <v>49</v>
      </c>
      <c r="H1634" s="4" t="s">
        <v>2</v>
      </c>
      <c r="I1634" s="4" t="s">
        <v>16</v>
      </c>
      <c r="J1634" s="4" t="s">
        <v>9</v>
      </c>
      <c r="K1634" s="4" t="s">
        <v>10</v>
      </c>
      <c r="L1634" s="8">
        <v>2</v>
      </c>
      <c r="M1634" s="5">
        <v>93.13</v>
      </c>
      <c r="N1634" s="6">
        <v>0</v>
      </c>
      <c r="O1634" s="5">
        <v>45.68</v>
      </c>
      <c r="P1634" s="5">
        <f t="shared" si="100"/>
        <v>186.26</v>
      </c>
      <c r="Q1634" s="5">
        <f t="shared" si="101"/>
        <v>91.36</v>
      </c>
      <c r="R1634" s="5">
        <f t="shared" si="102"/>
        <v>94.899999999999991</v>
      </c>
      <c r="S1634" s="7">
        <f t="shared" si="103"/>
        <v>0.50950284548480618</v>
      </c>
    </row>
    <row r="1635" spans="1:19" ht="15.6">
      <c r="A1635" s="2">
        <v>4252</v>
      </c>
      <c r="B1635" s="3">
        <v>46247</v>
      </c>
      <c r="C1635" s="4">
        <f>YEAR(SalesDataTable[[#This Row],[Order Date]])</f>
        <v>2026</v>
      </c>
      <c r="D1635" s="10" t="str">
        <f>"Q"&amp;ROUNDUP(MONTH(SalesDataTable[[#This Row],[Order Date]])/3,0)</f>
        <v>Q3</v>
      </c>
      <c r="E1635" s="4" t="str">
        <f>TEXT(SalesDataTable[[#This Row],[Order Date]],"mmm")</f>
        <v>Aug</v>
      </c>
      <c r="F1635" s="4" t="s">
        <v>6</v>
      </c>
      <c r="G1635" s="4" t="s">
        <v>43</v>
      </c>
      <c r="H1635" s="4" t="s">
        <v>2</v>
      </c>
      <c r="I1635" s="4" t="s">
        <v>3</v>
      </c>
      <c r="J1635" s="4" t="s">
        <v>14</v>
      </c>
      <c r="K1635" s="4" t="s">
        <v>15</v>
      </c>
      <c r="L1635" s="8">
        <v>1</v>
      </c>
      <c r="M1635" s="5">
        <v>36.67</v>
      </c>
      <c r="N1635" s="6">
        <v>0.1</v>
      </c>
      <c r="O1635" s="5">
        <v>13.18</v>
      </c>
      <c r="P1635" s="5">
        <f t="shared" si="100"/>
        <v>33.003</v>
      </c>
      <c r="Q1635" s="5">
        <f t="shared" si="101"/>
        <v>13.18</v>
      </c>
      <c r="R1635" s="5">
        <f t="shared" si="102"/>
        <v>19.823</v>
      </c>
      <c r="S1635" s="7">
        <f t="shared" si="103"/>
        <v>0.60064236584552921</v>
      </c>
    </row>
    <row r="1636" spans="1:19" ht="15.6">
      <c r="A1636" s="2">
        <v>4665</v>
      </c>
      <c r="B1636" s="3">
        <v>46247</v>
      </c>
      <c r="C1636" s="4">
        <f>YEAR(SalesDataTable[[#This Row],[Order Date]])</f>
        <v>2026</v>
      </c>
      <c r="D1636" s="10" t="str">
        <f>"Q"&amp;ROUNDUP(MONTH(SalesDataTable[[#This Row],[Order Date]])/3,0)</f>
        <v>Q3</v>
      </c>
      <c r="E1636" s="4" t="str">
        <f>TEXT(SalesDataTable[[#This Row],[Order Date]],"mmm")</f>
        <v>Aug</v>
      </c>
      <c r="F1636" s="4" t="s">
        <v>20</v>
      </c>
      <c r="G1636" s="4" t="s">
        <v>33</v>
      </c>
      <c r="H1636" s="4" t="s">
        <v>8</v>
      </c>
      <c r="I1636" s="4" t="s">
        <v>3</v>
      </c>
      <c r="J1636" s="4" t="s">
        <v>34</v>
      </c>
      <c r="K1636" s="4" t="s">
        <v>45</v>
      </c>
      <c r="L1636" s="8">
        <v>4</v>
      </c>
      <c r="M1636" s="5">
        <v>51.25</v>
      </c>
      <c r="N1636" s="6">
        <v>0.1</v>
      </c>
      <c r="O1636" s="5">
        <v>21.77</v>
      </c>
      <c r="P1636" s="5">
        <f t="shared" si="100"/>
        <v>184.5</v>
      </c>
      <c r="Q1636" s="5">
        <f t="shared" si="101"/>
        <v>87.08</v>
      </c>
      <c r="R1636" s="5">
        <f t="shared" si="102"/>
        <v>97.42</v>
      </c>
      <c r="S1636" s="7">
        <f t="shared" si="103"/>
        <v>0.52802168021680218</v>
      </c>
    </row>
    <row r="1637" spans="1:19" ht="15.6">
      <c r="A1637" s="2">
        <v>4767</v>
      </c>
      <c r="B1637" s="3">
        <v>46247</v>
      </c>
      <c r="C1637" s="4">
        <f>YEAR(SalesDataTable[[#This Row],[Order Date]])</f>
        <v>2026</v>
      </c>
      <c r="D1637" s="10" t="str">
        <f>"Q"&amp;ROUNDUP(MONTH(SalesDataTable[[#This Row],[Order Date]])/3,0)</f>
        <v>Q3</v>
      </c>
      <c r="E1637" s="4" t="str">
        <f>TEXT(SalesDataTable[[#This Row],[Order Date]],"mmm")</f>
        <v>Aug</v>
      </c>
      <c r="F1637" s="4" t="s">
        <v>20</v>
      </c>
      <c r="G1637" s="4" t="s">
        <v>33</v>
      </c>
      <c r="H1637" s="4" t="s">
        <v>28</v>
      </c>
      <c r="I1637" s="4" t="s">
        <v>16</v>
      </c>
      <c r="J1637" s="4" t="s">
        <v>34</v>
      </c>
      <c r="K1637" s="4" t="s">
        <v>35</v>
      </c>
      <c r="L1637" s="8">
        <v>1</v>
      </c>
      <c r="M1637" s="5">
        <v>39.61</v>
      </c>
      <c r="N1637" s="6">
        <v>0.1</v>
      </c>
      <c r="O1637" s="5">
        <v>14.85</v>
      </c>
      <c r="P1637" s="5">
        <f t="shared" si="100"/>
        <v>35.649000000000001</v>
      </c>
      <c r="Q1637" s="5">
        <f t="shared" si="101"/>
        <v>14.85</v>
      </c>
      <c r="R1637" s="5">
        <f t="shared" si="102"/>
        <v>20.798999999999999</v>
      </c>
      <c r="S1637" s="7">
        <f t="shared" si="103"/>
        <v>0.58343852562484222</v>
      </c>
    </row>
    <row r="1638" spans="1:19" ht="15.6">
      <c r="A1638" s="2">
        <v>4832</v>
      </c>
      <c r="B1638" s="3">
        <v>46247</v>
      </c>
      <c r="C1638" s="4">
        <f>YEAR(SalesDataTable[[#This Row],[Order Date]])</f>
        <v>2026</v>
      </c>
      <c r="D1638" s="10" t="str">
        <f>"Q"&amp;ROUNDUP(MONTH(SalesDataTable[[#This Row],[Order Date]])/3,0)</f>
        <v>Q3</v>
      </c>
      <c r="E1638" s="4" t="str">
        <f>TEXT(SalesDataTable[[#This Row],[Order Date]],"mmm")</f>
        <v>Aug</v>
      </c>
      <c r="F1638" s="4" t="s">
        <v>0</v>
      </c>
      <c r="G1638" s="4" t="s">
        <v>50</v>
      </c>
      <c r="H1638" s="4" t="s">
        <v>28</v>
      </c>
      <c r="I1638" s="4" t="s">
        <v>3</v>
      </c>
      <c r="J1638" s="4" t="s">
        <v>4</v>
      </c>
      <c r="K1638" s="4" t="s">
        <v>5</v>
      </c>
      <c r="L1638" s="8">
        <v>2</v>
      </c>
      <c r="M1638" s="5">
        <v>81.59</v>
      </c>
      <c r="N1638" s="6">
        <v>0.15</v>
      </c>
      <c r="O1638" s="5">
        <v>43.9</v>
      </c>
      <c r="P1638" s="5">
        <f t="shared" si="100"/>
        <v>138.703</v>
      </c>
      <c r="Q1638" s="5">
        <f t="shared" si="101"/>
        <v>87.8</v>
      </c>
      <c r="R1638" s="5">
        <f t="shared" si="102"/>
        <v>50.903000000000006</v>
      </c>
      <c r="S1638" s="7">
        <f t="shared" si="103"/>
        <v>0.3669927831409559</v>
      </c>
    </row>
    <row r="1639" spans="1:19" ht="15.6">
      <c r="A1639" s="2">
        <v>747</v>
      </c>
      <c r="B1639" s="3">
        <v>46248</v>
      </c>
      <c r="C1639" s="4">
        <f>YEAR(SalesDataTable[[#This Row],[Order Date]])</f>
        <v>2026</v>
      </c>
      <c r="D1639" s="10" t="str">
        <f>"Q"&amp;ROUNDUP(MONTH(SalesDataTable[[#This Row],[Order Date]])/3,0)</f>
        <v>Q3</v>
      </c>
      <c r="E1639" s="4" t="str">
        <f>TEXT(SalesDataTable[[#This Row],[Order Date]],"mmm")</f>
        <v>Aug</v>
      </c>
      <c r="F1639" s="4" t="s">
        <v>6</v>
      </c>
      <c r="G1639" s="4" t="s">
        <v>7</v>
      </c>
      <c r="H1639" s="4" t="s">
        <v>19</v>
      </c>
      <c r="I1639" s="4" t="s">
        <v>13</v>
      </c>
      <c r="J1639" s="4" t="s">
        <v>34</v>
      </c>
      <c r="K1639" s="4" t="s">
        <v>38</v>
      </c>
      <c r="L1639" s="8">
        <v>3</v>
      </c>
      <c r="M1639" s="5">
        <v>122.96</v>
      </c>
      <c r="N1639" s="6">
        <v>0.1</v>
      </c>
      <c r="O1639" s="5">
        <v>67.62</v>
      </c>
      <c r="P1639" s="5">
        <f t="shared" si="100"/>
        <v>331.99200000000002</v>
      </c>
      <c r="Q1639" s="5">
        <f t="shared" si="101"/>
        <v>202.86</v>
      </c>
      <c r="R1639" s="5">
        <f t="shared" si="102"/>
        <v>129.13200000000001</v>
      </c>
      <c r="S1639" s="7">
        <f t="shared" si="103"/>
        <v>0.38896117978746475</v>
      </c>
    </row>
    <row r="1640" spans="1:19" ht="15.6">
      <c r="A1640" s="2">
        <v>2281</v>
      </c>
      <c r="B1640" s="3">
        <v>46248</v>
      </c>
      <c r="C1640" s="4">
        <f>YEAR(SalesDataTable[[#This Row],[Order Date]])</f>
        <v>2026</v>
      </c>
      <c r="D1640" s="10" t="str">
        <f>"Q"&amp;ROUNDUP(MONTH(SalesDataTable[[#This Row],[Order Date]])/3,0)</f>
        <v>Q3</v>
      </c>
      <c r="E1640" s="4" t="str">
        <f>TEXT(SalesDataTable[[#This Row],[Order Date]],"mmm")</f>
        <v>Aug</v>
      </c>
      <c r="F1640" s="4" t="s">
        <v>6</v>
      </c>
      <c r="G1640" s="4" t="s">
        <v>41</v>
      </c>
      <c r="H1640" s="4" t="s">
        <v>19</v>
      </c>
      <c r="I1640" s="4" t="s">
        <v>3</v>
      </c>
      <c r="J1640" s="4" t="s">
        <v>9</v>
      </c>
      <c r="K1640" s="4" t="s">
        <v>46</v>
      </c>
      <c r="L1640" s="8">
        <v>1</v>
      </c>
      <c r="M1640" s="5">
        <v>70.91</v>
      </c>
      <c r="N1640" s="6">
        <v>0</v>
      </c>
      <c r="O1640" s="5">
        <v>33.11</v>
      </c>
      <c r="P1640" s="5">
        <f t="shared" si="100"/>
        <v>70.91</v>
      </c>
      <c r="Q1640" s="5">
        <f t="shared" si="101"/>
        <v>33.11</v>
      </c>
      <c r="R1640" s="5">
        <f t="shared" si="102"/>
        <v>37.799999999999997</v>
      </c>
      <c r="S1640" s="7">
        <f t="shared" si="103"/>
        <v>0.53307008884501483</v>
      </c>
    </row>
    <row r="1641" spans="1:19" ht="15.6">
      <c r="A1641" s="2">
        <v>2414</v>
      </c>
      <c r="B1641" s="3">
        <v>46248</v>
      </c>
      <c r="C1641" s="4">
        <f>YEAR(SalesDataTable[[#This Row],[Order Date]])</f>
        <v>2026</v>
      </c>
      <c r="D1641" s="10" t="str">
        <f>"Q"&amp;ROUNDUP(MONTH(SalesDataTable[[#This Row],[Order Date]])/3,0)</f>
        <v>Q3</v>
      </c>
      <c r="E1641" s="4" t="str">
        <f>TEXT(SalesDataTable[[#This Row],[Order Date]],"mmm")</f>
        <v>Aug</v>
      </c>
      <c r="F1641" s="4" t="s">
        <v>6</v>
      </c>
      <c r="G1641" s="4" t="s">
        <v>27</v>
      </c>
      <c r="H1641" s="4" t="s">
        <v>8</v>
      </c>
      <c r="I1641" s="4" t="s">
        <v>16</v>
      </c>
      <c r="J1641" s="4" t="s">
        <v>4</v>
      </c>
      <c r="K1641" s="4" t="s">
        <v>22</v>
      </c>
      <c r="L1641" s="8">
        <v>6</v>
      </c>
      <c r="M1641" s="5">
        <v>50.94</v>
      </c>
      <c r="N1641" s="6">
        <v>0.1</v>
      </c>
      <c r="O1641" s="5">
        <v>22.76</v>
      </c>
      <c r="P1641" s="5">
        <f t="shared" si="100"/>
        <v>275.07600000000002</v>
      </c>
      <c r="Q1641" s="5">
        <f t="shared" si="101"/>
        <v>136.56</v>
      </c>
      <c r="R1641" s="5">
        <f t="shared" si="102"/>
        <v>138.51600000000002</v>
      </c>
      <c r="S1641" s="7">
        <f t="shared" si="103"/>
        <v>0.50355538105832576</v>
      </c>
    </row>
    <row r="1642" spans="1:19" ht="15.6">
      <c r="A1642" s="2">
        <v>3162</v>
      </c>
      <c r="B1642" s="3">
        <v>46248</v>
      </c>
      <c r="C1642" s="4">
        <f>YEAR(SalesDataTable[[#This Row],[Order Date]])</f>
        <v>2026</v>
      </c>
      <c r="D1642" s="10" t="str">
        <f>"Q"&amp;ROUNDUP(MONTH(SalesDataTable[[#This Row],[Order Date]])/3,0)</f>
        <v>Q3</v>
      </c>
      <c r="E1642" s="4" t="str">
        <f>TEXT(SalesDataTable[[#This Row],[Order Date]],"mmm")</f>
        <v>Aug</v>
      </c>
      <c r="F1642" s="4" t="s">
        <v>6</v>
      </c>
      <c r="G1642" s="4" t="s">
        <v>7</v>
      </c>
      <c r="H1642" s="4" t="s">
        <v>2</v>
      </c>
      <c r="I1642" s="4" t="s">
        <v>13</v>
      </c>
      <c r="J1642" s="4" t="s">
        <v>9</v>
      </c>
      <c r="K1642" s="4" t="s">
        <v>17</v>
      </c>
      <c r="L1642" s="8">
        <v>1</v>
      </c>
      <c r="M1642" s="5">
        <v>144.96</v>
      </c>
      <c r="N1642" s="6">
        <v>0.05</v>
      </c>
      <c r="O1642" s="5">
        <v>77.959999999999994</v>
      </c>
      <c r="P1642" s="5">
        <f t="shared" si="100"/>
        <v>137.71199999999999</v>
      </c>
      <c r="Q1642" s="5">
        <f t="shared" si="101"/>
        <v>77.959999999999994</v>
      </c>
      <c r="R1642" s="5">
        <f t="shared" si="102"/>
        <v>59.751999999999995</v>
      </c>
      <c r="S1642" s="7">
        <f t="shared" si="103"/>
        <v>0.43389101893807364</v>
      </c>
    </row>
    <row r="1643" spans="1:19" ht="15.6">
      <c r="A1643" s="2">
        <v>3200</v>
      </c>
      <c r="B1643" s="3">
        <v>46248</v>
      </c>
      <c r="C1643" s="4">
        <f>YEAR(SalesDataTable[[#This Row],[Order Date]])</f>
        <v>2026</v>
      </c>
      <c r="D1643" s="10" t="str">
        <f>"Q"&amp;ROUNDUP(MONTH(SalesDataTable[[#This Row],[Order Date]])/3,0)</f>
        <v>Q3</v>
      </c>
      <c r="E1643" s="4" t="str">
        <f>TEXT(SalesDataTable[[#This Row],[Order Date]],"mmm")</f>
        <v>Aug</v>
      </c>
      <c r="F1643" s="4" t="s">
        <v>20</v>
      </c>
      <c r="G1643" s="4" t="s">
        <v>33</v>
      </c>
      <c r="H1643" s="4" t="s">
        <v>19</v>
      </c>
      <c r="I1643" s="4" t="s">
        <v>13</v>
      </c>
      <c r="J1643" s="4" t="s">
        <v>9</v>
      </c>
      <c r="K1643" s="4" t="s">
        <v>37</v>
      </c>
      <c r="L1643" s="8">
        <v>1</v>
      </c>
      <c r="M1643" s="5">
        <v>152.97</v>
      </c>
      <c r="N1643" s="6">
        <v>0</v>
      </c>
      <c r="O1643" s="5">
        <v>79.66</v>
      </c>
      <c r="P1643" s="5">
        <f t="shared" si="100"/>
        <v>152.97</v>
      </c>
      <c r="Q1643" s="5">
        <f t="shared" si="101"/>
        <v>79.66</v>
      </c>
      <c r="R1643" s="5">
        <f t="shared" si="102"/>
        <v>73.31</v>
      </c>
      <c r="S1643" s="7">
        <f t="shared" si="103"/>
        <v>0.47924429626724196</v>
      </c>
    </row>
    <row r="1644" spans="1:19" ht="15.6">
      <c r="A1644" s="2">
        <v>3521</v>
      </c>
      <c r="B1644" s="3">
        <v>46248</v>
      </c>
      <c r="C1644" s="4">
        <f>YEAR(SalesDataTable[[#This Row],[Order Date]])</f>
        <v>2026</v>
      </c>
      <c r="D1644" s="10" t="str">
        <f>"Q"&amp;ROUNDUP(MONTH(SalesDataTable[[#This Row],[Order Date]])/3,0)</f>
        <v>Q3</v>
      </c>
      <c r="E1644" s="4" t="str">
        <f>TEXT(SalesDataTable[[#This Row],[Order Date]],"mmm")</f>
        <v>Aug</v>
      </c>
      <c r="F1644" s="4" t="s">
        <v>11</v>
      </c>
      <c r="G1644" s="4" t="s">
        <v>52</v>
      </c>
      <c r="H1644" s="4" t="s">
        <v>2</v>
      </c>
      <c r="I1644" s="4" t="s">
        <v>16</v>
      </c>
      <c r="J1644" s="4" t="s">
        <v>14</v>
      </c>
      <c r="K1644" s="4" t="s">
        <v>32</v>
      </c>
      <c r="L1644" s="8">
        <v>2</v>
      </c>
      <c r="M1644" s="5">
        <v>45.79</v>
      </c>
      <c r="N1644" s="6">
        <v>0</v>
      </c>
      <c r="O1644" s="5">
        <v>18.23</v>
      </c>
      <c r="P1644" s="5">
        <f t="shared" si="100"/>
        <v>91.58</v>
      </c>
      <c r="Q1644" s="5">
        <f t="shared" si="101"/>
        <v>36.46</v>
      </c>
      <c r="R1644" s="5">
        <f t="shared" si="102"/>
        <v>55.12</v>
      </c>
      <c r="S1644" s="7">
        <f t="shared" si="103"/>
        <v>0.60187813933173184</v>
      </c>
    </row>
    <row r="1645" spans="1:19" ht="15.6">
      <c r="A1645" s="2">
        <v>4447</v>
      </c>
      <c r="B1645" s="3">
        <v>46248</v>
      </c>
      <c r="C1645" s="4">
        <f>YEAR(SalesDataTable[[#This Row],[Order Date]])</f>
        <v>2026</v>
      </c>
      <c r="D1645" s="10" t="str">
        <f>"Q"&amp;ROUNDUP(MONTH(SalesDataTable[[#This Row],[Order Date]])/3,0)</f>
        <v>Q3</v>
      </c>
      <c r="E1645" s="4" t="str">
        <f>TEXT(SalesDataTable[[#This Row],[Order Date]],"mmm")</f>
        <v>Aug</v>
      </c>
      <c r="F1645" s="4" t="s">
        <v>6</v>
      </c>
      <c r="G1645" s="4" t="s">
        <v>27</v>
      </c>
      <c r="H1645" s="4" t="s">
        <v>2</v>
      </c>
      <c r="I1645" s="4" t="s">
        <v>13</v>
      </c>
      <c r="J1645" s="4" t="s">
        <v>14</v>
      </c>
      <c r="K1645" s="4" t="s">
        <v>48</v>
      </c>
      <c r="L1645" s="8">
        <v>1</v>
      </c>
      <c r="M1645" s="5">
        <v>161.31</v>
      </c>
      <c r="N1645" s="6">
        <v>0</v>
      </c>
      <c r="O1645" s="5">
        <v>87.81</v>
      </c>
      <c r="P1645" s="5">
        <f t="shared" si="100"/>
        <v>161.31</v>
      </c>
      <c r="Q1645" s="5">
        <f t="shared" si="101"/>
        <v>87.81</v>
      </c>
      <c r="R1645" s="5">
        <f t="shared" si="102"/>
        <v>73.5</v>
      </c>
      <c r="S1645" s="7">
        <f t="shared" si="103"/>
        <v>0.45564441138181139</v>
      </c>
    </row>
    <row r="1646" spans="1:19" ht="15.6">
      <c r="A1646" s="2">
        <v>421</v>
      </c>
      <c r="B1646" s="3">
        <v>46249</v>
      </c>
      <c r="C1646" s="4">
        <f>YEAR(SalesDataTable[[#This Row],[Order Date]])</f>
        <v>2026</v>
      </c>
      <c r="D1646" s="10" t="str">
        <f>"Q"&amp;ROUNDUP(MONTH(SalesDataTable[[#This Row],[Order Date]])/3,0)</f>
        <v>Q3</v>
      </c>
      <c r="E1646" s="4" t="str">
        <f>TEXT(SalesDataTable[[#This Row],[Order Date]],"mmm")</f>
        <v>Aug</v>
      </c>
      <c r="F1646" s="4" t="s">
        <v>20</v>
      </c>
      <c r="G1646" s="4" t="s">
        <v>31</v>
      </c>
      <c r="H1646" s="4" t="s">
        <v>2</v>
      </c>
      <c r="I1646" s="4" t="s">
        <v>13</v>
      </c>
      <c r="J1646" s="4" t="s">
        <v>34</v>
      </c>
      <c r="K1646" s="4" t="s">
        <v>42</v>
      </c>
      <c r="L1646" s="8">
        <v>2</v>
      </c>
      <c r="M1646" s="5">
        <v>35.97</v>
      </c>
      <c r="N1646" s="6">
        <v>0.05</v>
      </c>
      <c r="O1646" s="5">
        <v>14.28</v>
      </c>
      <c r="P1646" s="5">
        <f t="shared" si="100"/>
        <v>68.342999999999989</v>
      </c>
      <c r="Q1646" s="5">
        <f t="shared" si="101"/>
        <v>28.56</v>
      </c>
      <c r="R1646" s="5">
        <f t="shared" si="102"/>
        <v>39.782999999999987</v>
      </c>
      <c r="S1646" s="7">
        <f t="shared" si="103"/>
        <v>0.58210789693165343</v>
      </c>
    </row>
    <row r="1647" spans="1:19" ht="15.6">
      <c r="A1647" s="2">
        <v>962</v>
      </c>
      <c r="B1647" s="3">
        <v>46249</v>
      </c>
      <c r="C1647" s="4">
        <f>YEAR(SalesDataTable[[#This Row],[Order Date]])</f>
        <v>2026</v>
      </c>
      <c r="D1647" s="10" t="str">
        <f>"Q"&amp;ROUNDUP(MONTH(SalesDataTable[[#This Row],[Order Date]])/3,0)</f>
        <v>Q3</v>
      </c>
      <c r="E1647" s="4" t="str">
        <f>TEXT(SalesDataTable[[#This Row],[Order Date]],"mmm")</f>
        <v>Aug</v>
      </c>
      <c r="F1647" s="4" t="s">
        <v>0</v>
      </c>
      <c r="G1647" s="4" t="s">
        <v>1</v>
      </c>
      <c r="H1647" s="4" t="s">
        <v>19</v>
      </c>
      <c r="I1647" s="4" t="s">
        <v>13</v>
      </c>
      <c r="J1647" s="4" t="s">
        <v>34</v>
      </c>
      <c r="K1647" s="4" t="s">
        <v>35</v>
      </c>
      <c r="L1647" s="8">
        <v>2</v>
      </c>
      <c r="M1647" s="5">
        <v>39.729999999999997</v>
      </c>
      <c r="N1647" s="6">
        <v>0</v>
      </c>
      <c r="O1647" s="5">
        <v>14.95</v>
      </c>
      <c r="P1647" s="5">
        <f t="shared" si="100"/>
        <v>79.459999999999994</v>
      </c>
      <c r="Q1647" s="5">
        <f t="shared" si="101"/>
        <v>29.9</v>
      </c>
      <c r="R1647" s="5">
        <f t="shared" si="102"/>
        <v>49.559999999999995</v>
      </c>
      <c r="S1647" s="7">
        <f t="shared" si="103"/>
        <v>0.62371004278882458</v>
      </c>
    </row>
    <row r="1648" spans="1:19" ht="15.6">
      <c r="A1648" s="2">
        <v>1386</v>
      </c>
      <c r="B1648" s="3">
        <v>46249</v>
      </c>
      <c r="C1648" s="4">
        <f>YEAR(SalesDataTable[[#This Row],[Order Date]])</f>
        <v>2026</v>
      </c>
      <c r="D1648" s="10" t="str">
        <f>"Q"&amp;ROUNDUP(MONTH(SalesDataTable[[#This Row],[Order Date]])/3,0)</f>
        <v>Q3</v>
      </c>
      <c r="E1648" s="4" t="str">
        <f>TEXT(SalesDataTable[[#This Row],[Order Date]],"mmm")</f>
        <v>Aug</v>
      </c>
      <c r="F1648" s="4" t="s">
        <v>6</v>
      </c>
      <c r="G1648" s="4" t="s">
        <v>43</v>
      </c>
      <c r="H1648" s="4" t="s">
        <v>2</v>
      </c>
      <c r="I1648" s="4" t="s">
        <v>16</v>
      </c>
      <c r="J1648" s="4" t="s">
        <v>14</v>
      </c>
      <c r="K1648" s="4" t="s">
        <v>15</v>
      </c>
      <c r="L1648" s="8">
        <v>2</v>
      </c>
      <c r="M1648" s="5">
        <v>36.049999999999997</v>
      </c>
      <c r="N1648" s="6">
        <v>0</v>
      </c>
      <c r="O1648" s="5">
        <v>13.8</v>
      </c>
      <c r="P1648" s="5">
        <f t="shared" si="100"/>
        <v>72.099999999999994</v>
      </c>
      <c r="Q1648" s="5">
        <f t="shared" si="101"/>
        <v>27.6</v>
      </c>
      <c r="R1648" s="5">
        <f t="shared" si="102"/>
        <v>44.499999999999993</v>
      </c>
      <c r="S1648" s="7">
        <f t="shared" si="103"/>
        <v>0.61719833564493753</v>
      </c>
    </row>
    <row r="1649" spans="1:19" ht="15.6">
      <c r="A1649" s="2">
        <v>3083</v>
      </c>
      <c r="B1649" s="3">
        <v>46249</v>
      </c>
      <c r="C1649" s="4">
        <f>YEAR(SalesDataTable[[#This Row],[Order Date]])</f>
        <v>2026</v>
      </c>
      <c r="D1649" s="10" t="str">
        <f>"Q"&amp;ROUNDUP(MONTH(SalesDataTable[[#This Row],[Order Date]])/3,0)</f>
        <v>Q3</v>
      </c>
      <c r="E1649" s="4" t="str">
        <f>TEXT(SalesDataTable[[#This Row],[Order Date]],"mmm")</f>
        <v>Aug</v>
      </c>
      <c r="F1649" s="4" t="s">
        <v>20</v>
      </c>
      <c r="G1649" s="4" t="s">
        <v>31</v>
      </c>
      <c r="H1649" s="4" t="s">
        <v>2</v>
      </c>
      <c r="I1649" s="4" t="s">
        <v>13</v>
      </c>
      <c r="J1649" s="4" t="s">
        <v>23</v>
      </c>
      <c r="K1649" s="4" t="s">
        <v>29</v>
      </c>
      <c r="L1649" s="8">
        <v>1</v>
      </c>
      <c r="M1649" s="5">
        <v>194.36</v>
      </c>
      <c r="N1649" s="6">
        <v>0</v>
      </c>
      <c r="O1649" s="5">
        <v>106.01</v>
      </c>
      <c r="P1649" s="5">
        <f t="shared" si="100"/>
        <v>194.36</v>
      </c>
      <c r="Q1649" s="5">
        <f t="shared" si="101"/>
        <v>106.01</v>
      </c>
      <c r="R1649" s="5">
        <f t="shared" si="102"/>
        <v>88.350000000000009</v>
      </c>
      <c r="S1649" s="7">
        <f t="shared" si="103"/>
        <v>0.45456884132537562</v>
      </c>
    </row>
    <row r="1650" spans="1:19" ht="15.6">
      <c r="A1650" s="2">
        <v>3174</v>
      </c>
      <c r="B1650" s="3">
        <v>46249</v>
      </c>
      <c r="C1650" s="4">
        <f>YEAR(SalesDataTable[[#This Row],[Order Date]])</f>
        <v>2026</v>
      </c>
      <c r="D1650" s="10" t="str">
        <f>"Q"&amp;ROUNDUP(MONTH(SalesDataTable[[#This Row],[Order Date]])/3,0)</f>
        <v>Q3</v>
      </c>
      <c r="E1650" s="4" t="str">
        <f>TEXT(SalesDataTable[[#This Row],[Order Date]],"mmm")</f>
        <v>Aug</v>
      </c>
      <c r="F1650" s="4" t="s">
        <v>20</v>
      </c>
      <c r="G1650" s="4" t="s">
        <v>21</v>
      </c>
      <c r="H1650" s="4" t="s">
        <v>19</v>
      </c>
      <c r="I1650" s="4" t="s">
        <v>3</v>
      </c>
      <c r="J1650" s="4" t="s">
        <v>23</v>
      </c>
      <c r="K1650" s="4" t="s">
        <v>29</v>
      </c>
      <c r="L1650" s="8">
        <v>1</v>
      </c>
      <c r="M1650" s="5">
        <v>192.67</v>
      </c>
      <c r="N1650" s="6">
        <v>0.05</v>
      </c>
      <c r="O1650" s="5">
        <v>103.37</v>
      </c>
      <c r="P1650" s="5">
        <f t="shared" si="100"/>
        <v>183.03649999999999</v>
      </c>
      <c r="Q1650" s="5">
        <f t="shared" si="101"/>
        <v>103.37</v>
      </c>
      <c r="R1650" s="5">
        <f t="shared" si="102"/>
        <v>79.666499999999985</v>
      </c>
      <c r="S1650" s="7">
        <f t="shared" si="103"/>
        <v>0.43524925356417976</v>
      </c>
    </row>
    <row r="1651" spans="1:19" ht="15.6">
      <c r="A1651" s="2">
        <v>4045</v>
      </c>
      <c r="B1651" s="3">
        <v>46249</v>
      </c>
      <c r="C1651" s="4">
        <f>YEAR(SalesDataTable[[#This Row],[Order Date]])</f>
        <v>2026</v>
      </c>
      <c r="D1651" s="10" t="str">
        <f>"Q"&amp;ROUNDUP(MONTH(SalesDataTable[[#This Row],[Order Date]])/3,0)</f>
        <v>Q3</v>
      </c>
      <c r="E1651" s="4" t="str">
        <f>TEXT(SalesDataTable[[#This Row],[Order Date]],"mmm")</f>
        <v>Aug</v>
      </c>
      <c r="F1651" s="4" t="s">
        <v>11</v>
      </c>
      <c r="G1651" s="4" t="s">
        <v>52</v>
      </c>
      <c r="H1651" s="4" t="s">
        <v>2</v>
      </c>
      <c r="I1651" s="4" t="s">
        <v>13</v>
      </c>
      <c r="J1651" s="4" t="s">
        <v>9</v>
      </c>
      <c r="K1651" s="4" t="s">
        <v>10</v>
      </c>
      <c r="L1651" s="8">
        <v>3</v>
      </c>
      <c r="M1651" s="5">
        <v>92.12</v>
      </c>
      <c r="N1651" s="6">
        <v>0.1</v>
      </c>
      <c r="O1651" s="5">
        <v>44.1</v>
      </c>
      <c r="P1651" s="5">
        <f t="shared" si="100"/>
        <v>248.72400000000002</v>
      </c>
      <c r="Q1651" s="5">
        <f t="shared" si="101"/>
        <v>132.30000000000001</v>
      </c>
      <c r="R1651" s="5">
        <f t="shared" si="102"/>
        <v>116.42400000000001</v>
      </c>
      <c r="S1651" s="7">
        <f t="shared" si="103"/>
        <v>0.46808510638297873</v>
      </c>
    </row>
    <row r="1652" spans="1:19" ht="15.6">
      <c r="A1652" s="2">
        <v>4850</v>
      </c>
      <c r="B1652" s="3">
        <v>46249</v>
      </c>
      <c r="C1652" s="4">
        <f>YEAR(SalesDataTable[[#This Row],[Order Date]])</f>
        <v>2026</v>
      </c>
      <c r="D1652" s="10" t="str">
        <f>"Q"&amp;ROUNDUP(MONTH(SalesDataTable[[#This Row],[Order Date]])/3,0)</f>
        <v>Q3</v>
      </c>
      <c r="E1652" s="4" t="str">
        <f>TEXT(SalesDataTable[[#This Row],[Order Date]],"mmm")</f>
        <v>Aug</v>
      </c>
      <c r="F1652" s="4" t="s">
        <v>6</v>
      </c>
      <c r="G1652" s="4" t="s">
        <v>7</v>
      </c>
      <c r="H1652" s="4" t="s">
        <v>19</v>
      </c>
      <c r="I1652" s="4" t="s">
        <v>16</v>
      </c>
      <c r="J1652" s="4" t="s">
        <v>23</v>
      </c>
      <c r="K1652" s="4" t="s">
        <v>29</v>
      </c>
      <c r="L1652" s="8">
        <v>1</v>
      </c>
      <c r="M1652" s="5">
        <v>192.82</v>
      </c>
      <c r="N1652" s="6">
        <v>0</v>
      </c>
      <c r="O1652" s="5">
        <v>104.98</v>
      </c>
      <c r="P1652" s="5">
        <f t="shared" si="100"/>
        <v>192.82</v>
      </c>
      <c r="Q1652" s="5">
        <f t="shared" si="101"/>
        <v>104.98</v>
      </c>
      <c r="R1652" s="5">
        <f t="shared" si="102"/>
        <v>87.839999999999989</v>
      </c>
      <c r="S1652" s="7">
        <f t="shared" si="103"/>
        <v>0.45555440307022088</v>
      </c>
    </row>
    <row r="1653" spans="1:19" ht="15.6">
      <c r="A1653" s="2">
        <v>71</v>
      </c>
      <c r="B1653" s="3">
        <v>46250</v>
      </c>
      <c r="C1653" s="4">
        <f>YEAR(SalesDataTable[[#This Row],[Order Date]])</f>
        <v>2026</v>
      </c>
      <c r="D1653" s="10" t="str">
        <f>"Q"&amp;ROUNDUP(MONTH(SalesDataTable[[#This Row],[Order Date]])/3,0)</f>
        <v>Q3</v>
      </c>
      <c r="E1653" s="4" t="str">
        <f>TEXT(SalesDataTable[[#This Row],[Order Date]],"mmm")</f>
        <v>Aug</v>
      </c>
      <c r="F1653" s="4" t="s">
        <v>11</v>
      </c>
      <c r="G1653" s="4" t="s">
        <v>52</v>
      </c>
      <c r="H1653" s="4" t="s">
        <v>2</v>
      </c>
      <c r="I1653" s="4" t="s">
        <v>13</v>
      </c>
      <c r="J1653" s="4" t="s">
        <v>4</v>
      </c>
      <c r="K1653" s="4" t="s">
        <v>5</v>
      </c>
      <c r="L1653" s="8">
        <v>3</v>
      </c>
      <c r="M1653" s="5">
        <v>80.099999999999994</v>
      </c>
      <c r="N1653" s="6">
        <v>0</v>
      </c>
      <c r="O1653" s="5">
        <v>42.41</v>
      </c>
      <c r="P1653" s="5">
        <f t="shared" si="100"/>
        <v>240.29999999999998</v>
      </c>
      <c r="Q1653" s="5">
        <f t="shared" si="101"/>
        <v>127.22999999999999</v>
      </c>
      <c r="R1653" s="5">
        <f t="shared" si="102"/>
        <v>113.07</v>
      </c>
      <c r="S1653" s="7">
        <f t="shared" si="103"/>
        <v>0.47053682896379528</v>
      </c>
    </row>
    <row r="1654" spans="1:19" ht="15.6">
      <c r="A1654" s="2">
        <v>627</v>
      </c>
      <c r="B1654" s="3">
        <v>46250</v>
      </c>
      <c r="C1654" s="4">
        <f>YEAR(SalesDataTable[[#This Row],[Order Date]])</f>
        <v>2026</v>
      </c>
      <c r="D1654" s="10" t="str">
        <f>"Q"&amp;ROUNDUP(MONTH(SalesDataTable[[#This Row],[Order Date]])/3,0)</f>
        <v>Q3</v>
      </c>
      <c r="E1654" s="4" t="str">
        <f>TEXT(SalesDataTable[[#This Row],[Order Date]],"mmm")</f>
        <v>Aug</v>
      </c>
      <c r="F1654" s="4" t="s">
        <v>20</v>
      </c>
      <c r="G1654" s="4" t="s">
        <v>31</v>
      </c>
      <c r="H1654" s="4" t="s">
        <v>28</v>
      </c>
      <c r="I1654" s="4" t="s">
        <v>13</v>
      </c>
      <c r="J1654" s="4" t="s">
        <v>4</v>
      </c>
      <c r="K1654" s="4" t="s">
        <v>5</v>
      </c>
      <c r="L1654" s="8">
        <v>6</v>
      </c>
      <c r="M1654" s="5">
        <v>83.26</v>
      </c>
      <c r="N1654" s="6">
        <v>0</v>
      </c>
      <c r="O1654" s="5">
        <v>43.8</v>
      </c>
      <c r="P1654" s="5">
        <f t="shared" si="100"/>
        <v>499.56000000000006</v>
      </c>
      <c r="Q1654" s="5">
        <f t="shared" si="101"/>
        <v>262.79999999999995</v>
      </c>
      <c r="R1654" s="5">
        <f t="shared" si="102"/>
        <v>236.7600000000001</v>
      </c>
      <c r="S1654" s="7">
        <f t="shared" si="103"/>
        <v>0.47393706461686297</v>
      </c>
    </row>
    <row r="1655" spans="1:19" ht="15.6">
      <c r="A1655" s="2">
        <v>959</v>
      </c>
      <c r="B1655" s="3">
        <v>46250</v>
      </c>
      <c r="C1655" s="4">
        <f>YEAR(SalesDataTable[[#This Row],[Order Date]])</f>
        <v>2026</v>
      </c>
      <c r="D1655" s="10" t="str">
        <f>"Q"&amp;ROUNDUP(MONTH(SalesDataTable[[#This Row],[Order Date]])/3,0)</f>
        <v>Q3</v>
      </c>
      <c r="E1655" s="4" t="str">
        <f>TEXT(SalesDataTable[[#This Row],[Order Date]],"mmm")</f>
        <v>Aug</v>
      </c>
      <c r="F1655" s="4" t="s">
        <v>6</v>
      </c>
      <c r="G1655" s="4" t="s">
        <v>7</v>
      </c>
      <c r="H1655" s="4" t="s">
        <v>19</v>
      </c>
      <c r="I1655" s="4" t="s">
        <v>3</v>
      </c>
      <c r="J1655" s="4" t="s">
        <v>34</v>
      </c>
      <c r="K1655" s="4" t="s">
        <v>35</v>
      </c>
      <c r="L1655" s="8">
        <v>4</v>
      </c>
      <c r="M1655" s="5">
        <v>40.46</v>
      </c>
      <c r="N1655" s="6">
        <v>0</v>
      </c>
      <c r="O1655" s="5">
        <v>15.12</v>
      </c>
      <c r="P1655" s="5">
        <f t="shared" si="100"/>
        <v>161.84</v>
      </c>
      <c r="Q1655" s="5">
        <f t="shared" si="101"/>
        <v>60.48</v>
      </c>
      <c r="R1655" s="5">
        <f t="shared" si="102"/>
        <v>101.36000000000001</v>
      </c>
      <c r="S1655" s="7">
        <f t="shared" si="103"/>
        <v>0.62629757785467133</v>
      </c>
    </row>
    <row r="1656" spans="1:19" ht="15.6">
      <c r="A1656" s="2">
        <v>967</v>
      </c>
      <c r="B1656" s="3">
        <v>46250</v>
      </c>
      <c r="C1656" s="4">
        <f>YEAR(SalesDataTable[[#This Row],[Order Date]])</f>
        <v>2026</v>
      </c>
      <c r="D1656" s="10" t="str">
        <f>"Q"&amp;ROUNDUP(MONTH(SalesDataTable[[#This Row],[Order Date]])/3,0)</f>
        <v>Q3</v>
      </c>
      <c r="E1656" s="4" t="str">
        <f>TEXT(SalesDataTable[[#This Row],[Order Date]],"mmm")</f>
        <v>Aug</v>
      </c>
      <c r="F1656" s="4" t="s">
        <v>11</v>
      </c>
      <c r="G1656" s="4" t="s">
        <v>52</v>
      </c>
      <c r="H1656" s="4" t="s">
        <v>8</v>
      </c>
      <c r="I1656" s="4" t="s">
        <v>3</v>
      </c>
      <c r="J1656" s="4" t="s">
        <v>4</v>
      </c>
      <c r="K1656" s="4" t="s">
        <v>5</v>
      </c>
      <c r="L1656" s="8">
        <v>5</v>
      </c>
      <c r="M1656" s="5">
        <v>81.55</v>
      </c>
      <c r="N1656" s="6">
        <v>0.2</v>
      </c>
      <c r="O1656" s="5">
        <v>42.09</v>
      </c>
      <c r="P1656" s="5">
        <f t="shared" si="100"/>
        <v>326.20000000000005</v>
      </c>
      <c r="Q1656" s="5">
        <f t="shared" si="101"/>
        <v>210.45000000000002</v>
      </c>
      <c r="R1656" s="5">
        <f t="shared" si="102"/>
        <v>115.75000000000003</v>
      </c>
      <c r="S1656" s="7">
        <f t="shared" si="103"/>
        <v>0.3548436541998774</v>
      </c>
    </row>
    <row r="1657" spans="1:19" ht="15.6">
      <c r="A1657" s="2">
        <v>1267</v>
      </c>
      <c r="B1657" s="3">
        <v>46250</v>
      </c>
      <c r="C1657" s="4">
        <f>YEAR(SalesDataTable[[#This Row],[Order Date]])</f>
        <v>2026</v>
      </c>
      <c r="D1657" s="10" t="str">
        <f>"Q"&amp;ROUNDUP(MONTH(SalesDataTable[[#This Row],[Order Date]])/3,0)</f>
        <v>Q3</v>
      </c>
      <c r="E1657" s="4" t="str">
        <f>TEXT(SalesDataTable[[#This Row],[Order Date]],"mmm")</f>
        <v>Aug</v>
      </c>
      <c r="F1657" s="4" t="s">
        <v>6</v>
      </c>
      <c r="G1657" s="4" t="s">
        <v>43</v>
      </c>
      <c r="H1657" s="4" t="s">
        <v>19</v>
      </c>
      <c r="I1657" s="4" t="s">
        <v>13</v>
      </c>
      <c r="J1657" s="4" t="s">
        <v>23</v>
      </c>
      <c r="K1657" s="4" t="s">
        <v>40</v>
      </c>
      <c r="L1657" s="8">
        <v>2</v>
      </c>
      <c r="M1657" s="5">
        <v>83.56</v>
      </c>
      <c r="N1657" s="6">
        <v>0</v>
      </c>
      <c r="O1657" s="5">
        <v>39.119999999999997</v>
      </c>
      <c r="P1657" s="5">
        <f t="shared" si="100"/>
        <v>167.12</v>
      </c>
      <c r="Q1657" s="5">
        <f t="shared" si="101"/>
        <v>78.239999999999995</v>
      </c>
      <c r="R1657" s="5">
        <f t="shared" si="102"/>
        <v>88.88000000000001</v>
      </c>
      <c r="S1657" s="7">
        <f t="shared" si="103"/>
        <v>0.53183341311632359</v>
      </c>
    </row>
    <row r="1658" spans="1:19" ht="15.6">
      <c r="A1658" s="2">
        <v>1394</v>
      </c>
      <c r="B1658" s="3">
        <v>46250</v>
      </c>
      <c r="C1658" s="4">
        <f>YEAR(SalesDataTable[[#This Row],[Order Date]])</f>
        <v>2026</v>
      </c>
      <c r="D1658" s="10" t="str">
        <f>"Q"&amp;ROUNDUP(MONTH(SalesDataTable[[#This Row],[Order Date]])/3,0)</f>
        <v>Q3</v>
      </c>
      <c r="E1658" s="4" t="str">
        <f>TEXT(SalesDataTable[[#This Row],[Order Date]],"mmm")</f>
        <v>Aug</v>
      </c>
      <c r="F1658" s="4" t="s">
        <v>11</v>
      </c>
      <c r="G1658" s="4" t="s">
        <v>39</v>
      </c>
      <c r="H1658" s="4" t="s">
        <v>2</v>
      </c>
      <c r="I1658" s="4" t="s">
        <v>3</v>
      </c>
      <c r="J1658" s="4" t="s">
        <v>23</v>
      </c>
      <c r="K1658" s="4" t="s">
        <v>51</v>
      </c>
      <c r="L1658" s="8">
        <v>3</v>
      </c>
      <c r="M1658" s="5">
        <v>125.75</v>
      </c>
      <c r="N1658" s="6">
        <v>0</v>
      </c>
      <c r="O1658" s="5">
        <v>62.05</v>
      </c>
      <c r="P1658" s="5">
        <f t="shared" si="100"/>
        <v>377.25</v>
      </c>
      <c r="Q1658" s="5">
        <f t="shared" si="101"/>
        <v>186.14999999999998</v>
      </c>
      <c r="R1658" s="5">
        <f t="shared" si="102"/>
        <v>191.10000000000002</v>
      </c>
      <c r="S1658" s="7">
        <f t="shared" si="103"/>
        <v>0.50656063618290259</v>
      </c>
    </row>
    <row r="1659" spans="1:19" ht="15.6">
      <c r="A1659" s="2">
        <v>1652</v>
      </c>
      <c r="B1659" s="3">
        <v>46250</v>
      </c>
      <c r="C1659" s="4">
        <f>YEAR(SalesDataTable[[#This Row],[Order Date]])</f>
        <v>2026</v>
      </c>
      <c r="D1659" s="10" t="str">
        <f>"Q"&amp;ROUNDUP(MONTH(SalesDataTable[[#This Row],[Order Date]])/3,0)</f>
        <v>Q3</v>
      </c>
      <c r="E1659" s="4" t="str">
        <f>TEXT(SalesDataTable[[#This Row],[Order Date]],"mmm")</f>
        <v>Aug</v>
      </c>
      <c r="F1659" s="4" t="s">
        <v>0</v>
      </c>
      <c r="G1659" s="4" t="s">
        <v>1</v>
      </c>
      <c r="H1659" s="4" t="s">
        <v>2</v>
      </c>
      <c r="I1659" s="4" t="s">
        <v>3</v>
      </c>
      <c r="J1659" s="4" t="s">
        <v>14</v>
      </c>
      <c r="K1659" s="4" t="s">
        <v>15</v>
      </c>
      <c r="L1659" s="8">
        <v>1</v>
      </c>
      <c r="M1659" s="5">
        <v>35.619999999999997</v>
      </c>
      <c r="N1659" s="6">
        <v>0.1</v>
      </c>
      <c r="O1659" s="5">
        <v>13.55</v>
      </c>
      <c r="P1659" s="5">
        <f t="shared" si="100"/>
        <v>32.058</v>
      </c>
      <c r="Q1659" s="5">
        <f t="shared" si="101"/>
        <v>13.55</v>
      </c>
      <c r="R1659" s="5">
        <f t="shared" si="102"/>
        <v>18.507999999999999</v>
      </c>
      <c r="S1659" s="7">
        <f t="shared" si="103"/>
        <v>0.57732859192713204</v>
      </c>
    </row>
    <row r="1660" spans="1:19" ht="15.6">
      <c r="A1660" s="2">
        <v>2126</v>
      </c>
      <c r="B1660" s="3">
        <v>46250</v>
      </c>
      <c r="C1660" s="4">
        <f>YEAR(SalesDataTable[[#This Row],[Order Date]])</f>
        <v>2026</v>
      </c>
      <c r="D1660" s="10" t="str">
        <f>"Q"&amp;ROUNDUP(MONTH(SalesDataTable[[#This Row],[Order Date]])/3,0)</f>
        <v>Q3</v>
      </c>
      <c r="E1660" s="4" t="str">
        <f>TEXT(SalesDataTable[[#This Row],[Order Date]],"mmm")</f>
        <v>Aug</v>
      </c>
      <c r="F1660" s="4" t="s">
        <v>6</v>
      </c>
      <c r="G1660" s="4" t="s">
        <v>49</v>
      </c>
      <c r="H1660" s="4" t="s">
        <v>2</v>
      </c>
      <c r="I1660" s="4" t="s">
        <v>16</v>
      </c>
      <c r="J1660" s="4" t="s">
        <v>4</v>
      </c>
      <c r="K1660" s="4" t="s">
        <v>30</v>
      </c>
      <c r="L1660" s="8">
        <v>2</v>
      </c>
      <c r="M1660" s="5">
        <v>104.02</v>
      </c>
      <c r="N1660" s="6">
        <v>0</v>
      </c>
      <c r="O1660" s="5">
        <v>50.26</v>
      </c>
      <c r="P1660" s="5">
        <f t="shared" si="100"/>
        <v>208.04</v>
      </c>
      <c r="Q1660" s="5">
        <f t="shared" si="101"/>
        <v>100.52</v>
      </c>
      <c r="R1660" s="5">
        <f t="shared" si="102"/>
        <v>107.52</v>
      </c>
      <c r="S1660" s="7">
        <f t="shared" si="103"/>
        <v>0.51682368775235532</v>
      </c>
    </row>
    <row r="1661" spans="1:19" ht="15.6">
      <c r="A1661" s="2">
        <v>2282</v>
      </c>
      <c r="B1661" s="3">
        <v>46250</v>
      </c>
      <c r="C1661" s="4">
        <f>YEAR(SalesDataTable[[#This Row],[Order Date]])</f>
        <v>2026</v>
      </c>
      <c r="D1661" s="10" t="str">
        <f>"Q"&amp;ROUNDUP(MONTH(SalesDataTable[[#This Row],[Order Date]])/3,0)</f>
        <v>Q3</v>
      </c>
      <c r="E1661" s="4" t="str">
        <f>TEXT(SalesDataTable[[#This Row],[Order Date]],"mmm")</f>
        <v>Aug</v>
      </c>
      <c r="F1661" s="4" t="s">
        <v>6</v>
      </c>
      <c r="G1661" s="4" t="s">
        <v>27</v>
      </c>
      <c r="H1661" s="4" t="s">
        <v>8</v>
      </c>
      <c r="I1661" s="4" t="s">
        <v>16</v>
      </c>
      <c r="J1661" s="4" t="s">
        <v>9</v>
      </c>
      <c r="K1661" s="4" t="s">
        <v>10</v>
      </c>
      <c r="L1661" s="8">
        <v>8</v>
      </c>
      <c r="M1661" s="5">
        <v>92.71</v>
      </c>
      <c r="N1661" s="6">
        <v>0.1</v>
      </c>
      <c r="O1661" s="5">
        <v>44.83</v>
      </c>
      <c r="P1661" s="5">
        <f t="shared" si="100"/>
        <v>667.51199999999994</v>
      </c>
      <c r="Q1661" s="5">
        <f t="shared" si="101"/>
        <v>358.64</v>
      </c>
      <c r="R1661" s="5">
        <f t="shared" si="102"/>
        <v>308.87199999999996</v>
      </c>
      <c r="S1661" s="7">
        <f t="shared" si="103"/>
        <v>0.46272126943036229</v>
      </c>
    </row>
    <row r="1662" spans="1:19" ht="15.6">
      <c r="A1662" s="2">
        <v>2426</v>
      </c>
      <c r="B1662" s="3">
        <v>46250</v>
      </c>
      <c r="C1662" s="4">
        <f>YEAR(SalesDataTable[[#This Row],[Order Date]])</f>
        <v>2026</v>
      </c>
      <c r="D1662" s="10" t="str">
        <f>"Q"&amp;ROUNDUP(MONTH(SalesDataTable[[#This Row],[Order Date]])/3,0)</f>
        <v>Q3</v>
      </c>
      <c r="E1662" s="4" t="str">
        <f>TEXT(SalesDataTable[[#This Row],[Order Date]],"mmm")</f>
        <v>Aug</v>
      </c>
      <c r="F1662" s="4" t="s">
        <v>6</v>
      </c>
      <c r="G1662" s="4" t="s">
        <v>43</v>
      </c>
      <c r="H1662" s="4" t="s">
        <v>2</v>
      </c>
      <c r="I1662" s="4" t="s">
        <v>13</v>
      </c>
      <c r="J1662" s="4" t="s">
        <v>9</v>
      </c>
      <c r="K1662" s="4" t="s">
        <v>10</v>
      </c>
      <c r="L1662" s="8">
        <v>1</v>
      </c>
      <c r="M1662" s="5">
        <v>90.58</v>
      </c>
      <c r="N1662" s="6">
        <v>0</v>
      </c>
      <c r="O1662" s="5">
        <v>44.53</v>
      </c>
      <c r="P1662" s="5">
        <f t="shared" si="100"/>
        <v>90.58</v>
      </c>
      <c r="Q1662" s="5">
        <f t="shared" si="101"/>
        <v>44.53</v>
      </c>
      <c r="R1662" s="5">
        <f t="shared" si="102"/>
        <v>46.05</v>
      </c>
      <c r="S1662" s="7">
        <f t="shared" si="103"/>
        <v>0.50839037315080593</v>
      </c>
    </row>
    <row r="1663" spans="1:19" ht="15.6">
      <c r="A1663" s="2">
        <v>2534</v>
      </c>
      <c r="B1663" s="3">
        <v>46250</v>
      </c>
      <c r="C1663" s="4">
        <f>YEAR(SalesDataTable[[#This Row],[Order Date]])</f>
        <v>2026</v>
      </c>
      <c r="D1663" s="10" t="str">
        <f>"Q"&amp;ROUNDUP(MONTH(SalesDataTable[[#This Row],[Order Date]])/3,0)</f>
        <v>Q3</v>
      </c>
      <c r="E1663" s="4" t="str">
        <f>TEXT(SalesDataTable[[#This Row],[Order Date]],"mmm")</f>
        <v>Aug</v>
      </c>
      <c r="F1663" s="4" t="s">
        <v>6</v>
      </c>
      <c r="G1663" s="4" t="s">
        <v>49</v>
      </c>
      <c r="H1663" s="4" t="s">
        <v>2</v>
      </c>
      <c r="I1663" s="4" t="s">
        <v>13</v>
      </c>
      <c r="J1663" s="4" t="s">
        <v>23</v>
      </c>
      <c r="K1663" s="4" t="s">
        <v>51</v>
      </c>
      <c r="L1663" s="8">
        <v>1</v>
      </c>
      <c r="M1663" s="5">
        <v>120.22</v>
      </c>
      <c r="N1663" s="6">
        <v>0</v>
      </c>
      <c r="O1663" s="5">
        <v>62.31</v>
      </c>
      <c r="P1663" s="5">
        <f t="shared" si="100"/>
        <v>120.22</v>
      </c>
      <c r="Q1663" s="5">
        <f t="shared" si="101"/>
        <v>62.31</v>
      </c>
      <c r="R1663" s="5">
        <f t="shared" si="102"/>
        <v>57.91</v>
      </c>
      <c r="S1663" s="7">
        <f t="shared" si="103"/>
        <v>0.48170021627017134</v>
      </c>
    </row>
    <row r="1664" spans="1:19" ht="15.6">
      <c r="A1664" s="2">
        <v>2948</v>
      </c>
      <c r="B1664" s="3">
        <v>46250</v>
      </c>
      <c r="C1664" s="4">
        <f>YEAR(SalesDataTable[[#This Row],[Order Date]])</f>
        <v>2026</v>
      </c>
      <c r="D1664" s="10" t="str">
        <f>"Q"&amp;ROUNDUP(MONTH(SalesDataTable[[#This Row],[Order Date]])/3,0)</f>
        <v>Q3</v>
      </c>
      <c r="E1664" s="4" t="str">
        <f>TEXT(SalesDataTable[[#This Row],[Order Date]],"mmm")</f>
        <v>Aug</v>
      </c>
      <c r="F1664" s="4" t="s">
        <v>11</v>
      </c>
      <c r="G1664" s="4" t="s">
        <v>12</v>
      </c>
      <c r="H1664" s="4" t="s">
        <v>19</v>
      </c>
      <c r="I1664" s="4" t="s">
        <v>13</v>
      </c>
      <c r="J1664" s="4" t="s">
        <v>14</v>
      </c>
      <c r="K1664" s="4" t="s">
        <v>15</v>
      </c>
      <c r="L1664" s="8">
        <v>3</v>
      </c>
      <c r="M1664" s="5">
        <v>36.35</v>
      </c>
      <c r="N1664" s="6">
        <v>0</v>
      </c>
      <c r="O1664" s="5">
        <v>13.42</v>
      </c>
      <c r="P1664" s="5">
        <f t="shared" si="100"/>
        <v>109.05000000000001</v>
      </c>
      <c r="Q1664" s="5">
        <f t="shared" si="101"/>
        <v>40.26</v>
      </c>
      <c r="R1664" s="5">
        <f t="shared" si="102"/>
        <v>68.79000000000002</v>
      </c>
      <c r="S1664" s="7">
        <f t="shared" si="103"/>
        <v>0.63081155433287495</v>
      </c>
    </row>
    <row r="1665" spans="1:19" ht="15.6">
      <c r="A1665" s="2">
        <v>3141</v>
      </c>
      <c r="B1665" s="3">
        <v>46250</v>
      </c>
      <c r="C1665" s="4">
        <f>YEAR(SalesDataTable[[#This Row],[Order Date]])</f>
        <v>2026</v>
      </c>
      <c r="D1665" s="10" t="str">
        <f>"Q"&amp;ROUNDUP(MONTH(SalesDataTable[[#This Row],[Order Date]])/3,0)</f>
        <v>Q3</v>
      </c>
      <c r="E1665" s="4" t="str">
        <f>TEXT(SalesDataTable[[#This Row],[Order Date]],"mmm")</f>
        <v>Aug</v>
      </c>
      <c r="F1665" s="4" t="s">
        <v>6</v>
      </c>
      <c r="G1665" s="4" t="s">
        <v>43</v>
      </c>
      <c r="H1665" s="4" t="s">
        <v>28</v>
      </c>
      <c r="I1665" s="4" t="s">
        <v>3</v>
      </c>
      <c r="J1665" s="4" t="s">
        <v>23</v>
      </c>
      <c r="K1665" s="4" t="s">
        <v>29</v>
      </c>
      <c r="L1665" s="8">
        <v>2</v>
      </c>
      <c r="M1665" s="5">
        <v>195.28</v>
      </c>
      <c r="N1665" s="6">
        <v>0</v>
      </c>
      <c r="O1665" s="5">
        <v>102.24</v>
      </c>
      <c r="P1665" s="5">
        <f t="shared" si="100"/>
        <v>390.56</v>
      </c>
      <c r="Q1665" s="5">
        <f t="shared" si="101"/>
        <v>204.48</v>
      </c>
      <c r="R1665" s="5">
        <f t="shared" si="102"/>
        <v>186.08</v>
      </c>
      <c r="S1665" s="7">
        <f t="shared" si="103"/>
        <v>0.4764440802949611</v>
      </c>
    </row>
    <row r="1666" spans="1:19" ht="15.6">
      <c r="A1666" s="2">
        <v>3935</v>
      </c>
      <c r="B1666" s="3">
        <v>46250</v>
      </c>
      <c r="C1666" s="4">
        <f>YEAR(SalesDataTable[[#This Row],[Order Date]])</f>
        <v>2026</v>
      </c>
      <c r="D1666" s="10" t="str">
        <f>"Q"&amp;ROUNDUP(MONTH(SalesDataTable[[#This Row],[Order Date]])/3,0)</f>
        <v>Q3</v>
      </c>
      <c r="E1666" s="4" t="str">
        <f>TEXT(SalesDataTable[[#This Row],[Order Date]],"mmm")</f>
        <v>Aug</v>
      </c>
      <c r="F1666" s="4" t="s">
        <v>11</v>
      </c>
      <c r="G1666" s="4" t="s">
        <v>52</v>
      </c>
      <c r="H1666" s="4" t="s">
        <v>28</v>
      </c>
      <c r="I1666" s="4" t="s">
        <v>3</v>
      </c>
      <c r="J1666" s="4" t="s">
        <v>14</v>
      </c>
      <c r="K1666" s="4" t="s">
        <v>32</v>
      </c>
      <c r="L1666" s="8">
        <v>4</v>
      </c>
      <c r="M1666" s="5">
        <v>46.05</v>
      </c>
      <c r="N1666" s="6">
        <v>0</v>
      </c>
      <c r="O1666" s="5">
        <v>18.75</v>
      </c>
      <c r="P1666" s="5">
        <f t="shared" ref="P1666:P1729" si="104">L1666*M1666*(1-N1666)</f>
        <v>184.2</v>
      </c>
      <c r="Q1666" s="5">
        <f t="shared" ref="Q1666:Q1729" si="105">L1666*O1666</f>
        <v>75</v>
      </c>
      <c r="R1666" s="5">
        <f t="shared" ref="R1666:R1729" si="106">P1666-Q1666</f>
        <v>109.19999999999999</v>
      </c>
      <c r="S1666" s="7">
        <f t="shared" ref="S1666:S1729" si="107">IFERROR(R1666/P1666,0)</f>
        <v>0.5928338762214983</v>
      </c>
    </row>
    <row r="1667" spans="1:19" ht="15.6">
      <c r="A1667" s="2">
        <v>4636</v>
      </c>
      <c r="B1667" s="3">
        <v>46250</v>
      </c>
      <c r="C1667" s="4">
        <f>YEAR(SalesDataTable[[#This Row],[Order Date]])</f>
        <v>2026</v>
      </c>
      <c r="D1667" s="10" t="str">
        <f>"Q"&amp;ROUNDUP(MONTH(SalesDataTable[[#This Row],[Order Date]])/3,0)</f>
        <v>Q3</v>
      </c>
      <c r="E1667" s="4" t="str">
        <f>TEXT(SalesDataTable[[#This Row],[Order Date]],"mmm")</f>
        <v>Aug</v>
      </c>
      <c r="F1667" s="4" t="s">
        <v>0</v>
      </c>
      <c r="G1667" s="4" t="s">
        <v>1</v>
      </c>
      <c r="H1667" s="4" t="s">
        <v>19</v>
      </c>
      <c r="I1667" s="4" t="s">
        <v>3</v>
      </c>
      <c r="J1667" s="4" t="s">
        <v>23</v>
      </c>
      <c r="K1667" s="4" t="s">
        <v>40</v>
      </c>
      <c r="L1667" s="8">
        <v>1</v>
      </c>
      <c r="M1667" s="5">
        <v>81.040000000000006</v>
      </c>
      <c r="N1667" s="6">
        <v>0.1</v>
      </c>
      <c r="O1667" s="5">
        <v>39.29</v>
      </c>
      <c r="P1667" s="5">
        <f t="shared" si="104"/>
        <v>72.936000000000007</v>
      </c>
      <c r="Q1667" s="5">
        <f t="shared" si="105"/>
        <v>39.29</v>
      </c>
      <c r="R1667" s="5">
        <f t="shared" si="106"/>
        <v>33.646000000000008</v>
      </c>
      <c r="S1667" s="7">
        <f t="shared" si="107"/>
        <v>0.46130854447735009</v>
      </c>
    </row>
    <row r="1668" spans="1:19" ht="15.6">
      <c r="A1668" s="2">
        <v>4895</v>
      </c>
      <c r="B1668" s="3">
        <v>46250</v>
      </c>
      <c r="C1668" s="4">
        <f>YEAR(SalesDataTable[[#This Row],[Order Date]])</f>
        <v>2026</v>
      </c>
      <c r="D1668" s="10" t="str">
        <f>"Q"&amp;ROUNDUP(MONTH(SalesDataTable[[#This Row],[Order Date]])/3,0)</f>
        <v>Q3</v>
      </c>
      <c r="E1668" s="4" t="str">
        <f>TEXT(SalesDataTable[[#This Row],[Order Date]],"mmm")</f>
        <v>Aug</v>
      </c>
      <c r="F1668" s="4" t="s">
        <v>0</v>
      </c>
      <c r="G1668" s="4" t="s">
        <v>50</v>
      </c>
      <c r="H1668" s="4" t="s">
        <v>19</v>
      </c>
      <c r="I1668" s="4" t="s">
        <v>16</v>
      </c>
      <c r="J1668" s="4" t="s">
        <v>23</v>
      </c>
      <c r="K1668" s="4" t="s">
        <v>29</v>
      </c>
      <c r="L1668" s="8">
        <v>1</v>
      </c>
      <c r="M1668" s="5">
        <v>191.12</v>
      </c>
      <c r="N1668" s="6">
        <v>0.05</v>
      </c>
      <c r="O1668" s="5">
        <v>106.14</v>
      </c>
      <c r="P1668" s="5">
        <f t="shared" si="104"/>
        <v>181.56399999999999</v>
      </c>
      <c r="Q1668" s="5">
        <f t="shared" si="105"/>
        <v>106.14</v>
      </c>
      <c r="R1668" s="5">
        <f t="shared" si="106"/>
        <v>75.423999999999992</v>
      </c>
      <c r="S1668" s="7">
        <f t="shared" si="107"/>
        <v>0.41541274702033443</v>
      </c>
    </row>
    <row r="1669" spans="1:19" ht="15.6">
      <c r="A1669" s="2">
        <v>5029</v>
      </c>
      <c r="B1669" s="3">
        <v>46250</v>
      </c>
      <c r="C1669" s="4">
        <f>YEAR(SalesDataTable[[#This Row],[Order Date]])</f>
        <v>2026</v>
      </c>
      <c r="D1669" s="10" t="str">
        <f>"Q"&amp;ROUNDUP(MONTH(SalesDataTable[[#This Row],[Order Date]])/3,0)</f>
        <v>Q3</v>
      </c>
      <c r="E1669" s="4" t="str">
        <f>TEXT(SalesDataTable[[#This Row],[Order Date]],"mmm")</f>
        <v>Aug</v>
      </c>
      <c r="F1669" s="4" t="s">
        <v>0</v>
      </c>
      <c r="G1669" s="4" t="s">
        <v>50</v>
      </c>
      <c r="H1669" s="4" t="s">
        <v>2</v>
      </c>
      <c r="I1669" s="4" t="s">
        <v>13</v>
      </c>
      <c r="J1669" s="4" t="s">
        <v>9</v>
      </c>
      <c r="K1669" s="4" t="s">
        <v>37</v>
      </c>
      <c r="L1669" s="8">
        <v>1</v>
      </c>
      <c r="M1669" s="5">
        <v>156.19</v>
      </c>
      <c r="N1669" s="6">
        <v>0</v>
      </c>
      <c r="O1669" s="5">
        <v>79.239999999999995</v>
      </c>
      <c r="P1669" s="5">
        <f t="shared" si="104"/>
        <v>156.19</v>
      </c>
      <c r="Q1669" s="5">
        <f t="shared" si="105"/>
        <v>79.239999999999995</v>
      </c>
      <c r="R1669" s="5">
        <f t="shared" si="106"/>
        <v>76.95</v>
      </c>
      <c r="S1669" s="7">
        <f t="shared" si="107"/>
        <v>0.49266918496702738</v>
      </c>
    </row>
    <row r="1670" spans="1:19" ht="15.6">
      <c r="A1670" s="2">
        <v>1965</v>
      </c>
      <c r="B1670" s="3">
        <v>46251</v>
      </c>
      <c r="C1670" s="4">
        <f>YEAR(SalesDataTable[[#This Row],[Order Date]])</f>
        <v>2026</v>
      </c>
      <c r="D1670" s="10" t="str">
        <f>"Q"&amp;ROUNDUP(MONTH(SalesDataTable[[#This Row],[Order Date]])/3,0)</f>
        <v>Q3</v>
      </c>
      <c r="E1670" s="4" t="str">
        <f>TEXT(SalesDataTable[[#This Row],[Order Date]],"mmm")</f>
        <v>Aug</v>
      </c>
      <c r="F1670" s="4" t="s">
        <v>6</v>
      </c>
      <c r="G1670" s="4" t="s">
        <v>41</v>
      </c>
      <c r="H1670" s="4" t="s">
        <v>2</v>
      </c>
      <c r="I1670" s="4" t="s">
        <v>3</v>
      </c>
      <c r="J1670" s="4" t="s">
        <v>14</v>
      </c>
      <c r="K1670" s="4" t="s">
        <v>15</v>
      </c>
      <c r="L1670" s="8">
        <v>4</v>
      </c>
      <c r="M1670" s="5">
        <v>36.93</v>
      </c>
      <c r="N1670" s="6">
        <v>0</v>
      </c>
      <c r="O1670" s="5">
        <v>13.36</v>
      </c>
      <c r="P1670" s="5">
        <f t="shared" si="104"/>
        <v>147.72</v>
      </c>
      <c r="Q1670" s="5">
        <f t="shared" si="105"/>
        <v>53.44</v>
      </c>
      <c r="R1670" s="5">
        <f t="shared" si="106"/>
        <v>94.28</v>
      </c>
      <c r="S1670" s="7">
        <f t="shared" si="107"/>
        <v>0.63823449769834828</v>
      </c>
    </row>
    <row r="1671" spans="1:19" ht="15.6">
      <c r="A1671" s="2">
        <v>3647</v>
      </c>
      <c r="B1671" s="3">
        <v>46251</v>
      </c>
      <c r="C1671" s="4">
        <f>YEAR(SalesDataTable[[#This Row],[Order Date]])</f>
        <v>2026</v>
      </c>
      <c r="D1671" s="10" t="str">
        <f>"Q"&amp;ROUNDUP(MONTH(SalesDataTable[[#This Row],[Order Date]])/3,0)</f>
        <v>Q3</v>
      </c>
      <c r="E1671" s="4" t="str">
        <f>TEXT(SalesDataTable[[#This Row],[Order Date]],"mmm")</f>
        <v>Aug</v>
      </c>
      <c r="F1671" s="4" t="s">
        <v>6</v>
      </c>
      <c r="G1671" s="4" t="s">
        <v>43</v>
      </c>
      <c r="H1671" s="4" t="s">
        <v>19</v>
      </c>
      <c r="I1671" s="4" t="s">
        <v>3</v>
      </c>
      <c r="J1671" s="4" t="s">
        <v>4</v>
      </c>
      <c r="K1671" s="4" t="s">
        <v>30</v>
      </c>
      <c r="L1671" s="8">
        <v>3</v>
      </c>
      <c r="M1671" s="5">
        <v>104.96</v>
      </c>
      <c r="N1671" s="6">
        <v>0.05</v>
      </c>
      <c r="O1671" s="5">
        <v>51.66</v>
      </c>
      <c r="P1671" s="5">
        <f t="shared" si="104"/>
        <v>299.13599999999997</v>
      </c>
      <c r="Q1671" s="5">
        <f t="shared" si="105"/>
        <v>154.97999999999999</v>
      </c>
      <c r="R1671" s="5">
        <f t="shared" si="106"/>
        <v>144.15599999999998</v>
      </c>
      <c r="S1671" s="7">
        <f t="shared" si="107"/>
        <v>0.48190789473684209</v>
      </c>
    </row>
    <row r="1672" spans="1:19" ht="15.6">
      <c r="A1672" s="2">
        <v>3918</v>
      </c>
      <c r="B1672" s="3">
        <v>46251</v>
      </c>
      <c r="C1672" s="4">
        <f>YEAR(SalesDataTable[[#This Row],[Order Date]])</f>
        <v>2026</v>
      </c>
      <c r="D1672" s="10" t="str">
        <f>"Q"&amp;ROUNDUP(MONTH(SalesDataTable[[#This Row],[Order Date]])/3,0)</f>
        <v>Q3</v>
      </c>
      <c r="E1672" s="4" t="str">
        <f>TEXT(SalesDataTable[[#This Row],[Order Date]],"mmm")</f>
        <v>Aug</v>
      </c>
      <c r="F1672" s="4" t="s">
        <v>6</v>
      </c>
      <c r="G1672" s="4" t="s">
        <v>7</v>
      </c>
      <c r="H1672" s="4" t="s">
        <v>28</v>
      </c>
      <c r="I1672" s="4" t="s">
        <v>13</v>
      </c>
      <c r="J1672" s="4" t="s">
        <v>14</v>
      </c>
      <c r="K1672" s="4" t="s">
        <v>48</v>
      </c>
      <c r="L1672" s="8">
        <v>3</v>
      </c>
      <c r="M1672" s="5">
        <v>168.51</v>
      </c>
      <c r="N1672" s="6">
        <v>0</v>
      </c>
      <c r="O1672" s="5">
        <v>85.34</v>
      </c>
      <c r="P1672" s="5">
        <f t="shared" si="104"/>
        <v>505.53</v>
      </c>
      <c r="Q1672" s="5">
        <f t="shared" si="105"/>
        <v>256.02</v>
      </c>
      <c r="R1672" s="5">
        <f t="shared" si="106"/>
        <v>249.51</v>
      </c>
      <c r="S1672" s="7">
        <f t="shared" si="107"/>
        <v>0.49356121298439265</v>
      </c>
    </row>
    <row r="1673" spans="1:19" ht="15.6">
      <c r="A1673" s="2">
        <v>4256</v>
      </c>
      <c r="B1673" s="3">
        <v>46251</v>
      </c>
      <c r="C1673" s="4">
        <f>YEAR(SalesDataTable[[#This Row],[Order Date]])</f>
        <v>2026</v>
      </c>
      <c r="D1673" s="10" t="str">
        <f>"Q"&amp;ROUNDUP(MONTH(SalesDataTable[[#This Row],[Order Date]])/3,0)</f>
        <v>Q3</v>
      </c>
      <c r="E1673" s="4" t="str">
        <f>TEXT(SalesDataTable[[#This Row],[Order Date]],"mmm")</f>
        <v>Aug</v>
      </c>
      <c r="F1673" s="4" t="s">
        <v>6</v>
      </c>
      <c r="G1673" s="4" t="s">
        <v>43</v>
      </c>
      <c r="H1673" s="4" t="s">
        <v>19</v>
      </c>
      <c r="I1673" s="4" t="s">
        <v>13</v>
      </c>
      <c r="J1673" s="4" t="s">
        <v>14</v>
      </c>
      <c r="K1673" s="4" t="s">
        <v>32</v>
      </c>
      <c r="L1673" s="8">
        <v>1</v>
      </c>
      <c r="M1673" s="5">
        <v>46.44</v>
      </c>
      <c r="N1673" s="6">
        <v>0.05</v>
      </c>
      <c r="O1673" s="5">
        <v>18.59</v>
      </c>
      <c r="P1673" s="5">
        <f t="shared" si="104"/>
        <v>44.117999999999995</v>
      </c>
      <c r="Q1673" s="5">
        <f t="shared" si="105"/>
        <v>18.59</v>
      </c>
      <c r="R1673" s="5">
        <f t="shared" si="106"/>
        <v>25.527999999999995</v>
      </c>
      <c r="S1673" s="7">
        <f t="shared" si="107"/>
        <v>0.57863003762636556</v>
      </c>
    </row>
    <row r="1674" spans="1:19" ht="15.6">
      <c r="A1674" s="2">
        <v>5087</v>
      </c>
      <c r="B1674" s="3">
        <v>46251</v>
      </c>
      <c r="C1674" s="4">
        <f>YEAR(SalesDataTable[[#This Row],[Order Date]])</f>
        <v>2026</v>
      </c>
      <c r="D1674" s="10" t="str">
        <f>"Q"&amp;ROUNDUP(MONTH(SalesDataTable[[#This Row],[Order Date]])/3,0)</f>
        <v>Q3</v>
      </c>
      <c r="E1674" s="4" t="str">
        <f>TEXT(SalesDataTable[[#This Row],[Order Date]],"mmm")</f>
        <v>Aug</v>
      </c>
      <c r="F1674" s="4" t="s">
        <v>0</v>
      </c>
      <c r="G1674" s="4" t="s">
        <v>1</v>
      </c>
      <c r="H1674" s="4" t="s">
        <v>2</v>
      </c>
      <c r="I1674" s="4" t="s">
        <v>13</v>
      </c>
      <c r="J1674" s="4" t="s">
        <v>9</v>
      </c>
      <c r="K1674" s="4" t="s">
        <v>46</v>
      </c>
      <c r="L1674" s="8">
        <v>1</v>
      </c>
      <c r="M1674" s="5">
        <v>69.900000000000006</v>
      </c>
      <c r="N1674" s="6">
        <v>0.1</v>
      </c>
      <c r="O1674" s="5">
        <v>31.43</v>
      </c>
      <c r="P1674" s="5">
        <f t="shared" si="104"/>
        <v>62.910000000000004</v>
      </c>
      <c r="Q1674" s="5">
        <f t="shared" si="105"/>
        <v>31.43</v>
      </c>
      <c r="R1674" s="5">
        <f t="shared" si="106"/>
        <v>31.480000000000004</v>
      </c>
      <c r="S1674" s="7">
        <f t="shared" si="107"/>
        <v>0.50039739310125575</v>
      </c>
    </row>
    <row r="1675" spans="1:19" ht="15.6">
      <c r="A1675" s="2">
        <v>1921</v>
      </c>
      <c r="B1675" s="3">
        <v>46252</v>
      </c>
      <c r="C1675" s="4">
        <f>YEAR(SalesDataTable[[#This Row],[Order Date]])</f>
        <v>2026</v>
      </c>
      <c r="D1675" s="10" t="str">
        <f>"Q"&amp;ROUNDUP(MONTH(SalesDataTable[[#This Row],[Order Date]])/3,0)</f>
        <v>Q3</v>
      </c>
      <c r="E1675" s="4" t="str">
        <f>TEXT(SalesDataTable[[#This Row],[Order Date]],"mmm")</f>
        <v>Aug</v>
      </c>
      <c r="F1675" s="4" t="s">
        <v>20</v>
      </c>
      <c r="G1675" s="4" t="s">
        <v>47</v>
      </c>
      <c r="H1675" s="4" t="s">
        <v>2</v>
      </c>
      <c r="I1675" s="4" t="s">
        <v>13</v>
      </c>
      <c r="J1675" s="4" t="s">
        <v>4</v>
      </c>
      <c r="K1675" s="4" t="s">
        <v>26</v>
      </c>
      <c r="L1675" s="8">
        <v>2</v>
      </c>
      <c r="M1675" s="5">
        <v>39.83</v>
      </c>
      <c r="N1675" s="6">
        <v>0</v>
      </c>
      <c r="O1675" s="5">
        <v>17.18</v>
      </c>
      <c r="P1675" s="5">
        <f t="shared" si="104"/>
        <v>79.66</v>
      </c>
      <c r="Q1675" s="5">
        <f t="shared" si="105"/>
        <v>34.36</v>
      </c>
      <c r="R1675" s="5">
        <f t="shared" si="106"/>
        <v>45.3</v>
      </c>
      <c r="S1675" s="7">
        <f t="shared" si="107"/>
        <v>0.56866683404468987</v>
      </c>
    </row>
    <row r="1676" spans="1:19" ht="15.6">
      <c r="A1676" s="2">
        <v>1966</v>
      </c>
      <c r="B1676" s="3">
        <v>46252</v>
      </c>
      <c r="C1676" s="4">
        <f>YEAR(SalesDataTable[[#This Row],[Order Date]])</f>
        <v>2026</v>
      </c>
      <c r="D1676" s="10" t="str">
        <f>"Q"&amp;ROUNDUP(MONTH(SalesDataTable[[#This Row],[Order Date]])/3,0)</f>
        <v>Q3</v>
      </c>
      <c r="E1676" s="4" t="str">
        <f>TEXT(SalesDataTable[[#This Row],[Order Date]],"mmm")</f>
        <v>Aug</v>
      </c>
      <c r="F1676" s="4" t="s">
        <v>0</v>
      </c>
      <c r="G1676" s="4" t="s">
        <v>36</v>
      </c>
      <c r="H1676" s="4" t="s">
        <v>2</v>
      </c>
      <c r="I1676" s="4" t="s">
        <v>13</v>
      </c>
      <c r="J1676" s="4" t="s">
        <v>14</v>
      </c>
      <c r="K1676" s="4" t="s">
        <v>15</v>
      </c>
      <c r="L1676" s="8">
        <v>2</v>
      </c>
      <c r="M1676" s="5">
        <v>36.020000000000003</v>
      </c>
      <c r="N1676" s="6">
        <v>0</v>
      </c>
      <c r="O1676" s="5">
        <v>13.87</v>
      </c>
      <c r="P1676" s="5">
        <f t="shared" si="104"/>
        <v>72.040000000000006</v>
      </c>
      <c r="Q1676" s="5">
        <f t="shared" si="105"/>
        <v>27.74</v>
      </c>
      <c r="R1676" s="5">
        <f t="shared" si="106"/>
        <v>44.300000000000011</v>
      </c>
      <c r="S1676" s="7">
        <f t="shared" si="107"/>
        <v>0.61493614658523055</v>
      </c>
    </row>
    <row r="1677" spans="1:19" ht="15.6">
      <c r="A1677" s="2">
        <v>2431</v>
      </c>
      <c r="B1677" s="3">
        <v>46252</v>
      </c>
      <c r="C1677" s="4">
        <f>YEAR(SalesDataTable[[#This Row],[Order Date]])</f>
        <v>2026</v>
      </c>
      <c r="D1677" s="10" t="str">
        <f>"Q"&amp;ROUNDUP(MONTH(SalesDataTable[[#This Row],[Order Date]])/3,0)</f>
        <v>Q3</v>
      </c>
      <c r="E1677" s="4" t="str">
        <f>TEXT(SalesDataTable[[#This Row],[Order Date]],"mmm")</f>
        <v>Aug</v>
      </c>
      <c r="F1677" s="4" t="s">
        <v>0</v>
      </c>
      <c r="G1677" s="4" t="s">
        <v>50</v>
      </c>
      <c r="H1677" s="4" t="s">
        <v>28</v>
      </c>
      <c r="I1677" s="4" t="s">
        <v>16</v>
      </c>
      <c r="J1677" s="4" t="s">
        <v>34</v>
      </c>
      <c r="K1677" s="4" t="s">
        <v>38</v>
      </c>
      <c r="L1677" s="8">
        <v>3</v>
      </c>
      <c r="M1677" s="5">
        <v>125.31</v>
      </c>
      <c r="N1677" s="6">
        <v>0</v>
      </c>
      <c r="O1677" s="5">
        <v>67.64</v>
      </c>
      <c r="P1677" s="5">
        <f t="shared" si="104"/>
        <v>375.93</v>
      </c>
      <c r="Q1677" s="5">
        <f t="shared" si="105"/>
        <v>202.92000000000002</v>
      </c>
      <c r="R1677" s="5">
        <f t="shared" si="106"/>
        <v>173.01</v>
      </c>
      <c r="S1677" s="7">
        <f t="shared" si="107"/>
        <v>0.46021865772883247</v>
      </c>
    </row>
    <row r="1678" spans="1:19" ht="15.6">
      <c r="A1678" s="2">
        <v>3676</v>
      </c>
      <c r="B1678" s="3">
        <v>46252</v>
      </c>
      <c r="C1678" s="4">
        <f>YEAR(SalesDataTable[[#This Row],[Order Date]])</f>
        <v>2026</v>
      </c>
      <c r="D1678" s="10" t="str">
        <f>"Q"&amp;ROUNDUP(MONTH(SalesDataTable[[#This Row],[Order Date]])/3,0)</f>
        <v>Q3</v>
      </c>
      <c r="E1678" s="4" t="str">
        <f>TEXT(SalesDataTable[[#This Row],[Order Date]],"mmm")</f>
        <v>Aug</v>
      </c>
      <c r="F1678" s="4" t="s">
        <v>6</v>
      </c>
      <c r="G1678" s="4" t="s">
        <v>43</v>
      </c>
      <c r="H1678" s="4" t="s">
        <v>2</v>
      </c>
      <c r="I1678" s="4" t="s">
        <v>3</v>
      </c>
      <c r="J1678" s="4" t="s">
        <v>9</v>
      </c>
      <c r="K1678" s="4" t="s">
        <v>10</v>
      </c>
      <c r="L1678" s="8">
        <v>3</v>
      </c>
      <c r="M1678" s="5">
        <v>92.5</v>
      </c>
      <c r="N1678" s="6">
        <v>0.1</v>
      </c>
      <c r="O1678" s="5">
        <v>46.38</v>
      </c>
      <c r="P1678" s="5">
        <f t="shared" si="104"/>
        <v>249.75</v>
      </c>
      <c r="Q1678" s="5">
        <f t="shared" si="105"/>
        <v>139.14000000000001</v>
      </c>
      <c r="R1678" s="5">
        <f t="shared" si="106"/>
        <v>110.60999999999999</v>
      </c>
      <c r="S1678" s="7">
        <f t="shared" si="107"/>
        <v>0.4428828828828828</v>
      </c>
    </row>
    <row r="1679" spans="1:19" ht="15.6">
      <c r="A1679" s="2">
        <v>3972</v>
      </c>
      <c r="B1679" s="3">
        <v>46252</v>
      </c>
      <c r="C1679" s="4">
        <f>YEAR(SalesDataTable[[#This Row],[Order Date]])</f>
        <v>2026</v>
      </c>
      <c r="D1679" s="10" t="str">
        <f>"Q"&amp;ROUNDUP(MONTH(SalesDataTable[[#This Row],[Order Date]])/3,0)</f>
        <v>Q3</v>
      </c>
      <c r="E1679" s="4" t="str">
        <f>TEXT(SalesDataTable[[#This Row],[Order Date]],"mmm")</f>
        <v>Aug</v>
      </c>
      <c r="F1679" s="4" t="s">
        <v>6</v>
      </c>
      <c r="G1679" s="4" t="s">
        <v>7</v>
      </c>
      <c r="H1679" s="4" t="s">
        <v>8</v>
      </c>
      <c r="I1679" s="4" t="s">
        <v>16</v>
      </c>
      <c r="J1679" s="4" t="s">
        <v>4</v>
      </c>
      <c r="K1679" s="4" t="s">
        <v>30</v>
      </c>
      <c r="L1679" s="8">
        <v>5</v>
      </c>
      <c r="M1679" s="5">
        <v>100.48</v>
      </c>
      <c r="N1679" s="6">
        <v>0.1</v>
      </c>
      <c r="O1679" s="5">
        <v>49.67</v>
      </c>
      <c r="P1679" s="5">
        <f t="shared" si="104"/>
        <v>452.16</v>
      </c>
      <c r="Q1679" s="5">
        <f t="shared" si="105"/>
        <v>248.35000000000002</v>
      </c>
      <c r="R1679" s="5">
        <f t="shared" si="106"/>
        <v>203.81</v>
      </c>
      <c r="S1679" s="7">
        <f t="shared" si="107"/>
        <v>0.45074752300070769</v>
      </c>
    </row>
    <row r="1680" spans="1:19" ht="15.6">
      <c r="A1680" s="2">
        <v>4056</v>
      </c>
      <c r="B1680" s="3">
        <v>46252</v>
      </c>
      <c r="C1680" s="4">
        <f>YEAR(SalesDataTable[[#This Row],[Order Date]])</f>
        <v>2026</v>
      </c>
      <c r="D1680" s="10" t="str">
        <f>"Q"&amp;ROUNDUP(MONTH(SalesDataTable[[#This Row],[Order Date]])/3,0)</f>
        <v>Q3</v>
      </c>
      <c r="E1680" s="4" t="str">
        <f>TEXT(SalesDataTable[[#This Row],[Order Date]],"mmm")</f>
        <v>Aug</v>
      </c>
      <c r="F1680" s="4" t="s">
        <v>0</v>
      </c>
      <c r="G1680" s="4" t="s">
        <v>50</v>
      </c>
      <c r="H1680" s="4" t="s">
        <v>28</v>
      </c>
      <c r="I1680" s="4" t="s">
        <v>13</v>
      </c>
      <c r="J1680" s="4" t="s">
        <v>23</v>
      </c>
      <c r="K1680" s="4" t="s">
        <v>40</v>
      </c>
      <c r="L1680" s="8">
        <v>2</v>
      </c>
      <c r="M1680" s="5">
        <v>79.78</v>
      </c>
      <c r="N1680" s="6">
        <v>0</v>
      </c>
      <c r="O1680" s="5">
        <v>38.770000000000003</v>
      </c>
      <c r="P1680" s="5">
        <f t="shared" si="104"/>
        <v>159.56</v>
      </c>
      <c r="Q1680" s="5">
        <f t="shared" si="105"/>
        <v>77.540000000000006</v>
      </c>
      <c r="R1680" s="5">
        <f t="shared" si="106"/>
        <v>82.02</v>
      </c>
      <c r="S1680" s="7">
        <f t="shared" si="107"/>
        <v>0.51403860616695907</v>
      </c>
    </row>
    <row r="1681" spans="1:19" ht="15.6">
      <c r="A1681" s="2">
        <v>4471</v>
      </c>
      <c r="B1681" s="3">
        <v>46252</v>
      </c>
      <c r="C1681" s="4">
        <f>YEAR(SalesDataTable[[#This Row],[Order Date]])</f>
        <v>2026</v>
      </c>
      <c r="D1681" s="10" t="str">
        <f>"Q"&amp;ROUNDUP(MONTH(SalesDataTable[[#This Row],[Order Date]])/3,0)</f>
        <v>Q3</v>
      </c>
      <c r="E1681" s="4" t="str">
        <f>TEXT(SalesDataTable[[#This Row],[Order Date]],"mmm")</f>
        <v>Aug</v>
      </c>
      <c r="F1681" s="4" t="s">
        <v>11</v>
      </c>
      <c r="G1681" s="4" t="s">
        <v>39</v>
      </c>
      <c r="H1681" s="4" t="s">
        <v>8</v>
      </c>
      <c r="I1681" s="4" t="s">
        <v>16</v>
      </c>
      <c r="J1681" s="4" t="s">
        <v>9</v>
      </c>
      <c r="K1681" s="4" t="s">
        <v>17</v>
      </c>
      <c r="L1681" s="8">
        <v>4</v>
      </c>
      <c r="M1681" s="5">
        <v>144.44</v>
      </c>
      <c r="N1681" s="6">
        <v>0.1</v>
      </c>
      <c r="O1681" s="5">
        <v>77.66</v>
      </c>
      <c r="P1681" s="5">
        <f t="shared" si="104"/>
        <v>519.98400000000004</v>
      </c>
      <c r="Q1681" s="5">
        <f t="shared" si="105"/>
        <v>310.64</v>
      </c>
      <c r="R1681" s="5">
        <f t="shared" si="106"/>
        <v>209.34400000000005</v>
      </c>
      <c r="S1681" s="7">
        <f t="shared" si="107"/>
        <v>0.4025970029847073</v>
      </c>
    </row>
    <row r="1682" spans="1:19" ht="15.6">
      <c r="A1682" s="2">
        <v>1054</v>
      </c>
      <c r="B1682" s="3">
        <v>46253</v>
      </c>
      <c r="C1682" s="4">
        <f>YEAR(SalesDataTable[[#This Row],[Order Date]])</f>
        <v>2026</v>
      </c>
      <c r="D1682" s="10" t="str">
        <f>"Q"&amp;ROUNDUP(MONTH(SalesDataTable[[#This Row],[Order Date]])/3,0)</f>
        <v>Q3</v>
      </c>
      <c r="E1682" s="4" t="str">
        <f>TEXT(SalesDataTable[[#This Row],[Order Date]],"mmm")</f>
        <v>Aug</v>
      </c>
      <c r="F1682" s="4" t="s">
        <v>6</v>
      </c>
      <c r="G1682" s="4" t="s">
        <v>7</v>
      </c>
      <c r="H1682" s="4" t="s">
        <v>2</v>
      </c>
      <c r="I1682" s="4" t="s">
        <v>3</v>
      </c>
      <c r="J1682" s="4" t="s">
        <v>9</v>
      </c>
      <c r="K1682" s="4" t="s">
        <v>37</v>
      </c>
      <c r="L1682" s="8">
        <v>3</v>
      </c>
      <c r="M1682" s="5">
        <v>157.41999999999999</v>
      </c>
      <c r="N1682" s="6">
        <v>0</v>
      </c>
      <c r="O1682" s="5">
        <v>77.989999999999995</v>
      </c>
      <c r="P1682" s="5">
        <f t="shared" si="104"/>
        <v>472.26</v>
      </c>
      <c r="Q1682" s="5">
        <f t="shared" si="105"/>
        <v>233.96999999999997</v>
      </c>
      <c r="R1682" s="5">
        <f t="shared" si="106"/>
        <v>238.29000000000002</v>
      </c>
      <c r="S1682" s="7">
        <f t="shared" si="107"/>
        <v>0.5045737517469191</v>
      </c>
    </row>
    <row r="1683" spans="1:19" ht="15.6">
      <c r="A1683" s="2">
        <v>1854</v>
      </c>
      <c r="B1683" s="3">
        <v>46253</v>
      </c>
      <c r="C1683" s="4">
        <f>YEAR(SalesDataTable[[#This Row],[Order Date]])</f>
        <v>2026</v>
      </c>
      <c r="D1683" s="10" t="str">
        <f>"Q"&amp;ROUNDUP(MONTH(SalesDataTable[[#This Row],[Order Date]])/3,0)</f>
        <v>Q3</v>
      </c>
      <c r="E1683" s="4" t="str">
        <f>TEXT(SalesDataTable[[#This Row],[Order Date]],"mmm")</f>
        <v>Aug</v>
      </c>
      <c r="F1683" s="4" t="s">
        <v>6</v>
      </c>
      <c r="G1683" s="4" t="s">
        <v>49</v>
      </c>
      <c r="H1683" s="4" t="s">
        <v>28</v>
      </c>
      <c r="I1683" s="4" t="s">
        <v>16</v>
      </c>
      <c r="J1683" s="4" t="s">
        <v>9</v>
      </c>
      <c r="K1683" s="4" t="s">
        <v>10</v>
      </c>
      <c r="L1683" s="8">
        <v>1</v>
      </c>
      <c r="M1683" s="5">
        <v>90.37</v>
      </c>
      <c r="N1683" s="6">
        <v>0.05</v>
      </c>
      <c r="O1683" s="5">
        <v>45.89</v>
      </c>
      <c r="P1683" s="5">
        <f t="shared" si="104"/>
        <v>85.851500000000001</v>
      </c>
      <c r="Q1683" s="5">
        <f t="shared" si="105"/>
        <v>45.89</v>
      </c>
      <c r="R1683" s="5">
        <f t="shared" si="106"/>
        <v>39.961500000000001</v>
      </c>
      <c r="S1683" s="7">
        <f t="shared" si="107"/>
        <v>0.46547235633623174</v>
      </c>
    </row>
    <row r="1684" spans="1:19" ht="15.6">
      <c r="A1684" s="2">
        <v>2140</v>
      </c>
      <c r="B1684" s="3">
        <v>46253</v>
      </c>
      <c r="C1684" s="4">
        <f>YEAR(SalesDataTable[[#This Row],[Order Date]])</f>
        <v>2026</v>
      </c>
      <c r="D1684" s="10" t="str">
        <f>"Q"&amp;ROUNDUP(MONTH(SalesDataTable[[#This Row],[Order Date]])/3,0)</f>
        <v>Q3</v>
      </c>
      <c r="E1684" s="4" t="str">
        <f>TEXT(SalesDataTable[[#This Row],[Order Date]],"mmm")</f>
        <v>Aug</v>
      </c>
      <c r="F1684" s="4" t="s">
        <v>6</v>
      </c>
      <c r="G1684" s="4" t="s">
        <v>27</v>
      </c>
      <c r="H1684" s="4" t="s">
        <v>8</v>
      </c>
      <c r="I1684" s="4" t="s">
        <v>16</v>
      </c>
      <c r="J1684" s="4" t="s">
        <v>4</v>
      </c>
      <c r="K1684" s="4" t="s">
        <v>30</v>
      </c>
      <c r="L1684" s="8">
        <v>15</v>
      </c>
      <c r="M1684" s="5">
        <v>104.79</v>
      </c>
      <c r="N1684" s="6">
        <v>0.15</v>
      </c>
      <c r="O1684" s="5">
        <v>49.67</v>
      </c>
      <c r="P1684" s="5">
        <f t="shared" si="104"/>
        <v>1336.0725</v>
      </c>
      <c r="Q1684" s="5">
        <f t="shared" si="105"/>
        <v>745.05000000000007</v>
      </c>
      <c r="R1684" s="5">
        <f t="shared" si="106"/>
        <v>591.02249999999992</v>
      </c>
      <c r="S1684" s="7">
        <f t="shared" si="107"/>
        <v>0.44235810556687599</v>
      </c>
    </row>
    <row r="1685" spans="1:19" ht="15.6">
      <c r="A1685" s="2">
        <v>2328</v>
      </c>
      <c r="B1685" s="3">
        <v>46253</v>
      </c>
      <c r="C1685" s="4">
        <f>YEAR(SalesDataTable[[#This Row],[Order Date]])</f>
        <v>2026</v>
      </c>
      <c r="D1685" s="10" t="str">
        <f>"Q"&amp;ROUNDUP(MONTH(SalesDataTable[[#This Row],[Order Date]])/3,0)</f>
        <v>Q3</v>
      </c>
      <c r="E1685" s="4" t="str">
        <f>TEXT(SalesDataTable[[#This Row],[Order Date]],"mmm")</f>
        <v>Aug</v>
      </c>
      <c r="F1685" s="4" t="s">
        <v>11</v>
      </c>
      <c r="G1685" s="4" t="s">
        <v>12</v>
      </c>
      <c r="H1685" s="4" t="s">
        <v>2</v>
      </c>
      <c r="I1685" s="4" t="s">
        <v>3</v>
      </c>
      <c r="J1685" s="4" t="s">
        <v>14</v>
      </c>
      <c r="K1685" s="4" t="s">
        <v>44</v>
      </c>
      <c r="L1685" s="8">
        <v>1</v>
      </c>
      <c r="M1685" s="5">
        <v>130.94</v>
      </c>
      <c r="N1685" s="6">
        <v>0</v>
      </c>
      <c r="O1685" s="5">
        <v>66.06</v>
      </c>
      <c r="P1685" s="5">
        <f t="shared" si="104"/>
        <v>130.94</v>
      </c>
      <c r="Q1685" s="5">
        <f t="shared" si="105"/>
        <v>66.06</v>
      </c>
      <c r="R1685" s="5">
        <f t="shared" si="106"/>
        <v>64.88</v>
      </c>
      <c r="S1685" s="7">
        <f t="shared" si="107"/>
        <v>0.49549411944402011</v>
      </c>
    </row>
    <row r="1686" spans="1:19" ht="15.6">
      <c r="A1686" s="2">
        <v>4215</v>
      </c>
      <c r="B1686" s="3">
        <v>46253</v>
      </c>
      <c r="C1686" s="4">
        <f>YEAR(SalesDataTable[[#This Row],[Order Date]])</f>
        <v>2026</v>
      </c>
      <c r="D1686" s="10" t="str">
        <f>"Q"&amp;ROUNDUP(MONTH(SalesDataTable[[#This Row],[Order Date]])/3,0)</f>
        <v>Q3</v>
      </c>
      <c r="E1686" s="4" t="str">
        <f>TEXT(SalesDataTable[[#This Row],[Order Date]],"mmm")</f>
        <v>Aug</v>
      </c>
      <c r="F1686" s="4" t="s">
        <v>6</v>
      </c>
      <c r="G1686" s="4" t="s">
        <v>27</v>
      </c>
      <c r="H1686" s="4" t="s">
        <v>2</v>
      </c>
      <c r="I1686" s="4" t="s">
        <v>3</v>
      </c>
      <c r="J1686" s="4" t="s">
        <v>4</v>
      </c>
      <c r="K1686" s="4" t="s">
        <v>26</v>
      </c>
      <c r="L1686" s="8">
        <v>1</v>
      </c>
      <c r="M1686" s="5">
        <v>40.42</v>
      </c>
      <c r="N1686" s="6">
        <v>0.05</v>
      </c>
      <c r="O1686" s="5">
        <v>16.62</v>
      </c>
      <c r="P1686" s="5">
        <f t="shared" si="104"/>
        <v>38.399000000000001</v>
      </c>
      <c r="Q1686" s="5">
        <f t="shared" si="105"/>
        <v>16.62</v>
      </c>
      <c r="R1686" s="5">
        <f t="shared" si="106"/>
        <v>21.779</v>
      </c>
      <c r="S1686" s="7">
        <f t="shared" si="107"/>
        <v>0.5671762285476184</v>
      </c>
    </row>
    <row r="1687" spans="1:19" ht="15.6">
      <c r="A1687" s="2">
        <v>4563</v>
      </c>
      <c r="B1687" s="3">
        <v>46253</v>
      </c>
      <c r="C1687" s="4">
        <f>YEAR(SalesDataTable[[#This Row],[Order Date]])</f>
        <v>2026</v>
      </c>
      <c r="D1687" s="10" t="str">
        <f>"Q"&amp;ROUNDUP(MONTH(SalesDataTable[[#This Row],[Order Date]])/3,0)</f>
        <v>Q3</v>
      </c>
      <c r="E1687" s="4" t="str">
        <f>TEXT(SalesDataTable[[#This Row],[Order Date]],"mmm")</f>
        <v>Aug</v>
      </c>
      <c r="F1687" s="4" t="s">
        <v>6</v>
      </c>
      <c r="G1687" s="4" t="s">
        <v>41</v>
      </c>
      <c r="H1687" s="4" t="s">
        <v>28</v>
      </c>
      <c r="I1687" s="4" t="s">
        <v>3</v>
      </c>
      <c r="J1687" s="4" t="s">
        <v>23</v>
      </c>
      <c r="K1687" s="4" t="s">
        <v>24</v>
      </c>
      <c r="L1687" s="8">
        <v>1</v>
      </c>
      <c r="M1687" s="5">
        <v>338.45</v>
      </c>
      <c r="N1687" s="6">
        <v>0.15</v>
      </c>
      <c r="O1687" s="5">
        <v>197.2</v>
      </c>
      <c r="P1687" s="5">
        <f t="shared" si="104"/>
        <v>287.6825</v>
      </c>
      <c r="Q1687" s="5">
        <f t="shared" si="105"/>
        <v>197.2</v>
      </c>
      <c r="R1687" s="5">
        <f t="shared" si="106"/>
        <v>90.482500000000016</v>
      </c>
      <c r="S1687" s="7">
        <f t="shared" si="107"/>
        <v>0.31452208598020392</v>
      </c>
    </row>
    <row r="1688" spans="1:19" ht="15.6">
      <c r="A1688" s="2">
        <v>4775</v>
      </c>
      <c r="B1688" s="3">
        <v>46253</v>
      </c>
      <c r="C1688" s="4">
        <f>YEAR(SalesDataTable[[#This Row],[Order Date]])</f>
        <v>2026</v>
      </c>
      <c r="D1688" s="10" t="str">
        <f>"Q"&amp;ROUNDUP(MONTH(SalesDataTable[[#This Row],[Order Date]])/3,0)</f>
        <v>Q3</v>
      </c>
      <c r="E1688" s="4" t="str">
        <f>TEXT(SalesDataTable[[#This Row],[Order Date]],"mmm")</f>
        <v>Aug</v>
      </c>
      <c r="F1688" s="4" t="s">
        <v>11</v>
      </c>
      <c r="G1688" s="4" t="s">
        <v>39</v>
      </c>
      <c r="H1688" s="4" t="s">
        <v>28</v>
      </c>
      <c r="I1688" s="4" t="s">
        <v>3</v>
      </c>
      <c r="J1688" s="4" t="s">
        <v>4</v>
      </c>
      <c r="K1688" s="4" t="s">
        <v>30</v>
      </c>
      <c r="L1688" s="8">
        <v>1</v>
      </c>
      <c r="M1688" s="5">
        <v>103.92</v>
      </c>
      <c r="N1688" s="6">
        <v>0.05</v>
      </c>
      <c r="O1688" s="5">
        <v>50.71</v>
      </c>
      <c r="P1688" s="5">
        <f t="shared" si="104"/>
        <v>98.724000000000004</v>
      </c>
      <c r="Q1688" s="5">
        <f t="shared" si="105"/>
        <v>50.71</v>
      </c>
      <c r="R1688" s="5">
        <f t="shared" si="106"/>
        <v>48.014000000000003</v>
      </c>
      <c r="S1688" s="7">
        <f t="shared" si="107"/>
        <v>0.48634577205137558</v>
      </c>
    </row>
    <row r="1689" spans="1:19" ht="15.6">
      <c r="A1689" s="2">
        <v>247</v>
      </c>
      <c r="B1689" s="3">
        <v>46254</v>
      </c>
      <c r="C1689" s="4">
        <f>YEAR(SalesDataTable[[#This Row],[Order Date]])</f>
        <v>2026</v>
      </c>
      <c r="D1689" s="10" t="str">
        <f>"Q"&amp;ROUNDUP(MONTH(SalesDataTable[[#This Row],[Order Date]])/3,0)</f>
        <v>Q3</v>
      </c>
      <c r="E1689" s="4" t="str">
        <f>TEXT(SalesDataTable[[#This Row],[Order Date]],"mmm")</f>
        <v>Aug</v>
      </c>
      <c r="F1689" s="4" t="s">
        <v>0</v>
      </c>
      <c r="G1689" s="4" t="s">
        <v>36</v>
      </c>
      <c r="H1689" s="4" t="s">
        <v>2</v>
      </c>
      <c r="I1689" s="4" t="s">
        <v>13</v>
      </c>
      <c r="J1689" s="4" t="s">
        <v>4</v>
      </c>
      <c r="K1689" s="4" t="s">
        <v>22</v>
      </c>
      <c r="L1689" s="8">
        <v>6</v>
      </c>
      <c r="M1689" s="5">
        <v>51.67</v>
      </c>
      <c r="N1689" s="6">
        <v>0.1</v>
      </c>
      <c r="O1689" s="5">
        <v>23.1</v>
      </c>
      <c r="P1689" s="5">
        <f t="shared" si="104"/>
        <v>279.01799999999997</v>
      </c>
      <c r="Q1689" s="5">
        <f t="shared" si="105"/>
        <v>138.60000000000002</v>
      </c>
      <c r="R1689" s="5">
        <f t="shared" si="106"/>
        <v>140.41799999999995</v>
      </c>
      <c r="S1689" s="7">
        <f t="shared" si="107"/>
        <v>0.50325785433197845</v>
      </c>
    </row>
    <row r="1690" spans="1:19" ht="15.6">
      <c r="A1690" s="2">
        <v>827</v>
      </c>
      <c r="B1690" s="3">
        <v>46254</v>
      </c>
      <c r="C1690" s="4">
        <f>YEAR(SalesDataTable[[#This Row],[Order Date]])</f>
        <v>2026</v>
      </c>
      <c r="D1690" s="10" t="str">
        <f>"Q"&amp;ROUNDUP(MONTH(SalesDataTable[[#This Row],[Order Date]])/3,0)</f>
        <v>Q3</v>
      </c>
      <c r="E1690" s="4" t="str">
        <f>TEXT(SalesDataTable[[#This Row],[Order Date]],"mmm")</f>
        <v>Aug</v>
      </c>
      <c r="F1690" s="4" t="s">
        <v>6</v>
      </c>
      <c r="G1690" s="4" t="s">
        <v>43</v>
      </c>
      <c r="H1690" s="4" t="s">
        <v>8</v>
      </c>
      <c r="I1690" s="4" t="s">
        <v>3</v>
      </c>
      <c r="J1690" s="4" t="s">
        <v>14</v>
      </c>
      <c r="K1690" s="4" t="s">
        <v>48</v>
      </c>
      <c r="L1690" s="8">
        <v>4</v>
      </c>
      <c r="M1690" s="5">
        <v>166.02</v>
      </c>
      <c r="N1690" s="6">
        <v>0.1</v>
      </c>
      <c r="O1690" s="5">
        <v>87.99</v>
      </c>
      <c r="P1690" s="5">
        <f t="shared" si="104"/>
        <v>597.67200000000003</v>
      </c>
      <c r="Q1690" s="5">
        <f t="shared" si="105"/>
        <v>351.96</v>
      </c>
      <c r="R1690" s="5">
        <f t="shared" si="106"/>
        <v>245.71200000000005</v>
      </c>
      <c r="S1690" s="7">
        <f t="shared" si="107"/>
        <v>0.4111151266915633</v>
      </c>
    </row>
    <row r="1691" spans="1:19" ht="15.6">
      <c r="A1691" s="2">
        <v>1156</v>
      </c>
      <c r="B1691" s="3">
        <v>46254</v>
      </c>
      <c r="C1691" s="4">
        <f>YEAR(SalesDataTable[[#This Row],[Order Date]])</f>
        <v>2026</v>
      </c>
      <c r="D1691" s="10" t="str">
        <f>"Q"&amp;ROUNDUP(MONTH(SalesDataTable[[#This Row],[Order Date]])/3,0)</f>
        <v>Q3</v>
      </c>
      <c r="E1691" s="4" t="str">
        <f>TEXT(SalesDataTable[[#This Row],[Order Date]],"mmm")</f>
        <v>Aug</v>
      </c>
      <c r="F1691" s="4" t="s">
        <v>11</v>
      </c>
      <c r="G1691" s="4" t="s">
        <v>25</v>
      </c>
      <c r="H1691" s="4" t="s">
        <v>19</v>
      </c>
      <c r="I1691" s="4" t="s">
        <v>13</v>
      </c>
      <c r="J1691" s="4" t="s">
        <v>4</v>
      </c>
      <c r="K1691" s="4" t="s">
        <v>22</v>
      </c>
      <c r="L1691" s="8">
        <v>2</v>
      </c>
      <c r="M1691" s="5">
        <v>50.59</v>
      </c>
      <c r="N1691" s="6">
        <v>0.1</v>
      </c>
      <c r="O1691" s="5">
        <v>22.68</v>
      </c>
      <c r="P1691" s="5">
        <f t="shared" si="104"/>
        <v>91.062000000000012</v>
      </c>
      <c r="Q1691" s="5">
        <f t="shared" si="105"/>
        <v>45.36</v>
      </c>
      <c r="R1691" s="5">
        <f t="shared" si="106"/>
        <v>45.702000000000012</v>
      </c>
      <c r="S1691" s="7">
        <f t="shared" si="107"/>
        <v>0.5018778414706464</v>
      </c>
    </row>
    <row r="1692" spans="1:19" ht="15.6">
      <c r="A1692" s="2">
        <v>1543</v>
      </c>
      <c r="B1692" s="3">
        <v>46254</v>
      </c>
      <c r="C1692" s="4">
        <f>YEAR(SalesDataTable[[#This Row],[Order Date]])</f>
        <v>2026</v>
      </c>
      <c r="D1692" s="10" t="str">
        <f>"Q"&amp;ROUNDUP(MONTH(SalesDataTable[[#This Row],[Order Date]])/3,0)</f>
        <v>Q3</v>
      </c>
      <c r="E1692" s="4" t="str">
        <f>TEXT(SalesDataTable[[#This Row],[Order Date]],"mmm")</f>
        <v>Aug</v>
      </c>
      <c r="F1692" s="4" t="s">
        <v>20</v>
      </c>
      <c r="G1692" s="4" t="s">
        <v>31</v>
      </c>
      <c r="H1692" s="4" t="s">
        <v>19</v>
      </c>
      <c r="I1692" s="4" t="s">
        <v>3</v>
      </c>
      <c r="J1692" s="4" t="s">
        <v>9</v>
      </c>
      <c r="K1692" s="4" t="s">
        <v>37</v>
      </c>
      <c r="L1692" s="8">
        <v>1</v>
      </c>
      <c r="M1692" s="5">
        <v>155.83000000000001</v>
      </c>
      <c r="N1692" s="6">
        <v>0</v>
      </c>
      <c r="O1692" s="5">
        <v>77.260000000000005</v>
      </c>
      <c r="P1692" s="5">
        <f t="shared" si="104"/>
        <v>155.83000000000001</v>
      </c>
      <c r="Q1692" s="5">
        <f t="shared" si="105"/>
        <v>77.260000000000005</v>
      </c>
      <c r="R1692" s="5">
        <f t="shared" si="106"/>
        <v>78.570000000000007</v>
      </c>
      <c r="S1692" s="7">
        <f t="shared" si="107"/>
        <v>0.50420329846627732</v>
      </c>
    </row>
    <row r="1693" spans="1:19" ht="15.6">
      <c r="A1693" s="2">
        <v>2613</v>
      </c>
      <c r="B1693" s="3">
        <v>46254</v>
      </c>
      <c r="C1693" s="4">
        <f>YEAR(SalesDataTable[[#This Row],[Order Date]])</f>
        <v>2026</v>
      </c>
      <c r="D1693" s="10" t="str">
        <f>"Q"&amp;ROUNDUP(MONTH(SalesDataTable[[#This Row],[Order Date]])/3,0)</f>
        <v>Q3</v>
      </c>
      <c r="E1693" s="4" t="str">
        <f>TEXT(SalesDataTable[[#This Row],[Order Date]],"mmm")</f>
        <v>Aug</v>
      </c>
      <c r="F1693" s="4" t="s">
        <v>20</v>
      </c>
      <c r="G1693" s="4" t="s">
        <v>21</v>
      </c>
      <c r="H1693" s="4" t="s">
        <v>2</v>
      </c>
      <c r="I1693" s="4" t="s">
        <v>13</v>
      </c>
      <c r="J1693" s="4" t="s">
        <v>34</v>
      </c>
      <c r="K1693" s="4" t="s">
        <v>42</v>
      </c>
      <c r="L1693" s="8">
        <v>1</v>
      </c>
      <c r="M1693" s="5">
        <v>36.380000000000003</v>
      </c>
      <c r="N1693" s="6">
        <v>0.05</v>
      </c>
      <c r="O1693" s="5">
        <v>14.2</v>
      </c>
      <c r="P1693" s="5">
        <f t="shared" si="104"/>
        <v>34.561</v>
      </c>
      <c r="Q1693" s="5">
        <f t="shared" si="105"/>
        <v>14.2</v>
      </c>
      <c r="R1693" s="5">
        <f t="shared" si="106"/>
        <v>20.361000000000001</v>
      </c>
      <c r="S1693" s="7">
        <f t="shared" si="107"/>
        <v>0.58913225890454557</v>
      </c>
    </row>
    <row r="1694" spans="1:19" ht="15.6">
      <c r="A1694" s="2">
        <v>3002</v>
      </c>
      <c r="B1694" s="3">
        <v>46254</v>
      </c>
      <c r="C1694" s="4">
        <f>YEAR(SalesDataTable[[#This Row],[Order Date]])</f>
        <v>2026</v>
      </c>
      <c r="D1694" s="10" t="str">
        <f>"Q"&amp;ROUNDUP(MONTH(SalesDataTable[[#This Row],[Order Date]])/3,0)</f>
        <v>Q3</v>
      </c>
      <c r="E1694" s="4" t="str">
        <f>TEXT(SalesDataTable[[#This Row],[Order Date]],"mmm")</f>
        <v>Aug</v>
      </c>
      <c r="F1694" s="4" t="s">
        <v>6</v>
      </c>
      <c r="G1694" s="4" t="s">
        <v>43</v>
      </c>
      <c r="H1694" s="4" t="s">
        <v>19</v>
      </c>
      <c r="I1694" s="4" t="s">
        <v>13</v>
      </c>
      <c r="J1694" s="4" t="s">
        <v>23</v>
      </c>
      <c r="K1694" s="4" t="s">
        <v>51</v>
      </c>
      <c r="L1694" s="8">
        <v>2</v>
      </c>
      <c r="M1694" s="5">
        <v>124.09</v>
      </c>
      <c r="N1694" s="6">
        <v>0</v>
      </c>
      <c r="O1694" s="5">
        <v>60.39</v>
      </c>
      <c r="P1694" s="5">
        <f t="shared" si="104"/>
        <v>248.18</v>
      </c>
      <c r="Q1694" s="5">
        <f t="shared" si="105"/>
        <v>120.78</v>
      </c>
      <c r="R1694" s="5">
        <f t="shared" si="106"/>
        <v>127.4</v>
      </c>
      <c r="S1694" s="7">
        <f t="shared" si="107"/>
        <v>0.513337094044645</v>
      </c>
    </row>
    <row r="1695" spans="1:19" ht="15.6">
      <c r="A1695" s="2">
        <v>3103</v>
      </c>
      <c r="B1695" s="3">
        <v>46254</v>
      </c>
      <c r="C1695" s="4">
        <f>YEAR(SalesDataTable[[#This Row],[Order Date]])</f>
        <v>2026</v>
      </c>
      <c r="D1695" s="10" t="str">
        <f>"Q"&amp;ROUNDUP(MONTH(SalesDataTable[[#This Row],[Order Date]])/3,0)</f>
        <v>Q3</v>
      </c>
      <c r="E1695" s="4" t="str">
        <f>TEXT(SalesDataTable[[#This Row],[Order Date]],"mmm")</f>
        <v>Aug</v>
      </c>
      <c r="F1695" s="4" t="s">
        <v>20</v>
      </c>
      <c r="G1695" s="4" t="s">
        <v>33</v>
      </c>
      <c r="H1695" s="4" t="s">
        <v>2</v>
      </c>
      <c r="I1695" s="4" t="s">
        <v>13</v>
      </c>
      <c r="J1695" s="4" t="s">
        <v>9</v>
      </c>
      <c r="K1695" s="4" t="s">
        <v>17</v>
      </c>
      <c r="L1695" s="8">
        <v>1</v>
      </c>
      <c r="M1695" s="5">
        <v>141.97999999999999</v>
      </c>
      <c r="N1695" s="6">
        <v>0.05</v>
      </c>
      <c r="O1695" s="5">
        <v>79.510000000000005</v>
      </c>
      <c r="P1695" s="5">
        <f t="shared" si="104"/>
        <v>134.88099999999997</v>
      </c>
      <c r="Q1695" s="5">
        <f t="shared" si="105"/>
        <v>79.510000000000005</v>
      </c>
      <c r="R1695" s="5">
        <f t="shared" si="106"/>
        <v>55.370999999999967</v>
      </c>
      <c r="S1695" s="7">
        <f t="shared" si="107"/>
        <v>0.41051741905828082</v>
      </c>
    </row>
    <row r="1696" spans="1:19" ht="15.6">
      <c r="A1696" s="2">
        <v>3234</v>
      </c>
      <c r="B1696" s="3">
        <v>46254</v>
      </c>
      <c r="C1696" s="4">
        <f>YEAR(SalesDataTable[[#This Row],[Order Date]])</f>
        <v>2026</v>
      </c>
      <c r="D1696" s="10" t="str">
        <f>"Q"&amp;ROUNDUP(MONTH(SalesDataTable[[#This Row],[Order Date]])/3,0)</f>
        <v>Q3</v>
      </c>
      <c r="E1696" s="4" t="str">
        <f>TEXT(SalesDataTable[[#This Row],[Order Date]],"mmm")</f>
        <v>Aug</v>
      </c>
      <c r="F1696" s="4" t="s">
        <v>20</v>
      </c>
      <c r="G1696" s="4" t="s">
        <v>47</v>
      </c>
      <c r="H1696" s="4" t="s">
        <v>19</v>
      </c>
      <c r="I1696" s="4" t="s">
        <v>13</v>
      </c>
      <c r="J1696" s="4" t="s">
        <v>23</v>
      </c>
      <c r="K1696" s="4" t="s">
        <v>51</v>
      </c>
      <c r="L1696" s="8">
        <v>5</v>
      </c>
      <c r="M1696" s="5">
        <v>121.93</v>
      </c>
      <c r="N1696" s="6">
        <v>0.15</v>
      </c>
      <c r="O1696" s="5">
        <v>62.28</v>
      </c>
      <c r="P1696" s="5">
        <f t="shared" si="104"/>
        <v>518.2025000000001</v>
      </c>
      <c r="Q1696" s="5">
        <f t="shared" si="105"/>
        <v>311.39999999999998</v>
      </c>
      <c r="R1696" s="5">
        <f t="shared" si="106"/>
        <v>206.80250000000012</v>
      </c>
      <c r="S1696" s="7">
        <f t="shared" si="107"/>
        <v>0.39907661580173792</v>
      </c>
    </row>
    <row r="1697" spans="1:19" ht="15.6">
      <c r="A1697" s="2">
        <v>3281</v>
      </c>
      <c r="B1697" s="3">
        <v>46254</v>
      </c>
      <c r="C1697" s="4">
        <f>YEAR(SalesDataTable[[#This Row],[Order Date]])</f>
        <v>2026</v>
      </c>
      <c r="D1697" s="10" t="str">
        <f>"Q"&amp;ROUNDUP(MONTH(SalesDataTable[[#This Row],[Order Date]])/3,0)</f>
        <v>Q3</v>
      </c>
      <c r="E1697" s="4" t="str">
        <f>TEXT(SalesDataTable[[#This Row],[Order Date]],"mmm")</f>
        <v>Aug</v>
      </c>
      <c r="F1697" s="4" t="s">
        <v>20</v>
      </c>
      <c r="G1697" s="4" t="s">
        <v>21</v>
      </c>
      <c r="H1697" s="4" t="s">
        <v>2</v>
      </c>
      <c r="I1697" s="4" t="s">
        <v>13</v>
      </c>
      <c r="J1697" s="4" t="s">
        <v>14</v>
      </c>
      <c r="K1697" s="4" t="s">
        <v>15</v>
      </c>
      <c r="L1697" s="8">
        <v>1</v>
      </c>
      <c r="M1697" s="5">
        <v>35.58</v>
      </c>
      <c r="N1697" s="6">
        <v>0.15</v>
      </c>
      <c r="O1697" s="5">
        <v>13.94</v>
      </c>
      <c r="P1697" s="5">
        <f t="shared" si="104"/>
        <v>30.242999999999999</v>
      </c>
      <c r="Q1697" s="5">
        <f t="shared" si="105"/>
        <v>13.94</v>
      </c>
      <c r="R1697" s="5">
        <f t="shared" si="106"/>
        <v>16.302999999999997</v>
      </c>
      <c r="S1697" s="7">
        <f t="shared" si="107"/>
        <v>0.53906689151208542</v>
      </c>
    </row>
    <row r="1698" spans="1:19" ht="15.6">
      <c r="A1698" s="2">
        <v>3870</v>
      </c>
      <c r="B1698" s="3">
        <v>46254</v>
      </c>
      <c r="C1698" s="4">
        <f>YEAR(SalesDataTable[[#This Row],[Order Date]])</f>
        <v>2026</v>
      </c>
      <c r="D1698" s="10" t="str">
        <f>"Q"&amp;ROUNDUP(MONTH(SalesDataTable[[#This Row],[Order Date]])/3,0)</f>
        <v>Q3</v>
      </c>
      <c r="E1698" s="4" t="str">
        <f>TEXT(SalesDataTable[[#This Row],[Order Date]],"mmm")</f>
        <v>Aug</v>
      </c>
      <c r="F1698" s="4" t="s">
        <v>11</v>
      </c>
      <c r="G1698" s="4" t="s">
        <v>25</v>
      </c>
      <c r="H1698" s="4" t="s">
        <v>28</v>
      </c>
      <c r="I1698" s="4" t="s">
        <v>3</v>
      </c>
      <c r="J1698" s="4" t="s">
        <v>9</v>
      </c>
      <c r="K1698" s="4" t="s">
        <v>37</v>
      </c>
      <c r="L1698" s="8">
        <v>1</v>
      </c>
      <c r="M1698" s="5">
        <v>157.84</v>
      </c>
      <c r="N1698" s="6">
        <v>0</v>
      </c>
      <c r="O1698" s="5">
        <v>77.87</v>
      </c>
      <c r="P1698" s="5">
        <f t="shared" si="104"/>
        <v>157.84</v>
      </c>
      <c r="Q1698" s="5">
        <f t="shared" si="105"/>
        <v>77.87</v>
      </c>
      <c r="R1698" s="5">
        <f t="shared" si="106"/>
        <v>79.97</v>
      </c>
      <c r="S1698" s="7">
        <f t="shared" si="107"/>
        <v>0.50665230613279266</v>
      </c>
    </row>
    <row r="1699" spans="1:19" ht="15.6">
      <c r="A1699" s="2">
        <v>3938</v>
      </c>
      <c r="B1699" s="3">
        <v>46254</v>
      </c>
      <c r="C1699" s="4">
        <f>YEAR(SalesDataTable[[#This Row],[Order Date]])</f>
        <v>2026</v>
      </c>
      <c r="D1699" s="10" t="str">
        <f>"Q"&amp;ROUNDUP(MONTH(SalesDataTable[[#This Row],[Order Date]])/3,0)</f>
        <v>Q3</v>
      </c>
      <c r="E1699" s="4" t="str">
        <f>TEXT(SalesDataTable[[#This Row],[Order Date]],"mmm")</f>
        <v>Aug</v>
      </c>
      <c r="F1699" s="4" t="s">
        <v>6</v>
      </c>
      <c r="G1699" s="4" t="s">
        <v>43</v>
      </c>
      <c r="H1699" s="4" t="s">
        <v>2</v>
      </c>
      <c r="I1699" s="4" t="s">
        <v>13</v>
      </c>
      <c r="J1699" s="4" t="s">
        <v>23</v>
      </c>
      <c r="K1699" s="4" t="s">
        <v>24</v>
      </c>
      <c r="L1699" s="8">
        <v>1</v>
      </c>
      <c r="M1699" s="5">
        <v>336.35</v>
      </c>
      <c r="N1699" s="6">
        <v>0</v>
      </c>
      <c r="O1699" s="5">
        <v>195.07</v>
      </c>
      <c r="P1699" s="5">
        <f t="shared" si="104"/>
        <v>336.35</v>
      </c>
      <c r="Q1699" s="5">
        <f t="shared" si="105"/>
        <v>195.07</v>
      </c>
      <c r="R1699" s="5">
        <f t="shared" si="106"/>
        <v>141.28000000000003</v>
      </c>
      <c r="S1699" s="7">
        <f t="shared" si="107"/>
        <v>0.42003865021554931</v>
      </c>
    </row>
    <row r="1700" spans="1:19" ht="15.6">
      <c r="A1700" s="2">
        <v>4237</v>
      </c>
      <c r="B1700" s="3">
        <v>46254</v>
      </c>
      <c r="C1700" s="4">
        <f>YEAR(SalesDataTable[[#This Row],[Order Date]])</f>
        <v>2026</v>
      </c>
      <c r="D1700" s="10" t="str">
        <f>"Q"&amp;ROUNDUP(MONTH(SalesDataTable[[#This Row],[Order Date]])/3,0)</f>
        <v>Q3</v>
      </c>
      <c r="E1700" s="4" t="str">
        <f>TEXT(SalesDataTable[[#This Row],[Order Date]],"mmm")</f>
        <v>Aug</v>
      </c>
      <c r="F1700" s="4" t="s">
        <v>20</v>
      </c>
      <c r="G1700" s="4" t="s">
        <v>47</v>
      </c>
      <c r="H1700" s="4" t="s">
        <v>8</v>
      </c>
      <c r="I1700" s="4" t="s">
        <v>3</v>
      </c>
      <c r="J1700" s="4" t="s">
        <v>9</v>
      </c>
      <c r="K1700" s="4" t="s">
        <v>37</v>
      </c>
      <c r="L1700" s="8">
        <v>3</v>
      </c>
      <c r="M1700" s="5">
        <v>153.03</v>
      </c>
      <c r="N1700" s="6">
        <v>0.15</v>
      </c>
      <c r="O1700" s="5">
        <v>78.239999999999995</v>
      </c>
      <c r="P1700" s="5">
        <f t="shared" si="104"/>
        <v>390.22650000000004</v>
      </c>
      <c r="Q1700" s="5">
        <f t="shared" si="105"/>
        <v>234.71999999999997</v>
      </c>
      <c r="R1700" s="5">
        <f t="shared" si="106"/>
        <v>155.50650000000007</v>
      </c>
      <c r="S1700" s="7">
        <f t="shared" si="107"/>
        <v>0.39850317700104954</v>
      </c>
    </row>
    <row r="1701" spans="1:19" ht="15.6">
      <c r="A1701" s="2">
        <v>4970</v>
      </c>
      <c r="B1701" s="3">
        <v>46254</v>
      </c>
      <c r="C1701" s="4">
        <f>YEAR(SalesDataTable[[#This Row],[Order Date]])</f>
        <v>2026</v>
      </c>
      <c r="D1701" s="10" t="str">
        <f>"Q"&amp;ROUNDUP(MONTH(SalesDataTable[[#This Row],[Order Date]])/3,0)</f>
        <v>Q3</v>
      </c>
      <c r="E1701" s="4" t="str">
        <f>TEXT(SalesDataTable[[#This Row],[Order Date]],"mmm")</f>
        <v>Aug</v>
      </c>
      <c r="F1701" s="4" t="s">
        <v>6</v>
      </c>
      <c r="G1701" s="4" t="s">
        <v>49</v>
      </c>
      <c r="H1701" s="4" t="s">
        <v>2</v>
      </c>
      <c r="I1701" s="4" t="s">
        <v>3</v>
      </c>
      <c r="J1701" s="4" t="s">
        <v>4</v>
      </c>
      <c r="K1701" s="4" t="s">
        <v>30</v>
      </c>
      <c r="L1701" s="8">
        <v>2</v>
      </c>
      <c r="M1701" s="5">
        <v>105.01</v>
      </c>
      <c r="N1701" s="6">
        <v>0.15</v>
      </c>
      <c r="O1701" s="5">
        <v>50.56</v>
      </c>
      <c r="P1701" s="5">
        <f t="shared" si="104"/>
        <v>178.517</v>
      </c>
      <c r="Q1701" s="5">
        <f t="shared" si="105"/>
        <v>101.12</v>
      </c>
      <c r="R1701" s="5">
        <f t="shared" si="106"/>
        <v>77.396999999999991</v>
      </c>
      <c r="S1701" s="7">
        <f t="shared" si="107"/>
        <v>0.43355534766996978</v>
      </c>
    </row>
    <row r="1702" spans="1:19" ht="15.6">
      <c r="A1702" s="2">
        <v>515</v>
      </c>
      <c r="B1702" s="3">
        <v>46255</v>
      </c>
      <c r="C1702" s="4">
        <f>YEAR(SalesDataTable[[#This Row],[Order Date]])</f>
        <v>2026</v>
      </c>
      <c r="D1702" s="10" t="str">
        <f>"Q"&amp;ROUNDUP(MONTH(SalesDataTable[[#This Row],[Order Date]])/3,0)</f>
        <v>Q3</v>
      </c>
      <c r="E1702" s="4" t="str">
        <f>TEXT(SalesDataTable[[#This Row],[Order Date]],"mmm")</f>
        <v>Aug</v>
      </c>
      <c r="F1702" s="4" t="s">
        <v>0</v>
      </c>
      <c r="G1702" s="4" t="s">
        <v>1</v>
      </c>
      <c r="H1702" s="4" t="s">
        <v>19</v>
      </c>
      <c r="I1702" s="4" t="s">
        <v>3</v>
      </c>
      <c r="J1702" s="4" t="s">
        <v>14</v>
      </c>
      <c r="K1702" s="4" t="s">
        <v>32</v>
      </c>
      <c r="L1702" s="8">
        <v>2</v>
      </c>
      <c r="M1702" s="5">
        <v>45.47</v>
      </c>
      <c r="N1702" s="6">
        <v>0</v>
      </c>
      <c r="O1702" s="5">
        <v>18.27</v>
      </c>
      <c r="P1702" s="5">
        <f t="shared" si="104"/>
        <v>90.94</v>
      </c>
      <c r="Q1702" s="5">
        <f t="shared" si="105"/>
        <v>36.54</v>
      </c>
      <c r="R1702" s="5">
        <f t="shared" si="106"/>
        <v>54.4</v>
      </c>
      <c r="S1702" s="7">
        <f t="shared" si="107"/>
        <v>0.5981966131515285</v>
      </c>
    </row>
    <row r="1703" spans="1:19" ht="15.6">
      <c r="A1703" s="2">
        <v>661</v>
      </c>
      <c r="B1703" s="3">
        <v>46255</v>
      </c>
      <c r="C1703" s="4">
        <f>YEAR(SalesDataTable[[#This Row],[Order Date]])</f>
        <v>2026</v>
      </c>
      <c r="D1703" s="10" t="str">
        <f>"Q"&amp;ROUNDUP(MONTH(SalesDataTable[[#This Row],[Order Date]])/3,0)</f>
        <v>Q3</v>
      </c>
      <c r="E1703" s="4" t="str">
        <f>TEXT(SalesDataTable[[#This Row],[Order Date]],"mmm")</f>
        <v>Aug</v>
      </c>
      <c r="F1703" s="4" t="s">
        <v>0</v>
      </c>
      <c r="G1703" s="4" t="s">
        <v>50</v>
      </c>
      <c r="H1703" s="4" t="s">
        <v>19</v>
      </c>
      <c r="I1703" s="4" t="s">
        <v>13</v>
      </c>
      <c r="J1703" s="4" t="s">
        <v>14</v>
      </c>
      <c r="K1703" s="4" t="s">
        <v>32</v>
      </c>
      <c r="L1703" s="8">
        <v>2</v>
      </c>
      <c r="M1703" s="5">
        <v>47.58</v>
      </c>
      <c r="N1703" s="6">
        <v>0.1</v>
      </c>
      <c r="O1703" s="5">
        <v>18.47</v>
      </c>
      <c r="P1703" s="5">
        <f t="shared" si="104"/>
        <v>85.644000000000005</v>
      </c>
      <c r="Q1703" s="5">
        <f t="shared" si="105"/>
        <v>36.94</v>
      </c>
      <c r="R1703" s="5">
        <f t="shared" si="106"/>
        <v>48.704000000000008</v>
      </c>
      <c r="S1703" s="7">
        <f t="shared" si="107"/>
        <v>0.56867965064686377</v>
      </c>
    </row>
    <row r="1704" spans="1:19" ht="15.6">
      <c r="A1704" s="2">
        <v>1443</v>
      </c>
      <c r="B1704" s="3">
        <v>46255</v>
      </c>
      <c r="C1704" s="4">
        <f>YEAR(SalesDataTable[[#This Row],[Order Date]])</f>
        <v>2026</v>
      </c>
      <c r="D1704" s="10" t="str">
        <f>"Q"&amp;ROUNDUP(MONTH(SalesDataTable[[#This Row],[Order Date]])/3,0)</f>
        <v>Q3</v>
      </c>
      <c r="E1704" s="4" t="str">
        <f>TEXT(SalesDataTable[[#This Row],[Order Date]],"mmm")</f>
        <v>Aug</v>
      </c>
      <c r="F1704" s="4" t="s">
        <v>20</v>
      </c>
      <c r="G1704" s="4" t="s">
        <v>21</v>
      </c>
      <c r="H1704" s="4" t="s">
        <v>2</v>
      </c>
      <c r="I1704" s="4" t="s">
        <v>13</v>
      </c>
      <c r="J1704" s="4" t="s">
        <v>9</v>
      </c>
      <c r="K1704" s="4" t="s">
        <v>37</v>
      </c>
      <c r="L1704" s="8">
        <v>5</v>
      </c>
      <c r="M1704" s="5">
        <v>155.65</v>
      </c>
      <c r="N1704" s="6">
        <v>0</v>
      </c>
      <c r="O1704" s="5">
        <v>79.13</v>
      </c>
      <c r="P1704" s="5">
        <f t="shared" si="104"/>
        <v>778.25</v>
      </c>
      <c r="Q1704" s="5">
        <f t="shared" si="105"/>
        <v>395.65</v>
      </c>
      <c r="R1704" s="5">
        <f t="shared" si="106"/>
        <v>382.6</v>
      </c>
      <c r="S1704" s="7">
        <f t="shared" si="107"/>
        <v>0.49161580469000965</v>
      </c>
    </row>
    <row r="1705" spans="1:19" ht="15.6">
      <c r="A1705" s="2">
        <v>1446</v>
      </c>
      <c r="B1705" s="3">
        <v>46255</v>
      </c>
      <c r="C1705" s="4">
        <f>YEAR(SalesDataTable[[#This Row],[Order Date]])</f>
        <v>2026</v>
      </c>
      <c r="D1705" s="10" t="str">
        <f>"Q"&amp;ROUNDUP(MONTH(SalesDataTable[[#This Row],[Order Date]])/3,0)</f>
        <v>Q3</v>
      </c>
      <c r="E1705" s="4" t="str">
        <f>TEXT(SalesDataTable[[#This Row],[Order Date]],"mmm")</f>
        <v>Aug</v>
      </c>
      <c r="F1705" s="4" t="s">
        <v>20</v>
      </c>
      <c r="G1705" s="4" t="s">
        <v>47</v>
      </c>
      <c r="H1705" s="4" t="s">
        <v>19</v>
      </c>
      <c r="I1705" s="4" t="s">
        <v>3</v>
      </c>
      <c r="J1705" s="4" t="s">
        <v>23</v>
      </c>
      <c r="K1705" s="4" t="s">
        <v>29</v>
      </c>
      <c r="L1705" s="8">
        <v>1</v>
      </c>
      <c r="M1705" s="5">
        <v>195.15</v>
      </c>
      <c r="N1705" s="6">
        <v>0</v>
      </c>
      <c r="O1705" s="5">
        <v>101.99</v>
      </c>
      <c r="P1705" s="5">
        <f t="shared" si="104"/>
        <v>195.15</v>
      </c>
      <c r="Q1705" s="5">
        <f t="shared" si="105"/>
        <v>101.99</v>
      </c>
      <c r="R1705" s="5">
        <f t="shared" si="106"/>
        <v>93.160000000000011</v>
      </c>
      <c r="S1705" s="7">
        <f t="shared" si="107"/>
        <v>0.47737637714578535</v>
      </c>
    </row>
    <row r="1706" spans="1:19" ht="15.6">
      <c r="A1706" s="2">
        <v>1524</v>
      </c>
      <c r="B1706" s="3">
        <v>46255</v>
      </c>
      <c r="C1706" s="4">
        <f>YEAR(SalesDataTable[[#This Row],[Order Date]])</f>
        <v>2026</v>
      </c>
      <c r="D1706" s="10" t="str">
        <f>"Q"&amp;ROUNDUP(MONTH(SalesDataTable[[#This Row],[Order Date]])/3,0)</f>
        <v>Q3</v>
      </c>
      <c r="E1706" s="4" t="str">
        <f>TEXT(SalesDataTable[[#This Row],[Order Date]],"mmm")</f>
        <v>Aug</v>
      </c>
      <c r="F1706" s="4" t="s">
        <v>6</v>
      </c>
      <c r="G1706" s="4" t="s">
        <v>27</v>
      </c>
      <c r="H1706" s="4" t="s">
        <v>28</v>
      </c>
      <c r="I1706" s="4" t="s">
        <v>13</v>
      </c>
      <c r="J1706" s="4" t="s">
        <v>4</v>
      </c>
      <c r="K1706" s="4" t="s">
        <v>5</v>
      </c>
      <c r="L1706" s="8">
        <v>1</v>
      </c>
      <c r="M1706" s="5">
        <v>81.569999999999993</v>
      </c>
      <c r="N1706" s="6">
        <v>0</v>
      </c>
      <c r="O1706" s="5">
        <v>43.79</v>
      </c>
      <c r="P1706" s="5">
        <f t="shared" si="104"/>
        <v>81.569999999999993</v>
      </c>
      <c r="Q1706" s="5">
        <f t="shared" si="105"/>
        <v>43.79</v>
      </c>
      <c r="R1706" s="5">
        <f t="shared" si="106"/>
        <v>37.779999999999994</v>
      </c>
      <c r="S1706" s="7">
        <f t="shared" si="107"/>
        <v>0.4631604756650729</v>
      </c>
    </row>
    <row r="1707" spans="1:19" ht="15.6">
      <c r="A1707" s="2">
        <v>1946</v>
      </c>
      <c r="B1707" s="3">
        <v>46255</v>
      </c>
      <c r="C1707" s="4">
        <f>YEAR(SalesDataTable[[#This Row],[Order Date]])</f>
        <v>2026</v>
      </c>
      <c r="D1707" s="10" t="str">
        <f>"Q"&amp;ROUNDUP(MONTH(SalesDataTable[[#This Row],[Order Date]])/3,0)</f>
        <v>Q3</v>
      </c>
      <c r="E1707" s="4" t="str">
        <f>TEXT(SalesDataTable[[#This Row],[Order Date]],"mmm")</f>
        <v>Aug</v>
      </c>
      <c r="F1707" s="4" t="s">
        <v>0</v>
      </c>
      <c r="G1707" s="4" t="s">
        <v>50</v>
      </c>
      <c r="H1707" s="4" t="s">
        <v>19</v>
      </c>
      <c r="I1707" s="4" t="s">
        <v>13</v>
      </c>
      <c r="J1707" s="4" t="s">
        <v>23</v>
      </c>
      <c r="K1707" s="4" t="s">
        <v>51</v>
      </c>
      <c r="L1707" s="8">
        <v>5</v>
      </c>
      <c r="M1707" s="5">
        <v>125.44</v>
      </c>
      <c r="N1707" s="6">
        <v>0</v>
      </c>
      <c r="O1707" s="5">
        <v>59.58</v>
      </c>
      <c r="P1707" s="5">
        <f t="shared" si="104"/>
        <v>627.20000000000005</v>
      </c>
      <c r="Q1707" s="5">
        <f t="shared" si="105"/>
        <v>297.89999999999998</v>
      </c>
      <c r="R1707" s="5">
        <f t="shared" si="106"/>
        <v>329.30000000000007</v>
      </c>
      <c r="S1707" s="7">
        <f t="shared" si="107"/>
        <v>0.52503188775510212</v>
      </c>
    </row>
    <row r="1708" spans="1:19" ht="15.6">
      <c r="A1708" s="2">
        <v>2285</v>
      </c>
      <c r="B1708" s="3">
        <v>46255</v>
      </c>
      <c r="C1708" s="4">
        <f>YEAR(SalesDataTable[[#This Row],[Order Date]])</f>
        <v>2026</v>
      </c>
      <c r="D1708" s="10" t="str">
        <f>"Q"&amp;ROUNDUP(MONTH(SalesDataTable[[#This Row],[Order Date]])/3,0)</f>
        <v>Q3</v>
      </c>
      <c r="E1708" s="4" t="str">
        <f>TEXT(SalesDataTable[[#This Row],[Order Date]],"mmm")</f>
        <v>Aug</v>
      </c>
      <c r="F1708" s="4" t="s">
        <v>6</v>
      </c>
      <c r="G1708" s="4" t="s">
        <v>41</v>
      </c>
      <c r="H1708" s="4" t="s">
        <v>2</v>
      </c>
      <c r="I1708" s="4" t="s">
        <v>16</v>
      </c>
      <c r="J1708" s="4" t="s">
        <v>9</v>
      </c>
      <c r="K1708" s="4" t="s">
        <v>37</v>
      </c>
      <c r="L1708" s="8">
        <v>2</v>
      </c>
      <c r="M1708" s="5">
        <v>155.11000000000001</v>
      </c>
      <c r="N1708" s="6">
        <v>0.05</v>
      </c>
      <c r="O1708" s="5">
        <v>80.13</v>
      </c>
      <c r="P1708" s="5">
        <f t="shared" si="104"/>
        <v>294.709</v>
      </c>
      <c r="Q1708" s="5">
        <f t="shared" si="105"/>
        <v>160.26</v>
      </c>
      <c r="R1708" s="5">
        <f t="shared" si="106"/>
        <v>134.44900000000001</v>
      </c>
      <c r="S1708" s="7">
        <f t="shared" si="107"/>
        <v>0.45620934548995795</v>
      </c>
    </row>
    <row r="1709" spans="1:19" ht="15.6">
      <c r="A1709" s="2">
        <v>2978</v>
      </c>
      <c r="B1709" s="3">
        <v>46255</v>
      </c>
      <c r="C1709" s="4">
        <f>YEAR(SalesDataTable[[#This Row],[Order Date]])</f>
        <v>2026</v>
      </c>
      <c r="D1709" s="10" t="str">
        <f>"Q"&amp;ROUNDUP(MONTH(SalesDataTable[[#This Row],[Order Date]])/3,0)</f>
        <v>Q3</v>
      </c>
      <c r="E1709" s="4" t="str">
        <f>TEXT(SalesDataTable[[#This Row],[Order Date]],"mmm")</f>
        <v>Aug</v>
      </c>
      <c r="F1709" s="4" t="s">
        <v>11</v>
      </c>
      <c r="G1709" s="4" t="s">
        <v>39</v>
      </c>
      <c r="H1709" s="4" t="s">
        <v>19</v>
      </c>
      <c r="I1709" s="4" t="s">
        <v>13</v>
      </c>
      <c r="J1709" s="4" t="s">
        <v>4</v>
      </c>
      <c r="K1709" s="4" t="s">
        <v>5</v>
      </c>
      <c r="L1709" s="8">
        <v>1</v>
      </c>
      <c r="M1709" s="5">
        <v>80.7</v>
      </c>
      <c r="N1709" s="6">
        <v>0</v>
      </c>
      <c r="O1709" s="5">
        <v>41.98</v>
      </c>
      <c r="P1709" s="5">
        <f t="shared" si="104"/>
        <v>80.7</v>
      </c>
      <c r="Q1709" s="5">
        <f t="shared" si="105"/>
        <v>41.98</v>
      </c>
      <c r="R1709" s="5">
        <f t="shared" si="106"/>
        <v>38.720000000000006</v>
      </c>
      <c r="S1709" s="7">
        <f t="shared" si="107"/>
        <v>0.47980173482032223</v>
      </c>
    </row>
    <row r="1710" spans="1:19" ht="15.6">
      <c r="A1710" s="2">
        <v>3842</v>
      </c>
      <c r="B1710" s="3">
        <v>46255</v>
      </c>
      <c r="C1710" s="4">
        <f>YEAR(SalesDataTable[[#This Row],[Order Date]])</f>
        <v>2026</v>
      </c>
      <c r="D1710" s="10" t="str">
        <f>"Q"&amp;ROUNDUP(MONTH(SalesDataTable[[#This Row],[Order Date]])/3,0)</f>
        <v>Q3</v>
      </c>
      <c r="E1710" s="4" t="str">
        <f>TEXT(SalesDataTable[[#This Row],[Order Date]],"mmm")</f>
        <v>Aug</v>
      </c>
      <c r="F1710" s="4" t="s">
        <v>20</v>
      </c>
      <c r="G1710" s="4" t="s">
        <v>33</v>
      </c>
      <c r="H1710" s="4" t="s">
        <v>8</v>
      </c>
      <c r="I1710" s="4" t="s">
        <v>3</v>
      </c>
      <c r="J1710" s="4" t="s">
        <v>9</v>
      </c>
      <c r="K1710" s="4" t="s">
        <v>37</v>
      </c>
      <c r="L1710" s="8">
        <v>10</v>
      </c>
      <c r="M1710" s="5">
        <v>156.72</v>
      </c>
      <c r="N1710" s="6">
        <v>0.15</v>
      </c>
      <c r="O1710" s="5">
        <v>78.12</v>
      </c>
      <c r="P1710" s="5">
        <f t="shared" si="104"/>
        <v>1332.12</v>
      </c>
      <c r="Q1710" s="5">
        <f t="shared" si="105"/>
        <v>781.2</v>
      </c>
      <c r="R1710" s="5">
        <f t="shared" si="106"/>
        <v>550.91999999999985</v>
      </c>
      <c r="S1710" s="7">
        <f t="shared" si="107"/>
        <v>0.41356634537429054</v>
      </c>
    </row>
    <row r="1711" spans="1:19" ht="15.6">
      <c r="A1711" s="2">
        <v>4220</v>
      </c>
      <c r="B1711" s="3">
        <v>46255</v>
      </c>
      <c r="C1711" s="4">
        <f>YEAR(SalesDataTable[[#This Row],[Order Date]])</f>
        <v>2026</v>
      </c>
      <c r="D1711" s="10" t="str">
        <f>"Q"&amp;ROUNDUP(MONTH(SalesDataTable[[#This Row],[Order Date]])/3,0)</f>
        <v>Q3</v>
      </c>
      <c r="E1711" s="4" t="str">
        <f>TEXT(SalesDataTable[[#This Row],[Order Date]],"mmm")</f>
        <v>Aug</v>
      </c>
      <c r="F1711" s="4" t="s">
        <v>6</v>
      </c>
      <c r="G1711" s="4" t="s">
        <v>49</v>
      </c>
      <c r="H1711" s="4" t="s">
        <v>8</v>
      </c>
      <c r="I1711" s="4" t="s">
        <v>16</v>
      </c>
      <c r="J1711" s="4" t="s">
        <v>14</v>
      </c>
      <c r="K1711" s="4" t="s">
        <v>48</v>
      </c>
      <c r="L1711" s="8">
        <v>5</v>
      </c>
      <c r="M1711" s="5">
        <v>162.76</v>
      </c>
      <c r="N1711" s="6">
        <v>0.15</v>
      </c>
      <c r="O1711" s="5">
        <v>85.32</v>
      </c>
      <c r="P1711" s="5">
        <f t="shared" si="104"/>
        <v>691.7299999999999</v>
      </c>
      <c r="Q1711" s="5">
        <f t="shared" si="105"/>
        <v>426.59999999999997</v>
      </c>
      <c r="R1711" s="5">
        <f t="shared" si="106"/>
        <v>265.12999999999994</v>
      </c>
      <c r="S1711" s="7">
        <f t="shared" si="107"/>
        <v>0.38328538591647027</v>
      </c>
    </row>
    <row r="1712" spans="1:19" ht="15.6">
      <c r="A1712" s="2">
        <v>478</v>
      </c>
      <c r="B1712" s="3">
        <v>46256</v>
      </c>
      <c r="C1712" s="4">
        <f>YEAR(SalesDataTable[[#This Row],[Order Date]])</f>
        <v>2026</v>
      </c>
      <c r="D1712" s="10" t="str">
        <f>"Q"&amp;ROUNDUP(MONTH(SalesDataTable[[#This Row],[Order Date]])/3,0)</f>
        <v>Q3</v>
      </c>
      <c r="E1712" s="4" t="str">
        <f>TEXT(SalesDataTable[[#This Row],[Order Date]],"mmm")</f>
        <v>Aug</v>
      </c>
      <c r="F1712" s="4" t="s">
        <v>20</v>
      </c>
      <c r="G1712" s="4" t="s">
        <v>33</v>
      </c>
      <c r="H1712" s="4" t="s">
        <v>19</v>
      </c>
      <c r="I1712" s="4" t="s">
        <v>16</v>
      </c>
      <c r="J1712" s="4" t="s">
        <v>34</v>
      </c>
      <c r="K1712" s="4" t="s">
        <v>35</v>
      </c>
      <c r="L1712" s="8">
        <v>2</v>
      </c>
      <c r="M1712" s="5">
        <v>40.22</v>
      </c>
      <c r="N1712" s="6">
        <v>0</v>
      </c>
      <c r="O1712" s="5">
        <v>14.45</v>
      </c>
      <c r="P1712" s="5">
        <f t="shared" si="104"/>
        <v>80.44</v>
      </c>
      <c r="Q1712" s="5">
        <f t="shared" si="105"/>
        <v>28.9</v>
      </c>
      <c r="R1712" s="5">
        <f t="shared" si="106"/>
        <v>51.54</v>
      </c>
      <c r="S1712" s="7">
        <f t="shared" si="107"/>
        <v>0.64072600696171056</v>
      </c>
    </row>
    <row r="1713" spans="1:19" ht="15.6">
      <c r="A1713" s="2">
        <v>491</v>
      </c>
      <c r="B1713" s="3">
        <v>46256</v>
      </c>
      <c r="C1713" s="4">
        <f>YEAR(SalesDataTable[[#This Row],[Order Date]])</f>
        <v>2026</v>
      </c>
      <c r="D1713" s="10" t="str">
        <f>"Q"&amp;ROUNDUP(MONTH(SalesDataTable[[#This Row],[Order Date]])/3,0)</f>
        <v>Q3</v>
      </c>
      <c r="E1713" s="4" t="str">
        <f>TEXT(SalesDataTable[[#This Row],[Order Date]],"mmm")</f>
        <v>Aug</v>
      </c>
      <c r="F1713" s="4" t="s">
        <v>0</v>
      </c>
      <c r="G1713" s="4" t="s">
        <v>36</v>
      </c>
      <c r="H1713" s="4" t="s">
        <v>28</v>
      </c>
      <c r="I1713" s="4" t="s">
        <v>13</v>
      </c>
      <c r="J1713" s="4" t="s">
        <v>14</v>
      </c>
      <c r="K1713" s="4" t="s">
        <v>32</v>
      </c>
      <c r="L1713" s="8">
        <v>1</v>
      </c>
      <c r="M1713" s="5">
        <v>45.42</v>
      </c>
      <c r="N1713" s="6">
        <v>0.15</v>
      </c>
      <c r="O1713" s="5">
        <v>18.079999999999998</v>
      </c>
      <c r="P1713" s="5">
        <f t="shared" si="104"/>
        <v>38.606999999999999</v>
      </c>
      <c r="Q1713" s="5">
        <f t="shared" si="105"/>
        <v>18.079999999999998</v>
      </c>
      <c r="R1713" s="5">
        <f t="shared" si="106"/>
        <v>20.527000000000001</v>
      </c>
      <c r="S1713" s="7">
        <f t="shared" si="107"/>
        <v>0.53169114409304019</v>
      </c>
    </row>
    <row r="1714" spans="1:19" ht="15.6">
      <c r="A1714" s="2">
        <v>862</v>
      </c>
      <c r="B1714" s="3">
        <v>46256</v>
      </c>
      <c r="C1714" s="4">
        <f>YEAR(SalesDataTable[[#This Row],[Order Date]])</f>
        <v>2026</v>
      </c>
      <c r="D1714" s="10" t="str">
        <f>"Q"&amp;ROUNDUP(MONTH(SalesDataTable[[#This Row],[Order Date]])/3,0)</f>
        <v>Q3</v>
      </c>
      <c r="E1714" s="4" t="str">
        <f>TEXT(SalesDataTable[[#This Row],[Order Date]],"mmm")</f>
        <v>Aug</v>
      </c>
      <c r="F1714" s="4" t="s">
        <v>0</v>
      </c>
      <c r="G1714" s="4" t="s">
        <v>36</v>
      </c>
      <c r="H1714" s="4" t="s">
        <v>2</v>
      </c>
      <c r="I1714" s="4" t="s">
        <v>3</v>
      </c>
      <c r="J1714" s="4" t="s">
        <v>9</v>
      </c>
      <c r="K1714" s="4" t="s">
        <v>10</v>
      </c>
      <c r="L1714" s="8">
        <v>1</v>
      </c>
      <c r="M1714" s="5">
        <v>93.55</v>
      </c>
      <c r="N1714" s="6">
        <v>0</v>
      </c>
      <c r="O1714" s="5">
        <v>44.89</v>
      </c>
      <c r="P1714" s="5">
        <f t="shared" si="104"/>
        <v>93.55</v>
      </c>
      <c r="Q1714" s="5">
        <f t="shared" si="105"/>
        <v>44.89</v>
      </c>
      <c r="R1714" s="5">
        <f t="shared" si="106"/>
        <v>48.66</v>
      </c>
      <c r="S1714" s="7">
        <f t="shared" si="107"/>
        <v>0.5201496525921967</v>
      </c>
    </row>
    <row r="1715" spans="1:19" ht="15.6">
      <c r="A1715" s="2">
        <v>957</v>
      </c>
      <c r="B1715" s="3">
        <v>46256</v>
      </c>
      <c r="C1715" s="4">
        <f>YEAR(SalesDataTable[[#This Row],[Order Date]])</f>
        <v>2026</v>
      </c>
      <c r="D1715" s="10" t="str">
        <f>"Q"&amp;ROUNDUP(MONTH(SalesDataTable[[#This Row],[Order Date]])/3,0)</f>
        <v>Q3</v>
      </c>
      <c r="E1715" s="4" t="str">
        <f>TEXT(SalesDataTable[[#This Row],[Order Date]],"mmm")</f>
        <v>Aug</v>
      </c>
      <c r="F1715" s="4" t="s">
        <v>11</v>
      </c>
      <c r="G1715" s="4" t="s">
        <v>12</v>
      </c>
      <c r="H1715" s="4" t="s">
        <v>2</v>
      </c>
      <c r="I1715" s="4" t="s">
        <v>3</v>
      </c>
      <c r="J1715" s="4" t="s">
        <v>9</v>
      </c>
      <c r="K1715" s="4" t="s">
        <v>17</v>
      </c>
      <c r="L1715" s="8">
        <v>2</v>
      </c>
      <c r="M1715" s="5">
        <v>146.85</v>
      </c>
      <c r="N1715" s="6">
        <v>0</v>
      </c>
      <c r="O1715" s="5">
        <v>81.010000000000005</v>
      </c>
      <c r="P1715" s="5">
        <f t="shared" si="104"/>
        <v>293.7</v>
      </c>
      <c r="Q1715" s="5">
        <f t="shared" si="105"/>
        <v>162.02000000000001</v>
      </c>
      <c r="R1715" s="5">
        <f t="shared" si="106"/>
        <v>131.67999999999998</v>
      </c>
      <c r="S1715" s="7">
        <f t="shared" si="107"/>
        <v>0.44834865509022809</v>
      </c>
    </row>
    <row r="1716" spans="1:19" ht="15.6">
      <c r="A1716" s="2">
        <v>1728</v>
      </c>
      <c r="B1716" s="3">
        <v>46256</v>
      </c>
      <c r="C1716" s="4">
        <f>YEAR(SalesDataTable[[#This Row],[Order Date]])</f>
        <v>2026</v>
      </c>
      <c r="D1716" s="10" t="str">
        <f>"Q"&amp;ROUNDUP(MONTH(SalesDataTable[[#This Row],[Order Date]])/3,0)</f>
        <v>Q3</v>
      </c>
      <c r="E1716" s="4" t="str">
        <f>TEXT(SalesDataTable[[#This Row],[Order Date]],"mmm")</f>
        <v>Aug</v>
      </c>
      <c r="F1716" s="4" t="s">
        <v>0</v>
      </c>
      <c r="G1716" s="4" t="s">
        <v>36</v>
      </c>
      <c r="H1716" s="4" t="s">
        <v>8</v>
      </c>
      <c r="I1716" s="4" t="s">
        <v>16</v>
      </c>
      <c r="J1716" s="4" t="s">
        <v>4</v>
      </c>
      <c r="K1716" s="4" t="s">
        <v>30</v>
      </c>
      <c r="L1716" s="8">
        <v>6</v>
      </c>
      <c r="M1716" s="5">
        <v>101.54</v>
      </c>
      <c r="N1716" s="6">
        <v>0.1</v>
      </c>
      <c r="O1716" s="5">
        <v>50</v>
      </c>
      <c r="P1716" s="5">
        <f t="shared" si="104"/>
        <v>548.31600000000003</v>
      </c>
      <c r="Q1716" s="5">
        <f t="shared" si="105"/>
        <v>300</v>
      </c>
      <c r="R1716" s="5">
        <f t="shared" si="106"/>
        <v>248.31600000000003</v>
      </c>
      <c r="S1716" s="7">
        <f t="shared" si="107"/>
        <v>0.45287024270676035</v>
      </c>
    </row>
    <row r="1717" spans="1:19" ht="15.6">
      <c r="A1717" s="2">
        <v>2743</v>
      </c>
      <c r="B1717" s="3">
        <v>46256</v>
      </c>
      <c r="C1717" s="4">
        <f>YEAR(SalesDataTable[[#This Row],[Order Date]])</f>
        <v>2026</v>
      </c>
      <c r="D1717" s="10" t="str">
        <f>"Q"&amp;ROUNDUP(MONTH(SalesDataTable[[#This Row],[Order Date]])/3,0)</f>
        <v>Q3</v>
      </c>
      <c r="E1717" s="4" t="str">
        <f>TEXT(SalesDataTable[[#This Row],[Order Date]],"mmm")</f>
        <v>Aug</v>
      </c>
      <c r="F1717" s="4" t="s">
        <v>20</v>
      </c>
      <c r="G1717" s="4" t="s">
        <v>31</v>
      </c>
      <c r="H1717" s="4" t="s">
        <v>2</v>
      </c>
      <c r="I1717" s="4" t="s">
        <v>16</v>
      </c>
      <c r="J1717" s="4" t="s">
        <v>34</v>
      </c>
      <c r="K1717" s="4" t="s">
        <v>38</v>
      </c>
      <c r="L1717" s="8">
        <v>1</v>
      </c>
      <c r="M1717" s="5">
        <v>125.14</v>
      </c>
      <c r="N1717" s="6">
        <v>0</v>
      </c>
      <c r="O1717" s="5">
        <v>69.44</v>
      </c>
      <c r="P1717" s="5">
        <f t="shared" si="104"/>
        <v>125.14</v>
      </c>
      <c r="Q1717" s="5">
        <f t="shared" si="105"/>
        <v>69.44</v>
      </c>
      <c r="R1717" s="5">
        <f t="shared" si="106"/>
        <v>55.7</v>
      </c>
      <c r="S1717" s="7">
        <f t="shared" si="107"/>
        <v>0.4451014863353045</v>
      </c>
    </row>
    <row r="1718" spans="1:19" ht="15.6">
      <c r="A1718" s="2">
        <v>3098</v>
      </c>
      <c r="B1718" s="3">
        <v>46256</v>
      </c>
      <c r="C1718" s="4">
        <f>YEAR(SalesDataTable[[#This Row],[Order Date]])</f>
        <v>2026</v>
      </c>
      <c r="D1718" s="10" t="str">
        <f>"Q"&amp;ROUNDUP(MONTH(SalesDataTable[[#This Row],[Order Date]])/3,0)</f>
        <v>Q3</v>
      </c>
      <c r="E1718" s="4" t="str">
        <f>TEXT(SalesDataTable[[#This Row],[Order Date]],"mmm")</f>
        <v>Aug</v>
      </c>
      <c r="F1718" s="4" t="s">
        <v>6</v>
      </c>
      <c r="G1718" s="4" t="s">
        <v>27</v>
      </c>
      <c r="H1718" s="4" t="s">
        <v>2</v>
      </c>
      <c r="I1718" s="4" t="s">
        <v>13</v>
      </c>
      <c r="J1718" s="4" t="s">
        <v>4</v>
      </c>
      <c r="K1718" s="4" t="s">
        <v>5</v>
      </c>
      <c r="L1718" s="8">
        <v>2</v>
      </c>
      <c r="M1718" s="5">
        <v>80.239999999999995</v>
      </c>
      <c r="N1718" s="6">
        <v>0.1</v>
      </c>
      <c r="O1718" s="5">
        <v>42.09</v>
      </c>
      <c r="P1718" s="5">
        <f t="shared" si="104"/>
        <v>144.43199999999999</v>
      </c>
      <c r="Q1718" s="5">
        <f t="shared" si="105"/>
        <v>84.18</v>
      </c>
      <c r="R1718" s="5">
        <f t="shared" si="106"/>
        <v>60.251999999999981</v>
      </c>
      <c r="S1718" s="7">
        <f t="shared" si="107"/>
        <v>0.41716517115320695</v>
      </c>
    </row>
    <row r="1719" spans="1:19" ht="15.6">
      <c r="A1719" s="2">
        <v>3606</v>
      </c>
      <c r="B1719" s="3">
        <v>46256</v>
      </c>
      <c r="C1719" s="4">
        <f>YEAR(SalesDataTable[[#This Row],[Order Date]])</f>
        <v>2026</v>
      </c>
      <c r="D1719" s="10" t="str">
        <f>"Q"&amp;ROUNDUP(MONTH(SalesDataTable[[#This Row],[Order Date]])/3,0)</f>
        <v>Q3</v>
      </c>
      <c r="E1719" s="4" t="str">
        <f>TEXT(SalesDataTable[[#This Row],[Order Date]],"mmm")</f>
        <v>Aug</v>
      </c>
      <c r="F1719" s="4" t="s">
        <v>20</v>
      </c>
      <c r="G1719" s="4" t="s">
        <v>21</v>
      </c>
      <c r="H1719" s="4" t="s">
        <v>2</v>
      </c>
      <c r="I1719" s="4" t="s">
        <v>16</v>
      </c>
      <c r="J1719" s="4" t="s">
        <v>9</v>
      </c>
      <c r="K1719" s="4" t="s">
        <v>17</v>
      </c>
      <c r="L1719" s="8">
        <v>1</v>
      </c>
      <c r="M1719" s="5">
        <v>147.24</v>
      </c>
      <c r="N1719" s="6">
        <v>0</v>
      </c>
      <c r="O1719" s="5">
        <v>79.11</v>
      </c>
      <c r="P1719" s="5">
        <f t="shared" si="104"/>
        <v>147.24</v>
      </c>
      <c r="Q1719" s="5">
        <f t="shared" si="105"/>
        <v>79.11</v>
      </c>
      <c r="R1719" s="5">
        <f t="shared" si="106"/>
        <v>68.13000000000001</v>
      </c>
      <c r="S1719" s="7">
        <f t="shared" si="107"/>
        <v>0.46271393643031788</v>
      </c>
    </row>
    <row r="1720" spans="1:19" ht="15.6">
      <c r="A1720" s="2">
        <v>3815</v>
      </c>
      <c r="B1720" s="3">
        <v>46256</v>
      </c>
      <c r="C1720" s="4">
        <f>YEAR(SalesDataTable[[#This Row],[Order Date]])</f>
        <v>2026</v>
      </c>
      <c r="D1720" s="10" t="str">
        <f>"Q"&amp;ROUNDUP(MONTH(SalesDataTable[[#This Row],[Order Date]])/3,0)</f>
        <v>Q3</v>
      </c>
      <c r="E1720" s="4" t="str">
        <f>TEXT(SalesDataTable[[#This Row],[Order Date]],"mmm")</f>
        <v>Aug</v>
      </c>
      <c r="F1720" s="4" t="s">
        <v>11</v>
      </c>
      <c r="G1720" s="4" t="s">
        <v>12</v>
      </c>
      <c r="H1720" s="4" t="s">
        <v>2</v>
      </c>
      <c r="I1720" s="4" t="s">
        <v>3</v>
      </c>
      <c r="J1720" s="4" t="s">
        <v>23</v>
      </c>
      <c r="K1720" s="4" t="s">
        <v>29</v>
      </c>
      <c r="L1720" s="8">
        <v>2</v>
      </c>
      <c r="M1720" s="5">
        <v>199.53</v>
      </c>
      <c r="N1720" s="6">
        <v>0.05</v>
      </c>
      <c r="O1720" s="5">
        <v>105.87</v>
      </c>
      <c r="P1720" s="5">
        <f t="shared" si="104"/>
        <v>379.10699999999997</v>
      </c>
      <c r="Q1720" s="5">
        <f t="shared" si="105"/>
        <v>211.74</v>
      </c>
      <c r="R1720" s="5">
        <f t="shared" si="106"/>
        <v>167.36699999999996</v>
      </c>
      <c r="S1720" s="7">
        <f t="shared" si="107"/>
        <v>0.44147694450379438</v>
      </c>
    </row>
    <row r="1721" spans="1:19" ht="15.6">
      <c r="A1721" s="2">
        <v>3979</v>
      </c>
      <c r="B1721" s="3">
        <v>46256</v>
      </c>
      <c r="C1721" s="4">
        <f>YEAR(SalesDataTable[[#This Row],[Order Date]])</f>
        <v>2026</v>
      </c>
      <c r="D1721" s="10" t="str">
        <f>"Q"&amp;ROUNDUP(MONTH(SalesDataTable[[#This Row],[Order Date]])/3,0)</f>
        <v>Q3</v>
      </c>
      <c r="E1721" s="4" t="str">
        <f>TEXT(SalesDataTable[[#This Row],[Order Date]],"mmm")</f>
        <v>Aug</v>
      </c>
      <c r="F1721" s="4" t="s">
        <v>11</v>
      </c>
      <c r="G1721" s="4" t="s">
        <v>25</v>
      </c>
      <c r="H1721" s="4" t="s">
        <v>2</v>
      </c>
      <c r="I1721" s="4" t="s">
        <v>16</v>
      </c>
      <c r="J1721" s="4" t="s">
        <v>34</v>
      </c>
      <c r="K1721" s="4" t="s">
        <v>35</v>
      </c>
      <c r="L1721" s="8">
        <v>1</v>
      </c>
      <c r="M1721" s="5">
        <v>40.19</v>
      </c>
      <c r="N1721" s="6">
        <v>0.05</v>
      </c>
      <c r="O1721" s="5">
        <v>14.73</v>
      </c>
      <c r="P1721" s="5">
        <f t="shared" si="104"/>
        <v>38.180499999999995</v>
      </c>
      <c r="Q1721" s="5">
        <f t="shared" si="105"/>
        <v>14.73</v>
      </c>
      <c r="R1721" s="5">
        <f t="shared" si="106"/>
        <v>23.450499999999995</v>
      </c>
      <c r="S1721" s="7">
        <f t="shared" si="107"/>
        <v>0.61420096646193734</v>
      </c>
    </row>
    <row r="1722" spans="1:19" ht="15.6">
      <c r="A1722" s="2">
        <v>4160</v>
      </c>
      <c r="B1722" s="3">
        <v>46256</v>
      </c>
      <c r="C1722" s="4">
        <f>YEAR(SalesDataTable[[#This Row],[Order Date]])</f>
        <v>2026</v>
      </c>
      <c r="D1722" s="10" t="str">
        <f>"Q"&amp;ROUNDUP(MONTH(SalesDataTable[[#This Row],[Order Date]])/3,0)</f>
        <v>Q3</v>
      </c>
      <c r="E1722" s="4" t="str">
        <f>TEXT(SalesDataTable[[#This Row],[Order Date]],"mmm")</f>
        <v>Aug</v>
      </c>
      <c r="F1722" s="4" t="s">
        <v>20</v>
      </c>
      <c r="G1722" s="4" t="s">
        <v>31</v>
      </c>
      <c r="H1722" s="4" t="s">
        <v>28</v>
      </c>
      <c r="I1722" s="4" t="s">
        <v>16</v>
      </c>
      <c r="J1722" s="4" t="s">
        <v>34</v>
      </c>
      <c r="K1722" s="4" t="s">
        <v>38</v>
      </c>
      <c r="L1722" s="8">
        <v>4</v>
      </c>
      <c r="M1722" s="5">
        <v>123.31</v>
      </c>
      <c r="N1722" s="6">
        <v>0</v>
      </c>
      <c r="O1722" s="5">
        <v>69.02</v>
      </c>
      <c r="P1722" s="5">
        <f t="shared" si="104"/>
        <v>493.24</v>
      </c>
      <c r="Q1722" s="5">
        <f t="shared" si="105"/>
        <v>276.08</v>
      </c>
      <c r="R1722" s="5">
        <f t="shared" si="106"/>
        <v>217.16000000000003</v>
      </c>
      <c r="S1722" s="7">
        <f t="shared" si="107"/>
        <v>0.44027248398345636</v>
      </c>
    </row>
    <row r="1723" spans="1:19" ht="15.6">
      <c r="A1723" s="2">
        <v>4172</v>
      </c>
      <c r="B1723" s="3">
        <v>46256</v>
      </c>
      <c r="C1723" s="4">
        <f>YEAR(SalesDataTable[[#This Row],[Order Date]])</f>
        <v>2026</v>
      </c>
      <c r="D1723" s="10" t="str">
        <f>"Q"&amp;ROUNDUP(MONTH(SalesDataTable[[#This Row],[Order Date]])/3,0)</f>
        <v>Q3</v>
      </c>
      <c r="E1723" s="4" t="str">
        <f>TEXT(SalesDataTable[[#This Row],[Order Date]],"mmm")</f>
        <v>Aug</v>
      </c>
      <c r="F1723" s="4" t="s">
        <v>20</v>
      </c>
      <c r="G1723" s="4" t="s">
        <v>33</v>
      </c>
      <c r="H1723" s="4" t="s">
        <v>28</v>
      </c>
      <c r="I1723" s="4" t="s">
        <v>13</v>
      </c>
      <c r="J1723" s="4" t="s">
        <v>4</v>
      </c>
      <c r="K1723" s="4" t="s">
        <v>26</v>
      </c>
      <c r="L1723" s="8">
        <v>1</v>
      </c>
      <c r="M1723" s="5">
        <v>40.19</v>
      </c>
      <c r="N1723" s="6">
        <v>0.05</v>
      </c>
      <c r="O1723" s="5">
        <v>16.78</v>
      </c>
      <c r="P1723" s="5">
        <f t="shared" si="104"/>
        <v>38.180499999999995</v>
      </c>
      <c r="Q1723" s="5">
        <f t="shared" si="105"/>
        <v>16.78</v>
      </c>
      <c r="R1723" s="5">
        <f t="shared" si="106"/>
        <v>21.400499999999994</v>
      </c>
      <c r="S1723" s="7">
        <f t="shared" si="107"/>
        <v>0.56050863660769235</v>
      </c>
    </row>
    <row r="1724" spans="1:19" ht="15.6">
      <c r="A1724" s="2">
        <v>4265</v>
      </c>
      <c r="B1724" s="3">
        <v>46256</v>
      </c>
      <c r="C1724" s="4">
        <f>YEAR(SalesDataTable[[#This Row],[Order Date]])</f>
        <v>2026</v>
      </c>
      <c r="D1724" s="10" t="str">
        <f>"Q"&amp;ROUNDUP(MONTH(SalesDataTable[[#This Row],[Order Date]])/3,0)</f>
        <v>Q3</v>
      </c>
      <c r="E1724" s="4" t="str">
        <f>TEXT(SalesDataTable[[#This Row],[Order Date]],"mmm")</f>
        <v>Aug</v>
      </c>
      <c r="F1724" s="4" t="s">
        <v>11</v>
      </c>
      <c r="G1724" s="4" t="s">
        <v>52</v>
      </c>
      <c r="H1724" s="4" t="s">
        <v>2</v>
      </c>
      <c r="I1724" s="4" t="s">
        <v>3</v>
      </c>
      <c r="J1724" s="4" t="s">
        <v>4</v>
      </c>
      <c r="K1724" s="4" t="s">
        <v>26</v>
      </c>
      <c r="L1724" s="8">
        <v>1</v>
      </c>
      <c r="M1724" s="5">
        <v>40.98</v>
      </c>
      <c r="N1724" s="6">
        <v>0.05</v>
      </c>
      <c r="O1724" s="5">
        <v>16.600000000000001</v>
      </c>
      <c r="P1724" s="5">
        <f t="shared" si="104"/>
        <v>38.930999999999997</v>
      </c>
      <c r="Q1724" s="5">
        <f t="shared" si="105"/>
        <v>16.600000000000001</v>
      </c>
      <c r="R1724" s="5">
        <f t="shared" si="106"/>
        <v>22.330999999999996</v>
      </c>
      <c r="S1724" s="7">
        <f t="shared" si="107"/>
        <v>0.57360458246641488</v>
      </c>
    </row>
    <row r="1725" spans="1:19" ht="15.6">
      <c r="A1725" s="2">
        <v>4321</v>
      </c>
      <c r="B1725" s="3">
        <v>46256</v>
      </c>
      <c r="C1725" s="4">
        <f>YEAR(SalesDataTable[[#This Row],[Order Date]])</f>
        <v>2026</v>
      </c>
      <c r="D1725" s="10" t="str">
        <f>"Q"&amp;ROUNDUP(MONTH(SalesDataTable[[#This Row],[Order Date]])/3,0)</f>
        <v>Q3</v>
      </c>
      <c r="E1725" s="4" t="str">
        <f>TEXT(SalesDataTable[[#This Row],[Order Date]],"mmm")</f>
        <v>Aug</v>
      </c>
      <c r="F1725" s="4" t="s">
        <v>20</v>
      </c>
      <c r="G1725" s="4" t="s">
        <v>47</v>
      </c>
      <c r="H1725" s="4" t="s">
        <v>2</v>
      </c>
      <c r="I1725" s="4" t="s">
        <v>13</v>
      </c>
      <c r="J1725" s="4" t="s">
        <v>14</v>
      </c>
      <c r="K1725" s="4" t="s">
        <v>15</v>
      </c>
      <c r="L1725" s="8">
        <v>3</v>
      </c>
      <c r="M1725" s="5">
        <v>35.380000000000003</v>
      </c>
      <c r="N1725" s="6">
        <v>0</v>
      </c>
      <c r="O1725" s="5">
        <v>13.91</v>
      </c>
      <c r="P1725" s="5">
        <f t="shared" si="104"/>
        <v>106.14000000000001</v>
      </c>
      <c r="Q1725" s="5">
        <f t="shared" si="105"/>
        <v>41.730000000000004</v>
      </c>
      <c r="R1725" s="5">
        <f t="shared" si="106"/>
        <v>64.410000000000011</v>
      </c>
      <c r="S1725" s="7">
        <f t="shared" si="107"/>
        <v>0.60684002261164505</v>
      </c>
    </row>
    <row r="1726" spans="1:19" ht="15.6">
      <c r="A1726" s="2">
        <v>4975</v>
      </c>
      <c r="B1726" s="3">
        <v>46256</v>
      </c>
      <c r="C1726" s="4">
        <f>YEAR(SalesDataTable[[#This Row],[Order Date]])</f>
        <v>2026</v>
      </c>
      <c r="D1726" s="10" t="str">
        <f>"Q"&amp;ROUNDUP(MONTH(SalesDataTable[[#This Row],[Order Date]])/3,0)</f>
        <v>Q3</v>
      </c>
      <c r="E1726" s="4" t="str">
        <f>TEXT(SalesDataTable[[#This Row],[Order Date]],"mmm")</f>
        <v>Aug</v>
      </c>
      <c r="F1726" s="4" t="s">
        <v>11</v>
      </c>
      <c r="G1726" s="4" t="s">
        <v>39</v>
      </c>
      <c r="H1726" s="4" t="s">
        <v>19</v>
      </c>
      <c r="I1726" s="4" t="s">
        <v>13</v>
      </c>
      <c r="J1726" s="4" t="s">
        <v>14</v>
      </c>
      <c r="K1726" s="4" t="s">
        <v>44</v>
      </c>
      <c r="L1726" s="8">
        <v>4</v>
      </c>
      <c r="M1726" s="5">
        <v>134.49</v>
      </c>
      <c r="N1726" s="6">
        <v>0</v>
      </c>
      <c r="O1726" s="5">
        <v>68.17</v>
      </c>
      <c r="P1726" s="5">
        <f t="shared" si="104"/>
        <v>537.96</v>
      </c>
      <c r="Q1726" s="5">
        <f t="shared" si="105"/>
        <v>272.68</v>
      </c>
      <c r="R1726" s="5">
        <f t="shared" si="106"/>
        <v>265.28000000000003</v>
      </c>
      <c r="S1726" s="7">
        <f t="shared" si="107"/>
        <v>0.49312216521674473</v>
      </c>
    </row>
    <row r="1727" spans="1:19" ht="15.6">
      <c r="A1727" s="2">
        <v>991</v>
      </c>
      <c r="B1727" s="3">
        <v>46257</v>
      </c>
      <c r="C1727" s="4">
        <f>YEAR(SalesDataTable[[#This Row],[Order Date]])</f>
        <v>2026</v>
      </c>
      <c r="D1727" s="10" t="str">
        <f>"Q"&amp;ROUNDUP(MONTH(SalesDataTable[[#This Row],[Order Date]])/3,0)</f>
        <v>Q3</v>
      </c>
      <c r="E1727" s="4" t="str">
        <f>TEXT(SalesDataTable[[#This Row],[Order Date]],"mmm")</f>
        <v>Aug</v>
      </c>
      <c r="F1727" s="4" t="s">
        <v>11</v>
      </c>
      <c r="G1727" s="4" t="s">
        <v>18</v>
      </c>
      <c r="H1727" s="4" t="s">
        <v>8</v>
      </c>
      <c r="I1727" s="4" t="s">
        <v>16</v>
      </c>
      <c r="J1727" s="4" t="s">
        <v>9</v>
      </c>
      <c r="K1727" s="4" t="s">
        <v>17</v>
      </c>
      <c r="L1727" s="8">
        <v>4</v>
      </c>
      <c r="M1727" s="5">
        <v>145.30000000000001</v>
      </c>
      <c r="N1727" s="6">
        <v>0.15</v>
      </c>
      <c r="O1727" s="5">
        <v>77.040000000000006</v>
      </c>
      <c r="P1727" s="5">
        <f t="shared" si="104"/>
        <v>494.02000000000004</v>
      </c>
      <c r="Q1727" s="5">
        <f t="shared" si="105"/>
        <v>308.16000000000003</v>
      </c>
      <c r="R1727" s="5">
        <f t="shared" si="106"/>
        <v>185.86</v>
      </c>
      <c r="S1727" s="7">
        <f t="shared" si="107"/>
        <v>0.37621958625156876</v>
      </c>
    </row>
    <row r="1728" spans="1:19" ht="15.6">
      <c r="A1728" s="2">
        <v>1008</v>
      </c>
      <c r="B1728" s="3">
        <v>46257</v>
      </c>
      <c r="C1728" s="4">
        <f>YEAR(SalesDataTable[[#This Row],[Order Date]])</f>
        <v>2026</v>
      </c>
      <c r="D1728" s="10" t="str">
        <f>"Q"&amp;ROUNDUP(MONTH(SalesDataTable[[#This Row],[Order Date]])/3,0)</f>
        <v>Q3</v>
      </c>
      <c r="E1728" s="4" t="str">
        <f>TEXT(SalesDataTable[[#This Row],[Order Date]],"mmm")</f>
        <v>Aug</v>
      </c>
      <c r="F1728" s="4" t="s">
        <v>20</v>
      </c>
      <c r="G1728" s="4" t="s">
        <v>21</v>
      </c>
      <c r="H1728" s="4" t="s">
        <v>8</v>
      </c>
      <c r="I1728" s="4" t="s">
        <v>16</v>
      </c>
      <c r="J1728" s="4" t="s">
        <v>14</v>
      </c>
      <c r="K1728" s="4" t="s">
        <v>48</v>
      </c>
      <c r="L1728" s="8">
        <v>10</v>
      </c>
      <c r="M1728" s="5">
        <v>164.55</v>
      </c>
      <c r="N1728" s="6">
        <v>0.1</v>
      </c>
      <c r="O1728" s="5">
        <v>88.23</v>
      </c>
      <c r="P1728" s="5">
        <f t="shared" si="104"/>
        <v>1480.95</v>
      </c>
      <c r="Q1728" s="5">
        <f t="shared" si="105"/>
        <v>882.30000000000007</v>
      </c>
      <c r="R1728" s="5">
        <f t="shared" si="106"/>
        <v>598.65</v>
      </c>
      <c r="S1728" s="7">
        <f t="shared" si="107"/>
        <v>0.40423376886458012</v>
      </c>
    </row>
    <row r="1729" spans="1:19" ht="15.6">
      <c r="A1729" s="2">
        <v>1083</v>
      </c>
      <c r="B1729" s="3">
        <v>46257</v>
      </c>
      <c r="C1729" s="4">
        <f>YEAR(SalesDataTable[[#This Row],[Order Date]])</f>
        <v>2026</v>
      </c>
      <c r="D1729" s="10" t="str">
        <f>"Q"&amp;ROUNDUP(MONTH(SalesDataTable[[#This Row],[Order Date]])/3,0)</f>
        <v>Q3</v>
      </c>
      <c r="E1729" s="4" t="str">
        <f>TEXT(SalesDataTable[[#This Row],[Order Date]],"mmm")</f>
        <v>Aug</v>
      </c>
      <c r="F1729" s="4" t="s">
        <v>0</v>
      </c>
      <c r="G1729" s="4" t="s">
        <v>50</v>
      </c>
      <c r="H1729" s="4" t="s">
        <v>19</v>
      </c>
      <c r="I1729" s="4" t="s">
        <v>13</v>
      </c>
      <c r="J1729" s="4" t="s">
        <v>4</v>
      </c>
      <c r="K1729" s="4" t="s">
        <v>26</v>
      </c>
      <c r="L1729" s="8">
        <v>1</v>
      </c>
      <c r="M1729" s="5">
        <v>39.590000000000003</v>
      </c>
      <c r="N1729" s="6">
        <v>0</v>
      </c>
      <c r="O1729" s="5">
        <v>16.899999999999999</v>
      </c>
      <c r="P1729" s="5">
        <f t="shared" si="104"/>
        <v>39.590000000000003</v>
      </c>
      <c r="Q1729" s="5">
        <f t="shared" si="105"/>
        <v>16.899999999999999</v>
      </c>
      <c r="R1729" s="5">
        <f t="shared" si="106"/>
        <v>22.690000000000005</v>
      </c>
      <c r="S1729" s="7">
        <f t="shared" si="107"/>
        <v>0.57312452639555456</v>
      </c>
    </row>
    <row r="1730" spans="1:19" ht="15.6">
      <c r="A1730" s="2">
        <v>1553</v>
      </c>
      <c r="B1730" s="3">
        <v>46257</v>
      </c>
      <c r="C1730" s="4">
        <f>YEAR(SalesDataTable[[#This Row],[Order Date]])</f>
        <v>2026</v>
      </c>
      <c r="D1730" s="10" t="str">
        <f>"Q"&amp;ROUNDUP(MONTH(SalesDataTable[[#This Row],[Order Date]])/3,0)</f>
        <v>Q3</v>
      </c>
      <c r="E1730" s="4" t="str">
        <f>TEXT(SalesDataTable[[#This Row],[Order Date]],"mmm")</f>
        <v>Aug</v>
      </c>
      <c r="F1730" s="4" t="s">
        <v>11</v>
      </c>
      <c r="G1730" s="4" t="s">
        <v>12</v>
      </c>
      <c r="H1730" s="4" t="s">
        <v>8</v>
      </c>
      <c r="I1730" s="4" t="s">
        <v>16</v>
      </c>
      <c r="J1730" s="4" t="s">
        <v>34</v>
      </c>
      <c r="K1730" s="4" t="s">
        <v>45</v>
      </c>
      <c r="L1730" s="8">
        <v>5</v>
      </c>
      <c r="M1730" s="5">
        <v>51.62</v>
      </c>
      <c r="N1730" s="6">
        <v>0.15</v>
      </c>
      <c r="O1730" s="5">
        <v>22.6</v>
      </c>
      <c r="P1730" s="5">
        <f t="shared" ref="P1730:P1793" si="108">L1730*M1730*(1-N1730)</f>
        <v>219.38499999999996</v>
      </c>
      <c r="Q1730" s="5">
        <f t="shared" ref="Q1730:Q1793" si="109">L1730*O1730</f>
        <v>113</v>
      </c>
      <c r="R1730" s="5">
        <f t="shared" ref="R1730:R1793" si="110">P1730-Q1730</f>
        <v>106.38499999999996</v>
      </c>
      <c r="S1730" s="7">
        <f t="shared" ref="S1730:S1793" si="111">IFERROR(R1730/P1730,0)</f>
        <v>0.48492376415889865</v>
      </c>
    </row>
    <row r="1731" spans="1:19" ht="15.6">
      <c r="A1731" s="2">
        <v>1579</v>
      </c>
      <c r="B1731" s="3">
        <v>46257</v>
      </c>
      <c r="C1731" s="4">
        <f>YEAR(SalesDataTable[[#This Row],[Order Date]])</f>
        <v>2026</v>
      </c>
      <c r="D1731" s="10" t="str">
        <f>"Q"&amp;ROUNDUP(MONTH(SalesDataTable[[#This Row],[Order Date]])/3,0)</f>
        <v>Q3</v>
      </c>
      <c r="E1731" s="4" t="str">
        <f>TEXT(SalesDataTable[[#This Row],[Order Date]],"mmm")</f>
        <v>Aug</v>
      </c>
      <c r="F1731" s="4" t="s">
        <v>20</v>
      </c>
      <c r="G1731" s="4" t="s">
        <v>31</v>
      </c>
      <c r="H1731" s="4" t="s">
        <v>19</v>
      </c>
      <c r="I1731" s="4" t="s">
        <v>3</v>
      </c>
      <c r="J1731" s="4" t="s">
        <v>9</v>
      </c>
      <c r="K1731" s="4" t="s">
        <v>10</v>
      </c>
      <c r="L1731" s="8">
        <v>3</v>
      </c>
      <c r="M1731" s="5">
        <v>90.71</v>
      </c>
      <c r="N1731" s="6">
        <v>0</v>
      </c>
      <c r="O1731" s="5">
        <v>45.57</v>
      </c>
      <c r="P1731" s="5">
        <f t="shared" si="108"/>
        <v>272.13</v>
      </c>
      <c r="Q1731" s="5">
        <f t="shared" si="109"/>
        <v>136.71</v>
      </c>
      <c r="R1731" s="5">
        <f t="shared" si="110"/>
        <v>135.41999999999999</v>
      </c>
      <c r="S1731" s="7">
        <f t="shared" si="111"/>
        <v>0.49762980928232825</v>
      </c>
    </row>
    <row r="1732" spans="1:19" ht="15.6">
      <c r="A1732" s="2">
        <v>1732</v>
      </c>
      <c r="B1732" s="3">
        <v>46257</v>
      </c>
      <c r="C1732" s="4">
        <f>YEAR(SalesDataTable[[#This Row],[Order Date]])</f>
        <v>2026</v>
      </c>
      <c r="D1732" s="10" t="str">
        <f>"Q"&amp;ROUNDUP(MONTH(SalesDataTable[[#This Row],[Order Date]])/3,0)</f>
        <v>Q3</v>
      </c>
      <c r="E1732" s="4" t="str">
        <f>TEXT(SalesDataTable[[#This Row],[Order Date]],"mmm")</f>
        <v>Aug</v>
      </c>
      <c r="F1732" s="4" t="s">
        <v>6</v>
      </c>
      <c r="G1732" s="4" t="s">
        <v>7</v>
      </c>
      <c r="H1732" s="4" t="s">
        <v>19</v>
      </c>
      <c r="I1732" s="4" t="s">
        <v>13</v>
      </c>
      <c r="J1732" s="4" t="s">
        <v>4</v>
      </c>
      <c r="K1732" s="4" t="s">
        <v>26</v>
      </c>
      <c r="L1732" s="8">
        <v>4</v>
      </c>
      <c r="M1732" s="5">
        <v>41.09</v>
      </c>
      <c r="N1732" s="6">
        <v>0</v>
      </c>
      <c r="O1732" s="5">
        <v>17</v>
      </c>
      <c r="P1732" s="5">
        <f t="shared" si="108"/>
        <v>164.36</v>
      </c>
      <c r="Q1732" s="5">
        <f t="shared" si="109"/>
        <v>68</v>
      </c>
      <c r="R1732" s="5">
        <f t="shared" si="110"/>
        <v>96.360000000000014</v>
      </c>
      <c r="S1732" s="7">
        <f t="shared" si="111"/>
        <v>0.58627403261134103</v>
      </c>
    </row>
    <row r="1733" spans="1:19" ht="15.6">
      <c r="A1733" s="2">
        <v>2083</v>
      </c>
      <c r="B1733" s="3">
        <v>46257</v>
      </c>
      <c r="C1733" s="4">
        <f>YEAR(SalesDataTable[[#This Row],[Order Date]])</f>
        <v>2026</v>
      </c>
      <c r="D1733" s="10" t="str">
        <f>"Q"&amp;ROUNDUP(MONTH(SalesDataTable[[#This Row],[Order Date]])/3,0)</f>
        <v>Q3</v>
      </c>
      <c r="E1733" s="4" t="str">
        <f>TEXT(SalesDataTable[[#This Row],[Order Date]],"mmm")</f>
        <v>Aug</v>
      </c>
      <c r="F1733" s="4" t="s">
        <v>6</v>
      </c>
      <c r="G1733" s="4" t="s">
        <v>49</v>
      </c>
      <c r="H1733" s="4" t="s">
        <v>2</v>
      </c>
      <c r="I1733" s="4" t="s">
        <v>13</v>
      </c>
      <c r="J1733" s="4" t="s">
        <v>9</v>
      </c>
      <c r="K1733" s="4" t="s">
        <v>10</v>
      </c>
      <c r="L1733" s="8">
        <v>1</v>
      </c>
      <c r="M1733" s="5">
        <v>91.37</v>
      </c>
      <c r="N1733" s="6">
        <v>0</v>
      </c>
      <c r="O1733" s="5">
        <v>46.73</v>
      </c>
      <c r="P1733" s="5">
        <f t="shared" si="108"/>
        <v>91.37</v>
      </c>
      <c r="Q1733" s="5">
        <f t="shared" si="109"/>
        <v>46.73</v>
      </c>
      <c r="R1733" s="5">
        <f t="shared" si="110"/>
        <v>44.640000000000008</v>
      </c>
      <c r="S1733" s="7">
        <f t="shared" si="111"/>
        <v>0.48856298566269024</v>
      </c>
    </row>
    <row r="1734" spans="1:19" ht="15.6">
      <c r="A1734" s="2">
        <v>2176</v>
      </c>
      <c r="B1734" s="3">
        <v>46257</v>
      </c>
      <c r="C1734" s="4">
        <f>YEAR(SalesDataTable[[#This Row],[Order Date]])</f>
        <v>2026</v>
      </c>
      <c r="D1734" s="10" t="str">
        <f>"Q"&amp;ROUNDUP(MONTH(SalesDataTable[[#This Row],[Order Date]])/3,0)</f>
        <v>Q3</v>
      </c>
      <c r="E1734" s="4" t="str">
        <f>TEXT(SalesDataTable[[#This Row],[Order Date]],"mmm")</f>
        <v>Aug</v>
      </c>
      <c r="F1734" s="4" t="s">
        <v>6</v>
      </c>
      <c r="G1734" s="4" t="s">
        <v>41</v>
      </c>
      <c r="H1734" s="4" t="s">
        <v>2</v>
      </c>
      <c r="I1734" s="4" t="s">
        <v>13</v>
      </c>
      <c r="J1734" s="4" t="s">
        <v>14</v>
      </c>
      <c r="K1734" s="4" t="s">
        <v>32</v>
      </c>
      <c r="L1734" s="8">
        <v>1</v>
      </c>
      <c r="M1734" s="5">
        <v>46.92</v>
      </c>
      <c r="N1734" s="6">
        <v>0</v>
      </c>
      <c r="O1734" s="5">
        <v>18.3</v>
      </c>
      <c r="P1734" s="5">
        <f t="shared" si="108"/>
        <v>46.92</v>
      </c>
      <c r="Q1734" s="5">
        <f t="shared" si="109"/>
        <v>18.3</v>
      </c>
      <c r="R1734" s="5">
        <f t="shared" si="110"/>
        <v>28.62</v>
      </c>
      <c r="S1734" s="7">
        <f t="shared" si="111"/>
        <v>0.60997442455242967</v>
      </c>
    </row>
    <row r="1735" spans="1:19" ht="15.6">
      <c r="A1735" s="2">
        <v>2723</v>
      </c>
      <c r="B1735" s="3">
        <v>46257</v>
      </c>
      <c r="C1735" s="4">
        <f>YEAR(SalesDataTable[[#This Row],[Order Date]])</f>
        <v>2026</v>
      </c>
      <c r="D1735" s="10" t="str">
        <f>"Q"&amp;ROUNDUP(MONTH(SalesDataTable[[#This Row],[Order Date]])/3,0)</f>
        <v>Q3</v>
      </c>
      <c r="E1735" s="4" t="str">
        <f>TEXT(SalesDataTable[[#This Row],[Order Date]],"mmm")</f>
        <v>Aug</v>
      </c>
      <c r="F1735" s="4" t="s">
        <v>0</v>
      </c>
      <c r="G1735" s="4" t="s">
        <v>1</v>
      </c>
      <c r="H1735" s="4" t="s">
        <v>2</v>
      </c>
      <c r="I1735" s="4" t="s">
        <v>13</v>
      </c>
      <c r="J1735" s="4" t="s">
        <v>4</v>
      </c>
      <c r="K1735" s="4" t="s">
        <v>30</v>
      </c>
      <c r="L1735" s="8">
        <v>1</v>
      </c>
      <c r="M1735" s="5">
        <v>100.29</v>
      </c>
      <c r="N1735" s="6">
        <v>0.05</v>
      </c>
      <c r="O1735" s="5">
        <v>49.82</v>
      </c>
      <c r="P1735" s="5">
        <f t="shared" si="108"/>
        <v>95.275500000000008</v>
      </c>
      <c r="Q1735" s="5">
        <f t="shared" si="109"/>
        <v>49.82</v>
      </c>
      <c r="R1735" s="5">
        <f t="shared" si="110"/>
        <v>45.455500000000008</v>
      </c>
      <c r="S1735" s="7">
        <f t="shared" si="111"/>
        <v>0.47709537079312103</v>
      </c>
    </row>
    <row r="1736" spans="1:19" ht="15.6">
      <c r="A1736" s="2">
        <v>3299</v>
      </c>
      <c r="B1736" s="3">
        <v>46257</v>
      </c>
      <c r="C1736" s="4">
        <f>YEAR(SalesDataTable[[#This Row],[Order Date]])</f>
        <v>2026</v>
      </c>
      <c r="D1736" s="10" t="str">
        <f>"Q"&amp;ROUNDUP(MONTH(SalesDataTable[[#This Row],[Order Date]])/3,0)</f>
        <v>Q3</v>
      </c>
      <c r="E1736" s="4" t="str">
        <f>TEXT(SalesDataTable[[#This Row],[Order Date]],"mmm")</f>
        <v>Aug</v>
      </c>
      <c r="F1736" s="4" t="s">
        <v>0</v>
      </c>
      <c r="G1736" s="4" t="s">
        <v>36</v>
      </c>
      <c r="H1736" s="4" t="s">
        <v>2</v>
      </c>
      <c r="I1736" s="4" t="s">
        <v>13</v>
      </c>
      <c r="J1736" s="4" t="s">
        <v>9</v>
      </c>
      <c r="K1736" s="4" t="s">
        <v>17</v>
      </c>
      <c r="L1736" s="8">
        <v>1</v>
      </c>
      <c r="M1736" s="5">
        <v>147.11000000000001</v>
      </c>
      <c r="N1736" s="6">
        <v>0.15</v>
      </c>
      <c r="O1736" s="5">
        <v>79.599999999999994</v>
      </c>
      <c r="P1736" s="5">
        <f t="shared" si="108"/>
        <v>125.04350000000001</v>
      </c>
      <c r="Q1736" s="5">
        <f t="shared" si="109"/>
        <v>79.599999999999994</v>
      </c>
      <c r="R1736" s="5">
        <f t="shared" si="110"/>
        <v>45.443500000000014</v>
      </c>
      <c r="S1736" s="7">
        <f t="shared" si="111"/>
        <v>0.36342152930780097</v>
      </c>
    </row>
    <row r="1737" spans="1:19" ht="15.6">
      <c r="A1737" s="2">
        <v>3398</v>
      </c>
      <c r="B1737" s="3">
        <v>46257</v>
      </c>
      <c r="C1737" s="4">
        <f>YEAR(SalesDataTable[[#This Row],[Order Date]])</f>
        <v>2026</v>
      </c>
      <c r="D1737" s="10" t="str">
        <f>"Q"&amp;ROUNDUP(MONTH(SalesDataTable[[#This Row],[Order Date]])/3,0)</f>
        <v>Q3</v>
      </c>
      <c r="E1737" s="4" t="str">
        <f>TEXT(SalesDataTable[[#This Row],[Order Date]],"mmm")</f>
        <v>Aug</v>
      </c>
      <c r="F1737" s="4" t="s">
        <v>6</v>
      </c>
      <c r="G1737" s="4" t="s">
        <v>43</v>
      </c>
      <c r="H1737" s="4" t="s">
        <v>2</v>
      </c>
      <c r="I1737" s="4" t="s">
        <v>13</v>
      </c>
      <c r="J1737" s="4" t="s">
        <v>9</v>
      </c>
      <c r="K1737" s="4" t="s">
        <v>37</v>
      </c>
      <c r="L1737" s="8">
        <v>2</v>
      </c>
      <c r="M1737" s="5">
        <v>156.44999999999999</v>
      </c>
      <c r="N1737" s="6">
        <v>0</v>
      </c>
      <c r="O1737" s="5">
        <v>80.13</v>
      </c>
      <c r="P1737" s="5">
        <f t="shared" si="108"/>
        <v>312.89999999999998</v>
      </c>
      <c r="Q1737" s="5">
        <f t="shared" si="109"/>
        <v>160.26</v>
      </c>
      <c r="R1737" s="5">
        <f t="shared" si="110"/>
        <v>152.63999999999999</v>
      </c>
      <c r="S1737" s="7">
        <f t="shared" si="111"/>
        <v>0.487823585810163</v>
      </c>
    </row>
    <row r="1738" spans="1:19" ht="15.6">
      <c r="A1738" s="2">
        <v>4012</v>
      </c>
      <c r="B1738" s="3">
        <v>46257</v>
      </c>
      <c r="C1738" s="4">
        <f>YEAR(SalesDataTable[[#This Row],[Order Date]])</f>
        <v>2026</v>
      </c>
      <c r="D1738" s="10" t="str">
        <f>"Q"&amp;ROUNDUP(MONTH(SalesDataTable[[#This Row],[Order Date]])/3,0)</f>
        <v>Q3</v>
      </c>
      <c r="E1738" s="4" t="str">
        <f>TEXT(SalesDataTable[[#This Row],[Order Date]],"mmm")</f>
        <v>Aug</v>
      </c>
      <c r="F1738" s="4" t="s">
        <v>6</v>
      </c>
      <c r="G1738" s="4" t="s">
        <v>49</v>
      </c>
      <c r="H1738" s="4" t="s">
        <v>2</v>
      </c>
      <c r="I1738" s="4" t="s">
        <v>13</v>
      </c>
      <c r="J1738" s="4" t="s">
        <v>9</v>
      </c>
      <c r="K1738" s="4" t="s">
        <v>46</v>
      </c>
      <c r="L1738" s="8">
        <v>2</v>
      </c>
      <c r="M1738" s="5">
        <v>72.97</v>
      </c>
      <c r="N1738" s="6">
        <v>0</v>
      </c>
      <c r="O1738" s="5">
        <v>33.25</v>
      </c>
      <c r="P1738" s="5">
        <f t="shared" si="108"/>
        <v>145.94</v>
      </c>
      <c r="Q1738" s="5">
        <f t="shared" si="109"/>
        <v>66.5</v>
      </c>
      <c r="R1738" s="5">
        <f t="shared" si="110"/>
        <v>79.44</v>
      </c>
      <c r="S1738" s="7">
        <f t="shared" si="111"/>
        <v>0.54433328765245992</v>
      </c>
    </row>
    <row r="1739" spans="1:19" ht="15.6">
      <c r="A1739" s="2">
        <v>4064</v>
      </c>
      <c r="B1739" s="3">
        <v>46257</v>
      </c>
      <c r="C1739" s="4">
        <f>YEAR(SalesDataTable[[#This Row],[Order Date]])</f>
        <v>2026</v>
      </c>
      <c r="D1739" s="10" t="str">
        <f>"Q"&amp;ROUNDUP(MONTH(SalesDataTable[[#This Row],[Order Date]])/3,0)</f>
        <v>Q3</v>
      </c>
      <c r="E1739" s="4" t="str">
        <f>TEXT(SalesDataTable[[#This Row],[Order Date]],"mmm")</f>
        <v>Aug</v>
      </c>
      <c r="F1739" s="4" t="s">
        <v>20</v>
      </c>
      <c r="G1739" s="4" t="s">
        <v>31</v>
      </c>
      <c r="H1739" s="4" t="s">
        <v>28</v>
      </c>
      <c r="I1739" s="4" t="s">
        <v>3</v>
      </c>
      <c r="J1739" s="4" t="s">
        <v>34</v>
      </c>
      <c r="K1739" s="4" t="s">
        <v>45</v>
      </c>
      <c r="L1739" s="8">
        <v>2</v>
      </c>
      <c r="M1739" s="5">
        <v>51.63</v>
      </c>
      <c r="N1739" s="6">
        <v>0</v>
      </c>
      <c r="O1739" s="5">
        <v>21.39</v>
      </c>
      <c r="P1739" s="5">
        <f t="shared" si="108"/>
        <v>103.26</v>
      </c>
      <c r="Q1739" s="5">
        <f t="shared" si="109"/>
        <v>42.78</v>
      </c>
      <c r="R1739" s="5">
        <f t="shared" si="110"/>
        <v>60.480000000000004</v>
      </c>
      <c r="S1739" s="7">
        <f t="shared" si="111"/>
        <v>0.58570598489250436</v>
      </c>
    </row>
    <row r="1740" spans="1:19" ht="15.6">
      <c r="A1740" s="2">
        <v>4671</v>
      </c>
      <c r="B1740" s="3">
        <v>46257</v>
      </c>
      <c r="C1740" s="4">
        <f>YEAR(SalesDataTable[[#This Row],[Order Date]])</f>
        <v>2026</v>
      </c>
      <c r="D1740" s="10" t="str">
        <f>"Q"&amp;ROUNDUP(MONTH(SalesDataTable[[#This Row],[Order Date]])/3,0)</f>
        <v>Q3</v>
      </c>
      <c r="E1740" s="4" t="str">
        <f>TEXT(SalesDataTable[[#This Row],[Order Date]],"mmm")</f>
        <v>Aug</v>
      </c>
      <c r="F1740" s="4" t="s">
        <v>6</v>
      </c>
      <c r="G1740" s="4" t="s">
        <v>43</v>
      </c>
      <c r="H1740" s="4" t="s">
        <v>8</v>
      </c>
      <c r="I1740" s="4" t="s">
        <v>3</v>
      </c>
      <c r="J1740" s="4" t="s">
        <v>4</v>
      </c>
      <c r="K1740" s="4" t="s">
        <v>30</v>
      </c>
      <c r="L1740" s="8">
        <v>8</v>
      </c>
      <c r="M1740" s="5">
        <v>100.06</v>
      </c>
      <c r="N1740" s="6">
        <v>0.05</v>
      </c>
      <c r="O1740" s="5">
        <v>49.39</v>
      </c>
      <c r="P1740" s="5">
        <f t="shared" si="108"/>
        <v>760.45600000000002</v>
      </c>
      <c r="Q1740" s="5">
        <f t="shared" si="109"/>
        <v>395.12</v>
      </c>
      <c r="R1740" s="5">
        <f t="shared" si="110"/>
        <v>365.33600000000001</v>
      </c>
      <c r="S1740" s="7">
        <f t="shared" si="111"/>
        <v>0.48041701295012468</v>
      </c>
    </row>
    <row r="1741" spans="1:19" ht="15.6">
      <c r="A1741" s="2">
        <v>1914</v>
      </c>
      <c r="B1741" s="3">
        <v>46258</v>
      </c>
      <c r="C1741" s="4">
        <f>YEAR(SalesDataTable[[#This Row],[Order Date]])</f>
        <v>2026</v>
      </c>
      <c r="D1741" s="10" t="str">
        <f>"Q"&amp;ROUNDUP(MONTH(SalesDataTable[[#This Row],[Order Date]])/3,0)</f>
        <v>Q3</v>
      </c>
      <c r="E1741" s="4" t="str">
        <f>TEXT(SalesDataTable[[#This Row],[Order Date]],"mmm")</f>
        <v>Aug</v>
      </c>
      <c r="F1741" s="4" t="s">
        <v>20</v>
      </c>
      <c r="G1741" s="4" t="s">
        <v>33</v>
      </c>
      <c r="H1741" s="4" t="s">
        <v>19</v>
      </c>
      <c r="I1741" s="4" t="s">
        <v>3</v>
      </c>
      <c r="J1741" s="4" t="s">
        <v>23</v>
      </c>
      <c r="K1741" s="4" t="s">
        <v>40</v>
      </c>
      <c r="L1741" s="8">
        <v>4</v>
      </c>
      <c r="M1741" s="5">
        <v>83.2</v>
      </c>
      <c r="N1741" s="6">
        <v>0</v>
      </c>
      <c r="O1741" s="5">
        <v>39.99</v>
      </c>
      <c r="P1741" s="5">
        <f t="shared" si="108"/>
        <v>332.8</v>
      </c>
      <c r="Q1741" s="5">
        <f t="shared" si="109"/>
        <v>159.96</v>
      </c>
      <c r="R1741" s="5">
        <f t="shared" si="110"/>
        <v>172.84</v>
      </c>
      <c r="S1741" s="7">
        <f t="shared" si="111"/>
        <v>0.5193509615384615</v>
      </c>
    </row>
    <row r="1742" spans="1:19" ht="15.6">
      <c r="A1742" s="2">
        <v>1973</v>
      </c>
      <c r="B1742" s="3">
        <v>46258</v>
      </c>
      <c r="C1742" s="4">
        <f>YEAR(SalesDataTable[[#This Row],[Order Date]])</f>
        <v>2026</v>
      </c>
      <c r="D1742" s="10" t="str">
        <f>"Q"&amp;ROUNDUP(MONTH(SalesDataTable[[#This Row],[Order Date]])/3,0)</f>
        <v>Q3</v>
      </c>
      <c r="E1742" s="4" t="str">
        <f>TEXT(SalesDataTable[[#This Row],[Order Date]],"mmm")</f>
        <v>Aug</v>
      </c>
      <c r="F1742" s="4" t="s">
        <v>0</v>
      </c>
      <c r="G1742" s="4" t="s">
        <v>1</v>
      </c>
      <c r="H1742" s="4" t="s">
        <v>2</v>
      </c>
      <c r="I1742" s="4" t="s">
        <v>13</v>
      </c>
      <c r="J1742" s="4" t="s">
        <v>34</v>
      </c>
      <c r="K1742" s="4" t="s">
        <v>45</v>
      </c>
      <c r="L1742" s="8">
        <v>3</v>
      </c>
      <c r="M1742" s="5">
        <v>51.29</v>
      </c>
      <c r="N1742" s="6">
        <v>0</v>
      </c>
      <c r="O1742" s="5">
        <v>22.08</v>
      </c>
      <c r="P1742" s="5">
        <f t="shared" si="108"/>
        <v>153.87</v>
      </c>
      <c r="Q1742" s="5">
        <f t="shared" si="109"/>
        <v>66.239999999999995</v>
      </c>
      <c r="R1742" s="5">
        <f t="shared" si="110"/>
        <v>87.63000000000001</v>
      </c>
      <c r="S1742" s="7">
        <f t="shared" si="111"/>
        <v>0.56950672645739919</v>
      </c>
    </row>
    <row r="1743" spans="1:19" ht="15.6">
      <c r="A1743" s="2">
        <v>2564</v>
      </c>
      <c r="B1743" s="3">
        <v>46258</v>
      </c>
      <c r="C1743" s="4">
        <f>YEAR(SalesDataTable[[#This Row],[Order Date]])</f>
        <v>2026</v>
      </c>
      <c r="D1743" s="10" t="str">
        <f>"Q"&amp;ROUNDUP(MONTH(SalesDataTable[[#This Row],[Order Date]])/3,0)</f>
        <v>Q3</v>
      </c>
      <c r="E1743" s="4" t="str">
        <f>TEXT(SalesDataTable[[#This Row],[Order Date]],"mmm")</f>
        <v>Aug</v>
      </c>
      <c r="F1743" s="4" t="s">
        <v>11</v>
      </c>
      <c r="G1743" s="4" t="s">
        <v>18</v>
      </c>
      <c r="H1743" s="4" t="s">
        <v>2</v>
      </c>
      <c r="I1743" s="4" t="s">
        <v>3</v>
      </c>
      <c r="J1743" s="4" t="s">
        <v>23</v>
      </c>
      <c r="K1743" s="4" t="s">
        <v>29</v>
      </c>
      <c r="L1743" s="8">
        <v>1</v>
      </c>
      <c r="M1743" s="5">
        <v>200.2</v>
      </c>
      <c r="N1743" s="6">
        <v>0</v>
      </c>
      <c r="O1743" s="5">
        <v>103.38</v>
      </c>
      <c r="P1743" s="5">
        <f t="shared" si="108"/>
        <v>200.2</v>
      </c>
      <c r="Q1743" s="5">
        <f t="shared" si="109"/>
        <v>103.38</v>
      </c>
      <c r="R1743" s="5">
        <f t="shared" si="110"/>
        <v>96.82</v>
      </c>
      <c r="S1743" s="7">
        <f t="shared" si="111"/>
        <v>0.48361638361638359</v>
      </c>
    </row>
    <row r="1744" spans="1:19" ht="15.6">
      <c r="A1744" s="2">
        <v>2791</v>
      </c>
      <c r="B1744" s="3">
        <v>46258</v>
      </c>
      <c r="C1744" s="4">
        <f>YEAR(SalesDataTable[[#This Row],[Order Date]])</f>
        <v>2026</v>
      </c>
      <c r="D1744" s="10" t="str">
        <f>"Q"&amp;ROUNDUP(MONTH(SalesDataTable[[#This Row],[Order Date]])/3,0)</f>
        <v>Q3</v>
      </c>
      <c r="E1744" s="4" t="str">
        <f>TEXT(SalesDataTable[[#This Row],[Order Date]],"mmm")</f>
        <v>Aug</v>
      </c>
      <c r="F1744" s="4" t="s">
        <v>0</v>
      </c>
      <c r="G1744" s="4" t="s">
        <v>50</v>
      </c>
      <c r="H1744" s="4" t="s">
        <v>19</v>
      </c>
      <c r="I1744" s="4" t="s">
        <v>16</v>
      </c>
      <c r="J1744" s="4" t="s">
        <v>34</v>
      </c>
      <c r="K1744" s="4" t="s">
        <v>42</v>
      </c>
      <c r="L1744" s="8">
        <v>2</v>
      </c>
      <c r="M1744" s="5">
        <v>36.869999999999997</v>
      </c>
      <c r="N1744" s="6">
        <v>0</v>
      </c>
      <c r="O1744" s="5">
        <v>13.71</v>
      </c>
      <c r="P1744" s="5">
        <f t="shared" si="108"/>
        <v>73.739999999999995</v>
      </c>
      <c r="Q1744" s="5">
        <f t="shared" si="109"/>
        <v>27.42</v>
      </c>
      <c r="R1744" s="5">
        <f t="shared" si="110"/>
        <v>46.319999999999993</v>
      </c>
      <c r="S1744" s="7">
        <f t="shared" si="111"/>
        <v>0.62815296989422287</v>
      </c>
    </row>
    <row r="1745" spans="1:19" ht="15.6">
      <c r="A1745" s="2">
        <v>3559</v>
      </c>
      <c r="B1745" s="3">
        <v>46258</v>
      </c>
      <c r="C1745" s="4">
        <f>YEAR(SalesDataTable[[#This Row],[Order Date]])</f>
        <v>2026</v>
      </c>
      <c r="D1745" s="10" t="str">
        <f>"Q"&amp;ROUNDUP(MONTH(SalesDataTable[[#This Row],[Order Date]])/3,0)</f>
        <v>Q3</v>
      </c>
      <c r="E1745" s="4" t="str">
        <f>TEXT(SalesDataTable[[#This Row],[Order Date]],"mmm")</f>
        <v>Aug</v>
      </c>
      <c r="F1745" s="4" t="s">
        <v>20</v>
      </c>
      <c r="G1745" s="4" t="s">
        <v>33</v>
      </c>
      <c r="H1745" s="4" t="s">
        <v>2</v>
      </c>
      <c r="I1745" s="4" t="s">
        <v>3</v>
      </c>
      <c r="J1745" s="4" t="s">
        <v>34</v>
      </c>
      <c r="K1745" s="4" t="s">
        <v>42</v>
      </c>
      <c r="L1745" s="8">
        <v>1</v>
      </c>
      <c r="M1745" s="5">
        <v>36.28</v>
      </c>
      <c r="N1745" s="6">
        <v>0.1</v>
      </c>
      <c r="O1745" s="5">
        <v>14.16</v>
      </c>
      <c r="P1745" s="5">
        <f t="shared" si="108"/>
        <v>32.652000000000001</v>
      </c>
      <c r="Q1745" s="5">
        <f t="shared" si="109"/>
        <v>14.16</v>
      </c>
      <c r="R1745" s="5">
        <f t="shared" si="110"/>
        <v>18.492000000000001</v>
      </c>
      <c r="S1745" s="7">
        <f t="shared" si="111"/>
        <v>0.56633590591694227</v>
      </c>
    </row>
    <row r="1746" spans="1:19" ht="15.6">
      <c r="A1746" s="2">
        <v>3839</v>
      </c>
      <c r="B1746" s="3">
        <v>46258</v>
      </c>
      <c r="C1746" s="4">
        <f>YEAR(SalesDataTable[[#This Row],[Order Date]])</f>
        <v>2026</v>
      </c>
      <c r="D1746" s="10" t="str">
        <f>"Q"&amp;ROUNDUP(MONTH(SalesDataTable[[#This Row],[Order Date]])/3,0)</f>
        <v>Q3</v>
      </c>
      <c r="E1746" s="4" t="str">
        <f>TEXT(SalesDataTable[[#This Row],[Order Date]],"mmm")</f>
        <v>Aug</v>
      </c>
      <c r="F1746" s="4" t="s">
        <v>0</v>
      </c>
      <c r="G1746" s="4" t="s">
        <v>50</v>
      </c>
      <c r="H1746" s="4" t="s">
        <v>28</v>
      </c>
      <c r="I1746" s="4" t="s">
        <v>3</v>
      </c>
      <c r="J1746" s="4" t="s">
        <v>9</v>
      </c>
      <c r="K1746" s="4" t="s">
        <v>10</v>
      </c>
      <c r="L1746" s="8">
        <v>2</v>
      </c>
      <c r="M1746" s="5">
        <v>93.88</v>
      </c>
      <c r="N1746" s="6">
        <v>0.05</v>
      </c>
      <c r="O1746" s="5">
        <v>46.57</v>
      </c>
      <c r="P1746" s="5">
        <f t="shared" si="108"/>
        <v>178.37199999999999</v>
      </c>
      <c r="Q1746" s="5">
        <f t="shared" si="109"/>
        <v>93.14</v>
      </c>
      <c r="R1746" s="5">
        <f t="shared" si="110"/>
        <v>85.231999999999985</v>
      </c>
      <c r="S1746" s="7">
        <f t="shared" si="111"/>
        <v>0.47783284371986628</v>
      </c>
    </row>
    <row r="1747" spans="1:19" ht="15.6">
      <c r="A1747" s="2">
        <v>4133</v>
      </c>
      <c r="B1747" s="3">
        <v>46258</v>
      </c>
      <c r="C1747" s="4">
        <f>YEAR(SalesDataTable[[#This Row],[Order Date]])</f>
        <v>2026</v>
      </c>
      <c r="D1747" s="10" t="str">
        <f>"Q"&amp;ROUNDUP(MONTH(SalesDataTable[[#This Row],[Order Date]])/3,0)</f>
        <v>Q3</v>
      </c>
      <c r="E1747" s="4" t="str">
        <f>TEXT(SalesDataTable[[#This Row],[Order Date]],"mmm")</f>
        <v>Aug</v>
      </c>
      <c r="F1747" s="4" t="s">
        <v>20</v>
      </c>
      <c r="G1747" s="4" t="s">
        <v>21</v>
      </c>
      <c r="H1747" s="4" t="s">
        <v>2</v>
      </c>
      <c r="I1747" s="4" t="s">
        <v>13</v>
      </c>
      <c r="J1747" s="4" t="s">
        <v>23</v>
      </c>
      <c r="K1747" s="4" t="s">
        <v>29</v>
      </c>
      <c r="L1747" s="8">
        <v>1</v>
      </c>
      <c r="M1747" s="5">
        <v>192.67</v>
      </c>
      <c r="N1747" s="6">
        <v>0.05</v>
      </c>
      <c r="O1747" s="5">
        <v>101.04</v>
      </c>
      <c r="P1747" s="5">
        <f t="shared" si="108"/>
        <v>183.03649999999999</v>
      </c>
      <c r="Q1747" s="5">
        <f t="shared" si="109"/>
        <v>101.04</v>
      </c>
      <c r="R1747" s="5">
        <f t="shared" si="110"/>
        <v>81.996499999999983</v>
      </c>
      <c r="S1747" s="7">
        <f t="shared" si="111"/>
        <v>0.44797895501716867</v>
      </c>
    </row>
    <row r="1748" spans="1:19" ht="15.6">
      <c r="A1748" s="2">
        <v>4765</v>
      </c>
      <c r="B1748" s="3">
        <v>46258</v>
      </c>
      <c r="C1748" s="4">
        <f>YEAR(SalesDataTable[[#This Row],[Order Date]])</f>
        <v>2026</v>
      </c>
      <c r="D1748" s="10" t="str">
        <f>"Q"&amp;ROUNDUP(MONTH(SalesDataTable[[#This Row],[Order Date]])/3,0)</f>
        <v>Q3</v>
      </c>
      <c r="E1748" s="4" t="str">
        <f>TEXT(SalesDataTable[[#This Row],[Order Date]],"mmm")</f>
        <v>Aug</v>
      </c>
      <c r="F1748" s="4" t="s">
        <v>0</v>
      </c>
      <c r="G1748" s="4" t="s">
        <v>50</v>
      </c>
      <c r="H1748" s="4" t="s">
        <v>2</v>
      </c>
      <c r="I1748" s="4" t="s">
        <v>13</v>
      </c>
      <c r="J1748" s="4" t="s">
        <v>4</v>
      </c>
      <c r="K1748" s="4" t="s">
        <v>5</v>
      </c>
      <c r="L1748" s="8">
        <v>1</v>
      </c>
      <c r="M1748" s="5">
        <v>80.099999999999994</v>
      </c>
      <c r="N1748" s="6">
        <v>0.05</v>
      </c>
      <c r="O1748" s="5">
        <v>43.49</v>
      </c>
      <c r="P1748" s="5">
        <f t="shared" si="108"/>
        <v>76.094999999999985</v>
      </c>
      <c r="Q1748" s="5">
        <f t="shared" si="109"/>
        <v>43.49</v>
      </c>
      <c r="R1748" s="5">
        <f t="shared" si="110"/>
        <v>32.604999999999983</v>
      </c>
      <c r="S1748" s="7">
        <f t="shared" si="111"/>
        <v>0.42847756094355727</v>
      </c>
    </row>
    <row r="1749" spans="1:19" ht="15.6">
      <c r="A1749" s="2">
        <v>1868</v>
      </c>
      <c r="B1749" s="3">
        <v>46259</v>
      </c>
      <c r="C1749" s="4">
        <f>YEAR(SalesDataTable[[#This Row],[Order Date]])</f>
        <v>2026</v>
      </c>
      <c r="D1749" s="10" t="str">
        <f>"Q"&amp;ROUNDUP(MONTH(SalesDataTable[[#This Row],[Order Date]])/3,0)</f>
        <v>Q3</v>
      </c>
      <c r="E1749" s="4" t="str">
        <f>TEXT(SalesDataTable[[#This Row],[Order Date]],"mmm")</f>
        <v>Aug</v>
      </c>
      <c r="F1749" s="4" t="s">
        <v>20</v>
      </c>
      <c r="G1749" s="4" t="s">
        <v>33</v>
      </c>
      <c r="H1749" s="4" t="s">
        <v>28</v>
      </c>
      <c r="I1749" s="4" t="s">
        <v>3</v>
      </c>
      <c r="J1749" s="4" t="s">
        <v>9</v>
      </c>
      <c r="K1749" s="4" t="s">
        <v>17</v>
      </c>
      <c r="L1749" s="8">
        <v>1</v>
      </c>
      <c r="M1749" s="5">
        <v>145.02000000000001</v>
      </c>
      <c r="N1749" s="6">
        <v>0</v>
      </c>
      <c r="O1749" s="5">
        <v>78.959999999999994</v>
      </c>
      <c r="P1749" s="5">
        <f t="shared" si="108"/>
        <v>145.02000000000001</v>
      </c>
      <c r="Q1749" s="5">
        <f t="shared" si="109"/>
        <v>78.959999999999994</v>
      </c>
      <c r="R1749" s="5">
        <f t="shared" si="110"/>
        <v>66.060000000000016</v>
      </c>
      <c r="S1749" s="7">
        <f t="shared" si="111"/>
        <v>0.4555233760860572</v>
      </c>
    </row>
    <row r="1750" spans="1:19" ht="15.6">
      <c r="A1750" s="2">
        <v>987</v>
      </c>
      <c r="B1750" s="3">
        <v>46260</v>
      </c>
      <c r="C1750" s="4">
        <f>YEAR(SalesDataTable[[#This Row],[Order Date]])</f>
        <v>2026</v>
      </c>
      <c r="D1750" s="10" t="str">
        <f>"Q"&amp;ROUNDUP(MONTH(SalesDataTable[[#This Row],[Order Date]])/3,0)</f>
        <v>Q3</v>
      </c>
      <c r="E1750" s="4" t="str">
        <f>TEXT(SalesDataTable[[#This Row],[Order Date]],"mmm")</f>
        <v>Aug</v>
      </c>
      <c r="F1750" s="4" t="s">
        <v>6</v>
      </c>
      <c r="G1750" s="4" t="s">
        <v>41</v>
      </c>
      <c r="H1750" s="4" t="s">
        <v>28</v>
      </c>
      <c r="I1750" s="4" t="s">
        <v>3</v>
      </c>
      <c r="J1750" s="4" t="s">
        <v>14</v>
      </c>
      <c r="K1750" s="4" t="s">
        <v>15</v>
      </c>
      <c r="L1750" s="8">
        <v>1</v>
      </c>
      <c r="M1750" s="5">
        <v>37</v>
      </c>
      <c r="N1750" s="6">
        <v>0.15</v>
      </c>
      <c r="O1750" s="5">
        <v>13.68</v>
      </c>
      <c r="P1750" s="5">
        <f t="shared" si="108"/>
        <v>31.45</v>
      </c>
      <c r="Q1750" s="5">
        <f t="shared" si="109"/>
        <v>13.68</v>
      </c>
      <c r="R1750" s="5">
        <f t="shared" si="110"/>
        <v>17.77</v>
      </c>
      <c r="S1750" s="7">
        <f t="shared" si="111"/>
        <v>0.56502384737678857</v>
      </c>
    </row>
    <row r="1751" spans="1:19" ht="15.6">
      <c r="A1751" s="2">
        <v>2503</v>
      </c>
      <c r="B1751" s="3">
        <v>46260</v>
      </c>
      <c r="C1751" s="4">
        <f>YEAR(SalesDataTable[[#This Row],[Order Date]])</f>
        <v>2026</v>
      </c>
      <c r="D1751" s="10" t="str">
        <f>"Q"&amp;ROUNDUP(MONTH(SalesDataTable[[#This Row],[Order Date]])/3,0)</f>
        <v>Q3</v>
      </c>
      <c r="E1751" s="4" t="str">
        <f>TEXT(SalesDataTable[[#This Row],[Order Date]],"mmm")</f>
        <v>Aug</v>
      </c>
      <c r="F1751" s="4" t="s">
        <v>6</v>
      </c>
      <c r="G1751" s="4" t="s">
        <v>27</v>
      </c>
      <c r="H1751" s="4" t="s">
        <v>2</v>
      </c>
      <c r="I1751" s="4" t="s">
        <v>3</v>
      </c>
      <c r="J1751" s="4" t="s">
        <v>4</v>
      </c>
      <c r="K1751" s="4" t="s">
        <v>22</v>
      </c>
      <c r="L1751" s="8">
        <v>2</v>
      </c>
      <c r="M1751" s="5">
        <v>50.02</v>
      </c>
      <c r="N1751" s="6">
        <v>0</v>
      </c>
      <c r="O1751" s="5">
        <v>21.99</v>
      </c>
      <c r="P1751" s="5">
        <f t="shared" si="108"/>
        <v>100.04</v>
      </c>
      <c r="Q1751" s="5">
        <f t="shared" si="109"/>
        <v>43.98</v>
      </c>
      <c r="R1751" s="5">
        <f t="shared" si="110"/>
        <v>56.060000000000009</v>
      </c>
      <c r="S1751" s="7">
        <f t="shared" si="111"/>
        <v>0.56037584966013598</v>
      </c>
    </row>
    <row r="1752" spans="1:19" ht="15.6">
      <c r="A1752" s="2">
        <v>4928</v>
      </c>
      <c r="B1752" s="3">
        <v>46260</v>
      </c>
      <c r="C1752" s="4">
        <f>YEAR(SalesDataTable[[#This Row],[Order Date]])</f>
        <v>2026</v>
      </c>
      <c r="D1752" s="10" t="str">
        <f>"Q"&amp;ROUNDUP(MONTH(SalesDataTable[[#This Row],[Order Date]])/3,0)</f>
        <v>Q3</v>
      </c>
      <c r="E1752" s="4" t="str">
        <f>TEXT(SalesDataTable[[#This Row],[Order Date]],"mmm")</f>
        <v>Aug</v>
      </c>
      <c r="F1752" s="4" t="s">
        <v>6</v>
      </c>
      <c r="G1752" s="4" t="s">
        <v>41</v>
      </c>
      <c r="H1752" s="4" t="s">
        <v>19</v>
      </c>
      <c r="I1752" s="4" t="s">
        <v>3</v>
      </c>
      <c r="J1752" s="4" t="s">
        <v>34</v>
      </c>
      <c r="K1752" s="4" t="s">
        <v>42</v>
      </c>
      <c r="L1752" s="8">
        <v>2</v>
      </c>
      <c r="M1752" s="5">
        <v>35.950000000000003</v>
      </c>
      <c r="N1752" s="6">
        <v>0.05</v>
      </c>
      <c r="O1752" s="5">
        <v>13.93</v>
      </c>
      <c r="P1752" s="5">
        <f t="shared" si="108"/>
        <v>68.305000000000007</v>
      </c>
      <c r="Q1752" s="5">
        <f t="shared" si="109"/>
        <v>27.86</v>
      </c>
      <c r="R1752" s="5">
        <f t="shared" si="110"/>
        <v>40.445000000000007</v>
      </c>
      <c r="S1752" s="7">
        <f t="shared" si="111"/>
        <v>0.59212356342873884</v>
      </c>
    </row>
    <row r="1753" spans="1:19" ht="15.6">
      <c r="A1753" s="2">
        <v>852</v>
      </c>
      <c r="B1753" s="3">
        <v>46261</v>
      </c>
      <c r="C1753" s="4">
        <f>YEAR(SalesDataTable[[#This Row],[Order Date]])</f>
        <v>2026</v>
      </c>
      <c r="D1753" s="10" t="str">
        <f>"Q"&amp;ROUNDUP(MONTH(SalesDataTable[[#This Row],[Order Date]])/3,0)</f>
        <v>Q3</v>
      </c>
      <c r="E1753" s="4" t="str">
        <f>TEXT(SalesDataTable[[#This Row],[Order Date]],"mmm")</f>
        <v>Aug</v>
      </c>
      <c r="F1753" s="4" t="s">
        <v>0</v>
      </c>
      <c r="G1753" s="4" t="s">
        <v>36</v>
      </c>
      <c r="H1753" s="4" t="s">
        <v>2</v>
      </c>
      <c r="I1753" s="4" t="s">
        <v>13</v>
      </c>
      <c r="J1753" s="4" t="s">
        <v>14</v>
      </c>
      <c r="K1753" s="4" t="s">
        <v>32</v>
      </c>
      <c r="L1753" s="8">
        <v>3</v>
      </c>
      <c r="M1753" s="5">
        <v>45.84</v>
      </c>
      <c r="N1753" s="6">
        <v>0.15</v>
      </c>
      <c r="O1753" s="5">
        <v>17.899999999999999</v>
      </c>
      <c r="P1753" s="5">
        <f t="shared" si="108"/>
        <v>116.89200000000001</v>
      </c>
      <c r="Q1753" s="5">
        <f t="shared" si="109"/>
        <v>53.699999999999996</v>
      </c>
      <c r="R1753" s="5">
        <f t="shared" si="110"/>
        <v>63.192000000000014</v>
      </c>
      <c r="S1753" s="7">
        <f t="shared" si="111"/>
        <v>0.54060158094651478</v>
      </c>
    </row>
    <row r="1754" spans="1:19" ht="15.6">
      <c r="A1754" s="2">
        <v>2188</v>
      </c>
      <c r="B1754" s="3">
        <v>46261</v>
      </c>
      <c r="C1754" s="4">
        <f>YEAR(SalesDataTable[[#This Row],[Order Date]])</f>
        <v>2026</v>
      </c>
      <c r="D1754" s="10" t="str">
        <f>"Q"&amp;ROUNDUP(MONTH(SalesDataTable[[#This Row],[Order Date]])/3,0)</f>
        <v>Q3</v>
      </c>
      <c r="E1754" s="4" t="str">
        <f>TEXT(SalesDataTable[[#This Row],[Order Date]],"mmm")</f>
        <v>Aug</v>
      </c>
      <c r="F1754" s="4" t="s">
        <v>6</v>
      </c>
      <c r="G1754" s="4" t="s">
        <v>27</v>
      </c>
      <c r="H1754" s="4" t="s">
        <v>2</v>
      </c>
      <c r="I1754" s="4" t="s">
        <v>13</v>
      </c>
      <c r="J1754" s="4" t="s">
        <v>23</v>
      </c>
      <c r="K1754" s="4" t="s">
        <v>40</v>
      </c>
      <c r="L1754" s="8">
        <v>1</v>
      </c>
      <c r="M1754" s="5">
        <v>83.23</v>
      </c>
      <c r="N1754" s="6">
        <v>0.1</v>
      </c>
      <c r="O1754" s="5">
        <v>40.229999999999997</v>
      </c>
      <c r="P1754" s="5">
        <f t="shared" si="108"/>
        <v>74.907000000000011</v>
      </c>
      <c r="Q1754" s="5">
        <f t="shared" si="109"/>
        <v>40.229999999999997</v>
      </c>
      <c r="R1754" s="5">
        <f t="shared" si="110"/>
        <v>34.677000000000014</v>
      </c>
      <c r="S1754" s="7">
        <f t="shared" si="111"/>
        <v>0.46293403820737727</v>
      </c>
    </row>
    <row r="1755" spans="1:19" ht="15.6">
      <c r="A1755" s="2">
        <v>2574</v>
      </c>
      <c r="B1755" s="3">
        <v>46261</v>
      </c>
      <c r="C1755" s="4">
        <f>YEAR(SalesDataTable[[#This Row],[Order Date]])</f>
        <v>2026</v>
      </c>
      <c r="D1755" s="10" t="str">
        <f>"Q"&amp;ROUNDUP(MONTH(SalesDataTable[[#This Row],[Order Date]])/3,0)</f>
        <v>Q3</v>
      </c>
      <c r="E1755" s="4" t="str">
        <f>TEXT(SalesDataTable[[#This Row],[Order Date]],"mmm")</f>
        <v>Aug</v>
      </c>
      <c r="F1755" s="4" t="s">
        <v>0</v>
      </c>
      <c r="G1755" s="4" t="s">
        <v>36</v>
      </c>
      <c r="H1755" s="4" t="s">
        <v>19</v>
      </c>
      <c r="I1755" s="4" t="s">
        <v>13</v>
      </c>
      <c r="J1755" s="4" t="s">
        <v>4</v>
      </c>
      <c r="K1755" s="4" t="s">
        <v>30</v>
      </c>
      <c r="L1755" s="8">
        <v>1</v>
      </c>
      <c r="M1755" s="5">
        <v>104.33</v>
      </c>
      <c r="N1755" s="6">
        <v>0.1</v>
      </c>
      <c r="O1755" s="5">
        <v>49.86</v>
      </c>
      <c r="P1755" s="5">
        <f t="shared" si="108"/>
        <v>93.897000000000006</v>
      </c>
      <c r="Q1755" s="5">
        <f t="shared" si="109"/>
        <v>49.86</v>
      </c>
      <c r="R1755" s="5">
        <f t="shared" si="110"/>
        <v>44.037000000000006</v>
      </c>
      <c r="S1755" s="7">
        <f t="shared" si="111"/>
        <v>0.46899261957251032</v>
      </c>
    </row>
    <row r="1756" spans="1:19" ht="15.6">
      <c r="A1756" s="2">
        <v>2942</v>
      </c>
      <c r="B1756" s="3">
        <v>46261</v>
      </c>
      <c r="C1756" s="4">
        <f>YEAR(SalesDataTable[[#This Row],[Order Date]])</f>
        <v>2026</v>
      </c>
      <c r="D1756" s="10" t="str">
        <f>"Q"&amp;ROUNDUP(MONTH(SalesDataTable[[#This Row],[Order Date]])/3,0)</f>
        <v>Q3</v>
      </c>
      <c r="E1756" s="4" t="str">
        <f>TEXT(SalesDataTable[[#This Row],[Order Date]],"mmm")</f>
        <v>Aug</v>
      </c>
      <c r="F1756" s="4" t="s">
        <v>6</v>
      </c>
      <c r="G1756" s="4" t="s">
        <v>27</v>
      </c>
      <c r="H1756" s="4" t="s">
        <v>2</v>
      </c>
      <c r="I1756" s="4" t="s">
        <v>13</v>
      </c>
      <c r="J1756" s="4" t="s">
        <v>9</v>
      </c>
      <c r="K1756" s="4" t="s">
        <v>37</v>
      </c>
      <c r="L1756" s="8">
        <v>1</v>
      </c>
      <c r="M1756" s="5">
        <v>156.94999999999999</v>
      </c>
      <c r="N1756" s="6">
        <v>0</v>
      </c>
      <c r="O1756" s="5">
        <v>80.41</v>
      </c>
      <c r="P1756" s="5">
        <f t="shared" si="108"/>
        <v>156.94999999999999</v>
      </c>
      <c r="Q1756" s="5">
        <f t="shared" si="109"/>
        <v>80.41</v>
      </c>
      <c r="R1756" s="5">
        <f t="shared" si="110"/>
        <v>76.539999999999992</v>
      </c>
      <c r="S1756" s="7">
        <f t="shared" si="111"/>
        <v>0.48767123287671232</v>
      </c>
    </row>
    <row r="1757" spans="1:19" ht="15.6">
      <c r="A1757" s="2">
        <v>3211</v>
      </c>
      <c r="B1757" s="3">
        <v>46261</v>
      </c>
      <c r="C1757" s="4">
        <f>YEAR(SalesDataTable[[#This Row],[Order Date]])</f>
        <v>2026</v>
      </c>
      <c r="D1757" s="10" t="str">
        <f>"Q"&amp;ROUNDUP(MONTH(SalesDataTable[[#This Row],[Order Date]])/3,0)</f>
        <v>Q3</v>
      </c>
      <c r="E1757" s="4" t="str">
        <f>TEXT(SalesDataTable[[#This Row],[Order Date]],"mmm")</f>
        <v>Aug</v>
      </c>
      <c r="F1757" s="4" t="s">
        <v>6</v>
      </c>
      <c r="G1757" s="4" t="s">
        <v>49</v>
      </c>
      <c r="H1757" s="4" t="s">
        <v>19</v>
      </c>
      <c r="I1757" s="4" t="s">
        <v>16</v>
      </c>
      <c r="J1757" s="4" t="s">
        <v>4</v>
      </c>
      <c r="K1757" s="4" t="s">
        <v>26</v>
      </c>
      <c r="L1757" s="8">
        <v>3</v>
      </c>
      <c r="M1757" s="5">
        <v>41.33</v>
      </c>
      <c r="N1757" s="6">
        <v>0.05</v>
      </c>
      <c r="O1757" s="5">
        <v>17</v>
      </c>
      <c r="P1757" s="5">
        <f t="shared" si="108"/>
        <v>117.79049999999999</v>
      </c>
      <c r="Q1757" s="5">
        <f t="shared" si="109"/>
        <v>51</v>
      </c>
      <c r="R1757" s="5">
        <f t="shared" si="110"/>
        <v>66.790499999999994</v>
      </c>
      <c r="S1757" s="7">
        <f t="shared" si="111"/>
        <v>0.56702790123142355</v>
      </c>
    </row>
    <row r="1758" spans="1:19" ht="15.6">
      <c r="A1758" s="2">
        <v>3306</v>
      </c>
      <c r="B1758" s="3">
        <v>46261</v>
      </c>
      <c r="C1758" s="4">
        <f>YEAR(SalesDataTable[[#This Row],[Order Date]])</f>
        <v>2026</v>
      </c>
      <c r="D1758" s="10" t="str">
        <f>"Q"&amp;ROUNDUP(MONTH(SalesDataTable[[#This Row],[Order Date]])/3,0)</f>
        <v>Q3</v>
      </c>
      <c r="E1758" s="4" t="str">
        <f>TEXT(SalesDataTable[[#This Row],[Order Date]],"mmm")</f>
        <v>Aug</v>
      </c>
      <c r="F1758" s="4" t="s">
        <v>0</v>
      </c>
      <c r="G1758" s="4" t="s">
        <v>50</v>
      </c>
      <c r="H1758" s="4" t="s">
        <v>2</v>
      </c>
      <c r="I1758" s="4" t="s">
        <v>16</v>
      </c>
      <c r="J1758" s="4" t="s">
        <v>14</v>
      </c>
      <c r="K1758" s="4" t="s">
        <v>15</v>
      </c>
      <c r="L1758" s="8">
        <v>1</v>
      </c>
      <c r="M1758" s="5">
        <v>35.590000000000003</v>
      </c>
      <c r="N1758" s="6">
        <v>0</v>
      </c>
      <c r="O1758" s="5">
        <v>13.66</v>
      </c>
      <c r="P1758" s="5">
        <f t="shared" si="108"/>
        <v>35.590000000000003</v>
      </c>
      <c r="Q1758" s="5">
        <f t="shared" si="109"/>
        <v>13.66</v>
      </c>
      <c r="R1758" s="5">
        <f t="shared" si="110"/>
        <v>21.930000000000003</v>
      </c>
      <c r="S1758" s="7">
        <f t="shared" si="111"/>
        <v>0.61618432143860635</v>
      </c>
    </row>
    <row r="1759" spans="1:19" ht="15.6">
      <c r="A1759" s="2">
        <v>3837</v>
      </c>
      <c r="B1759" s="3">
        <v>46261</v>
      </c>
      <c r="C1759" s="4">
        <f>YEAR(SalesDataTable[[#This Row],[Order Date]])</f>
        <v>2026</v>
      </c>
      <c r="D1759" s="10" t="str">
        <f>"Q"&amp;ROUNDUP(MONTH(SalesDataTable[[#This Row],[Order Date]])/3,0)</f>
        <v>Q3</v>
      </c>
      <c r="E1759" s="4" t="str">
        <f>TEXT(SalesDataTable[[#This Row],[Order Date]],"mmm")</f>
        <v>Aug</v>
      </c>
      <c r="F1759" s="4" t="s">
        <v>20</v>
      </c>
      <c r="G1759" s="4" t="s">
        <v>33</v>
      </c>
      <c r="H1759" s="4" t="s">
        <v>2</v>
      </c>
      <c r="I1759" s="4" t="s">
        <v>3</v>
      </c>
      <c r="J1759" s="4" t="s">
        <v>23</v>
      </c>
      <c r="K1759" s="4" t="s">
        <v>24</v>
      </c>
      <c r="L1759" s="8">
        <v>2</v>
      </c>
      <c r="M1759" s="5">
        <v>335.87</v>
      </c>
      <c r="N1759" s="6">
        <v>0.1</v>
      </c>
      <c r="O1759" s="5">
        <v>196.54</v>
      </c>
      <c r="P1759" s="5">
        <f t="shared" si="108"/>
        <v>604.56600000000003</v>
      </c>
      <c r="Q1759" s="5">
        <f t="shared" si="109"/>
        <v>393.08</v>
      </c>
      <c r="R1759" s="5">
        <f t="shared" si="110"/>
        <v>211.48600000000005</v>
      </c>
      <c r="S1759" s="7">
        <f t="shared" si="111"/>
        <v>0.34981457773014035</v>
      </c>
    </row>
    <row r="1760" spans="1:19" ht="15.6">
      <c r="A1760" s="2">
        <v>4169</v>
      </c>
      <c r="B1760" s="3">
        <v>46261</v>
      </c>
      <c r="C1760" s="4">
        <f>YEAR(SalesDataTable[[#This Row],[Order Date]])</f>
        <v>2026</v>
      </c>
      <c r="D1760" s="10" t="str">
        <f>"Q"&amp;ROUNDUP(MONTH(SalesDataTable[[#This Row],[Order Date]])/3,0)</f>
        <v>Q3</v>
      </c>
      <c r="E1760" s="4" t="str">
        <f>TEXT(SalesDataTable[[#This Row],[Order Date]],"mmm")</f>
        <v>Aug</v>
      </c>
      <c r="F1760" s="4" t="s">
        <v>20</v>
      </c>
      <c r="G1760" s="4" t="s">
        <v>47</v>
      </c>
      <c r="H1760" s="4" t="s">
        <v>2</v>
      </c>
      <c r="I1760" s="4" t="s">
        <v>13</v>
      </c>
      <c r="J1760" s="4" t="s">
        <v>34</v>
      </c>
      <c r="K1760" s="4" t="s">
        <v>45</v>
      </c>
      <c r="L1760" s="8">
        <v>1</v>
      </c>
      <c r="M1760" s="5">
        <v>50.7</v>
      </c>
      <c r="N1760" s="6">
        <v>0.05</v>
      </c>
      <c r="O1760" s="5">
        <v>21.65</v>
      </c>
      <c r="P1760" s="5">
        <f t="shared" si="108"/>
        <v>48.164999999999999</v>
      </c>
      <c r="Q1760" s="5">
        <f t="shared" si="109"/>
        <v>21.65</v>
      </c>
      <c r="R1760" s="5">
        <f t="shared" si="110"/>
        <v>26.515000000000001</v>
      </c>
      <c r="S1760" s="7">
        <f t="shared" si="111"/>
        <v>0.55050347762898377</v>
      </c>
    </row>
    <row r="1761" spans="1:19" ht="15.6">
      <c r="A1761" s="2">
        <v>4452</v>
      </c>
      <c r="B1761" s="3">
        <v>46261</v>
      </c>
      <c r="C1761" s="4">
        <f>YEAR(SalesDataTable[[#This Row],[Order Date]])</f>
        <v>2026</v>
      </c>
      <c r="D1761" s="10" t="str">
        <f>"Q"&amp;ROUNDUP(MONTH(SalesDataTable[[#This Row],[Order Date]])/3,0)</f>
        <v>Q3</v>
      </c>
      <c r="E1761" s="4" t="str">
        <f>TEXT(SalesDataTable[[#This Row],[Order Date]],"mmm")</f>
        <v>Aug</v>
      </c>
      <c r="F1761" s="4" t="s">
        <v>11</v>
      </c>
      <c r="G1761" s="4" t="s">
        <v>12</v>
      </c>
      <c r="H1761" s="4" t="s">
        <v>28</v>
      </c>
      <c r="I1761" s="4" t="s">
        <v>13</v>
      </c>
      <c r="J1761" s="4" t="s">
        <v>9</v>
      </c>
      <c r="K1761" s="4" t="s">
        <v>37</v>
      </c>
      <c r="L1761" s="8">
        <v>3</v>
      </c>
      <c r="M1761" s="5">
        <v>152.76</v>
      </c>
      <c r="N1761" s="6">
        <v>0.1</v>
      </c>
      <c r="O1761" s="5">
        <v>77.36</v>
      </c>
      <c r="P1761" s="5">
        <f t="shared" si="108"/>
        <v>412.452</v>
      </c>
      <c r="Q1761" s="5">
        <f t="shared" si="109"/>
        <v>232.07999999999998</v>
      </c>
      <c r="R1761" s="5">
        <f t="shared" si="110"/>
        <v>180.37200000000001</v>
      </c>
      <c r="S1761" s="7">
        <f t="shared" si="111"/>
        <v>0.43731634226528182</v>
      </c>
    </row>
    <row r="1762" spans="1:19" ht="15.6">
      <c r="A1762" s="2">
        <v>4740</v>
      </c>
      <c r="B1762" s="3">
        <v>46261</v>
      </c>
      <c r="C1762" s="4">
        <f>YEAR(SalesDataTable[[#This Row],[Order Date]])</f>
        <v>2026</v>
      </c>
      <c r="D1762" s="10" t="str">
        <f>"Q"&amp;ROUNDUP(MONTH(SalesDataTable[[#This Row],[Order Date]])/3,0)</f>
        <v>Q3</v>
      </c>
      <c r="E1762" s="4" t="str">
        <f>TEXT(SalesDataTable[[#This Row],[Order Date]],"mmm")</f>
        <v>Aug</v>
      </c>
      <c r="F1762" s="4" t="s">
        <v>0</v>
      </c>
      <c r="G1762" s="4" t="s">
        <v>50</v>
      </c>
      <c r="H1762" s="4" t="s">
        <v>8</v>
      </c>
      <c r="I1762" s="4" t="s">
        <v>3</v>
      </c>
      <c r="J1762" s="4" t="s">
        <v>9</v>
      </c>
      <c r="K1762" s="4" t="s">
        <v>46</v>
      </c>
      <c r="L1762" s="8">
        <v>5</v>
      </c>
      <c r="M1762" s="5">
        <v>72.78</v>
      </c>
      <c r="N1762" s="6">
        <v>0.1</v>
      </c>
      <c r="O1762" s="5">
        <v>33.25</v>
      </c>
      <c r="P1762" s="5">
        <f t="shared" si="108"/>
        <v>327.51</v>
      </c>
      <c r="Q1762" s="5">
        <f t="shared" si="109"/>
        <v>166.25</v>
      </c>
      <c r="R1762" s="5">
        <f t="shared" si="110"/>
        <v>161.26</v>
      </c>
      <c r="S1762" s="7">
        <f t="shared" si="111"/>
        <v>0.49238191200268694</v>
      </c>
    </row>
    <row r="1763" spans="1:19" ht="15.6">
      <c r="A1763" s="2">
        <v>5000</v>
      </c>
      <c r="B1763" s="3">
        <v>46261</v>
      </c>
      <c r="C1763" s="4">
        <f>YEAR(SalesDataTable[[#This Row],[Order Date]])</f>
        <v>2026</v>
      </c>
      <c r="D1763" s="10" t="str">
        <f>"Q"&amp;ROUNDUP(MONTH(SalesDataTable[[#This Row],[Order Date]])/3,0)</f>
        <v>Q3</v>
      </c>
      <c r="E1763" s="4" t="str">
        <f>TEXT(SalesDataTable[[#This Row],[Order Date]],"mmm")</f>
        <v>Aug</v>
      </c>
      <c r="F1763" s="4" t="s">
        <v>6</v>
      </c>
      <c r="G1763" s="4" t="s">
        <v>43</v>
      </c>
      <c r="H1763" s="4" t="s">
        <v>28</v>
      </c>
      <c r="I1763" s="4" t="s">
        <v>13</v>
      </c>
      <c r="J1763" s="4" t="s">
        <v>14</v>
      </c>
      <c r="K1763" s="4" t="s">
        <v>15</v>
      </c>
      <c r="L1763" s="8">
        <v>2</v>
      </c>
      <c r="M1763" s="5">
        <v>37</v>
      </c>
      <c r="N1763" s="6">
        <v>0</v>
      </c>
      <c r="O1763" s="5">
        <v>13.83</v>
      </c>
      <c r="P1763" s="5">
        <f t="shared" si="108"/>
        <v>74</v>
      </c>
      <c r="Q1763" s="5">
        <f t="shared" si="109"/>
        <v>27.66</v>
      </c>
      <c r="R1763" s="5">
        <f t="shared" si="110"/>
        <v>46.34</v>
      </c>
      <c r="S1763" s="7">
        <f t="shared" si="111"/>
        <v>0.62621621621621626</v>
      </c>
    </row>
    <row r="1764" spans="1:19" ht="15.6">
      <c r="A1764" s="2">
        <v>5058</v>
      </c>
      <c r="B1764" s="3">
        <v>46261</v>
      </c>
      <c r="C1764" s="4">
        <f>YEAR(SalesDataTable[[#This Row],[Order Date]])</f>
        <v>2026</v>
      </c>
      <c r="D1764" s="10" t="str">
        <f>"Q"&amp;ROUNDUP(MONTH(SalesDataTable[[#This Row],[Order Date]])/3,0)</f>
        <v>Q3</v>
      </c>
      <c r="E1764" s="4" t="str">
        <f>TEXT(SalesDataTable[[#This Row],[Order Date]],"mmm")</f>
        <v>Aug</v>
      </c>
      <c r="F1764" s="4" t="s">
        <v>6</v>
      </c>
      <c r="G1764" s="4" t="s">
        <v>41</v>
      </c>
      <c r="H1764" s="4" t="s">
        <v>8</v>
      </c>
      <c r="I1764" s="4" t="s">
        <v>16</v>
      </c>
      <c r="J1764" s="4" t="s">
        <v>4</v>
      </c>
      <c r="K1764" s="4" t="s">
        <v>26</v>
      </c>
      <c r="L1764" s="8">
        <v>6</v>
      </c>
      <c r="M1764" s="5">
        <v>41.33</v>
      </c>
      <c r="N1764" s="6">
        <v>0.2</v>
      </c>
      <c r="O1764" s="5">
        <v>17.02</v>
      </c>
      <c r="P1764" s="5">
        <f t="shared" si="108"/>
        <v>198.38400000000001</v>
      </c>
      <c r="Q1764" s="5">
        <f t="shared" si="109"/>
        <v>102.12</v>
      </c>
      <c r="R1764" s="5">
        <f t="shared" si="110"/>
        <v>96.26400000000001</v>
      </c>
      <c r="S1764" s="7">
        <f t="shared" si="111"/>
        <v>0.48524074522138883</v>
      </c>
    </row>
    <row r="1765" spans="1:19" ht="15.6">
      <c r="A1765" s="2">
        <v>496</v>
      </c>
      <c r="B1765" s="3">
        <v>46262</v>
      </c>
      <c r="C1765" s="4">
        <f>YEAR(SalesDataTable[[#This Row],[Order Date]])</f>
        <v>2026</v>
      </c>
      <c r="D1765" s="10" t="str">
        <f>"Q"&amp;ROUNDUP(MONTH(SalesDataTable[[#This Row],[Order Date]])/3,0)</f>
        <v>Q3</v>
      </c>
      <c r="E1765" s="4" t="str">
        <f>TEXT(SalesDataTable[[#This Row],[Order Date]],"mmm")</f>
        <v>Aug</v>
      </c>
      <c r="F1765" s="4" t="s">
        <v>0</v>
      </c>
      <c r="G1765" s="4" t="s">
        <v>50</v>
      </c>
      <c r="H1765" s="4" t="s">
        <v>19</v>
      </c>
      <c r="I1765" s="4" t="s">
        <v>3</v>
      </c>
      <c r="J1765" s="4" t="s">
        <v>34</v>
      </c>
      <c r="K1765" s="4" t="s">
        <v>42</v>
      </c>
      <c r="L1765" s="8">
        <v>1</v>
      </c>
      <c r="M1765" s="5">
        <v>37.020000000000003</v>
      </c>
      <c r="N1765" s="6">
        <v>0</v>
      </c>
      <c r="O1765" s="5">
        <v>13.64</v>
      </c>
      <c r="P1765" s="5">
        <f t="shared" si="108"/>
        <v>37.020000000000003</v>
      </c>
      <c r="Q1765" s="5">
        <f t="shared" si="109"/>
        <v>13.64</v>
      </c>
      <c r="R1765" s="5">
        <f t="shared" si="110"/>
        <v>23.380000000000003</v>
      </c>
      <c r="S1765" s="7">
        <f t="shared" si="111"/>
        <v>0.63155051323608857</v>
      </c>
    </row>
    <row r="1766" spans="1:19" ht="15.6">
      <c r="A1766" s="2">
        <v>1343</v>
      </c>
      <c r="B1766" s="3">
        <v>46262</v>
      </c>
      <c r="C1766" s="4">
        <f>YEAR(SalesDataTable[[#This Row],[Order Date]])</f>
        <v>2026</v>
      </c>
      <c r="D1766" s="10" t="str">
        <f>"Q"&amp;ROUNDUP(MONTH(SalesDataTable[[#This Row],[Order Date]])/3,0)</f>
        <v>Q3</v>
      </c>
      <c r="E1766" s="4" t="str">
        <f>TEXT(SalesDataTable[[#This Row],[Order Date]],"mmm")</f>
        <v>Aug</v>
      </c>
      <c r="F1766" s="4" t="s">
        <v>20</v>
      </c>
      <c r="G1766" s="4" t="s">
        <v>33</v>
      </c>
      <c r="H1766" s="4" t="s">
        <v>2</v>
      </c>
      <c r="I1766" s="4" t="s">
        <v>13</v>
      </c>
      <c r="J1766" s="4" t="s">
        <v>23</v>
      </c>
      <c r="K1766" s="4" t="s">
        <v>40</v>
      </c>
      <c r="L1766" s="8">
        <v>1</v>
      </c>
      <c r="M1766" s="5">
        <v>81.06</v>
      </c>
      <c r="N1766" s="6">
        <v>0</v>
      </c>
      <c r="O1766" s="5">
        <v>38.43</v>
      </c>
      <c r="P1766" s="5">
        <f t="shared" si="108"/>
        <v>81.06</v>
      </c>
      <c r="Q1766" s="5">
        <f t="shared" si="109"/>
        <v>38.43</v>
      </c>
      <c r="R1766" s="5">
        <f t="shared" si="110"/>
        <v>42.63</v>
      </c>
      <c r="S1766" s="7">
        <f t="shared" si="111"/>
        <v>0.52590673575129532</v>
      </c>
    </row>
    <row r="1767" spans="1:19" ht="15.6">
      <c r="A1767" s="2">
        <v>1455</v>
      </c>
      <c r="B1767" s="3">
        <v>46262</v>
      </c>
      <c r="C1767" s="4">
        <f>YEAR(SalesDataTable[[#This Row],[Order Date]])</f>
        <v>2026</v>
      </c>
      <c r="D1767" s="10" t="str">
        <f>"Q"&amp;ROUNDUP(MONTH(SalesDataTable[[#This Row],[Order Date]])/3,0)</f>
        <v>Q3</v>
      </c>
      <c r="E1767" s="4" t="str">
        <f>TEXT(SalesDataTable[[#This Row],[Order Date]],"mmm")</f>
        <v>Aug</v>
      </c>
      <c r="F1767" s="4" t="s">
        <v>11</v>
      </c>
      <c r="G1767" s="4" t="s">
        <v>12</v>
      </c>
      <c r="H1767" s="4" t="s">
        <v>2</v>
      </c>
      <c r="I1767" s="4" t="s">
        <v>13</v>
      </c>
      <c r="J1767" s="4" t="s">
        <v>4</v>
      </c>
      <c r="K1767" s="4" t="s">
        <v>22</v>
      </c>
      <c r="L1767" s="8">
        <v>2</v>
      </c>
      <c r="M1767" s="5">
        <v>51.91</v>
      </c>
      <c r="N1767" s="6">
        <v>0</v>
      </c>
      <c r="O1767" s="5">
        <v>21.94</v>
      </c>
      <c r="P1767" s="5">
        <f t="shared" si="108"/>
        <v>103.82</v>
      </c>
      <c r="Q1767" s="5">
        <f t="shared" si="109"/>
        <v>43.88</v>
      </c>
      <c r="R1767" s="5">
        <f t="shared" si="110"/>
        <v>59.939999999999991</v>
      </c>
      <c r="S1767" s="7">
        <f t="shared" si="111"/>
        <v>0.57734540550953573</v>
      </c>
    </row>
    <row r="1768" spans="1:19" ht="15.6">
      <c r="A1768" s="2">
        <v>1632</v>
      </c>
      <c r="B1768" s="3">
        <v>46262</v>
      </c>
      <c r="C1768" s="4">
        <f>YEAR(SalesDataTable[[#This Row],[Order Date]])</f>
        <v>2026</v>
      </c>
      <c r="D1768" s="10" t="str">
        <f>"Q"&amp;ROUNDUP(MONTH(SalesDataTable[[#This Row],[Order Date]])/3,0)</f>
        <v>Q3</v>
      </c>
      <c r="E1768" s="4" t="str">
        <f>TEXT(SalesDataTable[[#This Row],[Order Date]],"mmm")</f>
        <v>Aug</v>
      </c>
      <c r="F1768" s="4" t="s">
        <v>20</v>
      </c>
      <c r="G1768" s="4" t="s">
        <v>31</v>
      </c>
      <c r="H1768" s="4" t="s">
        <v>28</v>
      </c>
      <c r="I1768" s="4" t="s">
        <v>13</v>
      </c>
      <c r="J1768" s="4" t="s">
        <v>14</v>
      </c>
      <c r="K1768" s="4" t="s">
        <v>15</v>
      </c>
      <c r="L1768" s="8">
        <v>1</v>
      </c>
      <c r="M1768" s="5">
        <v>35.700000000000003</v>
      </c>
      <c r="N1768" s="6">
        <v>0.05</v>
      </c>
      <c r="O1768" s="5">
        <v>13.45</v>
      </c>
      <c r="P1768" s="5">
        <f t="shared" si="108"/>
        <v>33.914999999999999</v>
      </c>
      <c r="Q1768" s="5">
        <f t="shared" si="109"/>
        <v>13.45</v>
      </c>
      <c r="R1768" s="5">
        <f t="shared" si="110"/>
        <v>20.465</v>
      </c>
      <c r="S1768" s="7">
        <f t="shared" si="111"/>
        <v>0.60342031549461894</v>
      </c>
    </row>
    <row r="1769" spans="1:19" ht="15.6">
      <c r="A1769" s="2">
        <v>1817</v>
      </c>
      <c r="B1769" s="3">
        <v>46262</v>
      </c>
      <c r="C1769" s="4">
        <f>YEAR(SalesDataTable[[#This Row],[Order Date]])</f>
        <v>2026</v>
      </c>
      <c r="D1769" s="10" t="str">
        <f>"Q"&amp;ROUNDUP(MONTH(SalesDataTable[[#This Row],[Order Date]])/3,0)</f>
        <v>Q3</v>
      </c>
      <c r="E1769" s="4" t="str">
        <f>TEXT(SalesDataTable[[#This Row],[Order Date]],"mmm")</f>
        <v>Aug</v>
      </c>
      <c r="F1769" s="4" t="s">
        <v>0</v>
      </c>
      <c r="G1769" s="4" t="s">
        <v>36</v>
      </c>
      <c r="H1769" s="4" t="s">
        <v>19</v>
      </c>
      <c r="I1769" s="4" t="s">
        <v>13</v>
      </c>
      <c r="J1769" s="4" t="s">
        <v>34</v>
      </c>
      <c r="K1769" s="4" t="s">
        <v>42</v>
      </c>
      <c r="L1769" s="8">
        <v>1</v>
      </c>
      <c r="M1769" s="5">
        <v>36.590000000000003</v>
      </c>
      <c r="N1769" s="6">
        <v>0.05</v>
      </c>
      <c r="O1769" s="5">
        <v>14.15</v>
      </c>
      <c r="P1769" s="5">
        <f t="shared" si="108"/>
        <v>34.7605</v>
      </c>
      <c r="Q1769" s="5">
        <f t="shared" si="109"/>
        <v>14.15</v>
      </c>
      <c r="R1769" s="5">
        <f t="shared" si="110"/>
        <v>20.610500000000002</v>
      </c>
      <c r="S1769" s="7">
        <f t="shared" si="111"/>
        <v>0.59292875534011313</v>
      </c>
    </row>
    <row r="1770" spans="1:19" ht="15.6">
      <c r="A1770" s="2">
        <v>2993</v>
      </c>
      <c r="B1770" s="3">
        <v>46262</v>
      </c>
      <c r="C1770" s="4">
        <f>YEAR(SalesDataTable[[#This Row],[Order Date]])</f>
        <v>2026</v>
      </c>
      <c r="D1770" s="10" t="str">
        <f>"Q"&amp;ROUNDUP(MONTH(SalesDataTable[[#This Row],[Order Date]])/3,0)</f>
        <v>Q3</v>
      </c>
      <c r="E1770" s="4" t="str">
        <f>TEXT(SalesDataTable[[#This Row],[Order Date]],"mmm")</f>
        <v>Aug</v>
      </c>
      <c r="F1770" s="4" t="s">
        <v>6</v>
      </c>
      <c r="G1770" s="4" t="s">
        <v>43</v>
      </c>
      <c r="H1770" s="4" t="s">
        <v>8</v>
      </c>
      <c r="I1770" s="4" t="s">
        <v>16</v>
      </c>
      <c r="J1770" s="4" t="s">
        <v>14</v>
      </c>
      <c r="K1770" s="4" t="s">
        <v>15</v>
      </c>
      <c r="L1770" s="8">
        <v>3</v>
      </c>
      <c r="M1770" s="5">
        <v>35.520000000000003</v>
      </c>
      <c r="N1770" s="6">
        <v>0.1</v>
      </c>
      <c r="O1770" s="5">
        <v>13.78</v>
      </c>
      <c r="P1770" s="5">
        <f t="shared" si="108"/>
        <v>95.904000000000011</v>
      </c>
      <c r="Q1770" s="5">
        <f t="shared" si="109"/>
        <v>41.339999999999996</v>
      </c>
      <c r="R1770" s="5">
        <f t="shared" si="110"/>
        <v>54.564000000000014</v>
      </c>
      <c r="S1770" s="7">
        <f t="shared" si="111"/>
        <v>0.56894394394394399</v>
      </c>
    </row>
    <row r="1771" spans="1:19" ht="15.6">
      <c r="A1771" s="2">
        <v>4676</v>
      </c>
      <c r="B1771" s="3">
        <v>46262</v>
      </c>
      <c r="C1771" s="4">
        <f>YEAR(SalesDataTable[[#This Row],[Order Date]])</f>
        <v>2026</v>
      </c>
      <c r="D1771" s="10" t="str">
        <f>"Q"&amp;ROUNDUP(MONTH(SalesDataTable[[#This Row],[Order Date]])/3,0)</f>
        <v>Q3</v>
      </c>
      <c r="E1771" s="4" t="str">
        <f>TEXT(SalesDataTable[[#This Row],[Order Date]],"mmm")</f>
        <v>Aug</v>
      </c>
      <c r="F1771" s="4" t="s">
        <v>20</v>
      </c>
      <c r="G1771" s="4" t="s">
        <v>47</v>
      </c>
      <c r="H1771" s="4" t="s">
        <v>19</v>
      </c>
      <c r="I1771" s="4" t="s">
        <v>13</v>
      </c>
      <c r="J1771" s="4" t="s">
        <v>4</v>
      </c>
      <c r="K1771" s="4" t="s">
        <v>5</v>
      </c>
      <c r="L1771" s="8">
        <v>2</v>
      </c>
      <c r="M1771" s="5">
        <v>81.88</v>
      </c>
      <c r="N1771" s="6">
        <v>0.1</v>
      </c>
      <c r="O1771" s="5">
        <v>42.87</v>
      </c>
      <c r="P1771" s="5">
        <f t="shared" si="108"/>
        <v>147.38399999999999</v>
      </c>
      <c r="Q1771" s="5">
        <f t="shared" si="109"/>
        <v>85.74</v>
      </c>
      <c r="R1771" s="5">
        <f t="shared" si="110"/>
        <v>61.643999999999991</v>
      </c>
      <c r="S1771" s="7">
        <f t="shared" si="111"/>
        <v>0.41825435596808336</v>
      </c>
    </row>
    <row r="1772" spans="1:19" ht="15.6">
      <c r="A1772" s="2">
        <v>5105</v>
      </c>
      <c r="B1772" s="3">
        <v>46262</v>
      </c>
      <c r="C1772" s="4">
        <f>YEAR(SalesDataTable[[#This Row],[Order Date]])</f>
        <v>2026</v>
      </c>
      <c r="D1772" s="10" t="str">
        <f>"Q"&amp;ROUNDUP(MONTH(SalesDataTable[[#This Row],[Order Date]])/3,0)</f>
        <v>Q3</v>
      </c>
      <c r="E1772" s="4" t="str">
        <f>TEXT(SalesDataTable[[#This Row],[Order Date]],"mmm")</f>
        <v>Aug</v>
      </c>
      <c r="F1772" s="4" t="s">
        <v>20</v>
      </c>
      <c r="G1772" s="4" t="s">
        <v>31</v>
      </c>
      <c r="H1772" s="4" t="s">
        <v>2</v>
      </c>
      <c r="I1772" s="4" t="s">
        <v>16</v>
      </c>
      <c r="J1772" s="4" t="s">
        <v>14</v>
      </c>
      <c r="K1772" s="4" t="s">
        <v>32</v>
      </c>
      <c r="L1772" s="8">
        <v>4</v>
      </c>
      <c r="M1772" s="5">
        <v>46.54</v>
      </c>
      <c r="N1772" s="6">
        <v>0</v>
      </c>
      <c r="O1772" s="5">
        <v>18.86</v>
      </c>
      <c r="P1772" s="5">
        <f t="shared" si="108"/>
        <v>186.16</v>
      </c>
      <c r="Q1772" s="5">
        <f t="shared" si="109"/>
        <v>75.44</v>
      </c>
      <c r="R1772" s="5">
        <f t="shared" si="110"/>
        <v>110.72</v>
      </c>
      <c r="S1772" s="7">
        <f t="shared" si="111"/>
        <v>0.5947571981091534</v>
      </c>
    </row>
    <row r="1773" spans="1:19" ht="15.6">
      <c r="A1773" s="2">
        <v>223</v>
      </c>
      <c r="B1773" s="3">
        <v>46263</v>
      </c>
      <c r="C1773" s="4">
        <f>YEAR(SalesDataTable[[#This Row],[Order Date]])</f>
        <v>2026</v>
      </c>
      <c r="D1773" s="10" t="str">
        <f>"Q"&amp;ROUNDUP(MONTH(SalesDataTable[[#This Row],[Order Date]])/3,0)</f>
        <v>Q3</v>
      </c>
      <c r="E1773" s="4" t="str">
        <f>TEXT(SalesDataTable[[#This Row],[Order Date]],"mmm")</f>
        <v>Aug</v>
      </c>
      <c r="F1773" s="4" t="s">
        <v>11</v>
      </c>
      <c r="G1773" s="4" t="s">
        <v>12</v>
      </c>
      <c r="H1773" s="4" t="s">
        <v>19</v>
      </c>
      <c r="I1773" s="4" t="s">
        <v>3</v>
      </c>
      <c r="J1773" s="4" t="s">
        <v>34</v>
      </c>
      <c r="K1773" s="4" t="s">
        <v>45</v>
      </c>
      <c r="L1773" s="8">
        <v>1</v>
      </c>
      <c r="M1773" s="5">
        <v>49.79</v>
      </c>
      <c r="N1773" s="6">
        <v>0</v>
      </c>
      <c r="O1773" s="5">
        <v>21.43</v>
      </c>
      <c r="P1773" s="5">
        <f t="shared" si="108"/>
        <v>49.79</v>
      </c>
      <c r="Q1773" s="5">
        <f t="shared" si="109"/>
        <v>21.43</v>
      </c>
      <c r="R1773" s="5">
        <f t="shared" si="110"/>
        <v>28.36</v>
      </c>
      <c r="S1773" s="7">
        <f t="shared" si="111"/>
        <v>0.56959228760795344</v>
      </c>
    </row>
    <row r="1774" spans="1:19" ht="15.6">
      <c r="A1774" s="2">
        <v>1023</v>
      </c>
      <c r="B1774" s="3">
        <v>46263</v>
      </c>
      <c r="C1774" s="4">
        <f>YEAR(SalesDataTable[[#This Row],[Order Date]])</f>
        <v>2026</v>
      </c>
      <c r="D1774" s="10" t="str">
        <f>"Q"&amp;ROUNDUP(MONTH(SalesDataTable[[#This Row],[Order Date]])/3,0)</f>
        <v>Q3</v>
      </c>
      <c r="E1774" s="4" t="str">
        <f>TEXT(SalesDataTable[[#This Row],[Order Date]],"mmm")</f>
        <v>Aug</v>
      </c>
      <c r="F1774" s="4" t="s">
        <v>11</v>
      </c>
      <c r="G1774" s="4" t="s">
        <v>18</v>
      </c>
      <c r="H1774" s="4" t="s">
        <v>2</v>
      </c>
      <c r="I1774" s="4" t="s">
        <v>13</v>
      </c>
      <c r="J1774" s="4" t="s">
        <v>9</v>
      </c>
      <c r="K1774" s="4" t="s">
        <v>10</v>
      </c>
      <c r="L1774" s="8">
        <v>6</v>
      </c>
      <c r="M1774" s="5">
        <v>90.19</v>
      </c>
      <c r="N1774" s="6">
        <v>0</v>
      </c>
      <c r="O1774" s="5">
        <v>45.61</v>
      </c>
      <c r="P1774" s="5">
        <f t="shared" si="108"/>
        <v>541.14</v>
      </c>
      <c r="Q1774" s="5">
        <f t="shared" si="109"/>
        <v>273.65999999999997</v>
      </c>
      <c r="R1774" s="5">
        <f t="shared" si="110"/>
        <v>267.48</v>
      </c>
      <c r="S1774" s="7">
        <f t="shared" si="111"/>
        <v>0.4942898325756736</v>
      </c>
    </row>
    <row r="1775" spans="1:19" ht="15.6">
      <c r="A1775" s="2">
        <v>1694</v>
      </c>
      <c r="B1775" s="3">
        <v>46263</v>
      </c>
      <c r="C1775" s="4">
        <f>YEAR(SalesDataTable[[#This Row],[Order Date]])</f>
        <v>2026</v>
      </c>
      <c r="D1775" s="10" t="str">
        <f>"Q"&amp;ROUNDUP(MONTH(SalesDataTable[[#This Row],[Order Date]])/3,0)</f>
        <v>Q3</v>
      </c>
      <c r="E1775" s="4" t="str">
        <f>TEXT(SalesDataTable[[#This Row],[Order Date]],"mmm")</f>
        <v>Aug</v>
      </c>
      <c r="F1775" s="4" t="s">
        <v>6</v>
      </c>
      <c r="G1775" s="4" t="s">
        <v>43</v>
      </c>
      <c r="H1775" s="4" t="s">
        <v>2</v>
      </c>
      <c r="I1775" s="4" t="s">
        <v>13</v>
      </c>
      <c r="J1775" s="4" t="s">
        <v>9</v>
      </c>
      <c r="K1775" s="4" t="s">
        <v>46</v>
      </c>
      <c r="L1775" s="8">
        <v>1</v>
      </c>
      <c r="M1775" s="5">
        <v>70.38</v>
      </c>
      <c r="N1775" s="6">
        <v>0.15</v>
      </c>
      <c r="O1775" s="5">
        <v>32.64</v>
      </c>
      <c r="P1775" s="5">
        <f t="shared" si="108"/>
        <v>59.822999999999993</v>
      </c>
      <c r="Q1775" s="5">
        <f t="shared" si="109"/>
        <v>32.64</v>
      </c>
      <c r="R1775" s="5">
        <f t="shared" si="110"/>
        <v>27.182999999999993</v>
      </c>
      <c r="S1775" s="7">
        <f t="shared" si="111"/>
        <v>0.45439045183290699</v>
      </c>
    </row>
    <row r="1776" spans="1:19" ht="15.6">
      <c r="A1776" s="2">
        <v>2006</v>
      </c>
      <c r="B1776" s="3">
        <v>46263</v>
      </c>
      <c r="C1776" s="4">
        <f>YEAR(SalesDataTable[[#This Row],[Order Date]])</f>
        <v>2026</v>
      </c>
      <c r="D1776" s="10" t="str">
        <f>"Q"&amp;ROUNDUP(MONTH(SalesDataTable[[#This Row],[Order Date]])/3,0)</f>
        <v>Q3</v>
      </c>
      <c r="E1776" s="4" t="str">
        <f>TEXT(SalesDataTable[[#This Row],[Order Date]],"mmm")</f>
        <v>Aug</v>
      </c>
      <c r="F1776" s="4" t="s">
        <v>20</v>
      </c>
      <c r="G1776" s="4" t="s">
        <v>47</v>
      </c>
      <c r="H1776" s="4" t="s">
        <v>2</v>
      </c>
      <c r="I1776" s="4" t="s">
        <v>13</v>
      </c>
      <c r="J1776" s="4" t="s">
        <v>14</v>
      </c>
      <c r="K1776" s="4" t="s">
        <v>32</v>
      </c>
      <c r="L1776" s="8">
        <v>1</v>
      </c>
      <c r="M1776" s="5">
        <v>46.43</v>
      </c>
      <c r="N1776" s="6">
        <v>0</v>
      </c>
      <c r="O1776" s="5">
        <v>18.2</v>
      </c>
      <c r="P1776" s="5">
        <f t="shared" si="108"/>
        <v>46.43</v>
      </c>
      <c r="Q1776" s="5">
        <f t="shared" si="109"/>
        <v>18.2</v>
      </c>
      <c r="R1776" s="5">
        <f t="shared" si="110"/>
        <v>28.23</v>
      </c>
      <c r="S1776" s="7">
        <f t="shared" si="111"/>
        <v>0.60801206116734874</v>
      </c>
    </row>
    <row r="1777" spans="1:19" ht="15.6">
      <c r="A1777" s="2">
        <v>3026</v>
      </c>
      <c r="B1777" s="3">
        <v>46263</v>
      </c>
      <c r="C1777" s="4">
        <f>YEAR(SalesDataTable[[#This Row],[Order Date]])</f>
        <v>2026</v>
      </c>
      <c r="D1777" s="10" t="str">
        <f>"Q"&amp;ROUNDUP(MONTH(SalesDataTable[[#This Row],[Order Date]])/3,0)</f>
        <v>Q3</v>
      </c>
      <c r="E1777" s="4" t="str">
        <f>TEXT(SalesDataTable[[#This Row],[Order Date]],"mmm")</f>
        <v>Aug</v>
      </c>
      <c r="F1777" s="4" t="s">
        <v>0</v>
      </c>
      <c r="G1777" s="4" t="s">
        <v>1</v>
      </c>
      <c r="H1777" s="4" t="s">
        <v>2</v>
      </c>
      <c r="I1777" s="4" t="s">
        <v>13</v>
      </c>
      <c r="J1777" s="4" t="s">
        <v>23</v>
      </c>
      <c r="K1777" s="4" t="s">
        <v>29</v>
      </c>
      <c r="L1777" s="8">
        <v>1</v>
      </c>
      <c r="M1777" s="5">
        <v>194.75</v>
      </c>
      <c r="N1777" s="6">
        <v>0.05</v>
      </c>
      <c r="O1777" s="5">
        <v>105.94</v>
      </c>
      <c r="P1777" s="5">
        <f t="shared" si="108"/>
        <v>185.01249999999999</v>
      </c>
      <c r="Q1777" s="5">
        <f t="shared" si="109"/>
        <v>105.94</v>
      </c>
      <c r="R1777" s="5">
        <f t="shared" si="110"/>
        <v>79.072499999999991</v>
      </c>
      <c r="S1777" s="7">
        <f t="shared" si="111"/>
        <v>0.42739004121343149</v>
      </c>
    </row>
    <row r="1778" spans="1:19" ht="15.6">
      <c r="A1778" s="2">
        <v>3057</v>
      </c>
      <c r="B1778" s="3">
        <v>46263</v>
      </c>
      <c r="C1778" s="4">
        <f>YEAR(SalesDataTable[[#This Row],[Order Date]])</f>
        <v>2026</v>
      </c>
      <c r="D1778" s="10" t="str">
        <f>"Q"&amp;ROUNDUP(MONTH(SalesDataTable[[#This Row],[Order Date]])/3,0)</f>
        <v>Q3</v>
      </c>
      <c r="E1778" s="4" t="str">
        <f>TEXT(SalesDataTable[[#This Row],[Order Date]],"mmm")</f>
        <v>Aug</v>
      </c>
      <c r="F1778" s="4" t="s">
        <v>6</v>
      </c>
      <c r="G1778" s="4" t="s">
        <v>49</v>
      </c>
      <c r="H1778" s="4" t="s">
        <v>19</v>
      </c>
      <c r="I1778" s="4" t="s">
        <v>3</v>
      </c>
      <c r="J1778" s="4" t="s">
        <v>9</v>
      </c>
      <c r="K1778" s="4" t="s">
        <v>17</v>
      </c>
      <c r="L1778" s="8">
        <v>2</v>
      </c>
      <c r="M1778" s="5">
        <v>142.16</v>
      </c>
      <c r="N1778" s="6">
        <v>0</v>
      </c>
      <c r="O1778" s="5">
        <v>79.36</v>
      </c>
      <c r="P1778" s="5">
        <f t="shared" si="108"/>
        <v>284.32</v>
      </c>
      <c r="Q1778" s="5">
        <f t="shared" si="109"/>
        <v>158.72</v>
      </c>
      <c r="R1778" s="5">
        <f t="shared" si="110"/>
        <v>125.6</v>
      </c>
      <c r="S1778" s="7">
        <f t="shared" si="111"/>
        <v>0.44175576814856499</v>
      </c>
    </row>
    <row r="1779" spans="1:19" ht="15.6">
      <c r="A1779" s="2">
        <v>3112</v>
      </c>
      <c r="B1779" s="3">
        <v>46263</v>
      </c>
      <c r="C1779" s="4">
        <f>YEAR(SalesDataTable[[#This Row],[Order Date]])</f>
        <v>2026</v>
      </c>
      <c r="D1779" s="10" t="str">
        <f>"Q"&amp;ROUNDUP(MONTH(SalesDataTable[[#This Row],[Order Date]])/3,0)</f>
        <v>Q3</v>
      </c>
      <c r="E1779" s="4" t="str">
        <f>TEXT(SalesDataTable[[#This Row],[Order Date]],"mmm")</f>
        <v>Aug</v>
      </c>
      <c r="F1779" s="4" t="s">
        <v>20</v>
      </c>
      <c r="G1779" s="4" t="s">
        <v>33</v>
      </c>
      <c r="H1779" s="4" t="s">
        <v>2</v>
      </c>
      <c r="I1779" s="4" t="s">
        <v>16</v>
      </c>
      <c r="J1779" s="4" t="s">
        <v>14</v>
      </c>
      <c r="K1779" s="4" t="s">
        <v>32</v>
      </c>
      <c r="L1779" s="8">
        <v>2</v>
      </c>
      <c r="M1779" s="5">
        <v>47.69</v>
      </c>
      <c r="N1779" s="6">
        <v>0.05</v>
      </c>
      <c r="O1779" s="5">
        <v>18.8</v>
      </c>
      <c r="P1779" s="5">
        <f t="shared" si="108"/>
        <v>90.61099999999999</v>
      </c>
      <c r="Q1779" s="5">
        <f t="shared" si="109"/>
        <v>37.6</v>
      </c>
      <c r="R1779" s="5">
        <f t="shared" si="110"/>
        <v>53.010999999999989</v>
      </c>
      <c r="S1779" s="7">
        <f t="shared" si="111"/>
        <v>0.58503934400900548</v>
      </c>
    </row>
    <row r="1780" spans="1:19" ht="15.6">
      <c r="A1780" s="2">
        <v>3137</v>
      </c>
      <c r="B1780" s="3">
        <v>46263</v>
      </c>
      <c r="C1780" s="4">
        <f>YEAR(SalesDataTable[[#This Row],[Order Date]])</f>
        <v>2026</v>
      </c>
      <c r="D1780" s="10" t="str">
        <f>"Q"&amp;ROUNDUP(MONTH(SalesDataTable[[#This Row],[Order Date]])/3,0)</f>
        <v>Q3</v>
      </c>
      <c r="E1780" s="4" t="str">
        <f>TEXT(SalesDataTable[[#This Row],[Order Date]],"mmm")</f>
        <v>Aug</v>
      </c>
      <c r="F1780" s="4" t="s">
        <v>11</v>
      </c>
      <c r="G1780" s="4" t="s">
        <v>25</v>
      </c>
      <c r="H1780" s="4" t="s">
        <v>19</v>
      </c>
      <c r="I1780" s="4" t="s">
        <v>13</v>
      </c>
      <c r="J1780" s="4" t="s">
        <v>14</v>
      </c>
      <c r="K1780" s="4" t="s">
        <v>48</v>
      </c>
      <c r="L1780" s="8">
        <v>3</v>
      </c>
      <c r="M1780" s="5">
        <v>164.51</v>
      </c>
      <c r="N1780" s="6">
        <v>0</v>
      </c>
      <c r="O1780" s="5">
        <v>86.76</v>
      </c>
      <c r="P1780" s="5">
        <f t="shared" si="108"/>
        <v>493.53</v>
      </c>
      <c r="Q1780" s="5">
        <f t="shared" si="109"/>
        <v>260.28000000000003</v>
      </c>
      <c r="R1780" s="5">
        <f t="shared" si="110"/>
        <v>233.24999999999994</v>
      </c>
      <c r="S1780" s="7">
        <f t="shared" si="111"/>
        <v>0.47261564646526039</v>
      </c>
    </row>
    <row r="1781" spans="1:19" ht="15.6">
      <c r="A1781" s="2">
        <v>3983</v>
      </c>
      <c r="B1781" s="3">
        <v>46263</v>
      </c>
      <c r="C1781" s="4">
        <f>YEAR(SalesDataTable[[#This Row],[Order Date]])</f>
        <v>2026</v>
      </c>
      <c r="D1781" s="10" t="str">
        <f>"Q"&amp;ROUNDUP(MONTH(SalesDataTable[[#This Row],[Order Date]])/3,0)</f>
        <v>Q3</v>
      </c>
      <c r="E1781" s="4" t="str">
        <f>TEXT(SalesDataTable[[#This Row],[Order Date]],"mmm")</f>
        <v>Aug</v>
      </c>
      <c r="F1781" s="4" t="s">
        <v>11</v>
      </c>
      <c r="G1781" s="4" t="s">
        <v>12</v>
      </c>
      <c r="H1781" s="4" t="s">
        <v>28</v>
      </c>
      <c r="I1781" s="4" t="s">
        <v>16</v>
      </c>
      <c r="J1781" s="4" t="s">
        <v>23</v>
      </c>
      <c r="K1781" s="4" t="s">
        <v>29</v>
      </c>
      <c r="L1781" s="8">
        <v>2</v>
      </c>
      <c r="M1781" s="5">
        <v>194.71</v>
      </c>
      <c r="N1781" s="6">
        <v>0.1</v>
      </c>
      <c r="O1781" s="5">
        <v>105.57</v>
      </c>
      <c r="P1781" s="5">
        <f t="shared" si="108"/>
        <v>350.47800000000001</v>
      </c>
      <c r="Q1781" s="5">
        <f t="shared" si="109"/>
        <v>211.14</v>
      </c>
      <c r="R1781" s="5">
        <f t="shared" si="110"/>
        <v>139.33800000000002</v>
      </c>
      <c r="S1781" s="7">
        <f t="shared" si="111"/>
        <v>0.39756561039494637</v>
      </c>
    </row>
    <row r="1782" spans="1:19" ht="15.6">
      <c r="A1782" s="2">
        <v>4016</v>
      </c>
      <c r="B1782" s="3">
        <v>46263</v>
      </c>
      <c r="C1782" s="4">
        <f>YEAR(SalesDataTable[[#This Row],[Order Date]])</f>
        <v>2026</v>
      </c>
      <c r="D1782" s="10" t="str">
        <f>"Q"&amp;ROUNDUP(MONTH(SalesDataTable[[#This Row],[Order Date]])/3,0)</f>
        <v>Q3</v>
      </c>
      <c r="E1782" s="4" t="str">
        <f>TEXT(SalesDataTable[[#This Row],[Order Date]],"mmm")</f>
        <v>Aug</v>
      </c>
      <c r="F1782" s="4" t="s">
        <v>20</v>
      </c>
      <c r="G1782" s="4" t="s">
        <v>47</v>
      </c>
      <c r="H1782" s="4" t="s">
        <v>8</v>
      </c>
      <c r="I1782" s="4" t="s">
        <v>16</v>
      </c>
      <c r="J1782" s="4" t="s">
        <v>9</v>
      </c>
      <c r="K1782" s="4" t="s">
        <v>17</v>
      </c>
      <c r="L1782" s="8">
        <v>5</v>
      </c>
      <c r="M1782" s="5">
        <v>145.24</v>
      </c>
      <c r="N1782" s="6">
        <v>0.15</v>
      </c>
      <c r="O1782" s="5">
        <v>77.69</v>
      </c>
      <c r="P1782" s="5">
        <f t="shared" si="108"/>
        <v>617.27</v>
      </c>
      <c r="Q1782" s="5">
        <f t="shared" si="109"/>
        <v>388.45</v>
      </c>
      <c r="R1782" s="5">
        <f t="shared" si="110"/>
        <v>228.82</v>
      </c>
      <c r="S1782" s="7">
        <f t="shared" si="111"/>
        <v>0.37069677774717708</v>
      </c>
    </row>
    <row r="1783" spans="1:19" ht="15.6">
      <c r="A1783" s="2">
        <v>4340</v>
      </c>
      <c r="B1783" s="3">
        <v>46263</v>
      </c>
      <c r="C1783" s="4">
        <f>YEAR(SalesDataTable[[#This Row],[Order Date]])</f>
        <v>2026</v>
      </c>
      <c r="D1783" s="10" t="str">
        <f>"Q"&amp;ROUNDUP(MONTH(SalesDataTable[[#This Row],[Order Date]])/3,0)</f>
        <v>Q3</v>
      </c>
      <c r="E1783" s="4" t="str">
        <f>TEXT(SalesDataTable[[#This Row],[Order Date]],"mmm")</f>
        <v>Aug</v>
      </c>
      <c r="F1783" s="4" t="s">
        <v>20</v>
      </c>
      <c r="G1783" s="4" t="s">
        <v>33</v>
      </c>
      <c r="H1783" s="4" t="s">
        <v>2</v>
      </c>
      <c r="I1783" s="4" t="s">
        <v>13</v>
      </c>
      <c r="J1783" s="4" t="s">
        <v>14</v>
      </c>
      <c r="K1783" s="4" t="s">
        <v>15</v>
      </c>
      <c r="L1783" s="8">
        <v>2</v>
      </c>
      <c r="M1783" s="5">
        <v>35.6</v>
      </c>
      <c r="N1783" s="6">
        <v>0.15</v>
      </c>
      <c r="O1783" s="5">
        <v>13.67</v>
      </c>
      <c r="P1783" s="5">
        <f t="shared" si="108"/>
        <v>60.52</v>
      </c>
      <c r="Q1783" s="5">
        <f t="shared" si="109"/>
        <v>27.34</v>
      </c>
      <c r="R1783" s="5">
        <f t="shared" si="110"/>
        <v>33.180000000000007</v>
      </c>
      <c r="S1783" s="7">
        <f t="shared" si="111"/>
        <v>0.54824851288830145</v>
      </c>
    </row>
    <row r="1784" spans="1:19" ht="15.6">
      <c r="A1784" s="2">
        <v>4640</v>
      </c>
      <c r="B1784" s="3">
        <v>46263</v>
      </c>
      <c r="C1784" s="4">
        <f>YEAR(SalesDataTable[[#This Row],[Order Date]])</f>
        <v>2026</v>
      </c>
      <c r="D1784" s="10" t="str">
        <f>"Q"&amp;ROUNDUP(MONTH(SalesDataTable[[#This Row],[Order Date]])/3,0)</f>
        <v>Q3</v>
      </c>
      <c r="E1784" s="4" t="str">
        <f>TEXT(SalesDataTable[[#This Row],[Order Date]],"mmm")</f>
        <v>Aug</v>
      </c>
      <c r="F1784" s="4" t="s">
        <v>0</v>
      </c>
      <c r="G1784" s="4" t="s">
        <v>50</v>
      </c>
      <c r="H1784" s="4" t="s">
        <v>2</v>
      </c>
      <c r="I1784" s="4" t="s">
        <v>13</v>
      </c>
      <c r="J1784" s="4" t="s">
        <v>34</v>
      </c>
      <c r="K1784" s="4" t="s">
        <v>35</v>
      </c>
      <c r="L1784" s="8">
        <v>2</v>
      </c>
      <c r="M1784" s="5">
        <v>41.05</v>
      </c>
      <c r="N1784" s="6">
        <v>0.05</v>
      </c>
      <c r="O1784" s="5">
        <v>14.47</v>
      </c>
      <c r="P1784" s="5">
        <f t="shared" si="108"/>
        <v>77.99499999999999</v>
      </c>
      <c r="Q1784" s="5">
        <f t="shared" si="109"/>
        <v>28.94</v>
      </c>
      <c r="R1784" s="5">
        <f t="shared" si="110"/>
        <v>49.054999999999993</v>
      </c>
      <c r="S1784" s="7">
        <f t="shared" si="111"/>
        <v>0.62895057375472785</v>
      </c>
    </row>
    <row r="1785" spans="1:19" ht="15.6">
      <c r="A1785" s="2">
        <v>4733</v>
      </c>
      <c r="B1785" s="3">
        <v>46263</v>
      </c>
      <c r="C1785" s="4">
        <f>YEAR(SalesDataTable[[#This Row],[Order Date]])</f>
        <v>2026</v>
      </c>
      <c r="D1785" s="10" t="str">
        <f>"Q"&amp;ROUNDUP(MONTH(SalesDataTable[[#This Row],[Order Date]])/3,0)</f>
        <v>Q3</v>
      </c>
      <c r="E1785" s="4" t="str">
        <f>TEXT(SalesDataTable[[#This Row],[Order Date]],"mmm")</f>
        <v>Aug</v>
      </c>
      <c r="F1785" s="4" t="s">
        <v>11</v>
      </c>
      <c r="G1785" s="4" t="s">
        <v>12</v>
      </c>
      <c r="H1785" s="4" t="s">
        <v>2</v>
      </c>
      <c r="I1785" s="4" t="s">
        <v>13</v>
      </c>
      <c r="J1785" s="4" t="s">
        <v>9</v>
      </c>
      <c r="K1785" s="4" t="s">
        <v>37</v>
      </c>
      <c r="L1785" s="8">
        <v>2</v>
      </c>
      <c r="M1785" s="5">
        <v>153.63999999999999</v>
      </c>
      <c r="N1785" s="6">
        <v>0.05</v>
      </c>
      <c r="O1785" s="5">
        <v>77.709999999999994</v>
      </c>
      <c r="P1785" s="5">
        <f t="shared" si="108"/>
        <v>291.91599999999994</v>
      </c>
      <c r="Q1785" s="5">
        <f t="shared" si="109"/>
        <v>155.41999999999999</v>
      </c>
      <c r="R1785" s="5">
        <f t="shared" si="110"/>
        <v>136.49599999999995</v>
      </c>
      <c r="S1785" s="7">
        <f t="shared" si="111"/>
        <v>0.46758656599843784</v>
      </c>
    </row>
    <row r="1786" spans="1:19" ht="15.6">
      <c r="A1786" s="2">
        <v>4827</v>
      </c>
      <c r="B1786" s="3">
        <v>46263</v>
      </c>
      <c r="C1786" s="4">
        <f>YEAR(SalesDataTable[[#This Row],[Order Date]])</f>
        <v>2026</v>
      </c>
      <c r="D1786" s="10" t="str">
        <f>"Q"&amp;ROUNDUP(MONTH(SalesDataTable[[#This Row],[Order Date]])/3,0)</f>
        <v>Q3</v>
      </c>
      <c r="E1786" s="4" t="str">
        <f>TEXT(SalesDataTable[[#This Row],[Order Date]],"mmm")</f>
        <v>Aug</v>
      </c>
      <c r="F1786" s="4" t="s">
        <v>11</v>
      </c>
      <c r="G1786" s="4" t="s">
        <v>12</v>
      </c>
      <c r="H1786" s="4" t="s">
        <v>2</v>
      </c>
      <c r="I1786" s="4" t="s">
        <v>3</v>
      </c>
      <c r="J1786" s="4" t="s">
        <v>14</v>
      </c>
      <c r="K1786" s="4" t="s">
        <v>15</v>
      </c>
      <c r="L1786" s="8">
        <v>5</v>
      </c>
      <c r="M1786" s="5">
        <v>36.700000000000003</v>
      </c>
      <c r="N1786" s="6">
        <v>0</v>
      </c>
      <c r="O1786" s="5">
        <v>13.45</v>
      </c>
      <c r="P1786" s="5">
        <f t="shared" si="108"/>
        <v>183.5</v>
      </c>
      <c r="Q1786" s="5">
        <f t="shared" si="109"/>
        <v>67.25</v>
      </c>
      <c r="R1786" s="5">
        <f t="shared" si="110"/>
        <v>116.25</v>
      </c>
      <c r="S1786" s="7">
        <f t="shared" si="111"/>
        <v>0.63351498637602177</v>
      </c>
    </row>
    <row r="1787" spans="1:19" ht="15.6">
      <c r="A1787" s="2">
        <v>5180</v>
      </c>
      <c r="B1787" s="3">
        <v>46263</v>
      </c>
      <c r="C1787" s="4">
        <f>YEAR(SalesDataTable[[#This Row],[Order Date]])</f>
        <v>2026</v>
      </c>
      <c r="D1787" s="10" t="str">
        <f>"Q"&amp;ROUNDUP(MONTH(SalesDataTable[[#This Row],[Order Date]])/3,0)</f>
        <v>Q3</v>
      </c>
      <c r="E1787" s="4" t="str">
        <f>TEXT(SalesDataTable[[#This Row],[Order Date]],"mmm")</f>
        <v>Aug</v>
      </c>
      <c r="F1787" s="4" t="s">
        <v>0</v>
      </c>
      <c r="G1787" s="4" t="s">
        <v>50</v>
      </c>
      <c r="H1787" s="4" t="s">
        <v>8</v>
      </c>
      <c r="I1787" s="4" t="s">
        <v>16</v>
      </c>
      <c r="J1787" s="4" t="s">
        <v>23</v>
      </c>
      <c r="K1787" s="4" t="s">
        <v>51</v>
      </c>
      <c r="L1787" s="8">
        <v>8</v>
      </c>
      <c r="M1787" s="5">
        <v>124</v>
      </c>
      <c r="N1787" s="6">
        <v>0.1</v>
      </c>
      <c r="O1787" s="5">
        <v>61.85</v>
      </c>
      <c r="P1787" s="5">
        <f t="shared" si="108"/>
        <v>892.80000000000007</v>
      </c>
      <c r="Q1787" s="5">
        <f t="shared" si="109"/>
        <v>494.8</v>
      </c>
      <c r="R1787" s="5">
        <f t="shared" si="110"/>
        <v>398.00000000000006</v>
      </c>
      <c r="S1787" s="7">
        <f t="shared" si="111"/>
        <v>0.44578853046594985</v>
      </c>
    </row>
    <row r="1788" spans="1:19" ht="15.6">
      <c r="A1788" s="2">
        <v>121</v>
      </c>
      <c r="B1788" s="3">
        <v>46264</v>
      </c>
      <c r="C1788" s="4">
        <f>YEAR(SalesDataTable[[#This Row],[Order Date]])</f>
        <v>2026</v>
      </c>
      <c r="D1788" s="10" t="str">
        <f>"Q"&amp;ROUNDUP(MONTH(SalesDataTable[[#This Row],[Order Date]])/3,0)</f>
        <v>Q3</v>
      </c>
      <c r="E1788" s="4" t="str">
        <f>TEXT(SalesDataTable[[#This Row],[Order Date]],"mmm")</f>
        <v>Aug</v>
      </c>
      <c r="F1788" s="4" t="s">
        <v>6</v>
      </c>
      <c r="G1788" s="4" t="s">
        <v>7</v>
      </c>
      <c r="H1788" s="4" t="s">
        <v>28</v>
      </c>
      <c r="I1788" s="4" t="s">
        <v>13</v>
      </c>
      <c r="J1788" s="4" t="s">
        <v>4</v>
      </c>
      <c r="K1788" s="4" t="s">
        <v>5</v>
      </c>
      <c r="L1788" s="8">
        <v>1</v>
      </c>
      <c r="M1788" s="5">
        <v>81.23</v>
      </c>
      <c r="N1788" s="6">
        <v>0.1</v>
      </c>
      <c r="O1788" s="5">
        <v>42.65</v>
      </c>
      <c r="P1788" s="5">
        <f t="shared" si="108"/>
        <v>73.106999999999999</v>
      </c>
      <c r="Q1788" s="5">
        <f t="shared" si="109"/>
        <v>42.65</v>
      </c>
      <c r="R1788" s="5">
        <f t="shared" si="110"/>
        <v>30.457000000000001</v>
      </c>
      <c r="S1788" s="7">
        <f t="shared" si="111"/>
        <v>0.41660853269864723</v>
      </c>
    </row>
    <row r="1789" spans="1:19" ht="15.6">
      <c r="A1789" s="2">
        <v>618</v>
      </c>
      <c r="B1789" s="3">
        <v>46264</v>
      </c>
      <c r="C1789" s="4">
        <f>YEAR(SalesDataTable[[#This Row],[Order Date]])</f>
        <v>2026</v>
      </c>
      <c r="D1789" s="10" t="str">
        <f>"Q"&amp;ROUNDUP(MONTH(SalesDataTable[[#This Row],[Order Date]])/3,0)</f>
        <v>Q3</v>
      </c>
      <c r="E1789" s="4" t="str">
        <f>TEXT(SalesDataTable[[#This Row],[Order Date]],"mmm")</f>
        <v>Aug</v>
      </c>
      <c r="F1789" s="4" t="s">
        <v>6</v>
      </c>
      <c r="G1789" s="4" t="s">
        <v>43</v>
      </c>
      <c r="H1789" s="4" t="s">
        <v>2</v>
      </c>
      <c r="I1789" s="4" t="s">
        <v>16</v>
      </c>
      <c r="J1789" s="4" t="s">
        <v>4</v>
      </c>
      <c r="K1789" s="4" t="s">
        <v>26</v>
      </c>
      <c r="L1789" s="8">
        <v>2</v>
      </c>
      <c r="M1789" s="5">
        <v>41.06</v>
      </c>
      <c r="N1789" s="6">
        <v>0.05</v>
      </c>
      <c r="O1789" s="5">
        <v>16.559999999999999</v>
      </c>
      <c r="P1789" s="5">
        <f t="shared" si="108"/>
        <v>78.013999999999996</v>
      </c>
      <c r="Q1789" s="5">
        <f t="shared" si="109"/>
        <v>33.119999999999997</v>
      </c>
      <c r="R1789" s="5">
        <f t="shared" si="110"/>
        <v>44.893999999999998</v>
      </c>
      <c r="S1789" s="7">
        <f t="shared" si="111"/>
        <v>0.5754608147255621</v>
      </c>
    </row>
    <row r="1790" spans="1:19" ht="15.6">
      <c r="A1790" s="2">
        <v>2860</v>
      </c>
      <c r="B1790" s="3">
        <v>46264</v>
      </c>
      <c r="C1790" s="4">
        <f>YEAR(SalesDataTable[[#This Row],[Order Date]])</f>
        <v>2026</v>
      </c>
      <c r="D1790" s="10" t="str">
        <f>"Q"&amp;ROUNDUP(MONTH(SalesDataTable[[#This Row],[Order Date]])/3,0)</f>
        <v>Q3</v>
      </c>
      <c r="E1790" s="4" t="str">
        <f>TEXT(SalesDataTable[[#This Row],[Order Date]],"mmm")</f>
        <v>Aug</v>
      </c>
      <c r="F1790" s="4" t="s">
        <v>20</v>
      </c>
      <c r="G1790" s="4" t="s">
        <v>31</v>
      </c>
      <c r="H1790" s="4" t="s">
        <v>28</v>
      </c>
      <c r="I1790" s="4" t="s">
        <v>3</v>
      </c>
      <c r="J1790" s="4" t="s">
        <v>9</v>
      </c>
      <c r="K1790" s="4" t="s">
        <v>17</v>
      </c>
      <c r="L1790" s="8">
        <v>1</v>
      </c>
      <c r="M1790" s="5">
        <v>143.49</v>
      </c>
      <c r="N1790" s="6">
        <v>0.1</v>
      </c>
      <c r="O1790" s="5">
        <v>80.72</v>
      </c>
      <c r="P1790" s="5">
        <f t="shared" si="108"/>
        <v>129.14100000000002</v>
      </c>
      <c r="Q1790" s="5">
        <f t="shared" si="109"/>
        <v>80.72</v>
      </c>
      <c r="R1790" s="5">
        <f t="shared" si="110"/>
        <v>48.421000000000021</v>
      </c>
      <c r="S1790" s="7">
        <f t="shared" si="111"/>
        <v>0.3749467636149636</v>
      </c>
    </row>
    <row r="1791" spans="1:19" ht="15.6">
      <c r="A1791" s="2">
        <v>3768</v>
      </c>
      <c r="B1791" s="3">
        <v>46264</v>
      </c>
      <c r="C1791" s="4">
        <f>YEAR(SalesDataTable[[#This Row],[Order Date]])</f>
        <v>2026</v>
      </c>
      <c r="D1791" s="10" t="str">
        <f>"Q"&amp;ROUNDUP(MONTH(SalesDataTable[[#This Row],[Order Date]])/3,0)</f>
        <v>Q3</v>
      </c>
      <c r="E1791" s="4" t="str">
        <f>TEXT(SalesDataTable[[#This Row],[Order Date]],"mmm")</f>
        <v>Aug</v>
      </c>
      <c r="F1791" s="4" t="s">
        <v>11</v>
      </c>
      <c r="G1791" s="4" t="s">
        <v>18</v>
      </c>
      <c r="H1791" s="4" t="s">
        <v>19</v>
      </c>
      <c r="I1791" s="4" t="s">
        <v>13</v>
      </c>
      <c r="J1791" s="4" t="s">
        <v>9</v>
      </c>
      <c r="K1791" s="4" t="s">
        <v>17</v>
      </c>
      <c r="L1791" s="8">
        <v>1</v>
      </c>
      <c r="M1791" s="5">
        <v>143.38</v>
      </c>
      <c r="N1791" s="6">
        <v>0</v>
      </c>
      <c r="O1791" s="5">
        <v>78.37</v>
      </c>
      <c r="P1791" s="5">
        <f t="shared" si="108"/>
        <v>143.38</v>
      </c>
      <c r="Q1791" s="5">
        <f t="shared" si="109"/>
        <v>78.37</v>
      </c>
      <c r="R1791" s="5">
        <f t="shared" si="110"/>
        <v>65.009999999999991</v>
      </c>
      <c r="S1791" s="7">
        <f t="shared" si="111"/>
        <v>0.45341051750592826</v>
      </c>
    </row>
    <row r="1792" spans="1:19" ht="15.6">
      <c r="A1792" s="2">
        <v>3987</v>
      </c>
      <c r="B1792" s="3">
        <v>46264</v>
      </c>
      <c r="C1792" s="4">
        <f>YEAR(SalesDataTable[[#This Row],[Order Date]])</f>
        <v>2026</v>
      </c>
      <c r="D1792" s="10" t="str">
        <f>"Q"&amp;ROUNDUP(MONTH(SalesDataTable[[#This Row],[Order Date]])/3,0)</f>
        <v>Q3</v>
      </c>
      <c r="E1792" s="4" t="str">
        <f>TEXT(SalesDataTable[[#This Row],[Order Date]],"mmm")</f>
        <v>Aug</v>
      </c>
      <c r="F1792" s="4" t="s">
        <v>6</v>
      </c>
      <c r="G1792" s="4" t="s">
        <v>43</v>
      </c>
      <c r="H1792" s="4" t="s">
        <v>28</v>
      </c>
      <c r="I1792" s="4" t="s">
        <v>16</v>
      </c>
      <c r="J1792" s="4" t="s">
        <v>9</v>
      </c>
      <c r="K1792" s="4" t="s">
        <v>17</v>
      </c>
      <c r="L1792" s="8">
        <v>1</v>
      </c>
      <c r="M1792" s="5">
        <v>144.54</v>
      </c>
      <c r="N1792" s="6">
        <v>0</v>
      </c>
      <c r="O1792" s="5">
        <v>78.77</v>
      </c>
      <c r="P1792" s="5">
        <f t="shared" si="108"/>
        <v>144.54</v>
      </c>
      <c r="Q1792" s="5">
        <f t="shared" si="109"/>
        <v>78.77</v>
      </c>
      <c r="R1792" s="5">
        <f t="shared" si="110"/>
        <v>65.77</v>
      </c>
      <c r="S1792" s="7">
        <f t="shared" si="111"/>
        <v>0.45502974955029751</v>
      </c>
    </row>
    <row r="1793" spans="1:19" ht="15.6">
      <c r="A1793" s="2">
        <v>4990</v>
      </c>
      <c r="B1793" s="3">
        <v>46264</v>
      </c>
      <c r="C1793" s="4">
        <f>YEAR(SalesDataTable[[#This Row],[Order Date]])</f>
        <v>2026</v>
      </c>
      <c r="D1793" s="10" t="str">
        <f>"Q"&amp;ROUNDUP(MONTH(SalesDataTable[[#This Row],[Order Date]])/3,0)</f>
        <v>Q3</v>
      </c>
      <c r="E1793" s="4" t="str">
        <f>TEXT(SalesDataTable[[#This Row],[Order Date]],"mmm")</f>
        <v>Aug</v>
      </c>
      <c r="F1793" s="4" t="s">
        <v>20</v>
      </c>
      <c r="G1793" s="4" t="s">
        <v>33</v>
      </c>
      <c r="H1793" s="4" t="s">
        <v>28</v>
      </c>
      <c r="I1793" s="4" t="s">
        <v>3</v>
      </c>
      <c r="J1793" s="4" t="s">
        <v>34</v>
      </c>
      <c r="K1793" s="4" t="s">
        <v>35</v>
      </c>
      <c r="L1793" s="8">
        <v>1</v>
      </c>
      <c r="M1793" s="5">
        <v>40.92</v>
      </c>
      <c r="N1793" s="6">
        <v>0.1</v>
      </c>
      <c r="O1793" s="5">
        <v>14.94</v>
      </c>
      <c r="P1793" s="5">
        <f t="shared" si="108"/>
        <v>36.828000000000003</v>
      </c>
      <c r="Q1793" s="5">
        <f t="shared" si="109"/>
        <v>14.94</v>
      </c>
      <c r="R1793" s="5">
        <f t="shared" si="110"/>
        <v>21.888000000000005</v>
      </c>
      <c r="S1793" s="7">
        <f t="shared" si="111"/>
        <v>0.59433040078201382</v>
      </c>
    </row>
    <row r="1794" spans="1:19" ht="15.6">
      <c r="A1794" s="2">
        <v>348</v>
      </c>
      <c r="B1794" s="3">
        <v>46265</v>
      </c>
      <c r="C1794" s="4">
        <f>YEAR(SalesDataTable[[#This Row],[Order Date]])</f>
        <v>2026</v>
      </c>
      <c r="D1794" s="10" t="str">
        <f>"Q"&amp;ROUNDUP(MONTH(SalesDataTable[[#This Row],[Order Date]])/3,0)</f>
        <v>Q3</v>
      </c>
      <c r="E1794" s="4" t="str">
        <f>TEXT(SalesDataTable[[#This Row],[Order Date]],"mmm")</f>
        <v>Aug</v>
      </c>
      <c r="F1794" s="4" t="s">
        <v>6</v>
      </c>
      <c r="G1794" s="4" t="s">
        <v>43</v>
      </c>
      <c r="H1794" s="4" t="s">
        <v>8</v>
      </c>
      <c r="I1794" s="4" t="s">
        <v>16</v>
      </c>
      <c r="J1794" s="4" t="s">
        <v>9</v>
      </c>
      <c r="K1794" s="4" t="s">
        <v>37</v>
      </c>
      <c r="L1794" s="8">
        <v>5</v>
      </c>
      <c r="M1794" s="5">
        <v>151.21</v>
      </c>
      <c r="N1794" s="6">
        <v>0.15</v>
      </c>
      <c r="O1794" s="5">
        <v>77.12</v>
      </c>
      <c r="P1794" s="5">
        <f t="shared" ref="P1794:P1857" si="112">L1794*M1794*(1-N1794)</f>
        <v>642.64250000000004</v>
      </c>
      <c r="Q1794" s="5">
        <f t="shared" ref="Q1794:Q1857" si="113">L1794*O1794</f>
        <v>385.6</v>
      </c>
      <c r="R1794" s="5">
        <f t="shared" ref="R1794:R1857" si="114">P1794-Q1794</f>
        <v>257.04250000000002</v>
      </c>
      <c r="S1794" s="7">
        <f t="shared" ref="S1794:S1857" si="115">IFERROR(R1794/P1794,0)</f>
        <v>0.39997743691087967</v>
      </c>
    </row>
    <row r="1795" spans="1:19" ht="15.6">
      <c r="A1795" s="2">
        <v>1642</v>
      </c>
      <c r="B1795" s="3">
        <v>46265</v>
      </c>
      <c r="C1795" s="4">
        <f>YEAR(SalesDataTable[[#This Row],[Order Date]])</f>
        <v>2026</v>
      </c>
      <c r="D1795" s="10" t="str">
        <f>"Q"&amp;ROUNDUP(MONTH(SalesDataTable[[#This Row],[Order Date]])/3,0)</f>
        <v>Q3</v>
      </c>
      <c r="E1795" s="4" t="str">
        <f>TEXT(SalesDataTable[[#This Row],[Order Date]],"mmm")</f>
        <v>Aug</v>
      </c>
      <c r="F1795" s="4" t="s">
        <v>20</v>
      </c>
      <c r="G1795" s="4" t="s">
        <v>33</v>
      </c>
      <c r="H1795" s="4" t="s">
        <v>28</v>
      </c>
      <c r="I1795" s="4" t="s">
        <v>13</v>
      </c>
      <c r="J1795" s="4" t="s">
        <v>34</v>
      </c>
      <c r="K1795" s="4" t="s">
        <v>35</v>
      </c>
      <c r="L1795" s="8">
        <v>1</v>
      </c>
      <c r="M1795" s="5">
        <v>40.770000000000003</v>
      </c>
      <c r="N1795" s="6">
        <v>0</v>
      </c>
      <c r="O1795" s="5">
        <v>15.13</v>
      </c>
      <c r="P1795" s="5">
        <f t="shared" si="112"/>
        <v>40.770000000000003</v>
      </c>
      <c r="Q1795" s="5">
        <f t="shared" si="113"/>
        <v>15.13</v>
      </c>
      <c r="R1795" s="5">
        <f t="shared" si="114"/>
        <v>25.64</v>
      </c>
      <c r="S1795" s="7">
        <f t="shared" si="115"/>
        <v>0.62889379445670834</v>
      </c>
    </row>
    <row r="1796" spans="1:19" ht="15.6">
      <c r="A1796" s="2">
        <v>2146</v>
      </c>
      <c r="B1796" s="3">
        <v>46265</v>
      </c>
      <c r="C1796" s="4">
        <f>YEAR(SalesDataTable[[#This Row],[Order Date]])</f>
        <v>2026</v>
      </c>
      <c r="D1796" s="10" t="str">
        <f>"Q"&amp;ROUNDUP(MONTH(SalesDataTable[[#This Row],[Order Date]])/3,0)</f>
        <v>Q3</v>
      </c>
      <c r="E1796" s="4" t="str">
        <f>TEXT(SalesDataTable[[#This Row],[Order Date]],"mmm")</f>
        <v>Aug</v>
      </c>
      <c r="F1796" s="4" t="s">
        <v>0</v>
      </c>
      <c r="G1796" s="4" t="s">
        <v>1</v>
      </c>
      <c r="H1796" s="4" t="s">
        <v>28</v>
      </c>
      <c r="I1796" s="4" t="s">
        <v>13</v>
      </c>
      <c r="J1796" s="4" t="s">
        <v>34</v>
      </c>
      <c r="K1796" s="4" t="s">
        <v>42</v>
      </c>
      <c r="L1796" s="8">
        <v>1</v>
      </c>
      <c r="M1796" s="5">
        <v>35.47</v>
      </c>
      <c r="N1796" s="6">
        <v>0.05</v>
      </c>
      <c r="O1796" s="5">
        <v>14.1</v>
      </c>
      <c r="P1796" s="5">
        <f t="shared" si="112"/>
        <v>33.6965</v>
      </c>
      <c r="Q1796" s="5">
        <f t="shared" si="113"/>
        <v>14.1</v>
      </c>
      <c r="R1796" s="5">
        <f t="shared" si="114"/>
        <v>19.596499999999999</v>
      </c>
      <c r="S1796" s="7">
        <f t="shared" si="115"/>
        <v>0.58155891561438122</v>
      </c>
    </row>
    <row r="1797" spans="1:19" ht="15.6">
      <c r="A1797" s="2">
        <v>2629</v>
      </c>
      <c r="B1797" s="3">
        <v>46265</v>
      </c>
      <c r="C1797" s="4">
        <f>YEAR(SalesDataTable[[#This Row],[Order Date]])</f>
        <v>2026</v>
      </c>
      <c r="D1797" s="10" t="str">
        <f>"Q"&amp;ROUNDUP(MONTH(SalesDataTable[[#This Row],[Order Date]])/3,0)</f>
        <v>Q3</v>
      </c>
      <c r="E1797" s="4" t="str">
        <f>TEXT(SalesDataTable[[#This Row],[Order Date]],"mmm")</f>
        <v>Aug</v>
      </c>
      <c r="F1797" s="4" t="s">
        <v>20</v>
      </c>
      <c r="G1797" s="4" t="s">
        <v>33</v>
      </c>
      <c r="H1797" s="4" t="s">
        <v>2</v>
      </c>
      <c r="I1797" s="4" t="s">
        <v>3</v>
      </c>
      <c r="J1797" s="4" t="s">
        <v>4</v>
      </c>
      <c r="K1797" s="4" t="s">
        <v>5</v>
      </c>
      <c r="L1797" s="8">
        <v>1</v>
      </c>
      <c r="M1797" s="5">
        <v>81.72</v>
      </c>
      <c r="N1797" s="6">
        <v>0</v>
      </c>
      <c r="O1797" s="5">
        <v>42.38</v>
      </c>
      <c r="P1797" s="5">
        <f t="shared" si="112"/>
        <v>81.72</v>
      </c>
      <c r="Q1797" s="5">
        <f t="shared" si="113"/>
        <v>42.38</v>
      </c>
      <c r="R1797" s="5">
        <f t="shared" si="114"/>
        <v>39.339999999999996</v>
      </c>
      <c r="S1797" s="7">
        <f t="shared" si="115"/>
        <v>0.48139990210474787</v>
      </c>
    </row>
    <row r="1798" spans="1:19" ht="15.6">
      <c r="A1798" s="2">
        <v>2870</v>
      </c>
      <c r="B1798" s="3">
        <v>46265</v>
      </c>
      <c r="C1798" s="4">
        <f>YEAR(SalesDataTable[[#This Row],[Order Date]])</f>
        <v>2026</v>
      </c>
      <c r="D1798" s="10" t="str">
        <f>"Q"&amp;ROUNDUP(MONTH(SalesDataTable[[#This Row],[Order Date]])/3,0)</f>
        <v>Q3</v>
      </c>
      <c r="E1798" s="4" t="str">
        <f>TEXT(SalesDataTable[[#This Row],[Order Date]],"mmm")</f>
        <v>Aug</v>
      </c>
      <c r="F1798" s="4" t="s">
        <v>20</v>
      </c>
      <c r="G1798" s="4" t="s">
        <v>31</v>
      </c>
      <c r="H1798" s="4" t="s">
        <v>2</v>
      </c>
      <c r="I1798" s="4" t="s">
        <v>13</v>
      </c>
      <c r="J1798" s="4" t="s">
        <v>14</v>
      </c>
      <c r="K1798" s="4" t="s">
        <v>32</v>
      </c>
      <c r="L1798" s="8">
        <v>1</v>
      </c>
      <c r="M1798" s="5">
        <v>45.84</v>
      </c>
      <c r="N1798" s="6">
        <v>0</v>
      </c>
      <c r="O1798" s="5">
        <v>17.84</v>
      </c>
      <c r="P1798" s="5">
        <f t="shared" si="112"/>
        <v>45.84</v>
      </c>
      <c r="Q1798" s="5">
        <f t="shared" si="113"/>
        <v>17.84</v>
      </c>
      <c r="R1798" s="5">
        <f t="shared" si="114"/>
        <v>28.000000000000004</v>
      </c>
      <c r="S1798" s="7">
        <f t="shared" si="115"/>
        <v>0.61082024432809778</v>
      </c>
    </row>
    <row r="1799" spans="1:19" ht="15.6">
      <c r="A1799" s="2">
        <v>2975</v>
      </c>
      <c r="B1799" s="3">
        <v>46265</v>
      </c>
      <c r="C1799" s="4">
        <f>YEAR(SalesDataTable[[#This Row],[Order Date]])</f>
        <v>2026</v>
      </c>
      <c r="D1799" s="10" t="str">
        <f>"Q"&amp;ROUNDUP(MONTH(SalesDataTable[[#This Row],[Order Date]])/3,0)</f>
        <v>Q3</v>
      </c>
      <c r="E1799" s="4" t="str">
        <f>TEXT(SalesDataTable[[#This Row],[Order Date]],"mmm")</f>
        <v>Aug</v>
      </c>
      <c r="F1799" s="4" t="s">
        <v>6</v>
      </c>
      <c r="G1799" s="4" t="s">
        <v>43</v>
      </c>
      <c r="H1799" s="4" t="s">
        <v>2</v>
      </c>
      <c r="I1799" s="4" t="s">
        <v>13</v>
      </c>
      <c r="J1799" s="4" t="s">
        <v>14</v>
      </c>
      <c r="K1799" s="4" t="s">
        <v>32</v>
      </c>
      <c r="L1799" s="8">
        <v>1</v>
      </c>
      <c r="M1799" s="5">
        <v>46.59</v>
      </c>
      <c r="N1799" s="6">
        <v>0</v>
      </c>
      <c r="O1799" s="5">
        <v>18.47</v>
      </c>
      <c r="P1799" s="5">
        <f t="shared" si="112"/>
        <v>46.59</v>
      </c>
      <c r="Q1799" s="5">
        <f t="shared" si="113"/>
        <v>18.47</v>
      </c>
      <c r="R1799" s="5">
        <f t="shared" si="114"/>
        <v>28.120000000000005</v>
      </c>
      <c r="S1799" s="7">
        <f t="shared" si="115"/>
        <v>0.60356299635114841</v>
      </c>
    </row>
    <row r="1800" spans="1:19" ht="15.6">
      <c r="A1800" s="2">
        <v>3163</v>
      </c>
      <c r="B1800" s="3">
        <v>46265</v>
      </c>
      <c r="C1800" s="4">
        <f>YEAR(SalesDataTable[[#This Row],[Order Date]])</f>
        <v>2026</v>
      </c>
      <c r="D1800" s="10" t="str">
        <f>"Q"&amp;ROUNDUP(MONTH(SalesDataTable[[#This Row],[Order Date]])/3,0)</f>
        <v>Q3</v>
      </c>
      <c r="E1800" s="4" t="str">
        <f>TEXT(SalesDataTable[[#This Row],[Order Date]],"mmm")</f>
        <v>Aug</v>
      </c>
      <c r="F1800" s="4" t="s">
        <v>0</v>
      </c>
      <c r="G1800" s="4" t="s">
        <v>50</v>
      </c>
      <c r="H1800" s="4" t="s">
        <v>19</v>
      </c>
      <c r="I1800" s="4" t="s">
        <v>16</v>
      </c>
      <c r="J1800" s="4" t="s">
        <v>9</v>
      </c>
      <c r="K1800" s="4" t="s">
        <v>46</v>
      </c>
      <c r="L1800" s="8">
        <v>1</v>
      </c>
      <c r="M1800" s="5">
        <v>69.959999999999994</v>
      </c>
      <c r="N1800" s="6">
        <v>0</v>
      </c>
      <c r="O1800" s="5">
        <v>32.340000000000003</v>
      </c>
      <c r="P1800" s="5">
        <f t="shared" si="112"/>
        <v>69.959999999999994</v>
      </c>
      <c r="Q1800" s="5">
        <f t="shared" si="113"/>
        <v>32.340000000000003</v>
      </c>
      <c r="R1800" s="5">
        <f t="shared" si="114"/>
        <v>37.61999999999999</v>
      </c>
      <c r="S1800" s="7">
        <f t="shared" si="115"/>
        <v>0.53773584905660365</v>
      </c>
    </row>
    <row r="1801" spans="1:19" ht="15.6">
      <c r="A1801" s="2">
        <v>94</v>
      </c>
      <c r="B1801" s="3">
        <v>46266</v>
      </c>
      <c r="C1801" s="4">
        <f>YEAR(SalesDataTable[[#This Row],[Order Date]])</f>
        <v>2026</v>
      </c>
      <c r="D1801" s="10" t="str">
        <f>"Q"&amp;ROUNDUP(MONTH(SalesDataTable[[#This Row],[Order Date]])/3,0)</f>
        <v>Q3</v>
      </c>
      <c r="E1801" s="4" t="str">
        <f>TEXT(SalesDataTable[[#This Row],[Order Date]],"mmm")</f>
        <v>Sep</v>
      </c>
      <c r="F1801" s="4" t="s">
        <v>6</v>
      </c>
      <c r="G1801" s="4" t="s">
        <v>27</v>
      </c>
      <c r="H1801" s="4" t="s">
        <v>19</v>
      </c>
      <c r="I1801" s="4" t="s">
        <v>3</v>
      </c>
      <c r="J1801" s="4" t="s">
        <v>4</v>
      </c>
      <c r="K1801" s="4" t="s">
        <v>22</v>
      </c>
      <c r="L1801" s="8">
        <v>5</v>
      </c>
      <c r="M1801" s="5">
        <v>50.76</v>
      </c>
      <c r="N1801" s="6">
        <v>0</v>
      </c>
      <c r="O1801" s="5">
        <v>22.89</v>
      </c>
      <c r="P1801" s="5">
        <f t="shared" si="112"/>
        <v>253.79999999999998</v>
      </c>
      <c r="Q1801" s="5">
        <f t="shared" si="113"/>
        <v>114.45</v>
      </c>
      <c r="R1801" s="5">
        <f t="shared" si="114"/>
        <v>139.34999999999997</v>
      </c>
      <c r="S1801" s="7">
        <f t="shared" si="115"/>
        <v>0.54905437352245856</v>
      </c>
    </row>
    <row r="1802" spans="1:19" ht="15.6">
      <c r="A1802" s="2">
        <v>271</v>
      </c>
      <c r="B1802" s="3">
        <v>46266</v>
      </c>
      <c r="C1802" s="4">
        <f>YEAR(SalesDataTable[[#This Row],[Order Date]])</f>
        <v>2026</v>
      </c>
      <c r="D1802" s="10" t="str">
        <f>"Q"&amp;ROUNDUP(MONTH(SalesDataTable[[#This Row],[Order Date]])/3,0)</f>
        <v>Q3</v>
      </c>
      <c r="E1802" s="4" t="str">
        <f>TEXT(SalesDataTable[[#This Row],[Order Date]],"mmm")</f>
        <v>Sep</v>
      </c>
      <c r="F1802" s="4" t="s">
        <v>6</v>
      </c>
      <c r="G1802" s="4" t="s">
        <v>43</v>
      </c>
      <c r="H1802" s="4" t="s">
        <v>28</v>
      </c>
      <c r="I1802" s="4" t="s">
        <v>3</v>
      </c>
      <c r="J1802" s="4" t="s">
        <v>9</v>
      </c>
      <c r="K1802" s="4" t="s">
        <v>10</v>
      </c>
      <c r="L1802" s="8">
        <v>1</v>
      </c>
      <c r="M1802" s="5">
        <v>94.29</v>
      </c>
      <c r="N1802" s="6">
        <v>0.1</v>
      </c>
      <c r="O1802" s="5">
        <v>45.12</v>
      </c>
      <c r="P1802" s="5">
        <f t="shared" si="112"/>
        <v>84.861000000000004</v>
      </c>
      <c r="Q1802" s="5">
        <f t="shared" si="113"/>
        <v>45.12</v>
      </c>
      <c r="R1802" s="5">
        <f t="shared" si="114"/>
        <v>39.741000000000007</v>
      </c>
      <c r="S1802" s="7">
        <f t="shared" si="115"/>
        <v>0.46830699614663984</v>
      </c>
    </row>
    <row r="1803" spans="1:19" ht="15.6">
      <c r="A1803" s="2">
        <v>1481</v>
      </c>
      <c r="B1803" s="3">
        <v>46266</v>
      </c>
      <c r="C1803" s="4">
        <f>YEAR(SalesDataTable[[#This Row],[Order Date]])</f>
        <v>2026</v>
      </c>
      <c r="D1803" s="10" t="str">
        <f>"Q"&amp;ROUNDUP(MONTH(SalesDataTable[[#This Row],[Order Date]])/3,0)</f>
        <v>Q3</v>
      </c>
      <c r="E1803" s="4" t="str">
        <f>TEXT(SalesDataTable[[#This Row],[Order Date]],"mmm")</f>
        <v>Sep</v>
      </c>
      <c r="F1803" s="4" t="s">
        <v>6</v>
      </c>
      <c r="G1803" s="4" t="s">
        <v>43</v>
      </c>
      <c r="H1803" s="4" t="s">
        <v>8</v>
      </c>
      <c r="I1803" s="4" t="s">
        <v>16</v>
      </c>
      <c r="J1803" s="4" t="s">
        <v>4</v>
      </c>
      <c r="K1803" s="4" t="s">
        <v>5</v>
      </c>
      <c r="L1803" s="8">
        <v>6</v>
      </c>
      <c r="M1803" s="5">
        <v>81.430000000000007</v>
      </c>
      <c r="N1803" s="6">
        <v>0.05</v>
      </c>
      <c r="O1803" s="5">
        <v>42.24</v>
      </c>
      <c r="P1803" s="5">
        <f t="shared" si="112"/>
        <v>464.15100000000001</v>
      </c>
      <c r="Q1803" s="5">
        <f t="shared" si="113"/>
        <v>253.44</v>
      </c>
      <c r="R1803" s="5">
        <f t="shared" si="114"/>
        <v>210.71100000000001</v>
      </c>
      <c r="S1803" s="7">
        <f t="shared" si="115"/>
        <v>0.45397079829624415</v>
      </c>
    </row>
    <row r="1804" spans="1:19" ht="15.6">
      <c r="A1804" s="2">
        <v>1663</v>
      </c>
      <c r="B1804" s="3">
        <v>46266</v>
      </c>
      <c r="C1804" s="4">
        <f>YEAR(SalesDataTable[[#This Row],[Order Date]])</f>
        <v>2026</v>
      </c>
      <c r="D1804" s="10" t="str">
        <f>"Q"&amp;ROUNDUP(MONTH(SalesDataTable[[#This Row],[Order Date]])/3,0)</f>
        <v>Q3</v>
      </c>
      <c r="E1804" s="4" t="str">
        <f>TEXT(SalesDataTable[[#This Row],[Order Date]],"mmm")</f>
        <v>Sep</v>
      </c>
      <c r="F1804" s="4" t="s">
        <v>11</v>
      </c>
      <c r="G1804" s="4" t="s">
        <v>25</v>
      </c>
      <c r="H1804" s="4" t="s">
        <v>2</v>
      </c>
      <c r="I1804" s="4" t="s">
        <v>3</v>
      </c>
      <c r="J1804" s="4" t="s">
        <v>14</v>
      </c>
      <c r="K1804" s="4" t="s">
        <v>32</v>
      </c>
      <c r="L1804" s="8">
        <v>1</v>
      </c>
      <c r="M1804" s="5">
        <v>45.54</v>
      </c>
      <c r="N1804" s="6">
        <v>0.1</v>
      </c>
      <c r="O1804" s="5">
        <v>18.440000000000001</v>
      </c>
      <c r="P1804" s="5">
        <f t="shared" si="112"/>
        <v>40.985999999999997</v>
      </c>
      <c r="Q1804" s="5">
        <f t="shared" si="113"/>
        <v>18.440000000000001</v>
      </c>
      <c r="R1804" s="5">
        <f t="shared" si="114"/>
        <v>22.545999999999996</v>
      </c>
      <c r="S1804" s="7">
        <f t="shared" si="115"/>
        <v>0.5500902747279558</v>
      </c>
    </row>
    <row r="1805" spans="1:19" ht="15.6">
      <c r="A1805" s="2">
        <v>2866</v>
      </c>
      <c r="B1805" s="3">
        <v>46266</v>
      </c>
      <c r="C1805" s="4">
        <f>YEAR(SalesDataTable[[#This Row],[Order Date]])</f>
        <v>2026</v>
      </c>
      <c r="D1805" s="10" t="str">
        <f>"Q"&amp;ROUNDUP(MONTH(SalesDataTable[[#This Row],[Order Date]])/3,0)</f>
        <v>Q3</v>
      </c>
      <c r="E1805" s="4" t="str">
        <f>TEXT(SalesDataTable[[#This Row],[Order Date]],"mmm")</f>
        <v>Sep</v>
      </c>
      <c r="F1805" s="4" t="s">
        <v>0</v>
      </c>
      <c r="G1805" s="4" t="s">
        <v>50</v>
      </c>
      <c r="H1805" s="4" t="s">
        <v>28</v>
      </c>
      <c r="I1805" s="4" t="s">
        <v>3</v>
      </c>
      <c r="J1805" s="4" t="s">
        <v>9</v>
      </c>
      <c r="K1805" s="4" t="s">
        <v>37</v>
      </c>
      <c r="L1805" s="8">
        <v>2</v>
      </c>
      <c r="M1805" s="5">
        <v>156.63999999999999</v>
      </c>
      <c r="N1805" s="6">
        <v>0.1</v>
      </c>
      <c r="O1805" s="5">
        <v>80.09</v>
      </c>
      <c r="P1805" s="5">
        <f t="shared" si="112"/>
        <v>281.952</v>
      </c>
      <c r="Q1805" s="5">
        <f t="shared" si="113"/>
        <v>160.18</v>
      </c>
      <c r="R1805" s="5">
        <f t="shared" si="114"/>
        <v>121.77199999999999</v>
      </c>
      <c r="S1805" s="7">
        <f t="shared" si="115"/>
        <v>0.43188911587787987</v>
      </c>
    </row>
    <row r="1806" spans="1:19" ht="15.6">
      <c r="A1806" s="2">
        <v>3288</v>
      </c>
      <c r="B1806" s="3">
        <v>46266</v>
      </c>
      <c r="C1806" s="4">
        <f>YEAR(SalesDataTable[[#This Row],[Order Date]])</f>
        <v>2026</v>
      </c>
      <c r="D1806" s="10" t="str">
        <f>"Q"&amp;ROUNDUP(MONTH(SalesDataTable[[#This Row],[Order Date]])/3,0)</f>
        <v>Q3</v>
      </c>
      <c r="E1806" s="4" t="str">
        <f>TEXT(SalesDataTable[[#This Row],[Order Date]],"mmm")</f>
        <v>Sep</v>
      </c>
      <c r="F1806" s="4" t="s">
        <v>20</v>
      </c>
      <c r="G1806" s="4" t="s">
        <v>31</v>
      </c>
      <c r="H1806" s="4" t="s">
        <v>28</v>
      </c>
      <c r="I1806" s="4" t="s">
        <v>16</v>
      </c>
      <c r="J1806" s="4" t="s">
        <v>9</v>
      </c>
      <c r="K1806" s="4" t="s">
        <v>46</v>
      </c>
      <c r="L1806" s="8">
        <v>1</v>
      </c>
      <c r="M1806" s="5">
        <v>72.81</v>
      </c>
      <c r="N1806" s="6">
        <v>0</v>
      </c>
      <c r="O1806" s="5">
        <v>32.299999999999997</v>
      </c>
      <c r="P1806" s="5">
        <f t="shared" si="112"/>
        <v>72.81</v>
      </c>
      <c r="Q1806" s="5">
        <f t="shared" si="113"/>
        <v>32.299999999999997</v>
      </c>
      <c r="R1806" s="5">
        <f t="shared" si="114"/>
        <v>40.510000000000005</v>
      </c>
      <c r="S1806" s="7">
        <f t="shared" si="115"/>
        <v>0.55637961818431536</v>
      </c>
    </row>
    <row r="1807" spans="1:19" ht="15.6">
      <c r="A1807" s="2">
        <v>3426</v>
      </c>
      <c r="B1807" s="3">
        <v>46266</v>
      </c>
      <c r="C1807" s="4">
        <f>YEAR(SalesDataTable[[#This Row],[Order Date]])</f>
        <v>2026</v>
      </c>
      <c r="D1807" s="10" t="str">
        <f>"Q"&amp;ROUNDUP(MONTH(SalesDataTable[[#This Row],[Order Date]])/3,0)</f>
        <v>Q3</v>
      </c>
      <c r="E1807" s="4" t="str">
        <f>TEXT(SalesDataTable[[#This Row],[Order Date]],"mmm")</f>
        <v>Sep</v>
      </c>
      <c r="F1807" s="4" t="s">
        <v>6</v>
      </c>
      <c r="G1807" s="4" t="s">
        <v>41</v>
      </c>
      <c r="H1807" s="4" t="s">
        <v>19</v>
      </c>
      <c r="I1807" s="4" t="s">
        <v>13</v>
      </c>
      <c r="J1807" s="4" t="s">
        <v>23</v>
      </c>
      <c r="K1807" s="4" t="s">
        <v>40</v>
      </c>
      <c r="L1807" s="8">
        <v>6</v>
      </c>
      <c r="M1807" s="5">
        <v>80.319999999999993</v>
      </c>
      <c r="N1807" s="6">
        <v>0</v>
      </c>
      <c r="O1807" s="5">
        <v>38.42</v>
      </c>
      <c r="P1807" s="5">
        <f t="shared" si="112"/>
        <v>481.91999999999996</v>
      </c>
      <c r="Q1807" s="5">
        <f t="shared" si="113"/>
        <v>230.52</v>
      </c>
      <c r="R1807" s="5">
        <f t="shared" si="114"/>
        <v>251.39999999999995</v>
      </c>
      <c r="S1807" s="7">
        <f t="shared" si="115"/>
        <v>0.52166334661354574</v>
      </c>
    </row>
    <row r="1808" spans="1:19" ht="15.6">
      <c r="A1808" s="2">
        <v>4826</v>
      </c>
      <c r="B1808" s="3">
        <v>46266</v>
      </c>
      <c r="C1808" s="4">
        <f>YEAR(SalesDataTable[[#This Row],[Order Date]])</f>
        <v>2026</v>
      </c>
      <c r="D1808" s="10" t="str">
        <f>"Q"&amp;ROUNDUP(MONTH(SalesDataTable[[#This Row],[Order Date]])/3,0)</f>
        <v>Q3</v>
      </c>
      <c r="E1808" s="4" t="str">
        <f>TEXT(SalesDataTable[[#This Row],[Order Date]],"mmm")</f>
        <v>Sep</v>
      </c>
      <c r="F1808" s="4" t="s">
        <v>20</v>
      </c>
      <c r="G1808" s="4" t="s">
        <v>47</v>
      </c>
      <c r="H1808" s="4" t="s">
        <v>19</v>
      </c>
      <c r="I1808" s="4" t="s">
        <v>3</v>
      </c>
      <c r="J1808" s="4" t="s">
        <v>14</v>
      </c>
      <c r="K1808" s="4" t="s">
        <v>48</v>
      </c>
      <c r="L1808" s="8">
        <v>5</v>
      </c>
      <c r="M1808" s="5">
        <v>166.81</v>
      </c>
      <c r="N1808" s="6">
        <v>0.05</v>
      </c>
      <c r="O1808" s="5">
        <v>89.24</v>
      </c>
      <c r="P1808" s="5">
        <f t="shared" si="112"/>
        <v>792.34749999999997</v>
      </c>
      <c r="Q1808" s="5">
        <f t="shared" si="113"/>
        <v>446.2</v>
      </c>
      <c r="R1808" s="5">
        <f t="shared" si="114"/>
        <v>346.14749999999998</v>
      </c>
      <c r="S1808" s="7">
        <f t="shared" si="115"/>
        <v>0.43686324497774021</v>
      </c>
    </row>
    <row r="1809" spans="1:19" ht="15.6">
      <c r="A1809" s="2">
        <v>662</v>
      </c>
      <c r="B1809" s="3">
        <v>46267</v>
      </c>
      <c r="C1809" s="4">
        <f>YEAR(SalesDataTable[[#This Row],[Order Date]])</f>
        <v>2026</v>
      </c>
      <c r="D1809" s="10" t="str">
        <f>"Q"&amp;ROUNDUP(MONTH(SalesDataTable[[#This Row],[Order Date]])/3,0)</f>
        <v>Q3</v>
      </c>
      <c r="E1809" s="4" t="str">
        <f>TEXT(SalesDataTable[[#This Row],[Order Date]],"mmm")</f>
        <v>Sep</v>
      </c>
      <c r="F1809" s="4" t="s">
        <v>20</v>
      </c>
      <c r="G1809" s="4" t="s">
        <v>47</v>
      </c>
      <c r="H1809" s="4" t="s">
        <v>2</v>
      </c>
      <c r="I1809" s="4" t="s">
        <v>13</v>
      </c>
      <c r="J1809" s="4" t="s">
        <v>34</v>
      </c>
      <c r="K1809" s="4" t="s">
        <v>35</v>
      </c>
      <c r="L1809" s="8">
        <v>1</v>
      </c>
      <c r="M1809" s="5">
        <v>40.56</v>
      </c>
      <c r="N1809" s="6">
        <v>0.15</v>
      </c>
      <c r="O1809" s="5">
        <v>14.28</v>
      </c>
      <c r="P1809" s="5">
        <f t="shared" si="112"/>
        <v>34.475999999999999</v>
      </c>
      <c r="Q1809" s="5">
        <f t="shared" si="113"/>
        <v>14.28</v>
      </c>
      <c r="R1809" s="5">
        <f t="shared" si="114"/>
        <v>20.195999999999998</v>
      </c>
      <c r="S1809" s="7">
        <f t="shared" si="115"/>
        <v>0.58579881656804733</v>
      </c>
    </row>
    <row r="1810" spans="1:19" ht="15.6">
      <c r="A1810" s="2">
        <v>1393</v>
      </c>
      <c r="B1810" s="3">
        <v>46267</v>
      </c>
      <c r="C1810" s="4">
        <f>YEAR(SalesDataTable[[#This Row],[Order Date]])</f>
        <v>2026</v>
      </c>
      <c r="D1810" s="10" t="str">
        <f>"Q"&amp;ROUNDUP(MONTH(SalesDataTable[[#This Row],[Order Date]])/3,0)</f>
        <v>Q3</v>
      </c>
      <c r="E1810" s="4" t="str">
        <f>TEXT(SalesDataTable[[#This Row],[Order Date]],"mmm")</f>
        <v>Sep</v>
      </c>
      <c r="F1810" s="4" t="s">
        <v>11</v>
      </c>
      <c r="G1810" s="4" t="s">
        <v>52</v>
      </c>
      <c r="H1810" s="4" t="s">
        <v>2</v>
      </c>
      <c r="I1810" s="4" t="s">
        <v>3</v>
      </c>
      <c r="J1810" s="4" t="s">
        <v>14</v>
      </c>
      <c r="K1810" s="4" t="s">
        <v>48</v>
      </c>
      <c r="L1810" s="8">
        <v>2</v>
      </c>
      <c r="M1810" s="5">
        <v>162.4</v>
      </c>
      <c r="N1810" s="6">
        <v>0.1</v>
      </c>
      <c r="O1810" s="5">
        <v>88.04</v>
      </c>
      <c r="P1810" s="5">
        <f t="shared" si="112"/>
        <v>292.32</v>
      </c>
      <c r="Q1810" s="5">
        <f t="shared" si="113"/>
        <v>176.08</v>
      </c>
      <c r="R1810" s="5">
        <f t="shared" si="114"/>
        <v>116.23999999999998</v>
      </c>
      <c r="S1810" s="7">
        <f t="shared" si="115"/>
        <v>0.39764641488779412</v>
      </c>
    </row>
    <row r="1811" spans="1:19" ht="15.6">
      <c r="A1811" s="2">
        <v>1568</v>
      </c>
      <c r="B1811" s="3">
        <v>46267</v>
      </c>
      <c r="C1811" s="4">
        <f>YEAR(SalesDataTable[[#This Row],[Order Date]])</f>
        <v>2026</v>
      </c>
      <c r="D1811" s="10" t="str">
        <f>"Q"&amp;ROUNDUP(MONTH(SalesDataTable[[#This Row],[Order Date]])/3,0)</f>
        <v>Q3</v>
      </c>
      <c r="E1811" s="4" t="str">
        <f>TEXT(SalesDataTable[[#This Row],[Order Date]],"mmm")</f>
        <v>Sep</v>
      </c>
      <c r="F1811" s="4" t="s">
        <v>0</v>
      </c>
      <c r="G1811" s="4" t="s">
        <v>50</v>
      </c>
      <c r="H1811" s="4" t="s">
        <v>19</v>
      </c>
      <c r="I1811" s="4" t="s">
        <v>3</v>
      </c>
      <c r="J1811" s="4" t="s">
        <v>34</v>
      </c>
      <c r="K1811" s="4" t="s">
        <v>38</v>
      </c>
      <c r="L1811" s="8">
        <v>5</v>
      </c>
      <c r="M1811" s="5">
        <v>123.09</v>
      </c>
      <c r="N1811" s="6">
        <v>0</v>
      </c>
      <c r="O1811" s="5">
        <v>70.3</v>
      </c>
      <c r="P1811" s="5">
        <f t="shared" si="112"/>
        <v>615.45000000000005</v>
      </c>
      <c r="Q1811" s="5">
        <f t="shared" si="113"/>
        <v>351.5</v>
      </c>
      <c r="R1811" s="5">
        <f t="shared" si="114"/>
        <v>263.95000000000005</v>
      </c>
      <c r="S1811" s="7">
        <f t="shared" si="115"/>
        <v>0.42887318222438869</v>
      </c>
    </row>
    <row r="1812" spans="1:19" ht="15.6">
      <c r="A1812" s="2">
        <v>2428</v>
      </c>
      <c r="B1812" s="3">
        <v>46267</v>
      </c>
      <c r="C1812" s="4">
        <f>YEAR(SalesDataTable[[#This Row],[Order Date]])</f>
        <v>2026</v>
      </c>
      <c r="D1812" s="10" t="str">
        <f>"Q"&amp;ROUNDUP(MONTH(SalesDataTable[[#This Row],[Order Date]])/3,0)</f>
        <v>Q3</v>
      </c>
      <c r="E1812" s="4" t="str">
        <f>TEXT(SalesDataTable[[#This Row],[Order Date]],"mmm")</f>
        <v>Sep</v>
      </c>
      <c r="F1812" s="4" t="s">
        <v>6</v>
      </c>
      <c r="G1812" s="4" t="s">
        <v>27</v>
      </c>
      <c r="H1812" s="4" t="s">
        <v>28</v>
      </c>
      <c r="I1812" s="4" t="s">
        <v>13</v>
      </c>
      <c r="J1812" s="4" t="s">
        <v>14</v>
      </c>
      <c r="K1812" s="4" t="s">
        <v>15</v>
      </c>
      <c r="L1812" s="8">
        <v>1</v>
      </c>
      <c r="M1812" s="5">
        <v>36.69</v>
      </c>
      <c r="N1812" s="6">
        <v>0</v>
      </c>
      <c r="O1812" s="5">
        <v>13.92</v>
      </c>
      <c r="P1812" s="5">
        <f t="shared" si="112"/>
        <v>36.69</v>
      </c>
      <c r="Q1812" s="5">
        <f t="shared" si="113"/>
        <v>13.92</v>
      </c>
      <c r="R1812" s="5">
        <f t="shared" si="114"/>
        <v>22.769999999999996</v>
      </c>
      <c r="S1812" s="7">
        <f t="shared" si="115"/>
        <v>0.6206050695012264</v>
      </c>
    </row>
    <row r="1813" spans="1:19" ht="15.6">
      <c r="A1813" s="2">
        <v>2890</v>
      </c>
      <c r="B1813" s="3">
        <v>46267</v>
      </c>
      <c r="C1813" s="4">
        <f>YEAR(SalesDataTable[[#This Row],[Order Date]])</f>
        <v>2026</v>
      </c>
      <c r="D1813" s="10" t="str">
        <f>"Q"&amp;ROUNDUP(MONTH(SalesDataTable[[#This Row],[Order Date]])/3,0)</f>
        <v>Q3</v>
      </c>
      <c r="E1813" s="4" t="str">
        <f>TEXT(SalesDataTable[[#This Row],[Order Date]],"mmm")</f>
        <v>Sep</v>
      </c>
      <c r="F1813" s="4" t="s">
        <v>11</v>
      </c>
      <c r="G1813" s="4" t="s">
        <v>18</v>
      </c>
      <c r="H1813" s="4" t="s">
        <v>2</v>
      </c>
      <c r="I1813" s="4" t="s">
        <v>16</v>
      </c>
      <c r="J1813" s="4" t="s">
        <v>14</v>
      </c>
      <c r="K1813" s="4" t="s">
        <v>44</v>
      </c>
      <c r="L1813" s="8">
        <v>4</v>
      </c>
      <c r="M1813" s="5">
        <v>130.43</v>
      </c>
      <c r="N1813" s="6">
        <v>0</v>
      </c>
      <c r="O1813" s="5">
        <v>66.849999999999994</v>
      </c>
      <c r="P1813" s="5">
        <f t="shared" si="112"/>
        <v>521.72</v>
      </c>
      <c r="Q1813" s="5">
        <f t="shared" si="113"/>
        <v>267.39999999999998</v>
      </c>
      <c r="R1813" s="5">
        <f t="shared" si="114"/>
        <v>254.32000000000005</v>
      </c>
      <c r="S1813" s="7">
        <f t="shared" si="115"/>
        <v>0.48746454036648018</v>
      </c>
    </row>
    <row r="1814" spans="1:19" ht="15.6">
      <c r="A1814" s="2">
        <v>2108</v>
      </c>
      <c r="B1814" s="3">
        <v>46268</v>
      </c>
      <c r="C1814" s="4">
        <f>YEAR(SalesDataTable[[#This Row],[Order Date]])</f>
        <v>2026</v>
      </c>
      <c r="D1814" s="10" t="str">
        <f>"Q"&amp;ROUNDUP(MONTH(SalesDataTable[[#This Row],[Order Date]])/3,0)</f>
        <v>Q3</v>
      </c>
      <c r="E1814" s="4" t="str">
        <f>TEXT(SalesDataTable[[#This Row],[Order Date]],"mmm")</f>
        <v>Sep</v>
      </c>
      <c r="F1814" s="4" t="s">
        <v>6</v>
      </c>
      <c r="G1814" s="4" t="s">
        <v>41</v>
      </c>
      <c r="H1814" s="4" t="s">
        <v>2</v>
      </c>
      <c r="I1814" s="4" t="s">
        <v>3</v>
      </c>
      <c r="J1814" s="4" t="s">
        <v>9</v>
      </c>
      <c r="K1814" s="4" t="s">
        <v>17</v>
      </c>
      <c r="L1814" s="8">
        <v>1</v>
      </c>
      <c r="M1814" s="5">
        <v>146.13999999999999</v>
      </c>
      <c r="N1814" s="6">
        <v>0</v>
      </c>
      <c r="O1814" s="5">
        <v>81.040000000000006</v>
      </c>
      <c r="P1814" s="5">
        <f t="shared" si="112"/>
        <v>146.13999999999999</v>
      </c>
      <c r="Q1814" s="5">
        <f t="shared" si="113"/>
        <v>81.040000000000006</v>
      </c>
      <c r="R1814" s="5">
        <f t="shared" si="114"/>
        <v>65.09999999999998</v>
      </c>
      <c r="S1814" s="7">
        <f t="shared" si="115"/>
        <v>0.44546325441357593</v>
      </c>
    </row>
    <row r="1815" spans="1:19" ht="15.6">
      <c r="A1815" s="2">
        <v>2340</v>
      </c>
      <c r="B1815" s="3">
        <v>46268</v>
      </c>
      <c r="C1815" s="4">
        <f>YEAR(SalesDataTable[[#This Row],[Order Date]])</f>
        <v>2026</v>
      </c>
      <c r="D1815" s="10" t="str">
        <f>"Q"&amp;ROUNDUP(MONTH(SalesDataTable[[#This Row],[Order Date]])/3,0)</f>
        <v>Q3</v>
      </c>
      <c r="E1815" s="4" t="str">
        <f>TEXT(SalesDataTable[[#This Row],[Order Date]],"mmm")</f>
        <v>Sep</v>
      </c>
      <c r="F1815" s="4" t="s">
        <v>6</v>
      </c>
      <c r="G1815" s="4" t="s">
        <v>49</v>
      </c>
      <c r="H1815" s="4" t="s">
        <v>19</v>
      </c>
      <c r="I1815" s="4" t="s">
        <v>13</v>
      </c>
      <c r="J1815" s="4" t="s">
        <v>23</v>
      </c>
      <c r="K1815" s="4" t="s">
        <v>24</v>
      </c>
      <c r="L1815" s="8">
        <v>4</v>
      </c>
      <c r="M1815" s="5">
        <v>332.93</v>
      </c>
      <c r="N1815" s="6">
        <v>0</v>
      </c>
      <c r="O1815" s="5">
        <v>193.56</v>
      </c>
      <c r="P1815" s="5">
        <f t="shared" si="112"/>
        <v>1331.72</v>
      </c>
      <c r="Q1815" s="5">
        <f t="shared" si="113"/>
        <v>774.24</v>
      </c>
      <c r="R1815" s="5">
        <f t="shared" si="114"/>
        <v>557.48</v>
      </c>
      <c r="S1815" s="7">
        <f t="shared" si="115"/>
        <v>0.41861652599645571</v>
      </c>
    </row>
    <row r="1816" spans="1:19" ht="15.6">
      <c r="A1816" s="2">
        <v>3078</v>
      </c>
      <c r="B1816" s="3">
        <v>46268</v>
      </c>
      <c r="C1816" s="4">
        <f>YEAR(SalesDataTable[[#This Row],[Order Date]])</f>
        <v>2026</v>
      </c>
      <c r="D1816" s="10" t="str">
        <f>"Q"&amp;ROUNDUP(MONTH(SalesDataTable[[#This Row],[Order Date]])/3,0)</f>
        <v>Q3</v>
      </c>
      <c r="E1816" s="4" t="str">
        <f>TEXT(SalesDataTable[[#This Row],[Order Date]],"mmm")</f>
        <v>Sep</v>
      </c>
      <c r="F1816" s="4" t="s">
        <v>6</v>
      </c>
      <c r="G1816" s="4" t="s">
        <v>49</v>
      </c>
      <c r="H1816" s="4" t="s">
        <v>19</v>
      </c>
      <c r="I1816" s="4" t="s">
        <v>16</v>
      </c>
      <c r="J1816" s="4" t="s">
        <v>23</v>
      </c>
      <c r="K1816" s="4" t="s">
        <v>51</v>
      </c>
      <c r="L1816" s="8">
        <v>4</v>
      </c>
      <c r="M1816" s="5">
        <v>122.43</v>
      </c>
      <c r="N1816" s="6">
        <v>0</v>
      </c>
      <c r="O1816" s="5">
        <v>61.5</v>
      </c>
      <c r="P1816" s="5">
        <f t="shared" si="112"/>
        <v>489.72</v>
      </c>
      <c r="Q1816" s="5">
        <f t="shared" si="113"/>
        <v>246</v>
      </c>
      <c r="R1816" s="5">
        <f t="shared" si="114"/>
        <v>243.72000000000003</v>
      </c>
      <c r="S1816" s="7">
        <f t="shared" si="115"/>
        <v>0.49767213918157316</v>
      </c>
    </row>
    <row r="1817" spans="1:19" ht="15.6">
      <c r="A1817" s="2">
        <v>3575</v>
      </c>
      <c r="B1817" s="3">
        <v>46268</v>
      </c>
      <c r="C1817" s="4">
        <f>YEAR(SalesDataTable[[#This Row],[Order Date]])</f>
        <v>2026</v>
      </c>
      <c r="D1817" s="10" t="str">
        <f>"Q"&amp;ROUNDUP(MONTH(SalesDataTable[[#This Row],[Order Date]])/3,0)</f>
        <v>Q3</v>
      </c>
      <c r="E1817" s="4" t="str">
        <f>TEXT(SalesDataTable[[#This Row],[Order Date]],"mmm")</f>
        <v>Sep</v>
      </c>
      <c r="F1817" s="4" t="s">
        <v>11</v>
      </c>
      <c r="G1817" s="4" t="s">
        <v>12</v>
      </c>
      <c r="H1817" s="4" t="s">
        <v>28</v>
      </c>
      <c r="I1817" s="4" t="s">
        <v>3</v>
      </c>
      <c r="J1817" s="4" t="s">
        <v>4</v>
      </c>
      <c r="K1817" s="4" t="s">
        <v>5</v>
      </c>
      <c r="L1817" s="8">
        <v>3</v>
      </c>
      <c r="M1817" s="5">
        <v>81.12</v>
      </c>
      <c r="N1817" s="6">
        <v>0.1</v>
      </c>
      <c r="O1817" s="5">
        <v>41.78</v>
      </c>
      <c r="P1817" s="5">
        <f t="shared" si="112"/>
        <v>219.02400000000003</v>
      </c>
      <c r="Q1817" s="5">
        <f t="shared" si="113"/>
        <v>125.34</v>
      </c>
      <c r="R1817" s="5">
        <f t="shared" si="114"/>
        <v>93.684000000000026</v>
      </c>
      <c r="S1817" s="7">
        <f t="shared" si="115"/>
        <v>0.42773394696471628</v>
      </c>
    </row>
    <row r="1818" spans="1:19" ht="15.6">
      <c r="A1818" s="2">
        <v>3700</v>
      </c>
      <c r="B1818" s="3">
        <v>46268</v>
      </c>
      <c r="C1818" s="4">
        <f>YEAR(SalesDataTable[[#This Row],[Order Date]])</f>
        <v>2026</v>
      </c>
      <c r="D1818" s="10" t="str">
        <f>"Q"&amp;ROUNDUP(MONTH(SalesDataTable[[#This Row],[Order Date]])/3,0)</f>
        <v>Q3</v>
      </c>
      <c r="E1818" s="4" t="str">
        <f>TEXT(SalesDataTable[[#This Row],[Order Date]],"mmm")</f>
        <v>Sep</v>
      </c>
      <c r="F1818" s="4" t="s">
        <v>6</v>
      </c>
      <c r="G1818" s="4" t="s">
        <v>49</v>
      </c>
      <c r="H1818" s="4" t="s">
        <v>2</v>
      </c>
      <c r="I1818" s="4" t="s">
        <v>3</v>
      </c>
      <c r="J1818" s="4" t="s">
        <v>14</v>
      </c>
      <c r="K1818" s="4" t="s">
        <v>48</v>
      </c>
      <c r="L1818" s="8">
        <v>1</v>
      </c>
      <c r="M1818" s="5">
        <v>168.54</v>
      </c>
      <c r="N1818" s="6">
        <v>0.05</v>
      </c>
      <c r="O1818" s="5">
        <v>87.82</v>
      </c>
      <c r="P1818" s="5">
        <f t="shared" si="112"/>
        <v>160.11299999999997</v>
      </c>
      <c r="Q1818" s="5">
        <f t="shared" si="113"/>
        <v>87.82</v>
      </c>
      <c r="R1818" s="5">
        <f t="shared" si="114"/>
        <v>72.292999999999978</v>
      </c>
      <c r="S1818" s="7">
        <f t="shared" si="115"/>
        <v>0.45151236938911887</v>
      </c>
    </row>
    <row r="1819" spans="1:19" ht="15.6">
      <c r="A1819" s="2">
        <v>3762</v>
      </c>
      <c r="B1819" s="3">
        <v>46268</v>
      </c>
      <c r="C1819" s="4">
        <f>YEAR(SalesDataTable[[#This Row],[Order Date]])</f>
        <v>2026</v>
      </c>
      <c r="D1819" s="10" t="str">
        <f>"Q"&amp;ROUNDUP(MONTH(SalesDataTable[[#This Row],[Order Date]])/3,0)</f>
        <v>Q3</v>
      </c>
      <c r="E1819" s="4" t="str">
        <f>TEXT(SalesDataTable[[#This Row],[Order Date]],"mmm")</f>
        <v>Sep</v>
      </c>
      <c r="F1819" s="4" t="s">
        <v>0</v>
      </c>
      <c r="G1819" s="4" t="s">
        <v>1</v>
      </c>
      <c r="H1819" s="4" t="s">
        <v>19</v>
      </c>
      <c r="I1819" s="4" t="s">
        <v>13</v>
      </c>
      <c r="J1819" s="4" t="s">
        <v>4</v>
      </c>
      <c r="K1819" s="4" t="s">
        <v>26</v>
      </c>
      <c r="L1819" s="8">
        <v>4</v>
      </c>
      <c r="M1819" s="5">
        <v>39.61</v>
      </c>
      <c r="N1819" s="6">
        <v>0.1</v>
      </c>
      <c r="O1819" s="5">
        <v>16.829999999999998</v>
      </c>
      <c r="P1819" s="5">
        <f t="shared" si="112"/>
        <v>142.596</v>
      </c>
      <c r="Q1819" s="5">
        <f t="shared" si="113"/>
        <v>67.319999999999993</v>
      </c>
      <c r="R1819" s="5">
        <f t="shared" si="114"/>
        <v>75.27600000000001</v>
      </c>
      <c r="S1819" s="7">
        <f t="shared" si="115"/>
        <v>0.52789699570815452</v>
      </c>
    </row>
    <row r="1820" spans="1:19" ht="15.6">
      <c r="A1820" s="2">
        <v>2790</v>
      </c>
      <c r="B1820" s="3">
        <v>46269</v>
      </c>
      <c r="C1820" s="4">
        <f>YEAR(SalesDataTable[[#This Row],[Order Date]])</f>
        <v>2026</v>
      </c>
      <c r="D1820" s="10" t="str">
        <f>"Q"&amp;ROUNDUP(MONTH(SalesDataTable[[#This Row],[Order Date]])/3,0)</f>
        <v>Q3</v>
      </c>
      <c r="E1820" s="4" t="str">
        <f>TEXT(SalesDataTable[[#This Row],[Order Date]],"mmm")</f>
        <v>Sep</v>
      </c>
      <c r="F1820" s="4" t="s">
        <v>20</v>
      </c>
      <c r="G1820" s="4" t="s">
        <v>33</v>
      </c>
      <c r="H1820" s="4" t="s">
        <v>2</v>
      </c>
      <c r="I1820" s="4" t="s">
        <v>3</v>
      </c>
      <c r="J1820" s="4" t="s">
        <v>34</v>
      </c>
      <c r="K1820" s="4" t="s">
        <v>35</v>
      </c>
      <c r="L1820" s="8">
        <v>1</v>
      </c>
      <c r="M1820" s="5">
        <v>39.85</v>
      </c>
      <c r="N1820" s="6">
        <v>0.1</v>
      </c>
      <c r="O1820" s="5">
        <v>14.96</v>
      </c>
      <c r="P1820" s="5">
        <f t="shared" si="112"/>
        <v>35.865000000000002</v>
      </c>
      <c r="Q1820" s="5">
        <f t="shared" si="113"/>
        <v>14.96</v>
      </c>
      <c r="R1820" s="5">
        <f t="shared" si="114"/>
        <v>20.905000000000001</v>
      </c>
      <c r="S1820" s="7">
        <f t="shared" si="115"/>
        <v>0.58288024536456151</v>
      </c>
    </row>
    <row r="1821" spans="1:19" ht="15.6">
      <c r="A1821" s="2">
        <v>4149</v>
      </c>
      <c r="B1821" s="3">
        <v>46269</v>
      </c>
      <c r="C1821" s="4">
        <f>YEAR(SalesDataTable[[#This Row],[Order Date]])</f>
        <v>2026</v>
      </c>
      <c r="D1821" s="10" t="str">
        <f>"Q"&amp;ROUNDUP(MONTH(SalesDataTable[[#This Row],[Order Date]])/3,0)</f>
        <v>Q3</v>
      </c>
      <c r="E1821" s="4" t="str">
        <f>TEXT(SalesDataTable[[#This Row],[Order Date]],"mmm")</f>
        <v>Sep</v>
      </c>
      <c r="F1821" s="4" t="s">
        <v>20</v>
      </c>
      <c r="G1821" s="4" t="s">
        <v>33</v>
      </c>
      <c r="H1821" s="4" t="s">
        <v>2</v>
      </c>
      <c r="I1821" s="4" t="s">
        <v>13</v>
      </c>
      <c r="J1821" s="4" t="s">
        <v>34</v>
      </c>
      <c r="K1821" s="4" t="s">
        <v>35</v>
      </c>
      <c r="L1821" s="8">
        <v>1</v>
      </c>
      <c r="M1821" s="5">
        <v>40.51</v>
      </c>
      <c r="N1821" s="6">
        <v>0.05</v>
      </c>
      <c r="O1821" s="5">
        <v>14.7</v>
      </c>
      <c r="P1821" s="5">
        <f t="shared" si="112"/>
        <v>38.484499999999997</v>
      </c>
      <c r="Q1821" s="5">
        <f t="shared" si="113"/>
        <v>14.7</v>
      </c>
      <c r="R1821" s="5">
        <f t="shared" si="114"/>
        <v>23.784499999999998</v>
      </c>
      <c r="S1821" s="7">
        <f t="shared" si="115"/>
        <v>0.6180280372617547</v>
      </c>
    </row>
    <row r="1822" spans="1:19" ht="15.6">
      <c r="A1822" s="2">
        <v>1955</v>
      </c>
      <c r="B1822" s="3">
        <v>46270</v>
      </c>
      <c r="C1822" s="4">
        <f>YEAR(SalesDataTable[[#This Row],[Order Date]])</f>
        <v>2026</v>
      </c>
      <c r="D1822" s="10" t="str">
        <f>"Q"&amp;ROUNDUP(MONTH(SalesDataTable[[#This Row],[Order Date]])/3,0)</f>
        <v>Q3</v>
      </c>
      <c r="E1822" s="4" t="str">
        <f>TEXT(SalesDataTable[[#This Row],[Order Date]],"mmm")</f>
        <v>Sep</v>
      </c>
      <c r="F1822" s="4" t="s">
        <v>6</v>
      </c>
      <c r="G1822" s="4" t="s">
        <v>43</v>
      </c>
      <c r="H1822" s="4" t="s">
        <v>2</v>
      </c>
      <c r="I1822" s="4" t="s">
        <v>3</v>
      </c>
      <c r="J1822" s="4" t="s">
        <v>23</v>
      </c>
      <c r="K1822" s="4" t="s">
        <v>51</v>
      </c>
      <c r="L1822" s="8">
        <v>1</v>
      </c>
      <c r="M1822" s="5">
        <v>121.59</v>
      </c>
      <c r="N1822" s="6">
        <v>0</v>
      </c>
      <c r="O1822" s="5">
        <v>62.44</v>
      </c>
      <c r="P1822" s="5">
        <f t="shared" si="112"/>
        <v>121.59</v>
      </c>
      <c r="Q1822" s="5">
        <f t="shared" si="113"/>
        <v>62.44</v>
      </c>
      <c r="R1822" s="5">
        <f t="shared" si="114"/>
        <v>59.150000000000006</v>
      </c>
      <c r="S1822" s="7">
        <f t="shared" si="115"/>
        <v>0.4864709268854347</v>
      </c>
    </row>
    <row r="1823" spans="1:19" ht="15.6">
      <c r="A1823" s="2">
        <v>2077</v>
      </c>
      <c r="B1823" s="3">
        <v>46270</v>
      </c>
      <c r="C1823" s="4">
        <f>YEAR(SalesDataTable[[#This Row],[Order Date]])</f>
        <v>2026</v>
      </c>
      <c r="D1823" s="10" t="str">
        <f>"Q"&amp;ROUNDUP(MONTH(SalesDataTable[[#This Row],[Order Date]])/3,0)</f>
        <v>Q3</v>
      </c>
      <c r="E1823" s="4" t="str">
        <f>TEXT(SalesDataTable[[#This Row],[Order Date]],"mmm")</f>
        <v>Sep</v>
      </c>
      <c r="F1823" s="4" t="s">
        <v>20</v>
      </c>
      <c r="G1823" s="4" t="s">
        <v>33</v>
      </c>
      <c r="H1823" s="4" t="s">
        <v>8</v>
      </c>
      <c r="I1823" s="4" t="s">
        <v>16</v>
      </c>
      <c r="J1823" s="4" t="s">
        <v>9</v>
      </c>
      <c r="K1823" s="4" t="s">
        <v>37</v>
      </c>
      <c r="L1823" s="8">
        <v>4</v>
      </c>
      <c r="M1823" s="5">
        <v>152.99</v>
      </c>
      <c r="N1823" s="6">
        <v>0.15</v>
      </c>
      <c r="O1823" s="5">
        <v>77.12</v>
      </c>
      <c r="P1823" s="5">
        <f t="shared" si="112"/>
        <v>520.16600000000005</v>
      </c>
      <c r="Q1823" s="5">
        <f t="shared" si="113"/>
        <v>308.48</v>
      </c>
      <c r="R1823" s="5">
        <f t="shared" si="114"/>
        <v>211.68600000000004</v>
      </c>
      <c r="S1823" s="7">
        <f t="shared" si="115"/>
        <v>0.40695854784818697</v>
      </c>
    </row>
    <row r="1824" spans="1:19" ht="15.6">
      <c r="A1824" s="2">
        <v>2879</v>
      </c>
      <c r="B1824" s="3">
        <v>46270</v>
      </c>
      <c r="C1824" s="4">
        <f>YEAR(SalesDataTable[[#This Row],[Order Date]])</f>
        <v>2026</v>
      </c>
      <c r="D1824" s="10" t="str">
        <f>"Q"&amp;ROUNDUP(MONTH(SalesDataTable[[#This Row],[Order Date]])/3,0)</f>
        <v>Q3</v>
      </c>
      <c r="E1824" s="4" t="str">
        <f>TEXT(SalesDataTable[[#This Row],[Order Date]],"mmm")</f>
        <v>Sep</v>
      </c>
      <c r="F1824" s="4" t="s">
        <v>11</v>
      </c>
      <c r="G1824" s="4" t="s">
        <v>39</v>
      </c>
      <c r="H1824" s="4" t="s">
        <v>2</v>
      </c>
      <c r="I1824" s="4" t="s">
        <v>16</v>
      </c>
      <c r="J1824" s="4" t="s">
        <v>14</v>
      </c>
      <c r="K1824" s="4" t="s">
        <v>15</v>
      </c>
      <c r="L1824" s="8">
        <v>3</v>
      </c>
      <c r="M1824" s="5">
        <v>36.19</v>
      </c>
      <c r="N1824" s="6">
        <v>0.1</v>
      </c>
      <c r="O1824" s="5">
        <v>13.97</v>
      </c>
      <c r="P1824" s="5">
        <f t="shared" si="112"/>
        <v>97.712999999999994</v>
      </c>
      <c r="Q1824" s="5">
        <f t="shared" si="113"/>
        <v>41.910000000000004</v>
      </c>
      <c r="R1824" s="5">
        <f t="shared" si="114"/>
        <v>55.80299999999999</v>
      </c>
      <c r="S1824" s="7">
        <f t="shared" si="115"/>
        <v>0.57109084768659235</v>
      </c>
    </row>
    <row r="1825" spans="1:19" ht="15.6">
      <c r="A1825" s="2">
        <v>3353</v>
      </c>
      <c r="B1825" s="3">
        <v>46270</v>
      </c>
      <c r="C1825" s="4">
        <f>YEAR(SalesDataTable[[#This Row],[Order Date]])</f>
        <v>2026</v>
      </c>
      <c r="D1825" s="10" t="str">
        <f>"Q"&amp;ROUNDUP(MONTH(SalesDataTable[[#This Row],[Order Date]])/3,0)</f>
        <v>Q3</v>
      </c>
      <c r="E1825" s="4" t="str">
        <f>TEXT(SalesDataTable[[#This Row],[Order Date]],"mmm")</f>
        <v>Sep</v>
      </c>
      <c r="F1825" s="4" t="s">
        <v>11</v>
      </c>
      <c r="G1825" s="4" t="s">
        <v>52</v>
      </c>
      <c r="H1825" s="4" t="s">
        <v>19</v>
      </c>
      <c r="I1825" s="4" t="s">
        <v>13</v>
      </c>
      <c r="J1825" s="4" t="s">
        <v>9</v>
      </c>
      <c r="K1825" s="4" t="s">
        <v>17</v>
      </c>
      <c r="L1825" s="8">
        <v>2</v>
      </c>
      <c r="M1825" s="5">
        <v>142.44</v>
      </c>
      <c r="N1825" s="6">
        <v>0</v>
      </c>
      <c r="O1825" s="5">
        <v>77.33</v>
      </c>
      <c r="P1825" s="5">
        <f t="shared" si="112"/>
        <v>284.88</v>
      </c>
      <c r="Q1825" s="5">
        <f t="shared" si="113"/>
        <v>154.66</v>
      </c>
      <c r="R1825" s="5">
        <f t="shared" si="114"/>
        <v>130.22</v>
      </c>
      <c r="S1825" s="7">
        <f t="shared" si="115"/>
        <v>0.45710474585790506</v>
      </c>
    </row>
    <row r="1826" spans="1:19" ht="15.6">
      <c r="A1826" s="2">
        <v>3514</v>
      </c>
      <c r="B1826" s="3">
        <v>46270</v>
      </c>
      <c r="C1826" s="4">
        <f>YEAR(SalesDataTable[[#This Row],[Order Date]])</f>
        <v>2026</v>
      </c>
      <c r="D1826" s="10" t="str">
        <f>"Q"&amp;ROUNDUP(MONTH(SalesDataTable[[#This Row],[Order Date]])/3,0)</f>
        <v>Q3</v>
      </c>
      <c r="E1826" s="4" t="str">
        <f>TEXT(SalesDataTable[[#This Row],[Order Date]],"mmm")</f>
        <v>Sep</v>
      </c>
      <c r="F1826" s="4" t="s">
        <v>6</v>
      </c>
      <c r="G1826" s="4" t="s">
        <v>27</v>
      </c>
      <c r="H1826" s="4" t="s">
        <v>2</v>
      </c>
      <c r="I1826" s="4" t="s">
        <v>13</v>
      </c>
      <c r="J1826" s="4" t="s">
        <v>14</v>
      </c>
      <c r="K1826" s="4" t="s">
        <v>44</v>
      </c>
      <c r="L1826" s="8">
        <v>2</v>
      </c>
      <c r="M1826" s="5">
        <v>133.81</v>
      </c>
      <c r="N1826" s="6">
        <v>0</v>
      </c>
      <c r="O1826" s="5">
        <v>66.78</v>
      </c>
      <c r="P1826" s="5">
        <f t="shared" si="112"/>
        <v>267.62</v>
      </c>
      <c r="Q1826" s="5">
        <f t="shared" si="113"/>
        <v>133.56</v>
      </c>
      <c r="R1826" s="5">
        <f t="shared" si="114"/>
        <v>134.06</v>
      </c>
      <c r="S1826" s="7">
        <f t="shared" si="115"/>
        <v>0.5009341603766535</v>
      </c>
    </row>
    <row r="1827" spans="1:19" ht="15.6">
      <c r="A1827" s="2">
        <v>3964</v>
      </c>
      <c r="B1827" s="3">
        <v>46270</v>
      </c>
      <c r="C1827" s="4">
        <f>YEAR(SalesDataTable[[#This Row],[Order Date]])</f>
        <v>2026</v>
      </c>
      <c r="D1827" s="10" t="str">
        <f>"Q"&amp;ROUNDUP(MONTH(SalesDataTable[[#This Row],[Order Date]])/3,0)</f>
        <v>Q3</v>
      </c>
      <c r="E1827" s="4" t="str">
        <f>TEXT(SalesDataTable[[#This Row],[Order Date]],"mmm")</f>
        <v>Sep</v>
      </c>
      <c r="F1827" s="4" t="s">
        <v>6</v>
      </c>
      <c r="G1827" s="4" t="s">
        <v>43</v>
      </c>
      <c r="H1827" s="4" t="s">
        <v>19</v>
      </c>
      <c r="I1827" s="4" t="s">
        <v>13</v>
      </c>
      <c r="J1827" s="4" t="s">
        <v>34</v>
      </c>
      <c r="K1827" s="4" t="s">
        <v>35</v>
      </c>
      <c r="L1827" s="8">
        <v>2</v>
      </c>
      <c r="M1827" s="5">
        <v>40.49</v>
      </c>
      <c r="N1827" s="6">
        <v>0.15</v>
      </c>
      <c r="O1827" s="5">
        <v>14.32</v>
      </c>
      <c r="P1827" s="5">
        <f t="shared" si="112"/>
        <v>68.832999999999998</v>
      </c>
      <c r="Q1827" s="5">
        <f t="shared" si="113"/>
        <v>28.64</v>
      </c>
      <c r="R1827" s="5">
        <f t="shared" si="114"/>
        <v>40.192999999999998</v>
      </c>
      <c r="S1827" s="7">
        <f t="shared" si="115"/>
        <v>0.58392050324698908</v>
      </c>
    </row>
    <row r="1828" spans="1:19" ht="15.6">
      <c r="A1828" s="2">
        <v>4599</v>
      </c>
      <c r="B1828" s="3">
        <v>46270</v>
      </c>
      <c r="C1828" s="4">
        <f>YEAR(SalesDataTable[[#This Row],[Order Date]])</f>
        <v>2026</v>
      </c>
      <c r="D1828" s="10" t="str">
        <f>"Q"&amp;ROUNDUP(MONTH(SalesDataTable[[#This Row],[Order Date]])/3,0)</f>
        <v>Q3</v>
      </c>
      <c r="E1828" s="4" t="str">
        <f>TEXT(SalesDataTable[[#This Row],[Order Date]],"mmm")</f>
        <v>Sep</v>
      </c>
      <c r="F1828" s="4" t="s">
        <v>11</v>
      </c>
      <c r="G1828" s="4" t="s">
        <v>12</v>
      </c>
      <c r="H1828" s="4" t="s">
        <v>2</v>
      </c>
      <c r="I1828" s="4" t="s">
        <v>16</v>
      </c>
      <c r="J1828" s="4" t="s">
        <v>23</v>
      </c>
      <c r="K1828" s="4" t="s">
        <v>29</v>
      </c>
      <c r="L1828" s="8">
        <v>4</v>
      </c>
      <c r="M1828" s="5">
        <v>198.1</v>
      </c>
      <c r="N1828" s="6">
        <v>0</v>
      </c>
      <c r="O1828" s="5">
        <v>101.61</v>
      </c>
      <c r="P1828" s="5">
        <f t="shared" si="112"/>
        <v>792.4</v>
      </c>
      <c r="Q1828" s="5">
        <f t="shared" si="113"/>
        <v>406.44</v>
      </c>
      <c r="R1828" s="5">
        <f t="shared" si="114"/>
        <v>385.96</v>
      </c>
      <c r="S1828" s="7">
        <f t="shared" si="115"/>
        <v>0.48707723372034323</v>
      </c>
    </row>
    <row r="1829" spans="1:19" ht="15.6">
      <c r="A1829" s="2">
        <v>5030</v>
      </c>
      <c r="B1829" s="3">
        <v>46270</v>
      </c>
      <c r="C1829" s="4">
        <f>YEAR(SalesDataTable[[#This Row],[Order Date]])</f>
        <v>2026</v>
      </c>
      <c r="D1829" s="10" t="str">
        <f>"Q"&amp;ROUNDUP(MONTH(SalesDataTable[[#This Row],[Order Date]])/3,0)</f>
        <v>Q3</v>
      </c>
      <c r="E1829" s="4" t="str">
        <f>TEXT(SalesDataTable[[#This Row],[Order Date]],"mmm")</f>
        <v>Sep</v>
      </c>
      <c r="F1829" s="4" t="s">
        <v>6</v>
      </c>
      <c r="G1829" s="4" t="s">
        <v>43</v>
      </c>
      <c r="H1829" s="4" t="s">
        <v>19</v>
      </c>
      <c r="I1829" s="4" t="s">
        <v>13</v>
      </c>
      <c r="J1829" s="4" t="s">
        <v>4</v>
      </c>
      <c r="K1829" s="4" t="s">
        <v>5</v>
      </c>
      <c r="L1829" s="8">
        <v>1</v>
      </c>
      <c r="M1829" s="5">
        <v>83.73</v>
      </c>
      <c r="N1829" s="6">
        <v>0.15</v>
      </c>
      <c r="O1829" s="5">
        <v>43.34</v>
      </c>
      <c r="P1829" s="5">
        <f t="shared" si="112"/>
        <v>71.170500000000004</v>
      </c>
      <c r="Q1829" s="5">
        <f t="shared" si="113"/>
        <v>43.34</v>
      </c>
      <c r="R1829" s="5">
        <f t="shared" si="114"/>
        <v>27.830500000000001</v>
      </c>
      <c r="S1829" s="7">
        <f t="shared" si="115"/>
        <v>0.39103982689457006</v>
      </c>
    </row>
    <row r="1830" spans="1:19" ht="15.6">
      <c r="A1830" s="2">
        <v>1593</v>
      </c>
      <c r="B1830" s="3">
        <v>46271</v>
      </c>
      <c r="C1830" s="4">
        <f>YEAR(SalesDataTable[[#This Row],[Order Date]])</f>
        <v>2026</v>
      </c>
      <c r="D1830" s="10" t="str">
        <f>"Q"&amp;ROUNDUP(MONTH(SalesDataTable[[#This Row],[Order Date]])/3,0)</f>
        <v>Q3</v>
      </c>
      <c r="E1830" s="4" t="str">
        <f>TEXT(SalesDataTable[[#This Row],[Order Date]],"mmm")</f>
        <v>Sep</v>
      </c>
      <c r="F1830" s="4" t="s">
        <v>6</v>
      </c>
      <c r="G1830" s="4" t="s">
        <v>49</v>
      </c>
      <c r="H1830" s="4" t="s">
        <v>19</v>
      </c>
      <c r="I1830" s="4" t="s">
        <v>13</v>
      </c>
      <c r="J1830" s="4" t="s">
        <v>23</v>
      </c>
      <c r="K1830" s="4" t="s">
        <v>29</v>
      </c>
      <c r="L1830" s="8">
        <v>2</v>
      </c>
      <c r="M1830" s="5">
        <v>194.92</v>
      </c>
      <c r="N1830" s="6">
        <v>0</v>
      </c>
      <c r="O1830" s="5">
        <v>102.66</v>
      </c>
      <c r="P1830" s="5">
        <f t="shared" si="112"/>
        <v>389.84</v>
      </c>
      <c r="Q1830" s="5">
        <f t="shared" si="113"/>
        <v>205.32</v>
      </c>
      <c r="R1830" s="5">
        <f t="shared" si="114"/>
        <v>184.51999999999998</v>
      </c>
      <c r="S1830" s="7">
        <f t="shared" si="115"/>
        <v>0.47332238867227577</v>
      </c>
    </row>
    <row r="1831" spans="1:19" ht="15.6">
      <c r="A1831" s="2">
        <v>1818</v>
      </c>
      <c r="B1831" s="3">
        <v>46271</v>
      </c>
      <c r="C1831" s="4">
        <f>YEAR(SalesDataTable[[#This Row],[Order Date]])</f>
        <v>2026</v>
      </c>
      <c r="D1831" s="10" t="str">
        <f>"Q"&amp;ROUNDUP(MONTH(SalesDataTable[[#This Row],[Order Date]])/3,0)</f>
        <v>Q3</v>
      </c>
      <c r="E1831" s="4" t="str">
        <f>TEXT(SalesDataTable[[#This Row],[Order Date]],"mmm")</f>
        <v>Sep</v>
      </c>
      <c r="F1831" s="4" t="s">
        <v>6</v>
      </c>
      <c r="G1831" s="4" t="s">
        <v>43</v>
      </c>
      <c r="H1831" s="4" t="s">
        <v>19</v>
      </c>
      <c r="I1831" s="4" t="s">
        <v>13</v>
      </c>
      <c r="J1831" s="4" t="s">
        <v>14</v>
      </c>
      <c r="K1831" s="4" t="s">
        <v>48</v>
      </c>
      <c r="L1831" s="8">
        <v>1</v>
      </c>
      <c r="M1831" s="5">
        <v>161.03</v>
      </c>
      <c r="N1831" s="6">
        <v>0</v>
      </c>
      <c r="O1831" s="5">
        <v>89.86</v>
      </c>
      <c r="P1831" s="5">
        <f t="shared" si="112"/>
        <v>161.03</v>
      </c>
      <c r="Q1831" s="5">
        <f t="shared" si="113"/>
        <v>89.86</v>
      </c>
      <c r="R1831" s="5">
        <f t="shared" si="114"/>
        <v>71.17</v>
      </c>
      <c r="S1831" s="7">
        <f t="shared" si="115"/>
        <v>0.44196733527914056</v>
      </c>
    </row>
    <row r="1832" spans="1:19" ht="15.6">
      <c r="A1832" s="2">
        <v>2370</v>
      </c>
      <c r="B1832" s="3">
        <v>46271</v>
      </c>
      <c r="C1832" s="4">
        <f>YEAR(SalesDataTable[[#This Row],[Order Date]])</f>
        <v>2026</v>
      </c>
      <c r="D1832" s="10" t="str">
        <f>"Q"&amp;ROUNDUP(MONTH(SalesDataTable[[#This Row],[Order Date]])/3,0)</f>
        <v>Q3</v>
      </c>
      <c r="E1832" s="4" t="str">
        <f>TEXT(SalesDataTable[[#This Row],[Order Date]],"mmm")</f>
        <v>Sep</v>
      </c>
      <c r="F1832" s="4" t="s">
        <v>20</v>
      </c>
      <c r="G1832" s="4" t="s">
        <v>21</v>
      </c>
      <c r="H1832" s="4" t="s">
        <v>28</v>
      </c>
      <c r="I1832" s="4" t="s">
        <v>13</v>
      </c>
      <c r="J1832" s="4" t="s">
        <v>34</v>
      </c>
      <c r="K1832" s="4" t="s">
        <v>42</v>
      </c>
      <c r="L1832" s="8">
        <v>1</v>
      </c>
      <c r="M1832" s="5">
        <v>35.68</v>
      </c>
      <c r="N1832" s="6">
        <v>0.05</v>
      </c>
      <c r="O1832" s="5">
        <v>13.76</v>
      </c>
      <c r="P1832" s="5">
        <f t="shared" si="112"/>
        <v>33.896000000000001</v>
      </c>
      <c r="Q1832" s="5">
        <f t="shared" si="113"/>
        <v>13.76</v>
      </c>
      <c r="R1832" s="5">
        <f t="shared" si="114"/>
        <v>20.136000000000003</v>
      </c>
      <c r="S1832" s="7">
        <f t="shared" si="115"/>
        <v>0.59405239556289835</v>
      </c>
    </row>
    <row r="1833" spans="1:19" ht="15.6">
      <c r="A1833" s="2">
        <v>2726</v>
      </c>
      <c r="B1833" s="3">
        <v>46271</v>
      </c>
      <c r="C1833" s="4">
        <f>YEAR(SalesDataTable[[#This Row],[Order Date]])</f>
        <v>2026</v>
      </c>
      <c r="D1833" s="10" t="str">
        <f>"Q"&amp;ROUNDUP(MONTH(SalesDataTable[[#This Row],[Order Date]])/3,0)</f>
        <v>Q3</v>
      </c>
      <c r="E1833" s="4" t="str">
        <f>TEXT(SalesDataTable[[#This Row],[Order Date]],"mmm")</f>
        <v>Sep</v>
      </c>
      <c r="F1833" s="4" t="s">
        <v>6</v>
      </c>
      <c r="G1833" s="4" t="s">
        <v>27</v>
      </c>
      <c r="H1833" s="4" t="s">
        <v>2</v>
      </c>
      <c r="I1833" s="4" t="s">
        <v>13</v>
      </c>
      <c r="J1833" s="4" t="s">
        <v>4</v>
      </c>
      <c r="K1833" s="4" t="s">
        <v>26</v>
      </c>
      <c r="L1833" s="8">
        <v>1</v>
      </c>
      <c r="M1833" s="5">
        <v>39.68</v>
      </c>
      <c r="N1833" s="6">
        <v>0.05</v>
      </c>
      <c r="O1833" s="5">
        <v>16.63</v>
      </c>
      <c r="P1833" s="5">
        <f t="shared" si="112"/>
        <v>37.695999999999998</v>
      </c>
      <c r="Q1833" s="5">
        <f t="shared" si="113"/>
        <v>16.63</v>
      </c>
      <c r="R1833" s="5">
        <f t="shared" si="114"/>
        <v>21.065999999999999</v>
      </c>
      <c r="S1833" s="7">
        <f t="shared" si="115"/>
        <v>0.55883913412563668</v>
      </c>
    </row>
    <row r="1834" spans="1:19" ht="15.6">
      <c r="A1834" s="2">
        <v>2755</v>
      </c>
      <c r="B1834" s="3">
        <v>46271</v>
      </c>
      <c r="C1834" s="4">
        <f>YEAR(SalesDataTable[[#This Row],[Order Date]])</f>
        <v>2026</v>
      </c>
      <c r="D1834" s="10" t="str">
        <f>"Q"&amp;ROUNDUP(MONTH(SalesDataTable[[#This Row],[Order Date]])/3,0)</f>
        <v>Q3</v>
      </c>
      <c r="E1834" s="4" t="str">
        <f>TEXT(SalesDataTable[[#This Row],[Order Date]],"mmm")</f>
        <v>Sep</v>
      </c>
      <c r="F1834" s="4" t="s">
        <v>11</v>
      </c>
      <c r="G1834" s="4" t="s">
        <v>39</v>
      </c>
      <c r="H1834" s="4" t="s">
        <v>2</v>
      </c>
      <c r="I1834" s="4" t="s">
        <v>13</v>
      </c>
      <c r="J1834" s="4" t="s">
        <v>9</v>
      </c>
      <c r="K1834" s="4" t="s">
        <v>17</v>
      </c>
      <c r="L1834" s="8">
        <v>3</v>
      </c>
      <c r="M1834" s="5">
        <v>146.22</v>
      </c>
      <c r="N1834" s="6">
        <v>0</v>
      </c>
      <c r="O1834" s="5">
        <v>80.13</v>
      </c>
      <c r="P1834" s="5">
        <f t="shared" si="112"/>
        <v>438.65999999999997</v>
      </c>
      <c r="Q1834" s="5">
        <f t="shared" si="113"/>
        <v>240.39</v>
      </c>
      <c r="R1834" s="5">
        <f t="shared" si="114"/>
        <v>198.26999999999998</v>
      </c>
      <c r="S1834" s="7">
        <f t="shared" si="115"/>
        <v>0.4519901518260156</v>
      </c>
    </row>
    <row r="1835" spans="1:19" ht="15.6">
      <c r="A1835" s="2">
        <v>3187</v>
      </c>
      <c r="B1835" s="3">
        <v>46271</v>
      </c>
      <c r="C1835" s="4">
        <f>YEAR(SalesDataTable[[#This Row],[Order Date]])</f>
        <v>2026</v>
      </c>
      <c r="D1835" s="10" t="str">
        <f>"Q"&amp;ROUNDUP(MONTH(SalesDataTable[[#This Row],[Order Date]])/3,0)</f>
        <v>Q3</v>
      </c>
      <c r="E1835" s="4" t="str">
        <f>TEXT(SalesDataTable[[#This Row],[Order Date]],"mmm")</f>
        <v>Sep</v>
      </c>
      <c r="F1835" s="4" t="s">
        <v>20</v>
      </c>
      <c r="G1835" s="4" t="s">
        <v>31</v>
      </c>
      <c r="H1835" s="4" t="s">
        <v>19</v>
      </c>
      <c r="I1835" s="4" t="s">
        <v>3</v>
      </c>
      <c r="J1835" s="4" t="s">
        <v>9</v>
      </c>
      <c r="K1835" s="4" t="s">
        <v>46</v>
      </c>
      <c r="L1835" s="8">
        <v>1</v>
      </c>
      <c r="M1835" s="5">
        <v>71.680000000000007</v>
      </c>
      <c r="N1835" s="6">
        <v>0</v>
      </c>
      <c r="O1835" s="5">
        <v>31.87</v>
      </c>
      <c r="P1835" s="5">
        <f t="shared" si="112"/>
        <v>71.680000000000007</v>
      </c>
      <c r="Q1835" s="5">
        <f t="shared" si="113"/>
        <v>31.87</v>
      </c>
      <c r="R1835" s="5">
        <f t="shared" si="114"/>
        <v>39.81</v>
      </c>
      <c r="S1835" s="7">
        <f t="shared" si="115"/>
        <v>0.5553850446428571</v>
      </c>
    </row>
    <row r="1836" spans="1:19" ht="15.6">
      <c r="A1836" s="2">
        <v>3471</v>
      </c>
      <c r="B1836" s="3">
        <v>46271</v>
      </c>
      <c r="C1836" s="4">
        <f>YEAR(SalesDataTable[[#This Row],[Order Date]])</f>
        <v>2026</v>
      </c>
      <c r="D1836" s="10" t="str">
        <f>"Q"&amp;ROUNDUP(MONTH(SalesDataTable[[#This Row],[Order Date]])/3,0)</f>
        <v>Q3</v>
      </c>
      <c r="E1836" s="4" t="str">
        <f>TEXT(SalesDataTable[[#This Row],[Order Date]],"mmm")</f>
        <v>Sep</v>
      </c>
      <c r="F1836" s="4" t="s">
        <v>11</v>
      </c>
      <c r="G1836" s="4" t="s">
        <v>39</v>
      </c>
      <c r="H1836" s="4" t="s">
        <v>28</v>
      </c>
      <c r="I1836" s="4" t="s">
        <v>13</v>
      </c>
      <c r="J1836" s="4" t="s">
        <v>34</v>
      </c>
      <c r="K1836" s="4" t="s">
        <v>45</v>
      </c>
      <c r="L1836" s="8">
        <v>2</v>
      </c>
      <c r="M1836" s="5">
        <v>51.77</v>
      </c>
      <c r="N1836" s="6">
        <v>0</v>
      </c>
      <c r="O1836" s="5">
        <v>21.46</v>
      </c>
      <c r="P1836" s="5">
        <f t="shared" si="112"/>
        <v>103.54</v>
      </c>
      <c r="Q1836" s="5">
        <f t="shared" si="113"/>
        <v>42.92</v>
      </c>
      <c r="R1836" s="5">
        <f t="shared" si="114"/>
        <v>60.620000000000005</v>
      </c>
      <c r="S1836" s="7">
        <f t="shared" si="115"/>
        <v>0.58547421286459345</v>
      </c>
    </row>
    <row r="1837" spans="1:19" ht="15.6">
      <c r="A1837" s="2">
        <v>3529</v>
      </c>
      <c r="B1837" s="3">
        <v>46271</v>
      </c>
      <c r="C1837" s="4">
        <f>YEAR(SalesDataTable[[#This Row],[Order Date]])</f>
        <v>2026</v>
      </c>
      <c r="D1837" s="10" t="str">
        <f>"Q"&amp;ROUNDUP(MONTH(SalesDataTable[[#This Row],[Order Date]])/3,0)</f>
        <v>Q3</v>
      </c>
      <c r="E1837" s="4" t="str">
        <f>TEXT(SalesDataTable[[#This Row],[Order Date]],"mmm")</f>
        <v>Sep</v>
      </c>
      <c r="F1837" s="4" t="s">
        <v>11</v>
      </c>
      <c r="G1837" s="4" t="s">
        <v>25</v>
      </c>
      <c r="H1837" s="4" t="s">
        <v>8</v>
      </c>
      <c r="I1837" s="4" t="s">
        <v>3</v>
      </c>
      <c r="J1837" s="4" t="s">
        <v>34</v>
      </c>
      <c r="K1837" s="4" t="s">
        <v>35</v>
      </c>
      <c r="L1837" s="8">
        <v>4</v>
      </c>
      <c r="M1837" s="5">
        <v>39.4</v>
      </c>
      <c r="N1837" s="6">
        <v>0.15</v>
      </c>
      <c r="O1837" s="5">
        <v>14.95</v>
      </c>
      <c r="P1837" s="5">
        <f t="shared" si="112"/>
        <v>133.95999999999998</v>
      </c>
      <c r="Q1837" s="5">
        <f t="shared" si="113"/>
        <v>59.8</v>
      </c>
      <c r="R1837" s="5">
        <f t="shared" si="114"/>
        <v>74.159999999999982</v>
      </c>
      <c r="S1837" s="7">
        <f t="shared" si="115"/>
        <v>0.55359808898178553</v>
      </c>
    </row>
    <row r="1838" spans="1:19" ht="15.6">
      <c r="A1838" s="2">
        <v>3549</v>
      </c>
      <c r="B1838" s="3">
        <v>46271</v>
      </c>
      <c r="C1838" s="4">
        <f>YEAR(SalesDataTable[[#This Row],[Order Date]])</f>
        <v>2026</v>
      </c>
      <c r="D1838" s="10" t="str">
        <f>"Q"&amp;ROUNDUP(MONTH(SalesDataTable[[#This Row],[Order Date]])/3,0)</f>
        <v>Q3</v>
      </c>
      <c r="E1838" s="4" t="str">
        <f>TEXT(SalesDataTable[[#This Row],[Order Date]],"mmm")</f>
        <v>Sep</v>
      </c>
      <c r="F1838" s="4" t="s">
        <v>20</v>
      </c>
      <c r="G1838" s="4" t="s">
        <v>33</v>
      </c>
      <c r="H1838" s="4" t="s">
        <v>2</v>
      </c>
      <c r="I1838" s="4" t="s">
        <v>13</v>
      </c>
      <c r="J1838" s="4" t="s">
        <v>14</v>
      </c>
      <c r="K1838" s="4" t="s">
        <v>32</v>
      </c>
      <c r="L1838" s="8">
        <v>1</v>
      </c>
      <c r="M1838" s="5">
        <v>47.17</v>
      </c>
      <c r="N1838" s="6">
        <v>0</v>
      </c>
      <c r="O1838" s="5">
        <v>18.64</v>
      </c>
      <c r="P1838" s="5">
        <f t="shared" si="112"/>
        <v>47.17</v>
      </c>
      <c r="Q1838" s="5">
        <f t="shared" si="113"/>
        <v>18.64</v>
      </c>
      <c r="R1838" s="5">
        <f t="shared" si="114"/>
        <v>28.53</v>
      </c>
      <c r="S1838" s="7">
        <f t="shared" si="115"/>
        <v>0.60483358066567738</v>
      </c>
    </row>
    <row r="1839" spans="1:19" ht="15.6">
      <c r="A1839" s="2">
        <v>4003</v>
      </c>
      <c r="B1839" s="3">
        <v>46271</v>
      </c>
      <c r="C1839" s="4">
        <f>YEAR(SalesDataTable[[#This Row],[Order Date]])</f>
        <v>2026</v>
      </c>
      <c r="D1839" s="10" t="str">
        <f>"Q"&amp;ROUNDUP(MONTH(SalesDataTable[[#This Row],[Order Date]])/3,0)</f>
        <v>Q3</v>
      </c>
      <c r="E1839" s="4" t="str">
        <f>TEXT(SalesDataTable[[#This Row],[Order Date]],"mmm")</f>
        <v>Sep</v>
      </c>
      <c r="F1839" s="4" t="s">
        <v>20</v>
      </c>
      <c r="G1839" s="4" t="s">
        <v>21</v>
      </c>
      <c r="H1839" s="4" t="s">
        <v>28</v>
      </c>
      <c r="I1839" s="4" t="s">
        <v>3</v>
      </c>
      <c r="J1839" s="4" t="s">
        <v>34</v>
      </c>
      <c r="K1839" s="4" t="s">
        <v>45</v>
      </c>
      <c r="L1839" s="8">
        <v>2</v>
      </c>
      <c r="M1839" s="5">
        <v>50.41</v>
      </c>
      <c r="N1839" s="6">
        <v>0.1</v>
      </c>
      <c r="O1839" s="5">
        <v>22.05</v>
      </c>
      <c r="P1839" s="5">
        <f t="shared" si="112"/>
        <v>90.738</v>
      </c>
      <c r="Q1839" s="5">
        <f t="shared" si="113"/>
        <v>44.1</v>
      </c>
      <c r="R1839" s="5">
        <f t="shared" si="114"/>
        <v>46.637999999999998</v>
      </c>
      <c r="S1839" s="7">
        <f t="shared" si="115"/>
        <v>0.51398532037294187</v>
      </c>
    </row>
    <row r="1840" spans="1:19" ht="15.6">
      <c r="A1840" s="2">
        <v>4613</v>
      </c>
      <c r="B1840" s="3">
        <v>46271</v>
      </c>
      <c r="C1840" s="4">
        <f>YEAR(SalesDataTable[[#This Row],[Order Date]])</f>
        <v>2026</v>
      </c>
      <c r="D1840" s="10" t="str">
        <f>"Q"&amp;ROUNDUP(MONTH(SalesDataTable[[#This Row],[Order Date]])/3,0)</f>
        <v>Q3</v>
      </c>
      <c r="E1840" s="4" t="str">
        <f>TEXT(SalesDataTable[[#This Row],[Order Date]],"mmm")</f>
        <v>Sep</v>
      </c>
      <c r="F1840" s="4" t="s">
        <v>20</v>
      </c>
      <c r="G1840" s="4" t="s">
        <v>47</v>
      </c>
      <c r="H1840" s="4" t="s">
        <v>2</v>
      </c>
      <c r="I1840" s="4" t="s">
        <v>16</v>
      </c>
      <c r="J1840" s="4" t="s">
        <v>4</v>
      </c>
      <c r="K1840" s="4" t="s">
        <v>5</v>
      </c>
      <c r="L1840" s="8">
        <v>4</v>
      </c>
      <c r="M1840" s="5">
        <v>80.38</v>
      </c>
      <c r="N1840" s="6">
        <v>0.1</v>
      </c>
      <c r="O1840" s="5">
        <v>42.55</v>
      </c>
      <c r="P1840" s="5">
        <f t="shared" si="112"/>
        <v>289.36799999999999</v>
      </c>
      <c r="Q1840" s="5">
        <f t="shared" si="113"/>
        <v>170.2</v>
      </c>
      <c r="R1840" s="5">
        <f t="shared" si="114"/>
        <v>119.16800000000001</v>
      </c>
      <c r="S1840" s="7">
        <f t="shared" si="115"/>
        <v>0.41182162505874875</v>
      </c>
    </row>
    <row r="1841" spans="1:19" ht="15.6">
      <c r="A1841" s="2">
        <v>75</v>
      </c>
      <c r="B1841" s="3">
        <v>46272</v>
      </c>
      <c r="C1841" s="4">
        <f>YEAR(SalesDataTable[[#This Row],[Order Date]])</f>
        <v>2026</v>
      </c>
      <c r="D1841" s="10" t="str">
        <f>"Q"&amp;ROUNDUP(MONTH(SalesDataTable[[#This Row],[Order Date]])/3,0)</f>
        <v>Q3</v>
      </c>
      <c r="E1841" s="4" t="str">
        <f>TEXT(SalesDataTable[[#This Row],[Order Date]],"mmm")</f>
        <v>Sep</v>
      </c>
      <c r="F1841" s="4" t="s">
        <v>0</v>
      </c>
      <c r="G1841" s="4" t="s">
        <v>1</v>
      </c>
      <c r="H1841" s="4" t="s">
        <v>2</v>
      </c>
      <c r="I1841" s="4" t="s">
        <v>16</v>
      </c>
      <c r="J1841" s="4" t="s">
        <v>34</v>
      </c>
      <c r="K1841" s="4" t="s">
        <v>35</v>
      </c>
      <c r="L1841" s="8">
        <v>2</v>
      </c>
      <c r="M1841" s="5">
        <v>40.78</v>
      </c>
      <c r="N1841" s="6">
        <v>0</v>
      </c>
      <c r="O1841" s="5">
        <v>15.04</v>
      </c>
      <c r="P1841" s="5">
        <f t="shared" si="112"/>
        <v>81.56</v>
      </c>
      <c r="Q1841" s="5">
        <f t="shared" si="113"/>
        <v>30.08</v>
      </c>
      <c r="R1841" s="5">
        <f t="shared" si="114"/>
        <v>51.480000000000004</v>
      </c>
      <c r="S1841" s="7">
        <f t="shared" si="115"/>
        <v>0.63119176066699367</v>
      </c>
    </row>
    <row r="1842" spans="1:19" ht="15.6">
      <c r="A1842" s="2">
        <v>601</v>
      </c>
      <c r="B1842" s="3">
        <v>46272</v>
      </c>
      <c r="C1842" s="4">
        <f>YEAR(SalesDataTable[[#This Row],[Order Date]])</f>
        <v>2026</v>
      </c>
      <c r="D1842" s="10" t="str">
        <f>"Q"&amp;ROUNDUP(MONTH(SalesDataTable[[#This Row],[Order Date]])/3,0)</f>
        <v>Q3</v>
      </c>
      <c r="E1842" s="4" t="str">
        <f>TEXT(SalesDataTable[[#This Row],[Order Date]],"mmm")</f>
        <v>Sep</v>
      </c>
      <c r="F1842" s="4" t="s">
        <v>6</v>
      </c>
      <c r="G1842" s="4" t="s">
        <v>43</v>
      </c>
      <c r="H1842" s="4" t="s">
        <v>2</v>
      </c>
      <c r="I1842" s="4" t="s">
        <v>3</v>
      </c>
      <c r="J1842" s="4" t="s">
        <v>9</v>
      </c>
      <c r="K1842" s="4" t="s">
        <v>17</v>
      </c>
      <c r="L1842" s="8">
        <v>1</v>
      </c>
      <c r="M1842" s="5">
        <v>141.69</v>
      </c>
      <c r="N1842" s="6">
        <v>0</v>
      </c>
      <c r="O1842" s="5">
        <v>80.34</v>
      </c>
      <c r="P1842" s="5">
        <f t="shared" si="112"/>
        <v>141.69</v>
      </c>
      <c r="Q1842" s="5">
        <f t="shared" si="113"/>
        <v>80.34</v>
      </c>
      <c r="R1842" s="5">
        <f t="shared" si="114"/>
        <v>61.349999999999994</v>
      </c>
      <c r="S1842" s="7">
        <f t="shared" si="115"/>
        <v>0.43298750793986868</v>
      </c>
    </row>
    <row r="1843" spans="1:19" ht="15.6">
      <c r="A1843" s="2">
        <v>1617</v>
      </c>
      <c r="B1843" s="3">
        <v>46272</v>
      </c>
      <c r="C1843" s="4">
        <f>YEAR(SalesDataTable[[#This Row],[Order Date]])</f>
        <v>2026</v>
      </c>
      <c r="D1843" s="10" t="str">
        <f>"Q"&amp;ROUNDUP(MONTH(SalesDataTable[[#This Row],[Order Date]])/3,0)</f>
        <v>Q3</v>
      </c>
      <c r="E1843" s="4" t="str">
        <f>TEXT(SalesDataTable[[#This Row],[Order Date]],"mmm")</f>
        <v>Sep</v>
      </c>
      <c r="F1843" s="4" t="s">
        <v>20</v>
      </c>
      <c r="G1843" s="4" t="s">
        <v>33</v>
      </c>
      <c r="H1843" s="4" t="s">
        <v>2</v>
      </c>
      <c r="I1843" s="4" t="s">
        <v>13</v>
      </c>
      <c r="J1843" s="4" t="s">
        <v>23</v>
      </c>
      <c r="K1843" s="4" t="s">
        <v>40</v>
      </c>
      <c r="L1843" s="8">
        <v>1</v>
      </c>
      <c r="M1843" s="5">
        <v>83.28</v>
      </c>
      <c r="N1843" s="6">
        <v>0.1</v>
      </c>
      <c r="O1843" s="5">
        <v>39.75</v>
      </c>
      <c r="P1843" s="5">
        <f t="shared" si="112"/>
        <v>74.951999999999998</v>
      </c>
      <c r="Q1843" s="5">
        <f t="shared" si="113"/>
        <v>39.75</v>
      </c>
      <c r="R1843" s="5">
        <f t="shared" si="114"/>
        <v>35.201999999999998</v>
      </c>
      <c r="S1843" s="7">
        <f t="shared" si="115"/>
        <v>0.46966058277297468</v>
      </c>
    </row>
    <row r="1844" spans="1:19" ht="15.6">
      <c r="A1844" s="2">
        <v>2305</v>
      </c>
      <c r="B1844" s="3">
        <v>46272</v>
      </c>
      <c r="C1844" s="4">
        <f>YEAR(SalesDataTable[[#This Row],[Order Date]])</f>
        <v>2026</v>
      </c>
      <c r="D1844" s="10" t="str">
        <f>"Q"&amp;ROUNDUP(MONTH(SalesDataTable[[#This Row],[Order Date]])/3,0)</f>
        <v>Q3</v>
      </c>
      <c r="E1844" s="4" t="str">
        <f>TEXT(SalesDataTable[[#This Row],[Order Date]],"mmm")</f>
        <v>Sep</v>
      </c>
      <c r="F1844" s="4" t="s">
        <v>20</v>
      </c>
      <c r="G1844" s="4" t="s">
        <v>31</v>
      </c>
      <c r="H1844" s="4" t="s">
        <v>28</v>
      </c>
      <c r="I1844" s="4" t="s">
        <v>3</v>
      </c>
      <c r="J1844" s="4" t="s">
        <v>23</v>
      </c>
      <c r="K1844" s="4" t="s">
        <v>40</v>
      </c>
      <c r="L1844" s="8">
        <v>2</v>
      </c>
      <c r="M1844" s="5">
        <v>82.43</v>
      </c>
      <c r="N1844" s="6">
        <v>0</v>
      </c>
      <c r="O1844" s="5">
        <v>40.51</v>
      </c>
      <c r="P1844" s="5">
        <f t="shared" si="112"/>
        <v>164.86</v>
      </c>
      <c r="Q1844" s="5">
        <f t="shared" si="113"/>
        <v>81.02</v>
      </c>
      <c r="R1844" s="5">
        <f t="shared" si="114"/>
        <v>83.840000000000018</v>
      </c>
      <c r="S1844" s="7">
        <f t="shared" si="115"/>
        <v>0.50855271139148372</v>
      </c>
    </row>
    <row r="1845" spans="1:19" ht="15.6">
      <c r="A1845" s="2">
        <v>2344</v>
      </c>
      <c r="B1845" s="3">
        <v>46272</v>
      </c>
      <c r="C1845" s="4">
        <f>YEAR(SalesDataTable[[#This Row],[Order Date]])</f>
        <v>2026</v>
      </c>
      <c r="D1845" s="10" t="str">
        <f>"Q"&amp;ROUNDUP(MONTH(SalesDataTable[[#This Row],[Order Date]])/3,0)</f>
        <v>Q3</v>
      </c>
      <c r="E1845" s="4" t="str">
        <f>TEXT(SalesDataTable[[#This Row],[Order Date]],"mmm")</f>
        <v>Sep</v>
      </c>
      <c r="F1845" s="4" t="s">
        <v>0</v>
      </c>
      <c r="G1845" s="4" t="s">
        <v>50</v>
      </c>
      <c r="H1845" s="4" t="s">
        <v>28</v>
      </c>
      <c r="I1845" s="4" t="s">
        <v>13</v>
      </c>
      <c r="J1845" s="4" t="s">
        <v>34</v>
      </c>
      <c r="K1845" s="4" t="s">
        <v>42</v>
      </c>
      <c r="L1845" s="8">
        <v>4</v>
      </c>
      <c r="M1845" s="5">
        <v>36.380000000000003</v>
      </c>
      <c r="N1845" s="6">
        <v>0</v>
      </c>
      <c r="O1845" s="5">
        <v>14.16</v>
      </c>
      <c r="P1845" s="5">
        <f t="shared" si="112"/>
        <v>145.52000000000001</v>
      </c>
      <c r="Q1845" s="5">
        <f t="shared" si="113"/>
        <v>56.64</v>
      </c>
      <c r="R1845" s="5">
        <f t="shared" si="114"/>
        <v>88.88000000000001</v>
      </c>
      <c r="S1845" s="7">
        <f t="shared" si="115"/>
        <v>0.61077515118196812</v>
      </c>
    </row>
    <row r="1846" spans="1:19" ht="15.6">
      <c r="A1846" s="2">
        <v>2601</v>
      </c>
      <c r="B1846" s="3">
        <v>46272</v>
      </c>
      <c r="C1846" s="4">
        <f>YEAR(SalesDataTable[[#This Row],[Order Date]])</f>
        <v>2026</v>
      </c>
      <c r="D1846" s="10" t="str">
        <f>"Q"&amp;ROUNDUP(MONTH(SalesDataTable[[#This Row],[Order Date]])/3,0)</f>
        <v>Q3</v>
      </c>
      <c r="E1846" s="4" t="str">
        <f>TEXT(SalesDataTable[[#This Row],[Order Date]],"mmm")</f>
        <v>Sep</v>
      </c>
      <c r="F1846" s="4" t="s">
        <v>6</v>
      </c>
      <c r="G1846" s="4" t="s">
        <v>41</v>
      </c>
      <c r="H1846" s="4" t="s">
        <v>2</v>
      </c>
      <c r="I1846" s="4" t="s">
        <v>13</v>
      </c>
      <c r="J1846" s="4" t="s">
        <v>4</v>
      </c>
      <c r="K1846" s="4" t="s">
        <v>5</v>
      </c>
      <c r="L1846" s="8">
        <v>1</v>
      </c>
      <c r="M1846" s="5">
        <v>82.86</v>
      </c>
      <c r="N1846" s="6">
        <v>0</v>
      </c>
      <c r="O1846" s="5">
        <v>43.33</v>
      </c>
      <c r="P1846" s="5">
        <f t="shared" si="112"/>
        <v>82.86</v>
      </c>
      <c r="Q1846" s="5">
        <f t="shared" si="113"/>
        <v>43.33</v>
      </c>
      <c r="R1846" s="5">
        <f t="shared" si="114"/>
        <v>39.53</v>
      </c>
      <c r="S1846" s="7">
        <f t="shared" si="115"/>
        <v>0.47706975621530295</v>
      </c>
    </row>
    <row r="1847" spans="1:19" ht="15.6">
      <c r="A1847" s="2">
        <v>2831</v>
      </c>
      <c r="B1847" s="3">
        <v>46272</v>
      </c>
      <c r="C1847" s="4">
        <f>YEAR(SalesDataTable[[#This Row],[Order Date]])</f>
        <v>2026</v>
      </c>
      <c r="D1847" s="10" t="str">
        <f>"Q"&amp;ROUNDUP(MONTH(SalesDataTable[[#This Row],[Order Date]])/3,0)</f>
        <v>Q3</v>
      </c>
      <c r="E1847" s="4" t="str">
        <f>TEXT(SalesDataTable[[#This Row],[Order Date]],"mmm")</f>
        <v>Sep</v>
      </c>
      <c r="F1847" s="4" t="s">
        <v>0</v>
      </c>
      <c r="G1847" s="4" t="s">
        <v>36</v>
      </c>
      <c r="H1847" s="4" t="s">
        <v>2</v>
      </c>
      <c r="I1847" s="4" t="s">
        <v>13</v>
      </c>
      <c r="J1847" s="4" t="s">
        <v>14</v>
      </c>
      <c r="K1847" s="4" t="s">
        <v>32</v>
      </c>
      <c r="L1847" s="8">
        <v>1</v>
      </c>
      <c r="M1847" s="5">
        <v>46.44</v>
      </c>
      <c r="N1847" s="6">
        <v>0.05</v>
      </c>
      <c r="O1847" s="5">
        <v>17.88</v>
      </c>
      <c r="P1847" s="5">
        <f t="shared" si="112"/>
        <v>44.117999999999995</v>
      </c>
      <c r="Q1847" s="5">
        <f t="shared" si="113"/>
        <v>17.88</v>
      </c>
      <c r="R1847" s="5">
        <f t="shared" si="114"/>
        <v>26.237999999999996</v>
      </c>
      <c r="S1847" s="7">
        <f t="shared" si="115"/>
        <v>0.59472324221406225</v>
      </c>
    </row>
    <row r="1848" spans="1:19" ht="15.6">
      <c r="A1848" s="2">
        <v>2845</v>
      </c>
      <c r="B1848" s="3">
        <v>46272</v>
      </c>
      <c r="C1848" s="4">
        <f>YEAR(SalesDataTable[[#This Row],[Order Date]])</f>
        <v>2026</v>
      </c>
      <c r="D1848" s="10" t="str">
        <f>"Q"&amp;ROUNDUP(MONTH(SalesDataTable[[#This Row],[Order Date]])/3,0)</f>
        <v>Q3</v>
      </c>
      <c r="E1848" s="4" t="str">
        <f>TEXT(SalesDataTable[[#This Row],[Order Date]],"mmm")</f>
        <v>Sep</v>
      </c>
      <c r="F1848" s="4" t="s">
        <v>0</v>
      </c>
      <c r="G1848" s="4" t="s">
        <v>1</v>
      </c>
      <c r="H1848" s="4" t="s">
        <v>8</v>
      </c>
      <c r="I1848" s="4" t="s">
        <v>16</v>
      </c>
      <c r="J1848" s="4" t="s">
        <v>14</v>
      </c>
      <c r="K1848" s="4" t="s">
        <v>44</v>
      </c>
      <c r="L1848" s="8">
        <v>4</v>
      </c>
      <c r="M1848" s="5">
        <v>133.26</v>
      </c>
      <c r="N1848" s="6">
        <v>0.1</v>
      </c>
      <c r="O1848" s="5">
        <v>68.77</v>
      </c>
      <c r="P1848" s="5">
        <f t="shared" si="112"/>
        <v>479.73599999999999</v>
      </c>
      <c r="Q1848" s="5">
        <f t="shared" si="113"/>
        <v>275.08</v>
      </c>
      <c r="R1848" s="5">
        <f t="shared" si="114"/>
        <v>204.65600000000001</v>
      </c>
      <c r="S1848" s="7">
        <f t="shared" si="115"/>
        <v>0.42660129738022579</v>
      </c>
    </row>
    <row r="1849" spans="1:19" ht="15.6">
      <c r="A1849" s="2">
        <v>3679</v>
      </c>
      <c r="B1849" s="3">
        <v>46272</v>
      </c>
      <c r="C1849" s="4">
        <f>YEAR(SalesDataTable[[#This Row],[Order Date]])</f>
        <v>2026</v>
      </c>
      <c r="D1849" s="10" t="str">
        <f>"Q"&amp;ROUNDUP(MONTH(SalesDataTable[[#This Row],[Order Date]])/3,0)</f>
        <v>Q3</v>
      </c>
      <c r="E1849" s="4" t="str">
        <f>TEXT(SalesDataTable[[#This Row],[Order Date]],"mmm")</f>
        <v>Sep</v>
      </c>
      <c r="F1849" s="4" t="s">
        <v>6</v>
      </c>
      <c r="G1849" s="4" t="s">
        <v>43</v>
      </c>
      <c r="H1849" s="4" t="s">
        <v>28</v>
      </c>
      <c r="I1849" s="4" t="s">
        <v>13</v>
      </c>
      <c r="J1849" s="4" t="s">
        <v>9</v>
      </c>
      <c r="K1849" s="4" t="s">
        <v>17</v>
      </c>
      <c r="L1849" s="8">
        <v>1</v>
      </c>
      <c r="M1849" s="5">
        <v>147.36000000000001</v>
      </c>
      <c r="N1849" s="6">
        <v>0</v>
      </c>
      <c r="O1849" s="5">
        <v>81.599999999999994</v>
      </c>
      <c r="P1849" s="5">
        <f t="shared" si="112"/>
        <v>147.36000000000001</v>
      </c>
      <c r="Q1849" s="5">
        <f t="shared" si="113"/>
        <v>81.599999999999994</v>
      </c>
      <c r="R1849" s="5">
        <f t="shared" si="114"/>
        <v>65.760000000000019</v>
      </c>
      <c r="S1849" s="7">
        <f t="shared" si="115"/>
        <v>0.44625407166123787</v>
      </c>
    </row>
    <row r="1850" spans="1:19" ht="15.6">
      <c r="A1850" s="2">
        <v>3828</v>
      </c>
      <c r="B1850" s="3">
        <v>46272</v>
      </c>
      <c r="C1850" s="4">
        <f>YEAR(SalesDataTable[[#This Row],[Order Date]])</f>
        <v>2026</v>
      </c>
      <c r="D1850" s="10" t="str">
        <f>"Q"&amp;ROUNDUP(MONTH(SalesDataTable[[#This Row],[Order Date]])/3,0)</f>
        <v>Q3</v>
      </c>
      <c r="E1850" s="4" t="str">
        <f>TEXT(SalesDataTable[[#This Row],[Order Date]],"mmm")</f>
        <v>Sep</v>
      </c>
      <c r="F1850" s="4" t="s">
        <v>0</v>
      </c>
      <c r="G1850" s="4" t="s">
        <v>1</v>
      </c>
      <c r="H1850" s="4" t="s">
        <v>2</v>
      </c>
      <c r="I1850" s="4" t="s">
        <v>13</v>
      </c>
      <c r="J1850" s="4" t="s">
        <v>14</v>
      </c>
      <c r="K1850" s="4" t="s">
        <v>48</v>
      </c>
      <c r="L1850" s="8">
        <v>2</v>
      </c>
      <c r="M1850" s="5">
        <v>166.13</v>
      </c>
      <c r="N1850" s="6">
        <v>0.15</v>
      </c>
      <c r="O1850" s="5">
        <v>86.71</v>
      </c>
      <c r="P1850" s="5">
        <f t="shared" si="112"/>
        <v>282.42099999999999</v>
      </c>
      <c r="Q1850" s="5">
        <f t="shared" si="113"/>
        <v>173.42</v>
      </c>
      <c r="R1850" s="5">
        <f t="shared" si="114"/>
        <v>109.001</v>
      </c>
      <c r="S1850" s="7">
        <f t="shared" si="115"/>
        <v>0.38595217777714835</v>
      </c>
    </row>
    <row r="1851" spans="1:19" ht="15.6">
      <c r="A1851" s="2">
        <v>4226</v>
      </c>
      <c r="B1851" s="3">
        <v>46272</v>
      </c>
      <c r="C1851" s="4">
        <f>YEAR(SalesDataTable[[#This Row],[Order Date]])</f>
        <v>2026</v>
      </c>
      <c r="D1851" s="10" t="str">
        <f>"Q"&amp;ROUNDUP(MONTH(SalesDataTable[[#This Row],[Order Date]])/3,0)</f>
        <v>Q3</v>
      </c>
      <c r="E1851" s="4" t="str">
        <f>TEXT(SalesDataTable[[#This Row],[Order Date]],"mmm")</f>
        <v>Sep</v>
      </c>
      <c r="F1851" s="4" t="s">
        <v>11</v>
      </c>
      <c r="G1851" s="4" t="s">
        <v>18</v>
      </c>
      <c r="H1851" s="4" t="s">
        <v>2</v>
      </c>
      <c r="I1851" s="4" t="s">
        <v>13</v>
      </c>
      <c r="J1851" s="4" t="s">
        <v>34</v>
      </c>
      <c r="K1851" s="4" t="s">
        <v>45</v>
      </c>
      <c r="L1851" s="8">
        <v>1</v>
      </c>
      <c r="M1851" s="5">
        <v>51.74</v>
      </c>
      <c r="N1851" s="6">
        <v>0</v>
      </c>
      <c r="O1851" s="5">
        <v>22.45</v>
      </c>
      <c r="P1851" s="5">
        <f t="shared" si="112"/>
        <v>51.74</v>
      </c>
      <c r="Q1851" s="5">
        <f t="shared" si="113"/>
        <v>22.45</v>
      </c>
      <c r="R1851" s="5">
        <f t="shared" si="114"/>
        <v>29.290000000000003</v>
      </c>
      <c r="S1851" s="7">
        <f t="shared" si="115"/>
        <v>0.56609972941631237</v>
      </c>
    </row>
    <row r="1852" spans="1:19" ht="15.6">
      <c r="A1852" s="2">
        <v>58</v>
      </c>
      <c r="B1852" s="3">
        <v>46273</v>
      </c>
      <c r="C1852" s="4">
        <f>YEAR(SalesDataTable[[#This Row],[Order Date]])</f>
        <v>2026</v>
      </c>
      <c r="D1852" s="10" t="str">
        <f>"Q"&amp;ROUNDUP(MONTH(SalesDataTable[[#This Row],[Order Date]])/3,0)</f>
        <v>Q3</v>
      </c>
      <c r="E1852" s="4" t="str">
        <f>TEXT(SalesDataTable[[#This Row],[Order Date]],"mmm")</f>
        <v>Sep</v>
      </c>
      <c r="F1852" s="4" t="s">
        <v>0</v>
      </c>
      <c r="G1852" s="4" t="s">
        <v>1</v>
      </c>
      <c r="H1852" s="4" t="s">
        <v>19</v>
      </c>
      <c r="I1852" s="4" t="s">
        <v>3</v>
      </c>
      <c r="J1852" s="4" t="s">
        <v>9</v>
      </c>
      <c r="K1852" s="4" t="s">
        <v>46</v>
      </c>
      <c r="L1852" s="8">
        <v>1</v>
      </c>
      <c r="M1852" s="5">
        <v>71.7</v>
      </c>
      <c r="N1852" s="6">
        <v>0</v>
      </c>
      <c r="O1852" s="5">
        <v>32</v>
      </c>
      <c r="P1852" s="5">
        <f t="shared" si="112"/>
        <v>71.7</v>
      </c>
      <c r="Q1852" s="5">
        <f t="shared" si="113"/>
        <v>32</v>
      </c>
      <c r="R1852" s="5">
        <f t="shared" si="114"/>
        <v>39.700000000000003</v>
      </c>
      <c r="S1852" s="7">
        <f t="shared" si="115"/>
        <v>0.55369595536959559</v>
      </c>
    </row>
    <row r="1853" spans="1:19" ht="15.6">
      <c r="A1853" s="2">
        <v>1224</v>
      </c>
      <c r="B1853" s="3">
        <v>46273</v>
      </c>
      <c r="C1853" s="4">
        <f>YEAR(SalesDataTable[[#This Row],[Order Date]])</f>
        <v>2026</v>
      </c>
      <c r="D1853" s="10" t="str">
        <f>"Q"&amp;ROUNDUP(MONTH(SalesDataTable[[#This Row],[Order Date]])/3,0)</f>
        <v>Q3</v>
      </c>
      <c r="E1853" s="4" t="str">
        <f>TEXT(SalesDataTable[[#This Row],[Order Date]],"mmm")</f>
        <v>Sep</v>
      </c>
      <c r="F1853" s="4" t="s">
        <v>11</v>
      </c>
      <c r="G1853" s="4" t="s">
        <v>12</v>
      </c>
      <c r="H1853" s="4" t="s">
        <v>2</v>
      </c>
      <c r="I1853" s="4" t="s">
        <v>3</v>
      </c>
      <c r="J1853" s="4" t="s">
        <v>4</v>
      </c>
      <c r="K1853" s="4" t="s">
        <v>26</v>
      </c>
      <c r="L1853" s="8">
        <v>2</v>
      </c>
      <c r="M1853" s="5">
        <v>39.409999999999997</v>
      </c>
      <c r="N1853" s="6">
        <v>0.05</v>
      </c>
      <c r="O1853" s="5">
        <v>17.12</v>
      </c>
      <c r="P1853" s="5">
        <f t="shared" si="112"/>
        <v>74.878999999999991</v>
      </c>
      <c r="Q1853" s="5">
        <f t="shared" si="113"/>
        <v>34.24</v>
      </c>
      <c r="R1853" s="5">
        <f t="shared" si="114"/>
        <v>40.638999999999989</v>
      </c>
      <c r="S1853" s="7">
        <f t="shared" si="115"/>
        <v>0.54272893601677363</v>
      </c>
    </row>
    <row r="1854" spans="1:19" ht="15.6">
      <c r="A1854" s="2">
        <v>4345</v>
      </c>
      <c r="B1854" s="3">
        <v>46273</v>
      </c>
      <c r="C1854" s="4">
        <f>YEAR(SalesDataTable[[#This Row],[Order Date]])</f>
        <v>2026</v>
      </c>
      <c r="D1854" s="10" t="str">
        <f>"Q"&amp;ROUNDUP(MONTH(SalesDataTable[[#This Row],[Order Date]])/3,0)</f>
        <v>Q3</v>
      </c>
      <c r="E1854" s="4" t="str">
        <f>TEXT(SalesDataTable[[#This Row],[Order Date]],"mmm")</f>
        <v>Sep</v>
      </c>
      <c r="F1854" s="4" t="s">
        <v>0</v>
      </c>
      <c r="G1854" s="4" t="s">
        <v>36</v>
      </c>
      <c r="H1854" s="4" t="s">
        <v>2</v>
      </c>
      <c r="I1854" s="4" t="s">
        <v>13</v>
      </c>
      <c r="J1854" s="4" t="s">
        <v>23</v>
      </c>
      <c r="K1854" s="4" t="s">
        <v>24</v>
      </c>
      <c r="L1854" s="8">
        <v>2</v>
      </c>
      <c r="M1854" s="5">
        <v>345.33</v>
      </c>
      <c r="N1854" s="6">
        <v>0</v>
      </c>
      <c r="O1854" s="5">
        <v>198.22</v>
      </c>
      <c r="P1854" s="5">
        <f t="shared" si="112"/>
        <v>690.66</v>
      </c>
      <c r="Q1854" s="5">
        <f t="shared" si="113"/>
        <v>396.44</v>
      </c>
      <c r="R1854" s="5">
        <f t="shared" si="114"/>
        <v>294.21999999999997</v>
      </c>
      <c r="S1854" s="7">
        <f t="shared" si="115"/>
        <v>0.42599832044710856</v>
      </c>
    </row>
    <row r="1855" spans="1:19" ht="15.6">
      <c r="A1855" s="2">
        <v>1069</v>
      </c>
      <c r="B1855" s="3">
        <v>46274</v>
      </c>
      <c r="C1855" s="4">
        <f>YEAR(SalesDataTable[[#This Row],[Order Date]])</f>
        <v>2026</v>
      </c>
      <c r="D1855" s="10" t="str">
        <f>"Q"&amp;ROUNDUP(MONTH(SalesDataTable[[#This Row],[Order Date]])/3,0)</f>
        <v>Q3</v>
      </c>
      <c r="E1855" s="4" t="str">
        <f>TEXT(SalesDataTable[[#This Row],[Order Date]],"mmm")</f>
        <v>Sep</v>
      </c>
      <c r="F1855" s="4" t="s">
        <v>20</v>
      </c>
      <c r="G1855" s="4" t="s">
        <v>47</v>
      </c>
      <c r="H1855" s="4" t="s">
        <v>2</v>
      </c>
      <c r="I1855" s="4" t="s">
        <v>3</v>
      </c>
      <c r="J1855" s="4" t="s">
        <v>9</v>
      </c>
      <c r="K1855" s="4" t="s">
        <v>17</v>
      </c>
      <c r="L1855" s="8">
        <v>1</v>
      </c>
      <c r="M1855" s="5">
        <v>145.33000000000001</v>
      </c>
      <c r="N1855" s="6">
        <v>0.1</v>
      </c>
      <c r="O1855" s="5">
        <v>80.97</v>
      </c>
      <c r="P1855" s="5">
        <f t="shared" si="112"/>
        <v>130.79700000000003</v>
      </c>
      <c r="Q1855" s="5">
        <f t="shared" si="113"/>
        <v>80.97</v>
      </c>
      <c r="R1855" s="5">
        <f t="shared" si="114"/>
        <v>49.827000000000027</v>
      </c>
      <c r="S1855" s="7">
        <f t="shared" si="115"/>
        <v>0.3809491043372556</v>
      </c>
    </row>
    <row r="1856" spans="1:19" ht="15.6">
      <c r="A1856" s="2">
        <v>1489</v>
      </c>
      <c r="B1856" s="3">
        <v>46274</v>
      </c>
      <c r="C1856" s="4">
        <f>YEAR(SalesDataTable[[#This Row],[Order Date]])</f>
        <v>2026</v>
      </c>
      <c r="D1856" s="10" t="str">
        <f>"Q"&amp;ROUNDUP(MONTH(SalesDataTable[[#This Row],[Order Date]])/3,0)</f>
        <v>Q3</v>
      </c>
      <c r="E1856" s="4" t="str">
        <f>TEXT(SalesDataTable[[#This Row],[Order Date]],"mmm")</f>
        <v>Sep</v>
      </c>
      <c r="F1856" s="4" t="s">
        <v>0</v>
      </c>
      <c r="G1856" s="4" t="s">
        <v>1</v>
      </c>
      <c r="H1856" s="4" t="s">
        <v>2</v>
      </c>
      <c r="I1856" s="4" t="s">
        <v>3</v>
      </c>
      <c r="J1856" s="4" t="s">
        <v>4</v>
      </c>
      <c r="K1856" s="4" t="s">
        <v>22</v>
      </c>
      <c r="L1856" s="8">
        <v>3</v>
      </c>
      <c r="M1856" s="5">
        <v>50.03</v>
      </c>
      <c r="N1856" s="6">
        <v>0.1</v>
      </c>
      <c r="O1856" s="5">
        <v>22.89</v>
      </c>
      <c r="P1856" s="5">
        <f t="shared" si="112"/>
        <v>135.08100000000002</v>
      </c>
      <c r="Q1856" s="5">
        <f t="shared" si="113"/>
        <v>68.67</v>
      </c>
      <c r="R1856" s="5">
        <f t="shared" si="114"/>
        <v>66.411000000000016</v>
      </c>
      <c r="S1856" s="7">
        <f t="shared" si="115"/>
        <v>0.49163835032313952</v>
      </c>
    </row>
    <row r="1857" spans="1:19" ht="15.6">
      <c r="A1857" s="2">
        <v>2045</v>
      </c>
      <c r="B1857" s="3">
        <v>46274</v>
      </c>
      <c r="C1857" s="4">
        <f>YEAR(SalesDataTable[[#This Row],[Order Date]])</f>
        <v>2026</v>
      </c>
      <c r="D1857" s="10" t="str">
        <f>"Q"&amp;ROUNDUP(MONTH(SalesDataTable[[#This Row],[Order Date]])/3,0)</f>
        <v>Q3</v>
      </c>
      <c r="E1857" s="4" t="str">
        <f>TEXT(SalesDataTable[[#This Row],[Order Date]],"mmm")</f>
        <v>Sep</v>
      </c>
      <c r="F1857" s="4" t="s">
        <v>6</v>
      </c>
      <c r="G1857" s="4" t="s">
        <v>7</v>
      </c>
      <c r="H1857" s="4" t="s">
        <v>28</v>
      </c>
      <c r="I1857" s="4" t="s">
        <v>3</v>
      </c>
      <c r="J1857" s="4" t="s">
        <v>14</v>
      </c>
      <c r="K1857" s="4" t="s">
        <v>15</v>
      </c>
      <c r="L1857" s="8">
        <v>1</v>
      </c>
      <c r="M1857" s="5">
        <v>35.68</v>
      </c>
      <c r="N1857" s="6">
        <v>0.05</v>
      </c>
      <c r="O1857" s="5">
        <v>13.37</v>
      </c>
      <c r="P1857" s="5">
        <f t="shared" si="112"/>
        <v>33.896000000000001</v>
      </c>
      <c r="Q1857" s="5">
        <f t="shared" si="113"/>
        <v>13.37</v>
      </c>
      <c r="R1857" s="5">
        <f t="shared" si="114"/>
        <v>20.526000000000003</v>
      </c>
      <c r="S1857" s="7">
        <f t="shared" si="115"/>
        <v>0.60555817795610112</v>
      </c>
    </row>
    <row r="1858" spans="1:19" ht="15.6">
      <c r="A1858" s="2">
        <v>2610</v>
      </c>
      <c r="B1858" s="3">
        <v>46274</v>
      </c>
      <c r="C1858" s="4">
        <f>YEAR(SalesDataTable[[#This Row],[Order Date]])</f>
        <v>2026</v>
      </c>
      <c r="D1858" s="10" t="str">
        <f>"Q"&amp;ROUNDUP(MONTH(SalesDataTable[[#This Row],[Order Date]])/3,0)</f>
        <v>Q3</v>
      </c>
      <c r="E1858" s="4" t="str">
        <f>TEXT(SalesDataTable[[#This Row],[Order Date]],"mmm")</f>
        <v>Sep</v>
      </c>
      <c r="F1858" s="4" t="s">
        <v>20</v>
      </c>
      <c r="G1858" s="4" t="s">
        <v>33</v>
      </c>
      <c r="H1858" s="4" t="s">
        <v>2</v>
      </c>
      <c r="I1858" s="4" t="s">
        <v>3</v>
      </c>
      <c r="J1858" s="4" t="s">
        <v>23</v>
      </c>
      <c r="K1858" s="4" t="s">
        <v>24</v>
      </c>
      <c r="L1858" s="8">
        <v>1</v>
      </c>
      <c r="M1858" s="5">
        <v>341.87</v>
      </c>
      <c r="N1858" s="6">
        <v>0.1</v>
      </c>
      <c r="O1858" s="5">
        <v>190.66</v>
      </c>
      <c r="P1858" s="5">
        <f t="shared" ref="P1858:P1921" si="116">L1858*M1858*(1-N1858)</f>
        <v>307.68299999999999</v>
      </c>
      <c r="Q1858" s="5">
        <f t="shared" ref="Q1858:Q1921" si="117">L1858*O1858</f>
        <v>190.66</v>
      </c>
      <c r="R1858" s="5">
        <f t="shared" ref="R1858:R1921" si="118">P1858-Q1858</f>
        <v>117.023</v>
      </c>
      <c r="S1858" s="7">
        <f t="shared" ref="S1858:S1921" si="119">IFERROR(R1858/P1858,0)</f>
        <v>0.38033625517171893</v>
      </c>
    </row>
    <row r="1859" spans="1:19" ht="15.6">
      <c r="A1859" s="2">
        <v>4210</v>
      </c>
      <c r="B1859" s="3">
        <v>46274</v>
      </c>
      <c r="C1859" s="4">
        <f>YEAR(SalesDataTable[[#This Row],[Order Date]])</f>
        <v>2026</v>
      </c>
      <c r="D1859" s="10" t="str">
        <f>"Q"&amp;ROUNDUP(MONTH(SalesDataTable[[#This Row],[Order Date]])/3,0)</f>
        <v>Q3</v>
      </c>
      <c r="E1859" s="4" t="str">
        <f>TEXT(SalesDataTable[[#This Row],[Order Date]],"mmm")</f>
        <v>Sep</v>
      </c>
      <c r="F1859" s="4" t="s">
        <v>6</v>
      </c>
      <c r="G1859" s="4" t="s">
        <v>27</v>
      </c>
      <c r="H1859" s="4" t="s">
        <v>2</v>
      </c>
      <c r="I1859" s="4" t="s">
        <v>3</v>
      </c>
      <c r="J1859" s="4" t="s">
        <v>14</v>
      </c>
      <c r="K1859" s="4" t="s">
        <v>48</v>
      </c>
      <c r="L1859" s="8">
        <v>1</v>
      </c>
      <c r="M1859" s="5">
        <v>164.6</v>
      </c>
      <c r="N1859" s="6">
        <v>0</v>
      </c>
      <c r="O1859" s="5">
        <v>87.21</v>
      </c>
      <c r="P1859" s="5">
        <f t="shared" si="116"/>
        <v>164.6</v>
      </c>
      <c r="Q1859" s="5">
        <f t="shared" si="117"/>
        <v>87.21</v>
      </c>
      <c r="R1859" s="5">
        <f t="shared" si="118"/>
        <v>77.39</v>
      </c>
      <c r="S1859" s="7">
        <f t="shared" si="119"/>
        <v>0.47017010935601461</v>
      </c>
    </row>
    <row r="1860" spans="1:19" ht="15.6">
      <c r="A1860" s="2">
        <v>4584</v>
      </c>
      <c r="B1860" s="3">
        <v>46274</v>
      </c>
      <c r="C1860" s="4">
        <f>YEAR(SalesDataTable[[#This Row],[Order Date]])</f>
        <v>2026</v>
      </c>
      <c r="D1860" s="10" t="str">
        <f>"Q"&amp;ROUNDUP(MONTH(SalesDataTable[[#This Row],[Order Date]])/3,0)</f>
        <v>Q3</v>
      </c>
      <c r="E1860" s="4" t="str">
        <f>TEXT(SalesDataTable[[#This Row],[Order Date]],"mmm")</f>
        <v>Sep</v>
      </c>
      <c r="F1860" s="4" t="s">
        <v>20</v>
      </c>
      <c r="G1860" s="4" t="s">
        <v>33</v>
      </c>
      <c r="H1860" s="4" t="s">
        <v>2</v>
      </c>
      <c r="I1860" s="4" t="s">
        <v>3</v>
      </c>
      <c r="J1860" s="4" t="s">
        <v>34</v>
      </c>
      <c r="K1860" s="4" t="s">
        <v>35</v>
      </c>
      <c r="L1860" s="8">
        <v>2</v>
      </c>
      <c r="M1860" s="5">
        <v>41.24</v>
      </c>
      <c r="N1860" s="6">
        <v>0</v>
      </c>
      <c r="O1860" s="5">
        <v>14.46</v>
      </c>
      <c r="P1860" s="5">
        <f t="shared" si="116"/>
        <v>82.48</v>
      </c>
      <c r="Q1860" s="5">
        <f t="shared" si="117"/>
        <v>28.92</v>
      </c>
      <c r="R1860" s="5">
        <f t="shared" si="118"/>
        <v>53.56</v>
      </c>
      <c r="S1860" s="7">
        <f t="shared" si="119"/>
        <v>0.64936954413191073</v>
      </c>
    </row>
    <row r="1861" spans="1:19" ht="15.6">
      <c r="A1861" s="2">
        <v>44</v>
      </c>
      <c r="B1861" s="3">
        <v>46275</v>
      </c>
      <c r="C1861" s="4">
        <f>YEAR(SalesDataTable[[#This Row],[Order Date]])</f>
        <v>2026</v>
      </c>
      <c r="D1861" s="10" t="str">
        <f>"Q"&amp;ROUNDUP(MONTH(SalesDataTable[[#This Row],[Order Date]])/3,0)</f>
        <v>Q3</v>
      </c>
      <c r="E1861" s="4" t="str">
        <f>TEXT(SalesDataTable[[#This Row],[Order Date]],"mmm")</f>
        <v>Sep</v>
      </c>
      <c r="F1861" s="4" t="s">
        <v>11</v>
      </c>
      <c r="G1861" s="4" t="s">
        <v>39</v>
      </c>
      <c r="H1861" s="4" t="s">
        <v>19</v>
      </c>
      <c r="I1861" s="4" t="s">
        <v>13</v>
      </c>
      <c r="J1861" s="4" t="s">
        <v>4</v>
      </c>
      <c r="K1861" s="4" t="s">
        <v>26</v>
      </c>
      <c r="L1861" s="8">
        <v>1</v>
      </c>
      <c r="M1861" s="5">
        <v>40.1</v>
      </c>
      <c r="N1861" s="6">
        <v>0</v>
      </c>
      <c r="O1861" s="5">
        <v>16.920000000000002</v>
      </c>
      <c r="P1861" s="5">
        <f t="shared" si="116"/>
        <v>40.1</v>
      </c>
      <c r="Q1861" s="5">
        <f t="shared" si="117"/>
        <v>16.920000000000002</v>
      </c>
      <c r="R1861" s="5">
        <f t="shared" si="118"/>
        <v>23.18</v>
      </c>
      <c r="S1861" s="7">
        <f t="shared" si="119"/>
        <v>0.57805486284289276</v>
      </c>
    </row>
    <row r="1862" spans="1:19" ht="15.6">
      <c r="A1862" s="2">
        <v>97</v>
      </c>
      <c r="B1862" s="3">
        <v>46275</v>
      </c>
      <c r="C1862" s="4">
        <f>YEAR(SalesDataTable[[#This Row],[Order Date]])</f>
        <v>2026</v>
      </c>
      <c r="D1862" s="10" t="str">
        <f>"Q"&amp;ROUNDUP(MONTH(SalesDataTable[[#This Row],[Order Date]])/3,0)</f>
        <v>Q3</v>
      </c>
      <c r="E1862" s="4" t="str">
        <f>TEXT(SalesDataTable[[#This Row],[Order Date]],"mmm")</f>
        <v>Sep</v>
      </c>
      <c r="F1862" s="4" t="s">
        <v>6</v>
      </c>
      <c r="G1862" s="4" t="s">
        <v>27</v>
      </c>
      <c r="H1862" s="4" t="s">
        <v>2</v>
      </c>
      <c r="I1862" s="4" t="s">
        <v>13</v>
      </c>
      <c r="J1862" s="4" t="s">
        <v>23</v>
      </c>
      <c r="K1862" s="4" t="s">
        <v>40</v>
      </c>
      <c r="L1862" s="8">
        <v>2</v>
      </c>
      <c r="M1862" s="5">
        <v>80.239999999999995</v>
      </c>
      <c r="N1862" s="6">
        <v>0</v>
      </c>
      <c r="O1862" s="5">
        <v>40.5</v>
      </c>
      <c r="P1862" s="5">
        <f t="shared" si="116"/>
        <v>160.47999999999999</v>
      </c>
      <c r="Q1862" s="5">
        <f t="shared" si="117"/>
        <v>81</v>
      </c>
      <c r="R1862" s="5">
        <f t="shared" si="118"/>
        <v>79.47999999999999</v>
      </c>
      <c r="S1862" s="7">
        <f t="shared" si="119"/>
        <v>0.49526420737786636</v>
      </c>
    </row>
    <row r="1863" spans="1:19" ht="15.6">
      <c r="A1863" s="2">
        <v>1015</v>
      </c>
      <c r="B1863" s="3">
        <v>46275</v>
      </c>
      <c r="C1863" s="4">
        <f>YEAR(SalesDataTable[[#This Row],[Order Date]])</f>
        <v>2026</v>
      </c>
      <c r="D1863" s="10" t="str">
        <f>"Q"&amp;ROUNDUP(MONTH(SalesDataTable[[#This Row],[Order Date]])/3,0)</f>
        <v>Q3</v>
      </c>
      <c r="E1863" s="4" t="str">
        <f>TEXT(SalesDataTable[[#This Row],[Order Date]],"mmm")</f>
        <v>Sep</v>
      </c>
      <c r="F1863" s="4" t="s">
        <v>11</v>
      </c>
      <c r="G1863" s="4" t="s">
        <v>18</v>
      </c>
      <c r="H1863" s="4" t="s">
        <v>2</v>
      </c>
      <c r="I1863" s="4" t="s">
        <v>13</v>
      </c>
      <c r="J1863" s="4" t="s">
        <v>9</v>
      </c>
      <c r="K1863" s="4" t="s">
        <v>37</v>
      </c>
      <c r="L1863" s="8">
        <v>4</v>
      </c>
      <c r="M1863" s="5">
        <v>151.01</v>
      </c>
      <c r="N1863" s="6">
        <v>0</v>
      </c>
      <c r="O1863" s="5">
        <v>80.569999999999993</v>
      </c>
      <c r="P1863" s="5">
        <f t="shared" si="116"/>
        <v>604.04</v>
      </c>
      <c r="Q1863" s="5">
        <f t="shared" si="117"/>
        <v>322.27999999999997</v>
      </c>
      <c r="R1863" s="5">
        <f t="shared" si="118"/>
        <v>281.76</v>
      </c>
      <c r="S1863" s="7">
        <f t="shared" si="119"/>
        <v>0.46645917488908023</v>
      </c>
    </row>
    <row r="1864" spans="1:19" ht="15.6">
      <c r="A1864" s="2">
        <v>1128</v>
      </c>
      <c r="B1864" s="3">
        <v>46275</v>
      </c>
      <c r="C1864" s="4">
        <f>YEAR(SalesDataTable[[#This Row],[Order Date]])</f>
        <v>2026</v>
      </c>
      <c r="D1864" s="10" t="str">
        <f>"Q"&amp;ROUNDUP(MONTH(SalesDataTable[[#This Row],[Order Date]])/3,0)</f>
        <v>Q3</v>
      </c>
      <c r="E1864" s="4" t="str">
        <f>TEXT(SalesDataTable[[#This Row],[Order Date]],"mmm")</f>
        <v>Sep</v>
      </c>
      <c r="F1864" s="4" t="s">
        <v>0</v>
      </c>
      <c r="G1864" s="4" t="s">
        <v>50</v>
      </c>
      <c r="H1864" s="4" t="s">
        <v>28</v>
      </c>
      <c r="I1864" s="4" t="s">
        <v>3</v>
      </c>
      <c r="J1864" s="4" t="s">
        <v>4</v>
      </c>
      <c r="K1864" s="4" t="s">
        <v>22</v>
      </c>
      <c r="L1864" s="8">
        <v>1</v>
      </c>
      <c r="M1864" s="5">
        <v>51.32</v>
      </c>
      <c r="N1864" s="6">
        <v>0.1</v>
      </c>
      <c r="O1864" s="5">
        <v>22.67</v>
      </c>
      <c r="P1864" s="5">
        <f t="shared" si="116"/>
        <v>46.188000000000002</v>
      </c>
      <c r="Q1864" s="5">
        <f t="shared" si="117"/>
        <v>22.67</v>
      </c>
      <c r="R1864" s="5">
        <f t="shared" si="118"/>
        <v>23.518000000000001</v>
      </c>
      <c r="S1864" s="7">
        <f t="shared" si="119"/>
        <v>0.50917987356023209</v>
      </c>
    </row>
    <row r="1865" spans="1:19" ht="15.6">
      <c r="A1865" s="2">
        <v>3548</v>
      </c>
      <c r="B1865" s="3">
        <v>46275</v>
      </c>
      <c r="C1865" s="4">
        <f>YEAR(SalesDataTable[[#This Row],[Order Date]])</f>
        <v>2026</v>
      </c>
      <c r="D1865" s="10" t="str">
        <f>"Q"&amp;ROUNDUP(MONTH(SalesDataTable[[#This Row],[Order Date]])/3,0)</f>
        <v>Q3</v>
      </c>
      <c r="E1865" s="4" t="str">
        <f>TEXT(SalesDataTable[[#This Row],[Order Date]],"mmm")</f>
        <v>Sep</v>
      </c>
      <c r="F1865" s="4" t="s">
        <v>20</v>
      </c>
      <c r="G1865" s="4" t="s">
        <v>31</v>
      </c>
      <c r="H1865" s="4" t="s">
        <v>19</v>
      </c>
      <c r="I1865" s="4" t="s">
        <v>3</v>
      </c>
      <c r="J1865" s="4" t="s">
        <v>9</v>
      </c>
      <c r="K1865" s="4" t="s">
        <v>46</v>
      </c>
      <c r="L1865" s="8">
        <v>2</v>
      </c>
      <c r="M1865" s="5">
        <v>72.61</v>
      </c>
      <c r="N1865" s="6">
        <v>0</v>
      </c>
      <c r="O1865" s="5">
        <v>32.68</v>
      </c>
      <c r="P1865" s="5">
        <f t="shared" si="116"/>
        <v>145.22</v>
      </c>
      <c r="Q1865" s="5">
        <f t="shared" si="117"/>
        <v>65.36</v>
      </c>
      <c r="R1865" s="5">
        <f t="shared" si="118"/>
        <v>79.86</v>
      </c>
      <c r="S1865" s="7">
        <f t="shared" si="119"/>
        <v>0.54992425285773305</v>
      </c>
    </row>
    <row r="1866" spans="1:19" ht="15.6">
      <c r="A1866" s="2">
        <v>242</v>
      </c>
      <c r="B1866" s="3">
        <v>46276</v>
      </c>
      <c r="C1866" s="4">
        <f>YEAR(SalesDataTable[[#This Row],[Order Date]])</f>
        <v>2026</v>
      </c>
      <c r="D1866" s="10" t="str">
        <f>"Q"&amp;ROUNDUP(MONTH(SalesDataTable[[#This Row],[Order Date]])/3,0)</f>
        <v>Q3</v>
      </c>
      <c r="E1866" s="4" t="str">
        <f>TEXT(SalesDataTable[[#This Row],[Order Date]],"mmm")</f>
        <v>Sep</v>
      </c>
      <c r="F1866" s="4" t="s">
        <v>20</v>
      </c>
      <c r="G1866" s="4" t="s">
        <v>47</v>
      </c>
      <c r="H1866" s="4" t="s">
        <v>28</v>
      </c>
      <c r="I1866" s="4" t="s">
        <v>16</v>
      </c>
      <c r="J1866" s="4" t="s">
        <v>34</v>
      </c>
      <c r="K1866" s="4" t="s">
        <v>35</v>
      </c>
      <c r="L1866" s="8">
        <v>5</v>
      </c>
      <c r="M1866" s="5">
        <v>40.94</v>
      </c>
      <c r="N1866" s="6">
        <v>0</v>
      </c>
      <c r="O1866" s="5">
        <v>14.78</v>
      </c>
      <c r="P1866" s="5">
        <f t="shared" si="116"/>
        <v>204.7</v>
      </c>
      <c r="Q1866" s="5">
        <f t="shared" si="117"/>
        <v>73.899999999999991</v>
      </c>
      <c r="R1866" s="5">
        <f t="shared" si="118"/>
        <v>130.80000000000001</v>
      </c>
      <c r="S1866" s="7">
        <f t="shared" si="119"/>
        <v>0.6389838788470934</v>
      </c>
    </row>
    <row r="1867" spans="1:19" ht="15.6">
      <c r="A1867" s="2">
        <v>784</v>
      </c>
      <c r="B1867" s="3">
        <v>46276</v>
      </c>
      <c r="C1867" s="4">
        <f>YEAR(SalesDataTable[[#This Row],[Order Date]])</f>
        <v>2026</v>
      </c>
      <c r="D1867" s="10" t="str">
        <f>"Q"&amp;ROUNDUP(MONTH(SalesDataTable[[#This Row],[Order Date]])/3,0)</f>
        <v>Q3</v>
      </c>
      <c r="E1867" s="4" t="str">
        <f>TEXT(SalesDataTable[[#This Row],[Order Date]],"mmm")</f>
        <v>Sep</v>
      </c>
      <c r="F1867" s="4" t="s">
        <v>11</v>
      </c>
      <c r="G1867" s="4" t="s">
        <v>52</v>
      </c>
      <c r="H1867" s="4" t="s">
        <v>28</v>
      </c>
      <c r="I1867" s="4" t="s">
        <v>13</v>
      </c>
      <c r="J1867" s="4" t="s">
        <v>4</v>
      </c>
      <c r="K1867" s="4" t="s">
        <v>5</v>
      </c>
      <c r="L1867" s="8">
        <v>4</v>
      </c>
      <c r="M1867" s="5">
        <v>81.69</v>
      </c>
      <c r="N1867" s="6">
        <v>0</v>
      </c>
      <c r="O1867" s="5">
        <v>42.23</v>
      </c>
      <c r="P1867" s="5">
        <f t="shared" si="116"/>
        <v>326.76</v>
      </c>
      <c r="Q1867" s="5">
        <f t="shared" si="117"/>
        <v>168.92</v>
      </c>
      <c r="R1867" s="5">
        <f t="shared" si="118"/>
        <v>157.84</v>
      </c>
      <c r="S1867" s="7">
        <f t="shared" si="119"/>
        <v>0.48304566042355246</v>
      </c>
    </row>
    <row r="1868" spans="1:19" ht="15.6">
      <c r="A1868" s="2">
        <v>1535</v>
      </c>
      <c r="B1868" s="3">
        <v>46276</v>
      </c>
      <c r="C1868" s="4">
        <f>YEAR(SalesDataTable[[#This Row],[Order Date]])</f>
        <v>2026</v>
      </c>
      <c r="D1868" s="10" t="str">
        <f>"Q"&amp;ROUNDUP(MONTH(SalesDataTable[[#This Row],[Order Date]])/3,0)</f>
        <v>Q3</v>
      </c>
      <c r="E1868" s="4" t="str">
        <f>TEXT(SalesDataTable[[#This Row],[Order Date]],"mmm")</f>
        <v>Sep</v>
      </c>
      <c r="F1868" s="4" t="s">
        <v>0</v>
      </c>
      <c r="G1868" s="4" t="s">
        <v>50</v>
      </c>
      <c r="H1868" s="4" t="s">
        <v>19</v>
      </c>
      <c r="I1868" s="4" t="s">
        <v>13</v>
      </c>
      <c r="J1868" s="4" t="s">
        <v>4</v>
      </c>
      <c r="K1868" s="4" t="s">
        <v>22</v>
      </c>
      <c r="L1868" s="8">
        <v>1</v>
      </c>
      <c r="M1868" s="5">
        <v>51.25</v>
      </c>
      <c r="N1868" s="6">
        <v>0.05</v>
      </c>
      <c r="O1868" s="5">
        <v>21.99</v>
      </c>
      <c r="P1868" s="5">
        <f t="shared" si="116"/>
        <v>48.6875</v>
      </c>
      <c r="Q1868" s="5">
        <f t="shared" si="117"/>
        <v>21.99</v>
      </c>
      <c r="R1868" s="5">
        <f t="shared" si="118"/>
        <v>26.697500000000002</v>
      </c>
      <c r="S1868" s="7">
        <f t="shared" si="119"/>
        <v>0.54834403080872918</v>
      </c>
    </row>
    <row r="1869" spans="1:19" ht="15.6">
      <c r="A1869" s="2">
        <v>1687</v>
      </c>
      <c r="B1869" s="3">
        <v>46276</v>
      </c>
      <c r="C1869" s="4">
        <f>YEAR(SalesDataTable[[#This Row],[Order Date]])</f>
        <v>2026</v>
      </c>
      <c r="D1869" s="10" t="str">
        <f>"Q"&amp;ROUNDUP(MONTH(SalesDataTable[[#This Row],[Order Date]])/3,0)</f>
        <v>Q3</v>
      </c>
      <c r="E1869" s="4" t="str">
        <f>TEXT(SalesDataTable[[#This Row],[Order Date]],"mmm")</f>
        <v>Sep</v>
      </c>
      <c r="F1869" s="4" t="s">
        <v>11</v>
      </c>
      <c r="G1869" s="4" t="s">
        <v>52</v>
      </c>
      <c r="H1869" s="4" t="s">
        <v>2</v>
      </c>
      <c r="I1869" s="4" t="s">
        <v>3</v>
      </c>
      <c r="J1869" s="4" t="s">
        <v>34</v>
      </c>
      <c r="K1869" s="4" t="s">
        <v>45</v>
      </c>
      <c r="L1869" s="8">
        <v>1</v>
      </c>
      <c r="M1869" s="5">
        <v>50.78</v>
      </c>
      <c r="N1869" s="6">
        <v>0.05</v>
      </c>
      <c r="O1869" s="5">
        <v>22.52</v>
      </c>
      <c r="P1869" s="5">
        <f t="shared" si="116"/>
        <v>48.241</v>
      </c>
      <c r="Q1869" s="5">
        <f t="shared" si="117"/>
        <v>22.52</v>
      </c>
      <c r="R1869" s="5">
        <f t="shared" si="118"/>
        <v>25.721</v>
      </c>
      <c r="S1869" s="7">
        <f t="shared" si="119"/>
        <v>0.5331771729441761</v>
      </c>
    </row>
    <row r="1870" spans="1:19" ht="15.6">
      <c r="A1870" s="2">
        <v>2162</v>
      </c>
      <c r="B1870" s="3">
        <v>46276</v>
      </c>
      <c r="C1870" s="4">
        <f>YEAR(SalesDataTable[[#This Row],[Order Date]])</f>
        <v>2026</v>
      </c>
      <c r="D1870" s="10" t="str">
        <f>"Q"&amp;ROUNDUP(MONTH(SalesDataTable[[#This Row],[Order Date]])/3,0)</f>
        <v>Q3</v>
      </c>
      <c r="E1870" s="4" t="str">
        <f>TEXT(SalesDataTable[[#This Row],[Order Date]],"mmm")</f>
        <v>Sep</v>
      </c>
      <c r="F1870" s="4" t="s">
        <v>6</v>
      </c>
      <c r="G1870" s="4" t="s">
        <v>7</v>
      </c>
      <c r="H1870" s="4" t="s">
        <v>2</v>
      </c>
      <c r="I1870" s="4" t="s">
        <v>13</v>
      </c>
      <c r="J1870" s="4" t="s">
        <v>14</v>
      </c>
      <c r="K1870" s="4" t="s">
        <v>44</v>
      </c>
      <c r="L1870" s="8">
        <v>1</v>
      </c>
      <c r="M1870" s="5">
        <v>133.31</v>
      </c>
      <c r="N1870" s="6">
        <v>0.05</v>
      </c>
      <c r="O1870" s="5">
        <v>67.790000000000006</v>
      </c>
      <c r="P1870" s="5">
        <f t="shared" si="116"/>
        <v>126.64449999999999</v>
      </c>
      <c r="Q1870" s="5">
        <f t="shared" si="117"/>
        <v>67.790000000000006</v>
      </c>
      <c r="R1870" s="5">
        <f t="shared" si="118"/>
        <v>58.854499999999987</v>
      </c>
      <c r="S1870" s="7">
        <f t="shared" si="119"/>
        <v>0.46472211584395684</v>
      </c>
    </row>
    <row r="1871" spans="1:19" ht="15.6">
      <c r="A1871" s="2">
        <v>2307</v>
      </c>
      <c r="B1871" s="3">
        <v>46276</v>
      </c>
      <c r="C1871" s="4">
        <f>YEAR(SalesDataTable[[#This Row],[Order Date]])</f>
        <v>2026</v>
      </c>
      <c r="D1871" s="10" t="str">
        <f>"Q"&amp;ROUNDUP(MONTH(SalesDataTable[[#This Row],[Order Date]])/3,0)</f>
        <v>Q3</v>
      </c>
      <c r="E1871" s="4" t="str">
        <f>TEXT(SalesDataTable[[#This Row],[Order Date]],"mmm")</f>
        <v>Sep</v>
      </c>
      <c r="F1871" s="4" t="s">
        <v>11</v>
      </c>
      <c r="G1871" s="4" t="s">
        <v>12</v>
      </c>
      <c r="H1871" s="4" t="s">
        <v>2</v>
      </c>
      <c r="I1871" s="4" t="s">
        <v>3</v>
      </c>
      <c r="J1871" s="4" t="s">
        <v>14</v>
      </c>
      <c r="K1871" s="4" t="s">
        <v>48</v>
      </c>
      <c r="L1871" s="8">
        <v>1</v>
      </c>
      <c r="M1871" s="5">
        <v>162.06</v>
      </c>
      <c r="N1871" s="6">
        <v>0</v>
      </c>
      <c r="O1871" s="5">
        <v>86.95</v>
      </c>
      <c r="P1871" s="5">
        <f t="shared" si="116"/>
        <v>162.06</v>
      </c>
      <c r="Q1871" s="5">
        <f t="shared" si="117"/>
        <v>86.95</v>
      </c>
      <c r="R1871" s="5">
        <f t="shared" si="118"/>
        <v>75.11</v>
      </c>
      <c r="S1871" s="7">
        <f t="shared" si="119"/>
        <v>0.4634703196347032</v>
      </c>
    </row>
    <row r="1872" spans="1:19" ht="15.6">
      <c r="A1872" s="2">
        <v>3976</v>
      </c>
      <c r="B1872" s="3">
        <v>46276</v>
      </c>
      <c r="C1872" s="4">
        <f>YEAR(SalesDataTable[[#This Row],[Order Date]])</f>
        <v>2026</v>
      </c>
      <c r="D1872" s="10" t="str">
        <f>"Q"&amp;ROUNDUP(MONTH(SalesDataTable[[#This Row],[Order Date]])/3,0)</f>
        <v>Q3</v>
      </c>
      <c r="E1872" s="4" t="str">
        <f>TEXT(SalesDataTable[[#This Row],[Order Date]],"mmm")</f>
        <v>Sep</v>
      </c>
      <c r="F1872" s="4" t="s">
        <v>11</v>
      </c>
      <c r="G1872" s="4" t="s">
        <v>25</v>
      </c>
      <c r="H1872" s="4" t="s">
        <v>19</v>
      </c>
      <c r="I1872" s="4" t="s">
        <v>3</v>
      </c>
      <c r="J1872" s="4" t="s">
        <v>14</v>
      </c>
      <c r="K1872" s="4" t="s">
        <v>15</v>
      </c>
      <c r="L1872" s="8">
        <v>2</v>
      </c>
      <c r="M1872" s="5">
        <v>37.03</v>
      </c>
      <c r="N1872" s="6">
        <v>0.1</v>
      </c>
      <c r="O1872" s="5">
        <v>13.46</v>
      </c>
      <c r="P1872" s="5">
        <f t="shared" si="116"/>
        <v>66.654000000000011</v>
      </c>
      <c r="Q1872" s="5">
        <f t="shared" si="117"/>
        <v>26.92</v>
      </c>
      <c r="R1872" s="5">
        <f t="shared" si="118"/>
        <v>39.734000000000009</v>
      </c>
      <c r="S1872" s="7">
        <f t="shared" si="119"/>
        <v>0.59612326342004984</v>
      </c>
    </row>
    <row r="1873" spans="1:19" ht="15.6">
      <c r="A1873" s="2">
        <v>5066</v>
      </c>
      <c r="B1873" s="3">
        <v>46276</v>
      </c>
      <c r="C1873" s="4">
        <f>YEAR(SalesDataTable[[#This Row],[Order Date]])</f>
        <v>2026</v>
      </c>
      <c r="D1873" s="10" t="str">
        <f>"Q"&amp;ROUNDUP(MONTH(SalesDataTable[[#This Row],[Order Date]])/3,0)</f>
        <v>Q3</v>
      </c>
      <c r="E1873" s="4" t="str">
        <f>TEXT(SalesDataTable[[#This Row],[Order Date]],"mmm")</f>
        <v>Sep</v>
      </c>
      <c r="F1873" s="4" t="s">
        <v>6</v>
      </c>
      <c r="G1873" s="4" t="s">
        <v>41</v>
      </c>
      <c r="H1873" s="4" t="s">
        <v>2</v>
      </c>
      <c r="I1873" s="4" t="s">
        <v>13</v>
      </c>
      <c r="J1873" s="4" t="s">
        <v>23</v>
      </c>
      <c r="K1873" s="4" t="s">
        <v>24</v>
      </c>
      <c r="L1873" s="8">
        <v>1</v>
      </c>
      <c r="M1873" s="5">
        <v>338.01</v>
      </c>
      <c r="N1873" s="6">
        <v>0</v>
      </c>
      <c r="O1873" s="5">
        <v>190.89</v>
      </c>
      <c r="P1873" s="5">
        <f t="shared" si="116"/>
        <v>338.01</v>
      </c>
      <c r="Q1873" s="5">
        <f t="shared" si="117"/>
        <v>190.89</v>
      </c>
      <c r="R1873" s="5">
        <f t="shared" si="118"/>
        <v>147.12</v>
      </c>
      <c r="S1873" s="7">
        <f t="shared" si="119"/>
        <v>0.43525339486997427</v>
      </c>
    </row>
    <row r="1874" spans="1:19" ht="15.6">
      <c r="A1874" s="2">
        <v>78</v>
      </c>
      <c r="B1874" s="3">
        <v>46277</v>
      </c>
      <c r="C1874" s="4">
        <f>YEAR(SalesDataTable[[#This Row],[Order Date]])</f>
        <v>2026</v>
      </c>
      <c r="D1874" s="10" t="str">
        <f>"Q"&amp;ROUNDUP(MONTH(SalesDataTable[[#This Row],[Order Date]])/3,0)</f>
        <v>Q3</v>
      </c>
      <c r="E1874" s="4" t="str">
        <f>TEXT(SalesDataTable[[#This Row],[Order Date]],"mmm")</f>
        <v>Sep</v>
      </c>
      <c r="F1874" s="4" t="s">
        <v>20</v>
      </c>
      <c r="G1874" s="4" t="s">
        <v>47</v>
      </c>
      <c r="H1874" s="4" t="s">
        <v>2</v>
      </c>
      <c r="I1874" s="4" t="s">
        <v>13</v>
      </c>
      <c r="J1874" s="4" t="s">
        <v>34</v>
      </c>
      <c r="K1874" s="4" t="s">
        <v>35</v>
      </c>
      <c r="L1874" s="8">
        <v>5</v>
      </c>
      <c r="M1874" s="5">
        <v>40.78</v>
      </c>
      <c r="N1874" s="6">
        <v>0.05</v>
      </c>
      <c r="O1874" s="5">
        <v>14.94</v>
      </c>
      <c r="P1874" s="5">
        <f t="shared" si="116"/>
        <v>193.70499999999998</v>
      </c>
      <c r="Q1874" s="5">
        <f t="shared" si="117"/>
        <v>74.7</v>
      </c>
      <c r="R1874" s="5">
        <f t="shared" si="118"/>
        <v>119.00499999999998</v>
      </c>
      <c r="S1874" s="7">
        <f t="shared" si="119"/>
        <v>0.61436204537828132</v>
      </c>
    </row>
    <row r="1875" spans="1:19" ht="15.6">
      <c r="A1875" s="2">
        <v>354</v>
      </c>
      <c r="B1875" s="3">
        <v>46277</v>
      </c>
      <c r="C1875" s="4">
        <f>YEAR(SalesDataTable[[#This Row],[Order Date]])</f>
        <v>2026</v>
      </c>
      <c r="D1875" s="10" t="str">
        <f>"Q"&amp;ROUNDUP(MONTH(SalesDataTable[[#This Row],[Order Date]])/3,0)</f>
        <v>Q3</v>
      </c>
      <c r="E1875" s="4" t="str">
        <f>TEXT(SalesDataTable[[#This Row],[Order Date]],"mmm")</f>
        <v>Sep</v>
      </c>
      <c r="F1875" s="4" t="s">
        <v>11</v>
      </c>
      <c r="G1875" s="4" t="s">
        <v>52</v>
      </c>
      <c r="H1875" s="4" t="s">
        <v>2</v>
      </c>
      <c r="I1875" s="4" t="s">
        <v>3</v>
      </c>
      <c r="J1875" s="4" t="s">
        <v>4</v>
      </c>
      <c r="K1875" s="4" t="s">
        <v>22</v>
      </c>
      <c r="L1875" s="8">
        <v>4</v>
      </c>
      <c r="M1875" s="5">
        <v>51.47</v>
      </c>
      <c r="N1875" s="6">
        <v>0</v>
      </c>
      <c r="O1875" s="5">
        <v>21.9</v>
      </c>
      <c r="P1875" s="5">
        <f t="shared" si="116"/>
        <v>205.88</v>
      </c>
      <c r="Q1875" s="5">
        <f t="shared" si="117"/>
        <v>87.6</v>
      </c>
      <c r="R1875" s="5">
        <f t="shared" si="118"/>
        <v>118.28</v>
      </c>
      <c r="S1875" s="7">
        <f t="shared" si="119"/>
        <v>0.57450942296483387</v>
      </c>
    </row>
    <row r="1876" spans="1:19" ht="15.6">
      <c r="A1876" s="2">
        <v>1738</v>
      </c>
      <c r="B1876" s="3">
        <v>46277</v>
      </c>
      <c r="C1876" s="4">
        <f>YEAR(SalesDataTable[[#This Row],[Order Date]])</f>
        <v>2026</v>
      </c>
      <c r="D1876" s="10" t="str">
        <f>"Q"&amp;ROUNDUP(MONTH(SalesDataTable[[#This Row],[Order Date]])/3,0)</f>
        <v>Q3</v>
      </c>
      <c r="E1876" s="4" t="str">
        <f>TEXT(SalesDataTable[[#This Row],[Order Date]],"mmm")</f>
        <v>Sep</v>
      </c>
      <c r="F1876" s="4" t="s">
        <v>0</v>
      </c>
      <c r="G1876" s="4" t="s">
        <v>50</v>
      </c>
      <c r="H1876" s="4" t="s">
        <v>8</v>
      </c>
      <c r="I1876" s="4" t="s">
        <v>16</v>
      </c>
      <c r="J1876" s="4" t="s">
        <v>9</v>
      </c>
      <c r="K1876" s="4" t="s">
        <v>17</v>
      </c>
      <c r="L1876" s="8">
        <v>10</v>
      </c>
      <c r="M1876" s="5">
        <v>144.4</v>
      </c>
      <c r="N1876" s="6">
        <v>0.1</v>
      </c>
      <c r="O1876" s="5">
        <v>81.069999999999993</v>
      </c>
      <c r="P1876" s="5">
        <f t="shared" si="116"/>
        <v>1299.6000000000001</v>
      </c>
      <c r="Q1876" s="5">
        <f t="shared" si="117"/>
        <v>810.69999999999993</v>
      </c>
      <c r="R1876" s="5">
        <f t="shared" si="118"/>
        <v>488.9000000000002</v>
      </c>
      <c r="S1876" s="7">
        <f t="shared" si="119"/>
        <v>0.37619267466912909</v>
      </c>
    </row>
    <row r="1877" spans="1:19" ht="15.6">
      <c r="A1877" s="2">
        <v>1900</v>
      </c>
      <c r="B1877" s="3">
        <v>46277</v>
      </c>
      <c r="C1877" s="4">
        <f>YEAR(SalesDataTable[[#This Row],[Order Date]])</f>
        <v>2026</v>
      </c>
      <c r="D1877" s="10" t="str">
        <f>"Q"&amp;ROUNDUP(MONTH(SalesDataTable[[#This Row],[Order Date]])/3,0)</f>
        <v>Q3</v>
      </c>
      <c r="E1877" s="4" t="str">
        <f>TEXT(SalesDataTable[[#This Row],[Order Date]],"mmm")</f>
        <v>Sep</v>
      </c>
      <c r="F1877" s="4" t="s">
        <v>6</v>
      </c>
      <c r="G1877" s="4" t="s">
        <v>27</v>
      </c>
      <c r="H1877" s="4" t="s">
        <v>19</v>
      </c>
      <c r="I1877" s="4" t="s">
        <v>13</v>
      </c>
      <c r="J1877" s="4" t="s">
        <v>34</v>
      </c>
      <c r="K1877" s="4" t="s">
        <v>45</v>
      </c>
      <c r="L1877" s="8">
        <v>1</v>
      </c>
      <c r="M1877" s="5">
        <v>51.34</v>
      </c>
      <c r="N1877" s="6">
        <v>0.1</v>
      </c>
      <c r="O1877" s="5">
        <v>22.63</v>
      </c>
      <c r="P1877" s="5">
        <f t="shared" si="116"/>
        <v>46.206000000000003</v>
      </c>
      <c r="Q1877" s="5">
        <f t="shared" si="117"/>
        <v>22.63</v>
      </c>
      <c r="R1877" s="5">
        <f t="shared" si="118"/>
        <v>23.576000000000004</v>
      </c>
      <c r="S1877" s="7">
        <f t="shared" si="119"/>
        <v>0.51023676578799293</v>
      </c>
    </row>
    <row r="1878" spans="1:19" ht="15.6">
      <c r="A1878" s="2">
        <v>3375</v>
      </c>
      <c r="B1878" s="3">
        <v>46277</v>
      </c>
      <c r="C1878" s="4">
        <f>YEAR(SalesDataTable[[#This Row],[Order Date]])</f>
        <v>2026</v>
      </c>
      <c r="D1878" s="10" t="str">
        <f>"Q"&amp;ROUNDUP(MONTH(SalesDataTable[[#This Row],[Order Date]])/3,0)</f>
        <v>Q3</v>
      </c>
      <c r="E1878" s="4" t="str">
        <f>TEXT(SalesDataTable[[#This Row],[Order Date]],"mmm")</f>
        <v>Sep</v>
      </c>
      <c r="F1878" s="4" t="s">
        <v>6</v>
      </c>
      <c r="G1878" s="4" t="s">
        <v>7</v>
      </c>
      <c r="H1878" s="4" t="s">
        <v>8</v>
      </c>
      <c r="I1878" s="4" t="s">
        <v>3</v>
      </c>
      <c r="J1878" s="4" t="s">
        <v>14</v>
      </c>
      <c r="K1878" s="4" t="s">
        <v>32</v>
      </c>
      <c r="L1878" s="8">
        <v>6</v>
      </c>
      <c r="M1878" s="5">
        <v>47.72</v>
      </c>
      <c r="N1878" s="6">
        <v>0.1</v>
      </c>
      <c r="O1878" s="5">
        <v>18.41</v>
      </c>
      <c r="P1878" s="5">
        <f t="shared" si="116"/>
        <v>257.68799999999999</v>
      </c>
      <c r="Q1878" s="5">
        <f t="shared" si="117"/>
        <v>110.46000000000001</v>
      </c>
      <c r="R1878" s="5">
        <f t="shared" si="118"/>
        <v>147.22799999999998</v>
      </c>
      <c r="S1878" s="7">
        <f t="shared" si="119"/>
        <v>0.57134208810654741</v>
      </c>
    </row>
    <row r="1879" spans="1:19" ht="15.6">
      <c r="A1879" s="2">
        <v>3567</v>
      </c>
      <c r="B1879" s="3">
        <v>46277</v>
      </c>
      <c r="C1879" s="4">
        <f>YEAR(SalesDataTable[[#This Row],[Order Date]])</f>
        <v>2026</v>
      </c>
      <c r="D1879" s="10" t="str">
        <f>"Q"&amp;ROUNDUP(MONTH(SalesDataTable[[#This Row],[Order Date]])/3,0)</f>
        <v>Q3</v>
      </c>
      <c r="E1879" s="4" t="str">
        <f>TEXT(SalesDataTable[[#This Row],[Order Date]],"mmm")</f>
        <v>Sep</v>
      </c>
      <c r="F1879" s="4" t="s">
        <v>6</v>
      </c>
      <c r="G1879" s="4" t="s">
        <v>41</v>
      </c>
      <c r="H1879" s="4" t="s">
        <v>2</v>
      </c>
      <c r="I1879" s="4" t="s">
        <v>16</v>
      </c>
      <c r="J1879" s="4" t="s">
        <v>23</v>
      </c>
      <c r="K1879" s="4" t="s">
        <v>40</v>
      </c>
      <c r="L1879" s="8">
        <v>1</v>
      </c>
      <c r="M1879" s="5">
        <v>81.489999999999995</v>
      </c>
      <c r="N1879" s="6">
        <v>0.1</v>
      </c>
      <c r="O1879" s="5">
        <v>38.83</v>
      </c>
      <c r="P1879" s="5">
        <f t="shared" si="116"/>
        <v>73.340999999999994</v>
      </c>
      <c r="Q1879" s="5">
        <f t="shared" si="117"/>
        <v>38.83</v>
      </c>
      <c r="R1879" s="5">
        <f t="shared" si="118"/>
        <v>34.510999999999996</v>
      </c>
      <c r="S1879" s="7">
        <f t="shared" si="119"/>
        <v>0.47055535103148305</v>
      </c>
    </row>
    <row r="1880" spans="1:19" ht="15.6">
      <c r="A1880" s="2">
        <v>4106</v>
      </c>
      <c r="B1880" s="3">
        <v>46277</v>
      </c>
      <c r="C1880" s="4">
        <f>YEAR(SalesDataTable[[#This Row],[Order Date]])</f>
        <v>2026</v>
      </c>
      <c r="D1880" s="10" t="str">
        <f>"Q"&amp;ROUNDUP(MONTH(SalesDataTable[[#This Row],[Order Date]])/3,0)</f>
        <v>Q3</v>
      </c>
      <c r="E1880" s="4" t="str">
        <f>TEXT(SalesDataTable[[#This Row],[Order Date]],"mmm")</f>
        <v>Sep</v>
      </c>
      <c r="F1880" s="4" t="s">
        <v>6</v>
      </c>
      <c r="G1880" s="4" t="s">
        <v>27</v>
      </c>
      <c r="H1880" s="4" t="s">
        <v>19</v>
      </c>
      <c r="I1880" s="4" t="s">
        <v>3</v>
      </c>
      <c r="J1880" s="4" t="s">
        <v>4</v>
      </c>
      <c r="K1880" s="4" t="s">
        <v>26</v>
      </c>
      <c r="L1880" s="8">
        <v>2</v>
      </c>
      <c r="M1880" s="5">
        <v>39.700000000000003</v>
      </c>
      <c r="N1880" s="6">
        <v>0</v>
      </c>
      <c r="O1880" s="5">
        <v>16.32</v>
      </c>
      <c r="P1880" s="5">
        <f t="shared" si="116"/>
        <v>79.400000000000006</v>
      </c>
      <c r="Q1880" s="5">
        <f t="shared" si="117"/>
        <v>32.64</v>
      </c>
      <c r="R1880" s="5">
        <f t="shared" si="118"/>
        <v>46.760000000000005</v>
      </c>
      <c r="S1880" s="7">
        <f t="shared" si="119"/>
        <v>0.58891687657430736</v>
      </c>
    </row>
    <row r="1881" spans="1:19" ht="15.6">
      <c r="A1881" s="2">
        <v>4293</v>
      </c>
      <c r="B1881" s="3">
        <v>46277</v>
      </c>
      <c r="C1881" s="4">
        <f>YEAR(SalesDataTable[[#This Row],[Order Date]])</f>
        <v>2026</v>
      </c>
      <c r="D1881" s="10" t="str">
        <f>"Q"&amp;ROUNDUP(MONTH(SalesDataTable[[#This Row],[Order Date]])/3,0)</f>
        <v>Q3</v>
      </c>
      <c r="E1881" s="4" t="str">
        <f>TEXT(SalesDataTable[[#This Row],[Order Date]],"mmm")</f>
        <v>Sep</v>
      </c>
      <c r="F1881" s="4" t="s">
        <v>6</v>
      </c>
      <c r="G1881" s="4" t="s">
        <v>43</v>
      </c>
      <c r="H1881" s="4" t="s">
        <v>8</v>
      </c>
      <c r="I1881" s="4" t="s">
        <v>13</v>
      </c>
      <c r="J1881" s="4" t="s">
        <v>23</v>
      </c>
      <c r="K1881" s="4" t="s">
        <v>24</v>
      </c>
      <c r="L1881" s="8">
        <v>4</v>
      </c>
      <c r="M1881" s="5">
        <v>344.67</v>
      </c>
      <c r="N1881" s="6">
        <v>0.1</v>
      </c>
      <c r="O1881" s="5">
        <v>195.35</v>
      </c>
      <c r="P1881" s="5">
        <f t="shared" si="116"/>
        <v>1240.8120000000001</v>
      </c>
      <c r="Q1881" s="5">
        <f t="shared" si="117"/>
        <v>781.4</v>
      </c>
      <c r="R1881" s="5">
        <f t="shared" si="118"/>
        <v>459.41200000000015</v>
      </c>
      <c r="S1881" s="7">
        <f t="shared" si="119"/>
        <v>0.37025109363868186</v>
      </c>
    </row>
    <row r="1882" spans="1:19" ht="15.6">
      <c r="A1882" s="2">
        <v>4859</v>
      </c>
      <c r="B1882" s="3">
        <v>46277</v>
      </c>
      <c r="C1882" s="4">
        <f>YEAR(SalesDataTable[[#This Row],[Order Date]])</f>
        <v>2026</v>
      </c>
      <c r="D1882" s="10" t="str">
        <f>"Q"&amp;ROUNDUP(MONTH(SalesDataTable[[#This Row],[Order Date]])/3,0)</f>
        <v>Q3</v>
      </c>
      <c r="E1882" s="4" t="str">
        <f>TEXT(SalesDataTable[[#This Row],[Order Date]],"mmm")</f>
        <v>Sep</v>
      </c>
      <c r="F1882" s="4" t="s">
        <v>0</v>
      </c>
      <c r="G1882" s="4" t="s">
        <v>1</v>
      </c>
      <c r="H1882" s="4" t="s">
        <v>2</v>
      </c>
      <c r="I1882" s="4" t="s">
        <v>3</v>
      </c>
      <c r="J1882" s="4" t="s">
        <v>4</v>
      </c>
      <c r="K1882" s="4" t="s">
        <v>5</v>
      </c>
      <c r="L1882" s="8">
        <v>1</v>
      </c>
      <c r="M1882" s="5">
        <v>80.39</v>
      </c>
      <c r="N1882" s="6">
        <v>0</v>
      </c>
      <c r="O1882" s="5">
        <v>42.85</v>
      </c>
      <c r="P1882" s="5">
        <f t="shared" si="116"/>
        <v>80.39</v>
      </c>
      <c r="Q1882" s="5">
        <f t="shared" si="117"/>
        <v>42.85</v>
      </c>
      <c r="R1882" s="5">
        <f t="shared" si="118"/>
        <v>37.54</v>
      </c>
      <c r="S1882" s="7">
        <f t="shared" si="119"/>
        <v>0.46697350416718497</v>
      </c>
    </row>
    <row r="1883" spans="1:19" ht="15.6">
      <c r="A1883" s="2">
        <v>770</v>
      </c>
      <c r="B1883" s="3">
        <v>46278</v>
      </c>
      <c r="C1883" s="4">
        <f>YEAR(SalesDataTable[[#This Row],[Order Date]])</f>
        <v>2026</v>
      </c>
      <c r="D1883" s="10" t="str">
        <f>"Q"&amp;ROUNDUP(MONTH(SalesDataTable[[#This Row],[Order Date]])/3,0)</f>
        <v>Q3</v>
      </c>
      <c r="E1883" s="4" t="str">
        <f>TEXT(SalesDataTable[[#This Row],[Order Date]],"mmm")</f>
        <v>Sep</v>
      </c>
      <c r="F1883" s="4" t="s">
        <v>11</v>
      </c>
      <c r="G1883" s="4" t="s">
        <v>18</v>
      </c>
      <c r="H1883" s="4" t="s">
        <v>19</v>
      </c>
      <c r="I1883" s="4" t="s">
        <v>3</v>
      </c>
      <c r="J1883" s="4" t="s">
        <v>9</v>
      </c>
      <c r="K1883" s="4" t="s">
        <v>17</v>
      </c>
      <c r="L1883" s="8">
        <v>1</v>
      </c>
      <c r="M1883" s="5">
        <v>143.66999999999999</v>
      </c>
      <c r="N1883" s="6">
        <v>0.1</v>
      </c>
      <c r="O1883" s="5">
        <v>79.89</v>
      </c>
      <c r="P1883" s="5">
        <f t="shared" si="116"/>
        <v>129.303</v>
      </c>
      <c r="Q1883" s="5">
        <f t="shared" si="117"/>
        <v>79.89</v>
      </c>
      <c r="R1883" s="5">
        <f t="shared" si="118"/>
        <v>49.412999999999997</v>
      </c>
      <c r="S1883" s="7">
        <f t="shared" si="119"/>
        <v>0.38214890605786406</v>
      </c>
    </row>
    <row r="1884" spans="1:19" ht="15.6">
      <c r="A1884" s="2">
        <v>1375</v>
      </c>
      <c r="B1884" s="3">
        <v>46278</v>
      </c>
      <c r="C1884" s="4">
        <f>YEAR(SalesDataTable[[#This Row],[Order Date]])</f>
        <v>2026</v>
      </c>
      <c r="D1884" s="10" t="str">
        <f>"Q"&amp;ROUNDUP(MONTH(SalesDataTable[[#This Row],[Order Date]])/3,0)</f>
        <v>Q3</v>
      </c>
      <c r="E1884" s="4" t="str">
        <f>TEXT(SalesDataTable[[#This Row],[Order Date]],"mmm")</f>
        <v>Sep</v>
      </c>
      <c r="F1884" s="4" t="s">
        <v>6</v>
      </c>
      <c r="G1884" s="4" t="s">
        <v>43</v>
      </c>
      <c r="H1884" s="4" t="s">
        <v>19</v>
      </c>
      <c r="I1884" s="4" t="s">
        <v>3</v>
      </c>
      <c r="J1884" s="4" t="s">
        <v>14</v>
      </c>
      <c r="K1884" s="4" t="s">
        <v>15</v>
      </c>
      <c r="L1884" s="8">
        <v>1</v>
      </c>
      <c r="M1884" s="5">
        <v>35.86</v>
      </c>
      <c r="N1884" s="6">
        <v>0</v>
      </c>
      <c r="O1884" s="5">
        <v>13.33</v>
      </c>
      <c r="P1884" s="5">
        <f t="shared" si="116"/>
        <v>35.86</v>
      </c>
      <c r="Q1884" s="5">
        <f t="shared" si="117"/>
        <v>13.33</v>
      </c>
      <c r="R1884" s="5">
        <f t="shared" si="118"/>
        <v>22.53</v>
      </c>
      <c r="S1884" s="7">
        <f t="shared" si="119"/>
        <v>0.62827663134411604</v>
      </c>
    </row>
    <row r="1885" spans="1:19" ht="15.6">
      <c r="A1885" s="2">
        <v>2063</v>
      </c>
      <c r="B1885" s="3">
        <v>46278</v>
      </c>
      <c r="C1885" s="4">
        <f>YEAR(SalesDataTable[[#This Row],[Order Date]])</f>
        <v>2026</v>
      </c>
      <c r="D1885" s="10" t="str">
        <f>"Q"&amp;ROUNDUP(MONTH(SalesDataTable[[#This Row],[Order Date]])/3,0)</f>
        <v>Q3</v>
      </c>
      <c r="E1885" s="4" t="str">
        <f>TEXT(SalesDataTable[[#This Row],[Order Date]],"mmm")</f>
        <v>Sep</v>
      </c>
      <c r="F1885" s="4" t="s">
        <v>6</v>
      </c>
      <c r="G1885" s="4" t="s">
        <v>49</v>
      </c>
      <c r="H1885" s="4" t="s">
        <v>19</v>
      </c>
      <c r="I1885" s="4" t="s">
        <v>3</v>
      </c>
      <c r="J1885" s="4" t="s">
        <v>14</v>
      </c>
      <c r="K1885" s="4" t="s">
        <v>44</v>
      </c>
      <c r="L1885" s="8">
        <v>3</v>
      </c>
      <c r="M1885" s="5">
        <v>130.28</v>
      </c>
      <c r="N1885" s="6">
        <v>0.1</v>
      </c>
      <c r="O1885" s="5">
        <v>65.33</v>
      </c>
      <c r="P1885" s="5">
        <f t="shared" si="116"/>
        <v>351.75600000000003</v>
      </c>
      <c r="Q1885" s="5">
        <f t="shared" si="117"/>
        <v>195.99</v>
      </c>
      <c r="R1885" s="5">
        <f t="shared" si="118"/>
        <v>155.76600000000002</v>
      </c>
      <c r="S1885" s="7">
        <f t="shared" si="119"/>
        <v>0.44282400300208102</v>
      </c>
    </row>
    <row r="1886" spans="1:19" ht="15.6">
      <c r="A1886" s="2">
        <v>2563</v>
      </c>
      <c r="B1886" s="3">
        <v>46278</v>
      </c>
      <c r="C1886" s="4">
        <f>YEAR(SalesDataTable[[#This Row],[Order Date]])</f>
        <v>2026</v>
      </c>
      <c r="D1886" s="10" t="str">
        <f>"Q"&amp;ROUNDUP(MONTH(SalesDataTable[[#This Row],[Order Date]])/3,0)</f>
        <v>Q3</v>
      </c>
      <c r="E1886" s="4" t="str">
        <f>TEXT(SalesDataTable[[#This Row],[Order Date]],"mmm")</f>
        <v>Sep</v>
      </c>
      <c r="F1886" s="4" t="s">
        <v>6</v>
      </c>
      <c r="G1886" s="4" t="s">
        <v>27</v>
      </c>
      <c r="H1886" s="4" t="s">
        <v>28</v>
      </c>
      <c r="I1886" s="4" t="s">
        <v>3</v>
      </c>
      <c r="J1886" s="4" t="s">
        <v>9</v>
      </c>
      <c r="K1886" s="4" t="s">
        <v>37</v>
      </c>
      <c r="L1886" s="8">
        <v>1</v>
      </c>
      <c r="M1886" s="5">
        <v>157.88999999999999</v>
      </c>
      <c r="N1886" s="6">
        <v>0.1</v>
      </c>
      <c r="O1886" s="5">
        <v>78.209999999999994</v>
      </c>
      <c r="P1886" s="5">
        <f t="shared" si="116"/>
        <v>142.101</v>
      </c>
      <c r="Q1886" s="5">
        <f t="shared" si="117"/>
        <v>78.209999999999994</v>
      </c>
      <c r="R1886" s="5">
        <f t="shared" si="118"/>
        <v>63.891000000000005</v>
      </c>
      <c r="S1886" s="7">
        <f t="shared" si="119"/>
        <v>0.44961682183798851</v>
      </c>
    </row>
    <row r="1887" spans="1:19" ht="15.6">
      <c r="A1887" s="2">
        <v>2786</v>
      </c>
      <c r="B1887" s="3">
        <v>46278</v>
      </c>
      <c r="C1887" s="4">
        <f>YEAR(SalesDataTable[[#This Row],[Order Date]])</f>
        <v>2026</v>
      </c>
      <c r="D1887" s="10" t="str">
        <f>"Q"&amp;ROUNDUP(MONTH(SalesDataTable[[#This Row],[Order Date]])/3,0)</f>
        <v>Q3</v>
      </c>
      <c r="E1887" s="4" t="str">
        <f>TEXT(SalesDataTable[[#This Row],[Order Date]],"mmm")</f>
        <v>Sep</v>
      </c>
      <c r="F1887" s="4" t="s">
        <v>20</v>
      </c>
      <c r="G1887" s="4" t="s">
        <v>33</v>
      </c>
      <c r="H1887" s="4" t="s">
        <v>2</v>
      </c>
      <c r="I1887" s="4" t="s">
        <v>13</v>
      </c>
      <c r="J1887" s="4" t="s">
        <v>34</v>
      </c>
      <c r="K1887" s="4" t="s">
        <v>35</v>
      </c>
      <c r="L1887" s="8">
        <v>2</v>
      </c>
      <c r="M1887" s="5">
        <v>40.83</v>
      </c>
      <c r="N1887" s="6">
        <v>0</v>
      </c>
      <c r="O1887" s="5">
        <v>14.56</v>
      </c>
      <c r="P1887" s="5">
        <f t="shared" si="116"/>
        <v>81.66</v>
      </c>
      <c r="Q1887" s="5">
        <f t="shared" si="117"/>
        <v>29.12</v>
      </c>
      <c r="R1887" s="5">
        <f t="shared" si="118"/>
        <v>52.539999999999992</v>
      </c>
      <c r="S1887" s="7">
        <f t="shared" si="119"/>
        <v>0.64339946118050451</v>
      </c>
    </row>
    <row r="1888" spans="1:19" ht="15.6">
      <c r="A1888" s="2">
        <v>3269</v>
      </c>
      <c r="B1888" s="3">
        <v>46278</v>
      </c>
      <c r="C1888" s="4">
        <f>YEAR(SalesDataTable[[#This Row],[Order Date]])</f>
        <v>2026</v>
      </c>
      <c r="D1888" s="10" t="str">
        <f>"Q"&amp;ROUNDUP(MONTH(SalesDataTable[[#This Row],[Order Date]])/3,0)</f>
        <v>Q3</v>
      </c>
      <c r="E1888" s="4" t="str">
        <f>TEXT(SalesDataTable[[#This Row],[Order Date]],"mmm")</f>
        <v>Sep</v>
      </c>
      <c r="F1888" s="4" t="s">
        <v>11</v>
      </c>
      <c r="G1888" s="4" t="s">
        <v>52</v>
      </c>
      <c r="H1888" s="4" t="s">
        <v>19</v>
      </c>
      <c r="I1888" s="4" t="s">
        <v>13</v>
      </c>
      <c r="J1888" s="4" t="s">
        <v>34</v>
      </c>
      <c r="K1888" s="4" t="s">
        <v>42</v>
      </c>
      <c r="L1888" s="8">
        <v>2</v>
      </c>
      <c r="M1888" s="5">
        <v>37.119999999999997</v>
      </c>
      <c r="N1888" s="6">
        <v>0</v>
      </c>
      <c r="O1888" s="5">
        <v>14.26</v>
      </c>
      <c r="P1888" s="5">
        <f t="shared" si="116"/>
        <v>74.239999999999995</v>
      </c>
      <c r="Q1888" s="5">
        <f t="shared" si="117"/>
        <v>28.52</v>
      </c>
      <c r="R1888" s="5">
        <f t="shared" si="118"/>
        <v>45.72</v>
      </c>
      <c r="S1888" s="7">
        <f t="shared" si="119"/>
        <v>0.61584051724137934</v>
      </c>
    </row>
    <row r="1889" spans="1:19" ht="15.6">
      <c r="A1889" s="2">
        <v>3346</v>
      </c>
      <c r="B1889" s="3">
        <v>46278</v>
      </c>
      <c r="C1889" s="4">
        <f>YEAR(SalesDataTable[[#This Row],[Order Date]])</f>
        <v>2026</v>
      </c>
      <c r="D1889" s="10" t="str">
        <f>"Q"&amp;ROUNDUP(MONTH(SalesDataTable[[#This Row],[Order Date]])/3,0)</f>
        <v>Q3</v>
      </c>
      <c r="E1889" s="4" t="str">
        <f>TEXT(SalesDataTable[[#This Row],[Order Date]],"mmm")</f>
        <v>Sep</v>
      </c>
      <c r="F1889" s="4" t="s">
        <v>20</v>
      </c>
      <c r="G1889" s="4" t="s">
        <v>33</v>
      </c>
      <c r="H1889" s="4" t="s">
        <v>2</v>
      </c>
      <c r="I1889" s="4" t="s">
        <v>3</v>
      </c>
      <c r="J1889" s="4" t="s">
        <v>23</v>
      </c>
      <c r="K1889" s="4" t="s">
        <v>51</v>
      </c>
      <c r="L1889" s="8">
        <v>2</v>
      </c>
      <c r="M1889" s="5">
        <v>124.04</v>
      </c>
      <c r="N1889" s="6">
        <v>0.05</v>
      </c>
      <c r="O1889" s="5">
        <v>59.29</v>
      </c>
      <c r="P1889" s="5">
        <f t="shared" si="116"/>
        <v>235.67599999999999</v>
      </c>
      <c r="Q1889" s="5">
        <f t="shared" si="117"/>
        <v>118.58</v>
      </c>
      <c r="R1889" s="5">
        <f t="shared" si="118"/>
        <v>117.09599999999999</v>
      </c>
      <c r="S1889" s="7">
        <f t="shared" si="119"/>
        <v>0.49685160983723414</v>
      </c>
    </row>
    <row r="1890" spans="1:19" ht="15.6">
      <c r="A1890" s="2">
        <v>4097</v>
      </c>
      <c r="B1890" s="3">
        <v>46278</v>
      </c>
      <c r="C1890" s="4">
        <f>YEAR(SalesDataTable[[#This Row],[Order Date]])</f>
        <v>2026</v>
      </c>
      <c r="D1890" s="10" t="str">
        <f>"Q"&amp;ROUNDUP(MONTH(SalesDataTable[[#This Row],[Order Date]])/3,0)</f>
        <v>Q3</v>
      </c>
      <c r="E1890" s="4" t="str">
        <f>TEXT(SalesDataTable[[#This Row],[Order Date]],"mmm")</f>
        <v>Sep</v>
      </c>
      <c r="F1890" s="4" t="s">
        <v>6</v>
      </c>
      <c r="G1890" s="4" t="s">
        <v>43</v>
      </c>
      <c r="H1890" s="4" t="s">
        <v>2</v>
      </c>
      <c r="I1890" s="4" t="s">
        <v>3</v>
      </c>
      <c r="J1890" s="4" t="s">
        <v>9</v>
      </c>
      <c r="K1890" s="4" t="s">
        <v>17</v>
      </c>
      <c r="L1890" s="8">
        <v>1</v>
      </c>
      <c r="M1890" s="5">
        <v>142.36000000000001</v>
      </c>
      <c r="N1890" s="6">
        <v>0</v>
      </c>
      <c r="O1890" s="5">
        <v>78.3</v>
      </c>
      <c r="P1890" s="5">
        <f t="shared" si="116"/>
        <v>142.36000000000001</v>
      </c>
      <c r="Q1890" s="5">
        <f t="shared" si="117"/>
        <v>78.3</v>
      </c>
      <c r="R1890" s="5">
        <f t="shared" si="118"/>
        <v>64.060000000000016</v>
      </c>
      <c r="S1890" s="7">
        <f t="shared" si="119"/>
        <v>0.44998595110986239</v>
      </c>
    </row>
    <row r="1891" spans="1:19" ht="15.6">
      <c r="A1891" s="2">
        <v>4208</v>
      </c>
      <c r="B1891" s="3">
        <v>46278</v>
      </c>
      <c r="C1891" s="4">
        <f>YEAR(SalesDataTable[[#This Row],[Order Date]])</f>
        <v>2026</v>
      </c>
      <c r="D1891" s="10" t="str">
        <f>"Q"&amp;ROUNDUP(MONTH(SalesDataTable[[#This Row],[Order Date]])/3,0)</f>
        <v>Q3</v>
      </c>
      <c r="E1891" s="4" t="str">
        <f>TEXT(SalesDataTable[[#This Row],[Order Date]],"mmm")</f>
        <v>Sep</v>
      </c>
      <c r="F1891" s="4" t="s">
        <v>6</v>
      </c>
      <c r="G1891" s="4" t="s">
        <v>43</v>
      </c>
      <c r="H1891" s="4" t="s">
        <v>8</v>
      </c>
      <c r="I1891" s="4" t="s">
        <v>16</v>
      </c>
      <c r="J1891" s="4" t="s">
        <v>4</v>
      </c>
      <c r="K1891" s="4" t="s">
        <v>30</v>
      </c>
      <c r="L1891" s="8">
        <v>6</v>
      </c>
      <c r="M1891" s="5">
        <v>104.11</v>
      </c>
      <c r="N1891" s="6">
        <v>0.1</v>
      </c>
      <c r="O1891" s="5">
        <v>49</v>
      </c>
      <c r="P1891" s="5">
        <f t="shared" si="116"/>
        <v>562.19399999999996</v>
      </c>
      <c r="Q1891" s="5">
        <f t="shared" si="117"/>
        <v>294</v>
      </c>
      <c r="R1891" s="5">
        <f t="shared" si="118"/>
        <v>268.19399999999996</v>
      </c>
      <c r="S1891" s="7">
        <f t="shared" si="119"/>
        <v>0.47704884790659446</v>
      </c>
    </row>
    <row r="1892" spans="1:19" ht="15.6">
      <c r="A1892" s="2">
        <v>4606</v>
      </c>
      <c r="B1892" s="3">
        <v>46278</v>
      </c>
      <c r="C1892" s="4">
        <f>YEAR(SalesDataTable[[#This Row],[Order Date]])</f>
        <v>2026</v>
      </c>
      <c r="D1892" s="10" t="str">
        <f>"Q"&amp;ROUNDUP(MONTH(SalesDataTable[[#This Row],[Order Date]])/3,0)</f>
        <v>Q3</v>
      </c>
      <c r="E1892" s="4" t="str">
        <f>TEXT(SalesDataTable[[#This Row],[Order Date]],"mmm")</f>
        <v>Sep</v>
      </c>
      <c r="F1892" s="4" t="s">
        <v>20</v>
      </c>
      <c r="G1892" s="4" t="s">
        <v>33</v>
      </c>
      <c r="H1892" s="4" t="s">
        <v>2</v>
      </c>
      <c r="I1892" s="4" t="s">
        <v>16</v>
      </c>
      <c r="J1892" s="4" t="s">
        <v>23</v>
      </c>
      <c r="K1892" s="4" t="s">
        <v>24</v>
      </c>
      <c r="L1892" s="8">
        <v>1</v>
      </c>
      <c r="M1892" s="5">
        <v>335.02</v>
      </c>
      <c r="N1892" s="6">
        <v>0.05</v>
      </c>
      <c r="O1892" s="5">
        <v>198.44</v>
      </c>
      <c r="P1892" s="5">
        <f t="shared" si="116"/>
        <v>318.26899999999995</v>
      </c>
      <c r="Q1892" s="5">
        <f t="shared" si="117"/>
        <v>198.44</v>
      </c>
      <c r="R1892" s="5">
        <f t="shared" si="118"/>
        <v>119.82899999999995</v>
      </c>
      <c r="S1892" s="7">
        <f t="shared" si="119"/>
        <v>0.3765022669502841</v>
      </c>
    </row>
    <row r="1893" spans="1:19" ht="15.6">
      <c r="A1893" s="2">
        <v>222</v>
      </c>
      <c r="B1893" s="3">
        <v>46279</v>
      </c>
      <c r="C1893" s="4">
        <f>YEAR(SalesDataTable[[#This Row],[Order Date]])</f>
        <v>2026</v>
      </c>
      <c r="D1893" s="10" t="str">
        <f>"Q"&amp;ROUNDUP(MONTH(SalesDataTable[[#This Row],[Order Date]])/3,0)</f>
        <v>Q3</v>
      </c>
      <c r="E1893" s="4" t="str">
        <f>TEXT(SalesDataTable[[#This Row],[Order Date]],"mmm")</f>
        <v>Sep</v>
      </c>
      <c r="F1893" s="4" t="s">
        <v>6</v>
      </c>
      <c r="G1893" s="4" t="s">
        <v>43</v>
      </c>
      <c r="H1893" s="4" t="s">
        <v>2</v>
      </c>
      <c r="I1893" s="4" t="s">
        <v>3</v>
      </c>
      <c r="J1893" s="4" t="s">
        <v>4</v>
      </c>
      <c r="K1893" s="4" t="s">
        <v>22</v>
      </c>
      <c r="L1893" s="8">
        <v>2</v>
      </c>
      <c r="M1893" s="5">
        <v>49.69</v>
      </c>
      <c r="N1893" s="6">
        <v>0.05</v>
      </c>
      <c r="O1893" s="5">
        <v>22.55</v>
      </c>
      <c r="P1893" s="5">
        <f t="shared" si="116"/>
        <v>94.410999999999987</v>
      </c>
      <c r="Q1893" s="5">
        <f t="shared" si="117"/>
        <v>45.1</v>
      </c>
      <c r="R1893" s="5">
        <f t="shared" si="118"/>
        <v>49.310999999999986</v>
      </c>
      <c r="S1893" s="7">
        <f t="shared" si="119"/>
        <v>0.52230142674052804</v>
      </c>
    </row>
    <row r="1894" spans="1:19" ht="15.6">
      <c r="A1894" s="2">
        <v>241</v>
      </c>
      <c r="B1894" s="3">
        <v>46279</v>
      </c>
      <c r="C1894" s="4">
        <f>YEAR(SalesDataTable[[#This Row],[Order Date]])</f>
        <v>2026</v>
      </c>
      <c r="D1894" s="10" t="str">
        <f>"Q"&amp;ROUNDUP(MONTH(SalesDataTable[[#This Row],[Order Date]])/3,0)</f>
        <v>Q3</v>
      </c>
      <c r="E1894" s="4" t="str">
        <f>TEXT(SalesDataTable[[#This Row],[Order Date]],"mmm")</f>
        <v>Sep</v>
      </c>
      <c r="F1894" s="4" t="s">
        <v>11</v>
      </c>
      <c r="G1894" s="4" t="s">
        <v>25</v>
      </c>
      <c r="H1894" s="4" t="s">
        <v>2</v>
      </c>
      <c r="I1894" s="4" t="s">
        <v>3</v>
      </c>
      <c r="J1894" s="4" t="s">
        <v>4</v>
      </c>
      <c r="K1894" s="4" t="s">
        <v>22</v>
      </c>
      <c r="L1894" s="8">
        <v>4</v>
      </c>
      <c r="M1894" s="5">
        <v>50.5</v>
      </c>
      <c r="N1894" s="6">
        <v>0</v>
      </c>
      <c r="O1894" s="5">
        <v>23.02</v>
      </c>
      <c r="P1894" s="5">
        <f t="shared" si="116"/>
        <v>202</v>
      </c>
      <c r="Q1894" s="5">
        <f t="shared" si="117"/>
        <v>92.08</v>
      </c>
      <c r="R1894" s="5">
        <f t="shared" si="118"/>
        <v>109.92</v>
      </c>
      <c r="S1894" s="7">
        <f t="shared" si="119"/>
        <v>0.5441584158415842</v>
      </c>
    </row>
    <row r="1895" spans="1:19" ht="15.6">
      <c r="A1895" s="2">
        <v>753</v>
      </c>
      <c r="B1895" s="3">
        <v>46279</v>
      </c>
      <c r="C1895" s="4">
        <f>YEAR(SalesDataTable[[#This Row],[Order Date]])</f>
        <v>2026</v>
      </c>
      <c r="D1895" s="10" t="str">
        <f>"Q"&amp;ROUNDUP(MONTH(SalesDataTable[[#This Row],[Order Date]])/3,0)</f>
        <v>Q3</v>
      </c>
      <c r="E1895" s="4" t="str">
        <f>TEXT(SalesDataTable[[#This Row],[Order Date]],"mmm")</f>
        <v>Sep</v>
      </c>
      <c r="F1895" s="4" t="s">
        <v>20</v>
      </c>
      <c r="G1895" s="4" t="s">
        <v>21</v>
      </c>
      <c r="H1895" s="4" t="s">
        <v>19</v>
      </c>
      <c r="I1895" s="4" t="s">
        <v>3</v>
      </c>
      <c r="J1895" s="4" t="s">
        <v>14</v>
      </c>
      <c r="K1895" s="4" t="s">
        <v>32</v>
      </c>
      <c r="L1895" s="8">
        <v>1</v>
      </c>
      <c r="M1895" s="5">
        <v>47.55</v>
      </c>
      <c r="N1895" s="6">
        <v>0.05</v>
      </c>
      <c r="O1895" s="5">
        <v>18.350000000000001</v>
      </c>
      <c r="P1895" s="5">
        <f t="shared" si="116"/>
        <v>45.172499999999992</v>
      </c>
      <c r="Q1895" s="5">
        <f t="shared" si="117"/>
        <v>18.350000000000001</v>
      </c>
      <c r="R1895" s="5">
        <f t="shared" si="118"/>
        <v>26.822499999999991</v>
      </c>
      <c r="S1895" s="7">
        <f t="shared" si="119"/>
        <v>0.5937794011843488</v>
      </c>
    </row>
    <row r="1896" spans="1:19" ht="15.6">
      <c r="A1896" s="2">
        <v>2530</v>
      </c>
      <c r="B1896" s="3">
        <v>46279</v>
      </c>
      <c r="C1896" s="4">
        <f>YEAR(SalesDataTable[[#This Row],[Order Date]])</f>
        <v>2026</v>
      </c>
      <c r="D1896" s="10" t="str">
        <f>"Q"&amp;ROUNDUP(MONTH(SalesDataTable[[#This Row],[Order Date]])/3,0)</f>
        <v>Q3</v>
      </c>
      <c r="E1896" s="4" t="str">
        <f>TEXT(SalesDataTable[[#This Row],[Order Date]],"mmm")</f>
        <v>Sep</v>
      </c>
      <c r="F1896" s="4" t="s">
        <v>20</v>
      </c>
      <c r="G1896" s="4" t="s">
        <v>31</v>
      </c>
      <c r="H1896" s="4" t="s">
        <v>2</v>
      </c>
      <c r="I1896" s="4" t="s">
        <v>13</v>
      </c>
      <c r="J1896" s="4" t="s">
        <v>14</v>
      </c>
      <c r="K1896" s="4" t="s">
        <v>32</v>
      </c>
      <c r="L1896" s="8">
        <v>6</v>
      </c>
      <c r="M1896" s="5">
        <v>46.16</v>
      </c>
      <c r="N1896" s="6">
        <v>0.1</v>
      </c>
      <c r="O1896" s="5">
        <v>18.39</v>
      </c>
      <c r="P1896" s="5">
        <f t="shared" si="116"/>
        <v>249.26399999999998</v>
      </c>
      <c r="Q1896" s="5">
        <f t="shared" si="117"/>
        <v>110.34</v>
      </c>
      <c r="R1896" s="5">
        <f t="shared" si="118"/>
        <v>138.92399999999998</v>
      </c>
      <c r="S1896" s="7">
        <f t="shared" si="119"/>
        <v>0.55733679953783932</v>
      </c>
    </row>
    <row r="1897" spans="1:19" ht="15.6">
      <c r="A1897" s="2">
        <v>572</v>
      </c>
      <c r="B1897" s="3">
        <v>46280</v>
      </c>
      <c r="C1897" s="4">
        <f>YEAR(SalesDataTable[[#This Row],[Order Date]])</f>
        <v>2026</v>
      </c>
      <c r="D1897" s="10" t="str">
        <f>"Q"&amp;ROUNDUP(MONTH(SalesDataTable[[#This Row],[Order Date]])/3,0)</f>
        <v>Q3</v>
      </c>
      <c r="E1897" s="4" t="str">
        <f>TEXT(SalesDataTable[[#This Row],[Order Date]],"mmm")</f>
        <v>Sep</v>
      </c>
      <c r="F1897" s="4" t="s">
        <v>0</v>
      </c>
      <c r="G1897" s="4" t="s">
        <v>50</v>
      </c>
      <c r="H1897" s="4" t="s">
        <v>19</v>
      </c>
      <c r="I1897" s="4" t="s">
        <v>3</v>
      </c>
      <c r="J1897" s="4" t="s">
        <v>14</v>
      </c>
      <c r="K1897" s="4" t="s">
        <v>44</v>
      </c>
      <c r="L1897" s="8">
        <v>2</v>
      </c>
      <c r="M1897" s="5">
        <v>135.79</v>
      </c>
      <c r="N1897" s="6">
        <v>0.05</v>
      </c>
      <c r="O1897" s="5">
        <v>66.53</v>
      </c>
      <c r="P1897" s="5">
        <f t="shared" si="116"/>
        <v>258.00099999999998</v>
      </c>
      <c r="Q1897" s="5">
        <f t="shared" si="117"/>
        <v>133.06</v>
      </c>
      <c r="R1897" s="5">
        <f t="shared" si="118"/>
        <v>124.94099999999997</v>
      </c>
      <c r="S1897" s="7">
        <f t="shared" si="119"/>
        <v>0.48426556486215167</v>
      </c>
    </row>
    <row r="1898" spans="1:19" ht="15.6">
      <c r="A1898" s="2">
        <v>874</v>
      </c>
      <c r="B1898" s="3">
        <v>46280</v>
      </c>
      <c r="C1898" s="4">
        <f>YEAR(SalesDataTable[[#This Row],[Order Date]])</f>
        <v>2026</v>
      </c>
      <c r="D1898" s="10" t="str">
        <f>"Q"&amp;ROUNDUP(MONTH(SalesDataTable[[#This Row],[Order Date]])/3,0)</f>
        <v>Q3</v>
      </c>
      <c r="E1898" s="4" t="str">
        <f>TEXT(SalesDataTable[[#This Row],[Order Date]],"mmm")</f>
        <v>Sep</v>
      </c>
      <c r="F1898" s="4" t="s">
        <v>0</v>
      </c>
      <c r="G1898" s="4" t="s">
        <v>50</v>
      </c>
      <c r="H1898" s="4" t="s">
        <v>2</v>
      </c>
      <c r="I1898" s="4" t="s">
        <v>3</v>
      </c>
      <c r="J1898" s="4" t="s">
        <v>9</v>
      </c>
      <c r="K1898" s="4" t="s">
        <v>17</v>
      </c>
      <c r="L1898" s="8">
        <v>2</v>
      </c>
      <c r="M1898" s="5">
        <v>141.91999999999999</v>
      </c>
      <c r="N1898" s="6">
        <v>0</v>
      </c>
      <c r="O1898" s="5">
        <v>79.900000000000006</v>
      </c>
      <c r="P1898" s="5">
        <f t="shared" si="116"/>
        <v>283.83999999999997</v>
      </c>
      <c r="Q1898" s="5">
        <f t="shared" si="117"/>
        <v>159.80000000000001</v>
      </c>
      <c r="R1898" s="5">
        <f t="shared" si="118"/>
        <v>124.03999999999996</v>
      </c>
      <c r="S1898" s="7">
        <f t="shared" si="119"/>
        <v>0.43700676437429531</v>
      </c>
    </row>
    <row r="1899" spans="1:19" ht="15.6">
      <c r="A1899" s="2">
        <v>937</v>
      </c>
      <c r="B1899" s="3">
        <v>46280</v>
      </c>
      <c r="C1899" s="4">
        <f>YEAR(SalesDataTable[[#This Row],[Order Date]])</f>
        <v>2026</v>
      </c>
      <c r="D1899" s="10" t="str">
        <f>"Q"&amp;ROUNDUP(MONTH(SalesDataTable[[#This Row],[Order Date]])/3,0)</f>
        <v>Q3</v>
      </c>
      <c r="E1899" s="4" t="str">
        <f>TEXT(SalesDataTable[[#This Row],[Order Date]],"mmm")</f>
        <v>Sep</v>
      </c>
      <c r="F1899" s="4" t="s">
        <v>20</v>
      </c>
      <c r="G1899" s="4" t="s">
        <v>21</v>
      </c>
      <c r="H1899" s="4" t="s">
        <v>28</v>
      </c>
      <c r="I1899" s="4" t="s">
        <v>16</v>
      </c>
      <c r="J1899" s="4" t="s">
        <v>9</v>
      </c>
      <c r="K1899" s="4" t="s">
        <v>17</v>
      </c>
      <c r="L1899" s="8">
        <v>1</v>
      </c>
      <c r="M1899" s="5">
        <v>146.41</v>
      </c>
      <c r="N1899" s="6">
        <v>0.15</v>
      </c>
      <c r="O1899" s="5">
        <v>80.87</v>
      </c>
      <c r="P1899" s="5">
        <f t="shared" si="116"/>
        <v>124.4485</v>
      </c>
      <c r="Q1899" s="5">
        <f t="shared" si="117"/>
        <v>80.87</v>
      </c>
      <c r="R1899" s="5">
        <f t="shared" si="118"/>
        <v>43.578499999999991</v>
      </c>
      <c r="S1899" s="7">
        <f t="shared" si="119"/>
        <v>0.35017296311325563</v>
      </c>
    </row>
    <row r="1900" spans="1:19" ht="15.6">
      <c r="A1900" s="2">
        <v>1229</v>
      </c>
      <c r="B1900" s="3">
        <v>46280</v>
      </c>
      <c r="C1900" s="4">
        <f>YEAR(SalesDataTable[[#This Row],[Order Date]])</f>
        <v>2026</v>
      </c>
      <c r="D1900" s="10" t="str">
        <f>"Q"&amp;ROUNDUP(MONTH(SalesDataTable[[#This Row],[Order Date]])/3,0)</f>
        <v>Q3</v>
      </c>
      <c r="E1900" s="4" t="str">
        <f>TEXT(SalesDataTable[[#This Row],[Order Date]],"mmm")</f>
        <v>Sep</v>
      </c>
      <c r="F1900" s="4" t="s">
        <v>6</v>
      </c>
      <c r="G1900" s="4" t="s">
        <v>7</v>
      </c>
      <c r="H1900" s="4" t="s">
        <v>28</v>
      </c>
      <c r="I1900" s="4" t="s">
        <v>13</v>
      </c>
      <c r="J1900" s="4" t="s">
        <v>4</v>
      </c>
      <c r="K1900" s="4" t="s">
        <v>26</v>
      </c>
      <c r="L1900" s="8">
        <v>5</v>
      </c>
      <c r="M1900" s="5">
        <v>40.17</v>
      </c>
      <c r="N1900" s="6">
        <v>0</v>
      </c>
      <c r="O1900" s="5">
        <v>16.27</v>
      </c>
      <c r="P1900" s="5">
        <f t="shared" si="116"/>
        <v>200.85000000000002</v>
      </c>
      <c r="Q1900" s="5">
        <f t="shared" si="117"/>
        <v>81.349999999999994</v>
      </c>
      <c r="R1900" s="5">
        <f t="shared" si="118"/>
        <v>119.50000000000003</v>
      </c>
      <c r="S1900" s="7">
        <f t="shared" si="119"/>
        <v>0.59497137167040082</v>
      </c>
    </row>
    <row r="1901" spans="1:19" ht="15.6">
      <c r="A1901" s="2">
        <v>2186</v>
      </c>
      <c r="B1901" s="3">
        <v>46280</v>
      </c>
      <c r="C1901" s="4">
        <f>YEAR(SalesDataTable[[#This Row],[Order Date]])</f>
        <v>2026</v>
      </c>
      <c r="D1901" s="10" t="str">
        <f>"Q"&amp;ROUNDUP(MONTH(SalesDataTable[[#This Row],[Order Date]])/3,0)</f>
        <v>Q3</v>
      </c>
      <c r="E1901" s="4" t="str">
        <f>TEXT(SalesDataTable[[#This Row],[Order Date]],"mmm")</f>
        <v>Sep</v>
      </c>
      <c r="F1901" s="4" t="s">
        <v>11</v>
      </c>
      <c r="G1901" s="4" t="s">
        <v>12</v>
      </c>
      <c r="H1901" s="4" t="s">
        <v>2</v>
      </c>
      <c r="I1901" s="4" t="s">
        <v>3</v>
      </c>
      <c r="J1901" s="4" t="s">
        <v>9</v>
      </c>
      <c r="K1901" s="4" t="s">
        <v>10</v>
      </c>
      <c r="L1901" s="8">
        <v>2</v>
      </c>
      <c r="M1901" s="5">
        <v>91.6</v>
      </c>
      <c r="N1901" s="6">
        <v>0</v>
      </c>
      <c r="O1901" s="5">
        <v>46.54</v>
      </c>
      <c r="P1901" s="5">
        <f t="shared" si="116"/>
        <v>183.2</v>
      </c>
      <c r="Q1901" s="5">
        <f t="shared" si="117"/>
        <v>93.08</v>
      </c>
      <c r="R1901" s="5">
        <f t="shared" si="118"/>
        <v>90.11999999999999</v>
      </c>
      <c r="S1901" s="7">
        <f t="shared" si="119"/>
        <v>0.49192139737991264</v>
      </c>
    </row>
    <row r="1902" spans="1:19" ht="15.6">
      <c r="A1902" s="2">
        <v>2922</v>
      </c>
      <c r="B1902" s="3">
        <v>46280</v>
      </c>
      <c r="C1902" s="4">
        <f>YEAR(SalesDataTable[[#This Row],[Order Date]])</f>
        <v>2026</v>
      </c>
      <c r="D1902" s="10" t="str">
        <f>"Q"&amp;ROUNDUP(MONTH(SalesDataTable[[#This Row],[Order Date]])/3,0)</f>
        <v>Q3</v>
      </c>
      <c r="E1902" s="4" t="str">
        <f>TEXT(SalesDataTable[[#This Row],[Order Date]],"mmm")</f>
        <v>Sep</v>
      </c>
      <c r="F1902" s="4" t="s">
        <v>11</v>
      </c>
      <c r="G1902" s="4" t="s">
        <v>12</v>
      </c>
      <c r="H1902" s="4" t="s">
        <v>2</v>
      </c>
      <c r="I1902" s="4" t="s">
        <v>13</v>
      </c>
      <c r="J1902" s="4" t="s">
        <v>34</v>
      </c>
      <c r="K1902" s="4" t="s">
        <v>38</v>
      </c>
      <c r="L1902" s="8">
        <v>4</v>
      </c>
      <c r="M1902" s="5">
        <v>121.47</v>
      </c>
      <c r="N1902" s="6">
        <v>0.05</v>
      </c>
      <c r="O1902" s="5">
        <v>67.650000000000006</v>
      </c>
      <c r="P1902" s="5">
        <f t="shared" si="116"/>
        <v>461.58599999999996</v>
      </c>
      <c r="Q1902" s="5">
        <f t="shared" si="117"/>
        <v>270.60000000000002</v>
      </c>
      <c r="R1902" s="5">
        <f t="shared" si="118"/>
        <v>190.98599999999993</v>
      </c>
      <c r="S1902" s="7">
        <f t="shared" si="119"/>
        <v>0.41376038268058379</v>
      </c>
    </row>
    <row r="1903" spans="1:19" ht="15.6">
      <c r="A1903" s="2">
        <v>3140</v>
      </c>
      <c r="B1903" s="3">
        <v>46280</v>
      </c>
      <c r="C1903" s="4">
        <f>YEAR(SalesDataTable[[#This Row],[Order Date]])</f>
        <v>2026</v>
      </c>
      <c r="D1903" s="10" t="str">
        <f>"Q"&amp;ROUNDUP(MONTH(SalesDataTable[[#This Row],[Order Date]])/3,0)</f>
        <v>Q3</v>
      </c>
      <c r="E1903" s="4" t="str">
        <f>TEXT(SalesDataTable[[#This Row],[Order Date]],"mmm")</f>
        <v>Sep</v>
      </c>
      <c r="F1903" s="4" t="s">
        <v>6</v>
      </c>
      <c r="G1903" s="4" t="s">
        <v>43</v>
      </c>
      <c r="H1903" s="4" t="s">
        <v>28</v>
      </c>
      <c r="I1903" s="4" t="s">
        <v>13</v>
      </c>
      <c r="J1903" s="4" t="s">
        <v>23</v>
      </c>
      <c r="K1903" s="4" t="s">
        <v>51</v>
      </c>
      <c r="L1903" s="8">
        <v>2</v>
      </c>
      <c r="M1903" s="5">
        <v>122.69</v>
      </c>
      <c r="N1903" s="6">
        <v>0</v>
      </c>
      <c r="O1903" s="5">
        <v>61.4</v>
      </c>
      <c r="P1903" s="5">
        <f t="shared" si="116"/>
        <v>245.38</v>
      </c>
      <c r="Q1903" s="5">
        <f t="shared" si="117"/>
        <v>122.8</v>
      </c>
      <c r="R1903" s="5">
        <f t="shared" si="118"/>
        <v>122.58</v>
      </c>
      <c r="S1903" s="7">
        <f t="shared" si="119"/>
        <v>0.49955171570625151</v>
      </c>
    </row>
    <row r="1904" spans="1:19" ht="15.6">
      <c r="A1904" s="2">
        <v>3369</v>
      </c>
      <c r="B1904" s="3">
        <v>46280</v>
      </c>
      <c r="C1904" s="4">
        <f>YEAR(SalesDataTable[[#This Row],[Order Date]])</f>
        <v>2026</v>
      </c>
      <c r="D1904" s="10" t="str">
        <f>"Q"&amp;ROUNDUP(MONTH(SalesDataTable[[#This Row],[Order Date]])/3,0)</f>
        <v>Q3</v>
      </c>
      <c r="E1904" s="4" t="str">
        <f>TEXT(SalesDataTable[[#This Row],[Order Date]],"mmm")</f>
        <v>Sep</v>
      </c>
      <c r="F1904" s="4" t="s">
        <v>6</v>
      </c>
      <c r="G1904" s="4" t="s">
        <v>43</v>
      </c>
      <c r="H1904" s="4" t="s">
        <v>28</v>
      </c>
      <c r="I1904" s="4" t="s">
        <v>13</v>
      </c>
      <c r="J1904" s="4" t="s">
        <v>14</v>
      </c>
      <c r="K1904" s="4" t="s">
        <v>32</v>
      </c>
      <c r="L1904" s="8">
        <v>1</v>
      </c>
      <c r="M1904" s="5">
        <v>45.59</v>
      </c>
      <c r="N1904" s="6">
        <v>0</v>
      </c>
      <c r="O1904" s="5">
        <v>18.28</v>
      </c>
      <c r="P1904" s="5">
        <f t="shared" si="116"/>
        <v>45.59</v>
      </c>
      <c r="Q1904" s="5">
        <f t="shared" si="117"/>
        <v>18.28</v>
      </c>
      <c r="R1904" s="5">
        <f t="shared" si="118"/>
        <v>27.310000000000002</v>
      </c>
      <c r="S1904" s="7">
        <f t="shared" si="119"/>
        <v>0.59903487606931349</v>
      </c>
    </row>
    <row r="1905" spans="1:19" ht="15.6">
      <c r="A1905" s="2">
        <v>4865</v>
      </c>
      <c r="B1905" s="3">
        <v>46280</v>
      </c>
      <c r="C1905" s="4">
        <f>YEAR(SalesDataTable[[#This Row],[Order Date]])</f>
        <v>2026</v>
      </c>
      <c r="D1905" s="10" t="str">
        <f>"Q"&amp;ROUNDUP(MONTH(SalesDataTable[[#This Row],[Order Date]])/3,0)</f>
        <v>Q3</v>
      </c>
      <c r="E1905" s="4" t="str">
        <f>TEXT(SalesDataTable[[#This Row],[Order Date]],"mmm")</f>
        <v>Sep</v>
      </c>
      <c r="F1905" s="4" t="s">
        <v>20</v>
      </c>
      <c r="G1905" s="4" t="s">
        <v>21</v>
      </c>
      <c r="H1905" s="4" t="s">
        <v>2</v>
      </c>
      <c r="I1905" s="4" t="s">
        <v>3</v>
      </c>
      <c r="J1905" s="4" t="s">
        <v>4</v>
      </c>
      <c r="K1905" s="4" t="s">
        <v>5</v>
      </c>
      <c r="L1905" s="8">
        <v>1</v>
      </c>
      <c r="M1905" s="5">
        <v>83.8</v>
      </c>
      <c r="N1905" s="6">
        <v>0</v>
      </c>
      <c r="O1905" s="5">
        <v>42.23</v>
      </c>
      <c r="P1905" s="5">
        <f t="shared" si="116"/>
        <v>83.8</v>
      </c>
      <c r="Q1905" s="5">
        <f t="shared" si="117"/>
        <v>42.23</v>
      </c>
      <c r="R1905" s="5">
        <f t="shared" si="118"/>
        <v>41.57</v>
      </c>
      <c r="S1905" s="7">
        <f t="shared" si="119"/>
        <v>0.49606205250596663</v>
      </c>
    </row>
    <row r="1906" spans="1:19" ht="15.6">
      <c r="A1906" s="2">
        <v>103</v>
      </c>
      <c r="B1906" s="3">
        <v>46281</v>
      </c>
      <c r="C1906" s="4">
        <f>YEAR(SalesDataTable[[#This Row],[Order Date]])</f>
        <v>2026</v>
      </c>
      <c r="D1906" s="10" t="str">
        <f>"Q"&amp;ROUNDUP(MONTH(SalesDataTable[[#This Row],[Order Date]])/3,0)</f>
        <v>Q3</v>
      </c>
      <c r="E1906" s="4" t="str">
        <f>TEXT(SalesDataTable[[#This Row],[Order Date]],"mmm")</f>
        <v>Sep</v>
      </c>
      <c r="F1906" s="4" t="s">
        <v>11</v>
      </c>
      <c r="G1906" s="4" t="s">
        <v>18</v>
      </c>
      <c r="H1906" s="4" t="s">
        <v>2</v>
      </c>
      <c r="I1906" s="4" t="s">
        <v>13</v>
      </c>
      <c r="J1906" s="4" t="s">
        <v>14</v>
      </c>
      <c r="K1906" s="4" t="s">
        <v>44</v>
      </c>
      <c r="L1906" s="8">
        <v>1</v>
      </c>
      <c r="M1906" s="5">
        <v>132.58000000000001</v>
      </c>
      <c r="N1906" s="6">
        <v>0.15</v>
      </c>
      <c r="O1906" s="5">
        <v>67.62</v>
      </c>
      <c r="P1906" s="5">
        <f t="shared" si="116"/>
        <v>112.69300000000001</v>
      </c>
      <c r="Q1906" s="5">
        <f t="shared" si="117"/>
        <v>67.62</v>
      </c>
      <c r="R1906" s="5">
        <f t="shared" si="118"/>
        <v>45.073000000000008</v>
      </c>
      <c r="S1906" s="7">
        <f t="shared" si="119"/>
        <v>0.39996273060438536</v>
      </c>
    </row>
    <row r="1907" spans="1:19" ht="15.6">
      <c r="A1907" s="2">
        <v>4500</v>
      </c>
      <c r="B1907" s="3">
        <v>46281</v>
      </c>
      <c r="C1907" s="4">
        <f>YEAR(SalesDataTable[[#This Row],[Order Date]])</f>
        <v>2026</v>
      </c>
      <c r="D1907" s="10" t="str">
        <f>"Q"&amp;ROUNDUP(MONTH(SalesDataTable[[#This Row],[Order Date]])/3,0)</f>
        <v>Q3</v>
      </c>
      <c r="E1907" s="4" t="str">
        <f>TEXT(SalesDataTable[[#This Row],[Order Date]],"mmm")</f>
        <v>Sep</v>
      </c>
      <c r="F1907" s="4" t="s">
        <v>20</v>
      </c>
      <c r="G1907" s="4" t="s">
        <v>33</v>
      </c>
      <c r="H1907" s="4" t="s">
        <v>2</v>
      </c>
      <c r="I1907" s="4" t="s">
        <v>13</v>
      </c>
      <c r="J1907" s="4" t="s">
        <v>23</v>
      </c>
      <c r="K1907" s="4" t="s">
        <v>51</v>
      </c>
      <c r="L1907" s="8">
        <v>2</v>
      </c>
      <c r="M1907" s="5">
        <v>122.12</v>
      </c>
      <c r="N1907" s="6">
        <v>0.05</v>
      </c>
      <c r="O1907" s="5">
        <v>61.76</v>
      </c>
      <c r="P1907" s="5">
        <f t="shared" si="116"/>
        <v>232.02799999999999</v>
      </c>
      <c r="Q1907" s="5">
        <f t="shared" si="117"/>
        <v>123.52</v>
      </c>
      <c r="R1907" s="5">
        <f t="shared" si="118"/>
        <v>108.508</v>
      </c>
      <c r="S1907" s="7">
        <f t="shared" si="119"/>
        <v>0.46765045597945076</v>
      </c>
    </row>
    <row r="1908" spans="1:19" ht="15.6">
      <c r="A1908" s="2">
        <v>5093</v>
      </c>
      <c r="B1908" s="3">
        <v>46281</v>
      </c>
      <c r="C1908" s="4">
        <f>YEAR(SalesDataTable[[#This Row],[Order Date]])</f>
        <v>2026</v>
      </c>
      <c r="D1908" s="10" t="str">
        <f>"Q"&amp;ROUNDUP(MONTH(SalesDataTable[[#This Row],[Order Date]])/3,0)</f>
        <v>Q3</v>
      </c>
      <c r="E1908" s="4" t="str">
        <f>TEXT(SalesDataTable[[#This Row],[Order Date]],"mmm")</f>
        <v>Sep</v>
      </c>
      <c r="F1908" s="4" t="s">
        <v>0</v>
      </c>
      <c r="G1908" s="4" t="s">
        <v>1</v>
      </c>
      <c r="H1908" s="4" t="s">
        <v>8</v>
      </c>
      <c r="I1908" s="4" t="s">
        <v>16</v>
      </c>
      <c r="J1908" s="4" t="s">
        <v>9</v>
      </c>
      <c r="K1908" s="4" t="s">
        <v>17</v>
      </c>
      <c r="L1908" s="8">
        <v>3</v>
      </c>
      <c r="M1908" s="5">
        <v>140.47</v>
      </c>
      <c r="N1908" s="6">
        <v>0.15</v>
      </c>
      <c r="O1908" s="5">
        <v>81.739999999999995</v>
      </c>
      <c r="P1908" s="5">
        <f t="shared" si="116"/>
        <v>358.19849999999997</v>
      </c>
      <c r="Q1908" s="5">
        <f t="shared" si="117"/>
        <v>245.21999999999997</v>
      </c>
      <c r="R1908" s="5">
        <f t="shared" si="118"/>
        <v>112.9785</v>
      </c>
      <c r="S1908" s="7">
        <f t="shared" si="119"/>
        <v>0.31540751845694498</v>
      </c>
    </row>
    <row r="1909" spans="1:19" ht="15.6">
      <c r="A1909" s="2">
        <v>5147</v>
      </c>
      <c r="B1909" s="3">
        <v>46281</v>
      </c>
      <c r="C1909" s="4">
        <f>YEAR(SalesDataTable[[#This Row],[Order Date]])</f>
        <v>2026</v>
      </c>
      <c r="D1909" s="10" t="str">
        <f>"Q"&amp;ROUNDUP(MONTH(SalesDataTable[[#This Row],[Order Date]])/3,0)</f>
        <v>Q3</v>
      </c>
      <c r="E1909" s="4" t="str">
        <f>TEXT(SalesDataTable[[#This Row],[Order Date]],"mmm")</f>
        <v>Sep</v>
      </c>
      <c r="F1909" s="4" t="s">
        <v>20</v>
      </c>
      <c r="G1909" s="4" t="s">
        <v>47</v>
      </c>
      <c r="H1909" s="4" t="s">
        <v>2</v>
      </c>
      <c r="I1909" s="4" t="s">
        <v>13</v>
      </c>
      <c r="J1909" s="4" t="s">
        <v>9</v>
      </c>
      <c r="K1909" s="4" t="s">
        <v>17</v>
      </c>
      <c r="L1909" s="8">
        <v>2</v>
      </c>
      <c r="M1909" s="5">
        <v>145.35</v>
      </c>
      <c r="N1909" s="6">
        <v>0.05</v>
      </c>
      <c r="O1909" s="5">
        <v>78.39</v>
      </c>
      <c r="P1909" s="5">
        <f t="shared" si="116"/>
        <v>276.16499999999996</v>
      </c>
      <c r="Q1909" s="5">
        <f t="shared" si="117"/>
        <v>156.78</v>
      </c>
      <c r="R1909" s="5">
        <f t="shared" si="118"/>
        <v>119.38499999999996</v>
      </c>
      <c r="S1909" s="7">
        <f t="shared" si="119"/>
        <v>0.4322959100537721</v>
      </c>
    </row>
    <row r="1910" spans="1:19" ht="15.6">
      <c r="A1910" s="2">
        <v>365</v>
      </c>
      <c r="B1910" s="3">
        <v>46282</v>
      </c>
      <c r="C1910" s="4">
        <f>YEAR(SalesDataTable[[#This Row],[Order Date]])</f>
        <v>2026</v>
      </c>
      <c r="D1910" s="10" t="str">
        <f>"Q"&amp;ROUNDUP(MONTH(SalesDataTable[[#This Row],[Order Date]])/3,0)</f>
        <v>Q3</v>
      </c>
      <c r="E1910" s="4" t="str">
        <f>TEXT(SalesDataTable[[#This Row],[Order Date]],"mmm")</f>
        <v>Sep</v>
      </c>
      <c r="F1910" s="4" t="s">
        <v>20</v>
      </c>
      <c r="G1910" s="4" t="s">
        <v>33</v>
      </c>
      <c r="H1910" s="4" t="s">
        <v>28</v>
      </c>
      <c r="I1910" s="4" t="s">
        <v>3</v>
      </c>
      <c r="J1910" s="4" t="s">
        <v>23</v>
      </c>
      <c r="K1910" s="4" t="s">
        <v>51</v>
      </c>
      <c r="L1910" s="8">
        <v>2</v>
      </c>
      <c r="M1910" s="5">
        <v>121.25</v>
      </c>
      <c r="N1910" s="6">
        <v>0</v>
      </c>
      <c r="O1910" s="5">
        <v>61.5</v>
      </c>
      <c r="P1910" s="5">
        <f t="shared" si="116"/>
        <v>242.5</v>
      </c>
      <c r="Q1910" s="5">
        <f t="shared" si="117"/>
        <v>123</v>
      </c>
      <c r="R1910" s="5">
        <f t="shared" si="118"/>
        <v>119.5</v>
      </c>
      <c r="S1910" s="7">
        <f t="shared" si="119"/>
        <v>0.4927835051546392</v>
      </c>
    </row>
    <row r="1911" spans="1:19" ht="15.6">
      <c r="A1911" s="2">
        <v>494</v>
      </c>
      <c r="B1911" s="3">
        <v>46282</v>
      </c>
      <c r="C1911" s="4">
        <f>YEAR(SalesDataTable[[#This Row],[Order Date]])</f>
        <v>2026</v>
      </c>
      <c r="D1911" s="10" t="str">
        <f>"Q"&amp;ROUNDUP(MONTH(SalesDataTable[[#This Row],[Order Date]])/3,0)</f>
        <v>Q3</v>
      </c>
      <c r="E1911" s="4" t="str">
        <f>TEXT(SalesDataTable[[#This Row],[Order Date]],"mmm")</f>
        <v>Sep</v>
      </c>
      <c r="F1911" s="4" t="s">
        <v>20</v>
      </c>
      <c r="G1911" s="4" t="s">
        <v>21</v>
      </c>
      <c r="H1911" s="4" t="s">
        <v>2</v>
      </c>
      <c r="I1911" s="4" t="s">
        <v>13</v>
      </c>
      <c r="J1911" s="4" t="s">
        <v>14</v>
      </c>
      <c r="K1911" s="4" t="s">
        <v>15</v>
      </c>
      <c r="L1911" s="8">
        <v>1</v>
      </c>
      <c r="M1911" s="5">
        <v>35.94</v>
      </c>
      <c r="N1911" s="6">
        <v>0.1</v>
      </c>
      <c r="O1911" s="5">
        <v>13.19</v>
      </c>
      <c r="P1911" s="5">
        <f t="shared" si="116"/>
        <v>32.345999999999997</v>
      </c>
      <c r="Q1911" s="5">
        <f t="shared" si="117"/>
        <v>13.19</v>
      </c>
      <c r="R1911" s="5">
        <f t="shared" si="118"/>
        <v>19.155999999999999</v>
      </c>
      <c r="S1911" s="7">
        <f t="shared" si="119"/>
        <v>0.59222160390774747</v>
      </c>
    </row>
    <row r="1912" spans="1:19" ht="15.6">
      <c r="A1912" s="2">
        <v>665</v>
      </c>
      <c r="B1912" s="3">
        <v>46282</v>
      </c>
      <c r="C1912" s="4">
        <f>YEAR(SalesDataTable[[#This Row],[Order Date]])</f>
        <v>2026</v>
      </c>
      <c r="D1912" s="10" t="str">
        <f>"Q"&amp;ROUNDUP(MONTH(SalesDataTable[[#This Row],[Order Date]])/3,0)</f>
        <v>Q3</v>
      </c>
      <c r="E1912" s="4" t="str">
        <f>TEXT(SalesDataTable[[#This Row],[Order Date]],"mmm")</f>
        <v>Sep</v>
      </c>
      <c r="F1912" s="4" t="s">
        <v>6</v>
      </c>
      <c r="G1912" s="4" t="s">
        <v>49</v>
      </c>
      <c r="H1912" s="4" t="s">
        <v>2</v>
      </c>
      <c r="I1912" s="4" t="s">
        <v>13</v>
      </c>
      <c r="J1912" s="4" t="s">
        <v>4</v>
      </c>
      <c r="K1912" s="4" t="s">
        <v>30</v>
      </c>
      <c r="L1912" s="8">
        <v>1</v>
      </c>
      <c r="M1912" s="5">
        <v>101.18</v>
      </c>
      <c r="N1912" s="6">
        <v>0.1</v>
      </c>
      <c r="O1912" s="5">
        <v>49.38</v>
      </c>
      <c r="P1912" s="5">
        <f t="shared" si="116"/>
        <v>91.062000000000012</v>
      </c>
      <c r="Q1912" s="5">
        <f t="shared" si="117"/>
        <v>49.38</v>
      </c>
      <c r="R1912" s="5">
        <f t="shared" si="118"/>
        <v>41.682000000000009</v>
      </c>
      <c r="S1912" s="7">
        <f t="shared" si="119"/>
        <v>0.45773209461685449</v>
      </c>
    </row>
    <row r="1913" spans="1:19" ht="15.6">
      <c r="A1913" s="2">
        <v>2067</v>
      </c>
      <c r="B1913" s="3">
        <v>46282</v>
      </c>
      <c r="C1913" s="4">
        <f>YEAR(SalesDataTable[[#This Row],[Order Date]])</f>
        <v>2026</v>
      </c>
      <c r="D1913" s="10" t="str">
        <f>"Q"&amp;ROUNDUP(MONTH(SalesDataTable[[#This Row],[Order Date]])/3,0)</f>
        <v>Q3</v>
      </c>
      <c r="E1913" s="4" t="str">
        <f>TEXT(SalesDataTable[[#This Row],[Order Date]],"mmm")</f>
        <v>Sep</v>
      </c>
      <c r="F1913" s="4" t="s">
        <v>20</v>
      </c>
      <c r="G1913" s="4" t="s">
        <v>31</v>
      </c>
      <c r="H1913" s="4" t="s">
        <v>19</v>
      </c>
      <c r="I1913" s="4" t="s">
        <v>13</v>
      </c>
      <c r="J1913" s="4" t="s">
        <v>4</v>
      </c>
      <c r="K1913" s="4" t="s">
        <v>5</v>
      </c>
      <c r="L1913" s="8">
        <v>2</v>
      </c>
      <c r="M1913" s="5">
        <v>82.47</v>
      </c>
      <c r="N1913" s="6">
        <v>0</v>
      </c>
      <c r="O1913" s="5">
        <v>42.49</v>
      </c>
      <c r="P1913" s="5">
        <f t="shared" si="116"/>
        <v>164.94</v>
      </c>
      <c r="Q1913" s="5">
        <f t="shared" si="117"/>
        <v>84.98</v>
      </c>
      <c r="R1913" s="5">
        <f t="shared" si="118"/>
        <v>79.959999999999994</v>
      </c>
      <c r="S1913" s="7">
        <f t="shared" si="119"/>
        <v>0.48478234509518608</v>
      </c>
    </row>
    <row r="1914" spans="1:19" ht="15.6">
      <c r="A1914" s="2">
        <v>2648</v>
      </c>
      <c r="B1914" s="3">
        <v>46282</v>
      </c>
      <c r="C1914" s="4">
        <f>YEAR(SalesDataTable[[#This Row],[Order Date]])</f>
        <v>2026</v>
      </c>
      <c r="D1914" s="10" t="str">
        <f>"Q"&amp;ROUNDUP(MONTH(SalesDataTable[[#This Row],[Order Date]])/3,0)</f>
        <v>Q3</v>
      </c>
      <c r="E1914" s="4" t="str">
        <f>TEXT(SalesDataTable[[#This Row],[Order Date]],"mmm")</f>
        <v>Sep</v>
      </c>
      <c r="F1914" s="4" t="s">
        <v>11</v>
      </c>
      <c r="G1914" s="4" t="s">
        <v>52</v>
      </c>
      <c r="H1914" s="4" t="s">
        <v>28</v>
      </c>
      <c r="I1914" s="4" t="s">
        <v>13</v>
      </c>
      <c r="J1914" s="4" t="s">
        <v>34</v>
      </c>
      <c r="K1914" s="4" t="s">
        <v>45</v>
      </c>
      <c r="L1914" s="8">
        <v>1</v>
      </c>
      <c r="M1914" s="5">
        <v>50.47</v>
      </c>
      <c r="N1914" s="6">
        <v>0.05</v>
      </c>
      <c r="O1914" s="5">
        <v>22.27</v>
      </c>
      <c r="P1914" s="5">
        <f t="shared" si="116"/>
        <v>47.946499999999993</v>
      </c>
      <c r="Q1914" s="5">
        <f t="shared" si="117"/>
        <v>22.27</v>
      </c>
      <c r="R1914" s="5">
        <f t="shared" si="118"/>
        <v>25.676499999999994</v>
      </c>
      <c r="S1914" s="7">
        <f t="shared" si="119"/>
        <v>0.53552396942425406</v>
      </c>
    </row>
    <row r="1915" spans="1:19" ht="15.6">
      <c r="A1915" s="2">
        <v>3074</v>
      </c>
      <c r="B1915" s="3">
        <v>46282</v>
      </c>
      <c r="C1915" s="4">
        <f>YEAR(SalesDataTable[[#This Row],[Order Date]])</f>
        <v>2026</v>
      </c>
      <c r="D1915" s="10" t="str">
        <f>"Q"&amp;ROUNDUP(MONTH(SalesDataTable[[#This Row],[Order Date]])/3,0)</f>
        <v>Q3</v>
      </c>
      <c r="E1915" s="4" t="str">
        <f>TEXT(SalesDataTable[[#This Row],[Order Date]],"mmm")</f>
        <v>Sep</v>
      </c>
      <c r="F1915" s="4" t="s">
        <v>20</v>
      </c>
      <c r="G1915" s="4" t="s">
        <v>33</v>
      </c>
      <c r="H1915" s="4" t="s">
        <v>8</v>
      </c>
      <c r="I1915" s="4" t="s">
        <v>16</v>
      </c>
      <c r="J1915" s="4" t="s">
        <v>23</v>
      </c>
      <c r="K1915" s="4" t="s">
        <v>40</v>
      </c>
      <c r="L1915" s="8">
        <v>5</v>
      </c>
      <c r="M1915" s="5">
        <v>82.63</v>
      </c>
      <c r="N1915" s="6">
        <v>0.15</v>
      </c>
      <c r="O1915" s="5">
        <v>38.630000000000003</v>
      </c>
      <c r="P1915" s="5">
        <f t="shared" si="116"/>
        <v>351.17749999999995</v>
      </c>
      <c r="Q1915" s="5">
        <f t="shared" si="117"/>
        <v>193.15</v>
      </c>
      <c r="R1915" s="5">
        <f t="shared" si="118"/>
        <v>158.02749999999995</v>
      </c>
      <c r="S1915" s="7">
        <f t="shared" si="119"/>
        <v>0.44999323703824978</v>
      </c>
    </row>
    <row r="1916" spans="1:19" ht="15.6">
      <c r="A1916" s="2">
        <v>259</v>
      </c>
      <c r="B1916" s="3">
        <v>46283</v>
      </c>
      <c r="C1916" s="4">
        <f>YEAR(SalesDataTable[[#This Row],[Order Date]])</f>
        <v>2026</v>
      </c>
      <c r="D1916" s="10" t="str">
        <f>"Q"&amp;ROUNDUP(MONTH(SalesDataTable[[#This Row],[Order Date]])/3,0)</f>
        <v>Q3</v>
      </c>
      <c r="E1916" s="4" t="str">
        <f>TEXT(SalesDataTable[[#This Row],[Order Date]],"mmm")</f>
        <v>Sep</v>
      </c>
      <c r="F1916" s="4" t="s">
        <v>20</v>
      </c>
      <c r="G1916" s="4" t="s">
        <v>33</v>
      </c>
      <c r="H1916" s="4" t="s">
        <v>19</v>
      </c>
      <c r="I1916" s="4" t="s">
        <v>16</v>
      </c>
      <c r="J1916" s="4" t="s">
        <v>14</v>
      </c>
      <c r="K1916" s="4" t="s">
        <v>48</v>
      </c>
      <c r="L1916" s="8">
        <v>4</v>
      </c>
      <c r="M1916" s="5">
        <v>168.48</v>
      </c>
      <c r="N1916" s="6">
        <v>0.1</v>
      </c>
      <c r="O1916" s="5">
        <v>89.85</v>
      </c>
      <c r="P1916" s="5">
        <f t="shared" si="116"/>
        <v>606.52800000000002</v>
      </c>
      <c r="Q1916" s="5">
        <f t="shared" si="117"/>
        <v>359.4</v>
      </c>
      <c r="R1916" s="5">
        <f t="shared" si="118"/>
        <v>247.12800000000004</v>
      </c>
      <c r="S1916" s="7">
        <f t="shared" si="119"/>
        <v>0.4074469768914214</v>
      </c>
    </row>
    <row r="1917" spans="1:19" ht="15.6">
      <c r="A1917" s="2">
        <v>997</v>
      </c>
      <c r="B1917" s="3">
        <v>46283</v>
      </c>
      <c r="C1917" s="4">
        <f>YEAR(SalesDataTable[[#This Row],[Order Date]])</f>
        <v>2026</v>
      </c>
      <c r="D1917" s="10" t="str">
        <f>"Q"&amp;ROUNDUP(MONTH(SalesDataTable[[#This Row],[Order Date]])/3,0)</f>
        <v>Q3</v>
      </c>
      <c r="E1917" s="4" t="str">
        <f>TEXT(SalesDataTable[[#This Row],[Order Date]],"mmm")</f>
        <v>Sep</v>
      </c>
      <c r="F1917" s="4" t="s">
        <v>6</v>
      </c>
      <c r="G1917" s="4" t="s">
        <v>41</v>
      </c>
      <c r="H1917" s="4" t="s">
        <v>28</v>
      </c>
      <c r="I1917" s="4" t="s">
        <v>3</v>
      </c>
      <c r="J1917" s="4" t="s">
        <v>23</v>
      </c>
      <c r="K1917" s="4" t="s">
        <v>51</v>
      </c>
      <c r="L1917" s="8">
        <v>2</v>
      </c>
      <c r="M1917" s="5">
        <v>121.82</v>
      </c>
      <c r="N1917" s="6">
        <v>0</v>
      </c>
      <c r="O1917" s="5">
        <v>61.92</v>
      </c>
      <c r="P1917" s="5">
        <f t="shared" si="116"/>
        <v>243.64</v>
      </c>
      <c r="Q1917" s="5">
        <f t="shared" si="117"/>
        <v>123.84</v>
      </c>
      <c r="R1917" s="5">
        <f t="shared" si="118"/>
        <v>119.79999999999998</v>
      </c>
      <c r="S1917" s="7">
        <f t="shared" si="119"/>
        <v>0.49170907896897059</v>
      </c>
    </row>
    <row r="1918" spans="1:19" ht="15.6">
      <c r="A1918" s="2">
        <v>2102</v>
      </c>
      <c r="B1918" s="3">
        <v>46283</v>
      </c>
      <c r="C1918" s="4">
        <f>YEAR(SalesDataTable[[#This Row],[Order Date]])</f>
        <v>2026</v>
      </c>
      <c r="D1918" s="10" t="str">
        <f>"Q"&amp;ROUNDUP(MONTH(SalesDataTable[[#This Row],[Order Date]])/3,0)</f>
        <v>Q3</v>
      </c>
      <c r="E1918" s="4" t="str">
        <f>TEXT(SalesDataTable[[#This Row],[Order Date]],"mmm")</f>
        <v>Sep</v>
      </c>
      <c r="F1918" s="4" t="s">
        <v>0</v>
      </c>
      <c r="G1918" s="4" t="s">
        <v>50</v>
      </c>
      <c r="H1918" s="4" t="s">
        <v>19</v>
      </c>
      <c r="I1918" s="4" t="s">
        <v>3</v>
      </c>
      <c r="J1918" s="4" t="s">
        <v>4</v>
      </c>
      <c r="K1918" s="4" t="s">
        <v>22</v>
      </c>
      <c r="L1918" s="8">
        <v>1</v>
      </c>
      <c r="M1918" s="5">
        <v>50.02</v>
      </c>
      <c r="N1918" s="6">
        <v>0.1</v>
      </c>
      <c r="O1918" s="5">
        <v>22.47</v>
      </c>
      <c r="P1918" s="5">
        <f t="shared" si="116"/>
        <v>45.018000000000001</v>
      </c>
      <c r="Q1918" s="5">
        <f t="shared" si="117"/>
        <v>22.47</v>
      </c>
      <c r="R1918" s="5">
        <f t="shared" si="118"/>
        <v>22.548000000000002</v>
      </c>
      <c r="S1918" s="7">
        <f t="shared" si="119"/>
        <v>0.50086632013861121</v>
      </c>
    </row>
    <row r="1919" spans="1:19" ht="15.6">
      <c r="A1919" s="2">
        <v>2452</v>
      </c>
      <c r="B1919" s="3">
        <v>46283</v>
      </c>
      <c r="C1919" s="4">
        <f>YEAR(SalesDataTable[[#This Row],[Order Date]])</f>
        <v>2026</v>
      </c>
      <c r="D1919" s="10" t="str">
        <f>"Q"&amp;ROUNDUP(MONTH(SalesDataTable[[#This Row],[Order Date]])/3,0)</f>
        <v>Q3</v>
      </c>
      <c r="E1919" s="4" t="str">
        <f>TEXT(SalesDataTable[[#This Row],[Order Date]],"mmm")</f>
        <v>Sep</v>
      </c>
      <c r="F1919" s="4" t="s">
        <v>11</v>
      </c>
      <c r="G1919" s="4" t="s">
        <v>25</v>
      </c>
      <c r="H1919" s="4" t="s">
        <v>2</v>
      </c>
      <c r="I1919" s="4" t="s">
        <v>13</v>
      </c>
      <c r="J1919" s="4" t="s">
        <v>34</v>
      </c>
      <c r="K1919" s="4" t="s">
        <v>45</v>
      </c>
      <c r="L1919" s="8">
        <v>1</v>
      </c>
      <c r="M1919" s="5">
        <v>50.17</v>
      </c>
      <c r="N1919" s="6">
        <v>0.1</v>
      </c>
      <c r="O1919" s="5">
        <v>21.99</v>
      </c>
      <c r="P1919" s="5">
        <f t="shared" si="116"/>
        <v>45.153000000000006</v>
      </c>
      <c r="Q1919" s="5">
        <f t="shared" si="117"/>
        <v>21.99</v>
      </c>
      <c r="R1919" s="5">
        <f t="shared" si="118"/>
        <v>23.163000000000007</v>
      </c>
      <c r="S1919" s="7">
        <f t="shared" si="119"/>
        <v>0.51298917015480705</v>
      </c>
    </row>
    <row r="1920" spans="1:19" ht="15.6">
      <c r="A1920" s="2">
        <v>2761</v>
      </c>
      <c r="B1920" s="3">
        <v>46283</v>
      </c>
      <c r="C1920" s="4">
        <f>YEAR(SalesDataTable[[#This Row],[Order Date]])</f>
        <v>2026</v>
      </c>
      <c r="D1920" s="10" t="str">
        <f>"Q"&amp;ROUNDUP(MONTH(SalesDataTable[[#This Row],[Order Date]])/3,0)</f>
        <v>Q3</v>
      </c>
      <c r="E1920" s="4" t="str">
        <f>TEXT(SalesDataTable[[#This Row],[Order Date]],"mmm")</f>
        <v>Sep</v>
      </c>
      <c r="F1920" s="4" t="s">
        <v>0</v>
      </c>
      <c r="G1920" s="4" t="s">
        <v>50</v>
      </c>
      <c r="H1920" s="4" t="s">
        <v>8</v>
      </c>
      <c r="I1920" s="4" t="s">
        <v>16</v>
      </c>
      <c r="J1920" s="4" t="s">
        <v>23</v>
      </c>
      <c r="K1920" s="4" t="s">
        <v>51</v>
      </c>
      <c r="L1920" s="8">
        <v>5</v>
      </c>
      <c r="M1920" s="5">
        <v>124.51</v>
      </c>
      <c r="N1920" s="6">
        <v>0.1</v>
      </c>
      <c r="O1920" s="5">
        <v>60.29</v>
      </c>
      <c r="P1920" s="5">
        <f t="shared" si="116"/>
        <v>560.29500000000007</v>
      </c>
      <c r="Q1920" s="5">
        <f t="shared" si="117"/>
        <v>301.45</v>
      </c>
      <c r="R1920" s="5">
        <f t="shared" si="118"/>
        <v>258.84500000000008</v>
      </c>
      <c r="S1920" s="7">
        <f t="shared" si="119"/>
        <v>0.46197984990049895</v>
      </c>
    </row>
    <row r="1921" spans="1:19" ht="15.6">
      <c r="A1921" s="2">
        <v>3993</v>
      </c>
      <c r="B1921" s="3">
        <v>46283</v>
      </c>
      <c r="C1921" s="4">
        <f>YEAR(SalesDataTable[[#This Row],[Order Date]])</f>
        <v>2026</v>
      </c>
      <c r="D1921" s="10" t="str">
        <f>"Q"&amp;ROUNDUP(MONTH(SalesDataTable[[#This Row],[Order Date]])/3,0)</f>
        <v>Q3</v>
      </c>
      <c r="E1921" s="4" t="str">
        <f>TEXT(SalesDataTable[[#This Row],[Order Date]],"mmm")</f>
        <v>Sep</v>
      </c>
      <c r="F1921" s="4" t="s">
        <v>6</v>
      </c>
      <c r="G1921" s="4" t="s">
        <v>43</v>
      </c>
      <c r="H1921" s="4" t="s">
        <v>28</v>
      </c>
      <c r="I1921" s="4" t="s">
        <v>3</v>
      </c>
      <c r="J1921" s="4" t="s">
        <v>9</v>
      </c>
      <c r="K1921" s="4" t="s">
        <v>37</v>
      </c>
      <c r="L1921" s="8">
        <v>1</v>
      </c>
      <c r="M1921" s="5">
        <v>153.68</v>
      </c>
      <c r="N1921" s="6">
        <v>0.05</v>
      </c>
      <c r="O1921" s="5">
        <v>77.42</v>
      </c>
      <c r="P1921" s="5">
        <f t="shared" si="116"/>
        <v>145.99600000000001</v>
      </c>
      <c r="Q1921" s="5">
        <f t="shared" si="117"/>
        <v>77.42</v>
      </c>
      <c r="R1921" s="5">
        <f t="shared" si="118"/>
        <v>68.576000000000008</v>
      </c>
      <c r="S1921" s="7">
        <f t="shared" si="119"/>
        <v>0.46971149894517661</v>
      </c>
    </row>
    <row r="1922" spans="1:19" ht="15.6">
      <c r="A1922" s="2">
        <v>4343</v>
      </c>
      <c r="B1922" s="3">
        <v>46283</v>
      </c>
      <c r="C1922" s="4">
        <f>YEAR(SalesDataTable[[#This Row],[Order Date]])</f>
        <v>2026</v>
      </c>
      <c r="D1922" s="10" t="str">
        <f>"Q"&amp;ROUNDUP(MONTH(SalesDataTable[[#This Row],[Order Date]])/3,0)</f>
        <v>Q3</v>
      </c>
      <c r="E1922" s="4" t="str">
        <f>TEXT(SalesDataTable[[#This Row],[Order Date]],"mmm")</f>
        <v>Sep</v>
      </c>
      <c r="F1922" s="4" t="s">
        <v>6</v>
      </c>
      <c r="G1922" s="4" t="s">
        <v>43</v>
      </c>
      <c r="H1922" s="4" t="s">
        <v>28</v>
      </c>
      <c r="I1922" s="4" t="s">
        <v>13</v>
      </c>
      <c r="J1922" s="4" t="s">
        <v>23</v>
      </c>
      <c r="K1922" s="4" t="s">
        <v>51</v>
      </c>
      <c r="L1922" s="8">
        <v>2</v>
      </c>
      <c r="M1922" s="5">
        <v>121.37</v>
      </c>
      <c r="N1922" s="6">
        <v>0.05</v>
      </c>
      <c r="O1922" s="5">
        <v>60.13</v>
      </c>
      <c r="P1922" s="5">
        <f t="shared" ref="P1922:P1985" si="120">L1922*M1922*(1-N1922)</f>
        <v>230.60300000000001</v>
      </c>
      <c r="Q1922" s="5">
        <f t="shared" ref="Q1922:Q1985" si="121">L1922*O1922</f>
        <v>120.26</v>
      </c>
      <c r="R1922" s="5">
        <f t="shared" ref="R1922:R1985" si="122">P1922-Q1922</f>
        <v>110.343</v>
      </c>
      <c r="S1922" s="7">
        <f t="shared" ref="S1922:S1985" si="123">IFERROR(R1922/P1922,0)</f>
        <v>0.47849767782726155</v>
      </c>
    </row>
    <row r="1923" spans="1:19" ht="15.6">
      <c r="A1923" s="2">
        <v>4429</v>
      </c>
      <c r="B1923" s="3">
        <v>46283</v>
      </c>
      <c r="C1923" s="4">
        <f>YEAR(SalesDataTable[[#This Row],[Order Date]])</f>
        <v>2026</v>
      </c>
      <c r="D1923" s="10" t="str">
        <f>"Q"&amp;ROUNDUP(MONTH(SalesDataTable[[#This Row],[Order Date]])/3,0)</f>
        <v>Q3</v>
      </c>
      <c r="E1923" s="4" t="str">
        <f>TEXT(SalesDataTable[[#This Row],[Order Date]],"mmm")</f>
        <v>Sep</v>
      </c>
      <c r="F1923" s="4" t="s">
        <v>0</v>
      </c>
      <c r="G1923" s="4" t="s">
        <v>50</v>
      </c>
      <c r="H1923" s="4" t="s">
        <v>2</v>
      </c>
      <c r="I1923" s="4" t="s">
        <v>16</v>
      </c>
      <c r="J1923" s="4" t="s">
        <v>9</v>
      </c>
      <c r="K1923" s="4" t="s">
        <v>17</v>
      </c>
      <c r="L1923" s="8">
        <v>2</v>
      </c>
      <c r="M1923" s="5">
        <v>145.1</v>
      </c>
      <c r="N1923" s="6">
        <v>0.1</v>
      </c>
      <c r="O1923" s="5">
        <v>77.62</v>
      </c>
      <c r="P1923" s="5">
        <f t="shared" si="120"/>
        <v>261.18</v>
      </c>
      <c r="Q1923" s="5">
        <f t="shared" si="121"/>
        <v>155.24</v>
      </c>
      <c r="R1923" s="5">
        <f t="shared" si="122"/>
        <v>105.94</v>
      </c>
      <c r="S1923" s="7">
        <f t="shared" si="123"/>
        <v>0.40562064476606169</v>
      </c>
    </row>
    <row r="1924" spans="1:19" ht="15.6">
      <c r="A1924" s="2">
        <v>4824</v>
      </c>
      <c r="B1924" s="3">
        <v>46283</v>
      </c>
      <c r="C1924" s="4">
        <f>YEAR(SalesDataTable[[#This Row],[Order Date]])</f>
        <v>2026</v>
      </c>
      <c r="D1924" s="10" t="str">
        <f>"Q"&amp;ROUNDUP(MONTH(SalesDataTable[[#This Row],[Order Date]])/3,0)</f>
        <v>Q3</v>
      </c>
      <c r="E1924" s="4" t="str">
        <f>TEXT(SalesDataTable[[#This Row],[Order Date]],"mmm")</f>
        <v>Sep</v>
      </c>
      <c r="F1924" s="4" t="s">
        <v>20</v>
      </c>
      <c r="G1924" s="4" t="s">
        <v>33</v>
      </c>
      <c r="H1924" s="4" t="s">
        <v>2</v>
      </c>
      <c r="I1924" s="4" t="s">
        <v>3</v>
      </c>
      <c r="J1924" s="4" t="s">
        <v>34</v>
      </c>
      <c r="K1924" s="4" t="s">
        <v>42</v>
      </c>
      <c r="L1924" s="8">
        <v>1</v>
      </c>
      <c r="M1924" s="5">
        <v>36.729999999999997</v>
      </c>
      <c r="N1924" s="6">
        <v>0.05</v>
      </c>
      <c r="O1924" s="5">
        <v>14.11</v>
      </c>
      <c r="P1924" s="5">
        <f t="shared" si="120"/>
        <v>34.893499999999996</v>
      </c>
      <c r="Q1924" s="5">
        <f t="shared" si="121"/>
        <v>14.11</v>
      </c>
      <c r="R1924" s="5">
        <f t="shared" si="122"/>
        <v>20.783499999999997</v>
      </c>
      <c r="S1924" s="7">
        <f t="shared" si="123"/>
        <v>0.59562669265049362</v>
      </c>
    </row>
    <row r="1925" spans="1:19" ht="15.6">
      <c r="A1925" s="2">
        <v>4881</v>
      </c>
      <c r="B1925" s="3">
        <v>46283</v>
      </c>
      <c r="C1925" s="4">
        <f>YEAR(SalesDataTable[[#This Row],[Order Date]])</f>
        <v>2026</v>
      </c>
      <c r="D1925" s="10" t="str">
        <f>"Q"&amp;ROUNDUP(MONTH(SalesDataTable[[#This Row],[Order Date]])/3,0)</f>
        <v>Q3</v>
      </c>
      <c r="E1925" s="4" t="str">
        <f>TEXT(SalesDataTable[[#This Row],[Order Date]],"mmm")</f>
        <v>Sep</v>
      </c>
      <c r="F1925" s="4" t="s">
        <v>11</v>
      </c>
      <c r="G1925" s="4" t="s">
        <v>12</v>
      </c>
      <c r="H1925" s="4" t="s">
        <v>2</v>
      </c>
      <c r="I1925" s="4" t="s">
        <v>16</v>
      </c>
      <c r="J1925" s="4" t="s">
        <v>14</v>
      </c>
      <c r="K1925" s="4" t="s">
        <v>44</v>
      </c>
      <c r="L1925" s="8">
        <v>4</v>
      </c>
      <c r="M1925" s="5">
        <v>134.15</v>
      </c>
      <c r="N1925" s="6">
        <v>0.05</v>
      </c>
      <c r="O1925" s="5">
        <v>65.58</v>
      </c>
      <c r="P1925" s="5">
        <f t="shared" si="120"/>
        <v>509.77</v>
      </c>
      <c r="Q1925" s="5">
        <f t="shared" si="121"/>
        <v>262.32</v>
      </c>
      <c r="R1925" s="5">
        <f t="shared" si="122"/>
        <v>247.45</v>
      </c>
      <c r="S1925" s="7">
        <f t="shared" si="123"/>
        <v>0.48541499107440611</v>
      </c>
    </row>
    <row r="1926" spans="1:19" ht="15.6">
      <c r="A1926" s="2">
        <v>5138</v>
      </c>
      <c r="B1926" s="3">
        <v>46283</v>
      </c>
      <c r="C1926" s="4">
        <f>YEAR(SalesDataTable[[#This Row],[Order Date]])</f>
        <v>2026</v>
      </c>
      <c r="D1926" s="10" t="str">
        <f>"Q"&amp;ROUNDUP(MONTH(SalesDataTable[[#This Row],[Order Date]])/3,0)</f>
        <v>Q3</v>
      </c>
      <c r="E1926" s="4" t="str">
        <f>TEXT(SalesDataTable[[#This Row],[Order Date]],"mmm")</f>
        <v>Sep</v>
      </c>
      <c r="F1926" s="4" t="s">
        <v>0</v>
      </c>
      <c r="G1926" s="4" t="s">
        <v>1</v>
      </c>
      <c r="H1926" s="4" t="s">
        <v>8</v>
      </c>
      <c r="I1926" s="4" t="s">
        <v>16</v>
      </c>
      <c r="J1926" s="4" t="s">
        <v>9</v>
      </c>
      <c r="K1926" s="4" t="s">
        <v>10</v>
      </c>
      <c r="L1926" s="8">
        <v>8</v>
      </c>
      <c r="M1926" s="5">
        <v>94.21</v>
      </c>
      <c r="N1926" s="6">
        <v>0.1</v>
      </c>
      <c r="O1926" s="5">
        <v>45.05</v>
      </c>
      <c r="P1926" s="5">
        <f t="shared" si="120"/>
        <v>678.31200000000001</v>
      </c>
      <c r="Q1926" s="5">
        <f t="shared" si="121"/>
        <v>360.4</v>
      </c>
      <c r="R1926" s="5">
        <f t="shared" si="122"/>
        <v>317.91200000000003</v>
      </c>
      <c r="S1926" s="7">
        <f t="shared" si="123"/>
        <v>0.46868107891353833</v>
      </c>
    </row>
    <row r="1927" spans="1:19" ht="15.6">
      <c r="A1927" s="2">
        <v>1214</v>
      </c>
      <c r="B1927" s="3">
        <v>46284</v>
      </c>
      <c r="C1927" s="4">
        <f>YEAR(SalesDataTable[[#This Row],[Order Date]])</f>
        <v>2026</v>
      </c>
      <c r="D1927" s="10" t="str">
        <f>"Q"&amp;ROUNDUP(MONTH(SalesDataTable[[#This Row],[Order Date]])/3,0)</f>
        <v>Q3</v>
      </c>
      <c r="E1927" s="4" t="str">
        <f>TEXT(SalesDataTable[[#This Row],[Order Date]],"mmm")</f>
        <v>Sep</v>
      </c>
      <c r="F1927" s="4" t="s">
        <v>0</v>
      </c>
      <c r="G1927" s="4" t="s">
        <v>50</v>
      </c>
      <c r="H1927" s="4" t="s">
        <v>19</v>
      </c>
      <c r="I1927" s="4" t="s">
        <v>3</v>
      </c>
      <c r="J1927" s="4" t="s">
        <v>23</v>
      </c>
      <c r="K1927" s="4" t="s">
        <v>29</v>
      </c>
      <c r="L1927" s="8">
        <v>1</v>
      </c>
      <c r="M1927" s="5">
        <v>198.29</v>
      </c>
      <c r="N1927" s="6">
        <v>0.05</v>
      </c>
      <c r="O1927" s="5">
        <v>106.24</v>
      </c>
      <c r="P1927" s="5">
        <f t="shared" si="120"/>
        <v>188.37549999999999</v>
      </c>
      <c r="Q1927" s="5">
        <f t="shared" si="121"/>
        <v>106.24</v>
      </c>
      <c r="R1927" s="5">
        <f t="shared" si="122"/>
        <v>82.135499999999993</v>
      </c>
      <c r="S1927" s="7">
        <f t="shared" si="123"/>
        <v>0.436020076920831</v>
      </c>
    </row>
    <row r="1928" spans="1:19" ht="15.6">
      <c r="A1928" s="2">
        <v>1346</v>
      </c>
      <c r="B1928" s="3">
        <v>46284</v>
      </c>
      <c r="C1928" s="4">
        <f>YEAR(SalesDataTable[[#This Row],[Order Date]])</f>
        <v>2026</v>
      </c>
      <c r="D1928" s="10" t="str">
        <f>"Q"&amp;ROUNDUP(MONTH(SalesDataTable[[#This Row],[Order Date]])/3,0)</f>
        <v>Q3</v>
      </c>
      <c r="E1928" s="4" t="str">
        <f>TEXT(SalesDataTable[[#This Row],[Order Date]],"mmm")</f>
        <v>Sep</v>
      </c>
      <c r="F1928" s="4" t="s">
        <v>6</v>
      </c>
      <c r="G1928" s="4" t="s">
        <v>49</v>
      </c>
      <c r="H1928" s="4" t="s">
        <v>28</v>
      </c>
      <c r="I1928" s="4" t="s">
        <v>3</v>
      </c>
      <c r="J1928" s="4" t="s">
        <v>14</v>
      </c>
      <c r="K1928" s="4" t="s">
        <v>48</v>
      </c>
      <c r="L1928" s="8">
        <v>3</v>
      </c>
      <c r="M1928" s="5">
        <v>166.21</v>
      </c>
      <c r="N1928" s="6">
        <v>0.05</v>
      </c>
      <c r="O1928" s="5">
        <v>85.03</v>
      </c>
      <c r="P1928" s="5">
        <f t="shared" si="120"/>
        <v>473.69849999999997</v>
      </c>
      <c r="Q1928" s="5">
        <f t="shared" si="121"/>
        <v>255.09</v>
      </c>
      <c r="R1928" s="5">
        <f t="shared" si="122"/>
        <v>218.60849999999996</v>
      </c>
      <c r="S1928" s="7">
        <f t="shared" si="123"/>
        <v>0.4614929116304991</v>
      </c>
    </row>
    <row r="1929" spans="1:19" ht="15.6">
      <c r="A1929" s="2">
        <v>1361</v>
      </c>
      <c r="B1929" s="3">
        <v>46284</v>
      </c>
      <c r="C1929" s="4">
        <f>YEAR(SalesDataTable[[#This Row],[Order Date]])</f>
        <v>2026</v>
      </c>
      <c r="D1929" s="10" t="str">
        <f>"Q"&amp;ROUNDUP(MONTH(SalesDataTable[[#This Row],[Order Date]])/3,0)</f>
        <v>Q3</v>
      </c>
      <c r="E1929" s="4" t="str">
        <f>TEXT(SalesDataTable[[#This Row],[Order Date]],"mmm")</f>
        <v>Sep</v>
      </c>
      <c r="F1929" s="4" t="s">
        <v>6</v>
      </c>
      <c r="G1929" s="4" t="s">
        <v>27</v>
      </c>
      <c r="H1929" s="4" t="s">
        <v>28</v>
      </c>
      <c r="I1929" s="4" t="s">
        <v>13</v>
      </c>
      <c r="J1929" s="4" t="s">
        <v>4</v>
      </c>
      <c r="K1929" s="4" t="s">
        <v>26</v>
      </c>
      <c r="L1929" s="8">
        <v>1</v>
      </c>
      <c r="M1929" s="5">
        <v>40.700000000000003</v>
      </c>
      <c r="N1929" s="6">
        <v>0.05</v>
      </c>
      <c r="O1929" s="5">
        <v>16.43</v>
      </c>
      <c r="P1929" s="5">
        <f t="shared" si="120"/>
        <v>38.664999999999999</v>
      </c>
      <c r="Q1929" s="5">
        <f t="shared" si="121"/>
        <v>16.43</v>
      </c>
      <c r="R1929" s="5">
        <f t="shared" si="122"/>
        <v>22.234999999999999</v>
      </c>
      <c r="S1929" s="7">
        <f t="shared" si="123"/>
        <v>0.57506789085736454</v>
      </c>
    </row>
    <row r="1930" spans="1:19" ht="15.6">
      <c r="A1930" s="2">
        <v>2728</v>
      </c>
      <c r="B1930" s="3">
        <v>46284</v>
      </c>
      <c r="C1930" s="4">
        <f>YEAR(SalesDataTable[[#This Row],[Order Date]])</f>
        <v>2026</v>
      </c>
      <c r="D1930" s="10" t="str">
        <f>"Q"&amp;ROUNDUP(MONTH(SalesDataTable[[#This Row],[Order Date]])/3,0)</f>
        <v>Q3</v>
      </c>
      <c r="E1930" s="4" t="str">
        <f>TEXT(SalesDataTable[[#This Row],[Order Date]],"mmm")</f>
        <v>Sep</v>
      </c>
      <c r="F1930" s="4" t="s">
        <v>0</v>
      </c>
      <c r="G1930" s="4" t="s">
        <v>50</v>
      </c>
      <c r="H1930" s="4" t="s">
        <v>2</v>
      </c>
      <c r="I1930" s="4" t="s">
        <v>13</v>
      </c>
      <c r="J1930" s="4" t="s">
        <v>9</v>
      </c>
      <c r="K1930" s="4" t="s">
        <v>37</v>
      </c>
      <c r="L1930" s="8">
        <v>3</v>
      </c>
      <c r="M1930" s="5">
        <v>153.5</v>
      </c>
      <c r="N1930" s="6">
        <v>0</v>
      </c>
      <c r="O1930" s="5">
        <v>80.819999999999993</v>
      </c>
      <c r="P1930" s="5">
        <f t="shared" si="120"/>
        <v>460.5</v>
      </c>
      <c r="Q1930" s="5">
        <f t="shared" si="121"/>
        <v>242.45999999999998</v>
      </c>
      <c r="R1930" s="5">
        <f t="shared" si="122"/>
        <v>218.04000000000002</v>
      </c>
      <c r="S1930" s="7">
        <f t="shared" si="123"/>
        <v>0.47348534201954401</v>
      </c>
    </row>
    <row r="1931" spans="1:19" ht="15.6">
      <c r="A1931" s="2">
        <v>2788</v>
      </c>
      <c r="B1931" s="3">
        <v>46284</v>
      </c>
      <c r="C1931" s="4">
        <f>YEAR(SalesDataTable[[#This Row],[Order Date]])</f>
        <v>2026</v>
      </c>
      <c r="D1931" s="10" t="str">
        <f>"Q"&amp;ROUNDUP(MONTH(SalesDataTable[[#This Row],[Order Date]])/3,0)</f>
        <v>Q3</v>
      </c>
      <c r="E1931" s="4" t="str">
        <f>TEXT(SalesDataTable[[#This Row],[Order Date]],"mmm")</f>
        <v>Sep</v>
      </c>
      <c r="F1931" s="4" t="s">
        <v>6</v>
      </c>
      <c r="G1931" s="4" t="s">
        <v>43</v>
      </c>
      <c r="H1931" s="4" t="s">
        <v>28</v>
      </c>
      <c r="I1931" s="4" t="s">
        <v>13</v>
      </c>
      <c r="J1931" s="4" t="s">
        <v>9</v>
      </c>
      <c r="K1931" s="4" t="s">
        <v>46</v>
      </c>
      <c r="L1931" s="8">
        <v>1</v>
      </c>
      <c r="M1931" s="5">
        <v>70.430000000000007</v>
      </c>
      <c r="N1931" s="6">
        <v>0</v>
      </c>
      <c r="O1931" s="5">
        <v>31.51</v>
      </c>
      <c r="P1931" s="5">
        <f t="shared" si="120"/>
        <v>70.430000000000007</v>
      </c>
      <c r="Q1931" s="5">
        <f t="shared" si="121"/>
        <v>31.51</v>
      </c>
      <c r="R1931" s="5">
        <f t="shared" si="122"/>
        <v>38.92</v>
      </c>
      <c r="S1931" s="7">
        <f t="shared" si="123"/>
        <v>0.55260542382507449</v>
      </c>
    </row>
    <row r="1932" spans="1:19" ht="15.6">
      <c r="A1932" s="2">
        <v>2932</v>
      </c>
      <c r="B1932" s="3">
        <v>46284</v>
      </c>
      <c r="C1932" s="4">
        <f>YEAR(SalesDataTable[[#This Row],[Order Date]])</f>
        <v>2026</v>
      </c>
      <c r="D1932" s="10" t="str">
        <f>"Q"&amp;ROUNDUP(MONTH(SalesDataTable[[#This Row],[Order Date]])/3,0)</f>
        <v>Q3</v>
      </c>
      <c r="E1932" s="4" t="str">
        <f>TEXT(SalesDataTable[[#This Row],[Order Date]],"mmm")</f>
        <v>Sep</v>
      </c>
      <c r="F1932" s="4" t="s">
        <v>0</v>
      </c>
      <c r="G1932" s="4" t="s">
        <v>50</v>
      </c>
      <c r="H1932" s="4" t="s">
        <v>19</v>
      </c>
      <c r="I1932" s="4" t="s">
        <v>16</v>
      </c>
      <c r="J1932" s="4" t="s">
        <v>4</v>
      </c>
      <c r="K1932" s="4" t="s">
        <v>22</v>
      </c>
      <c r="L1932" s="8">
        <v>4</v>
      </c>
      <c r="M1932" s="5">
        <v>49.93</v>
      </c>
      <c r="N1932" s="6">
        <v>0</v>
      </c>
      <c r="O1932" s="5">
        <v>22.99</v>
      </c>
      <c r="P1932" s="5">
        <f t="shared" si="120"/>
        <v>199.72</v>
      </c>
      <c r="Q1932" s="5">
        <f t="shared" si="121"/>
        <v>91.96</v>
      </c>
      <c r="R1932" s="5">
        <f t="shared" si="122"/>
        <v>107.76</v>
      </c>
      <c r="S1932" s="7">
        <f t="shared" si="123"/>
        <v>0.53955537752853999</v>
      </c>
    </row>
    <row r="1933" spans="1:19" ht="15.6">
      <c r="A1933" s="2">
        <v>3399</v>
      </c>
      <c r="B1933" s="3">
        <v>46284</v>
      </c>
      <c r="C1933" s="4">
        <f>YEAR(SalesDataTable[[#This Row],[Order Date]])</f>
        <v>2026</v>
      </c>
      <c r="D1933" s="10" t="str">
        <f>"Q"&amp;ROUNDUP(MONTH(SalesDataTable[[#This Row],[Order Date]])/3,0)</f>
        <v>Q3</v>
      </c>
      <c r="E1933" s="4" t="str">
        <f>TEXT(SalesDataTable[[#This Row],[Order Date]],"mmm")</f>
        <v>Sep</v>
      </c>
      <c r="F1933" s="4" t="s">
        <v>6</v>
      </c>
      <c r="G1933" s="4" t="s">
        <v>43</v>
      </c>
      <c r="H1933" s="4" t="s">
        <v>19</v>
      </c>
      <c r="I1933" s="4" t="s">
        <v>3</v>
      </c>
      <c r="J1933" s="4" t="s">
        <v>4</v>
      </c>
      <c r="K1933" s="4" t="s">
        <v>22</v>
      </c>
      <c r="L1933" s="8">
        <v>1</v>
      </c>
      <c r="M1933" s="5">
        <v>50.18</v>
      </c>
      <c r="N1933" s="6">
        <v>0</v>
      </c>
      <c r="O1933" s="5">
        <v>22.92</v>
      </c>
      <c r="P1933" s="5">
        <f t="shared" si="120"/>
        <v>50.18</v>
      </c>
      <c r="Q1933" s="5">
        <f t="shared" si="121"/>
        <v>22.92</v>
      </c>
      <c r="R1933" s="5">
        <f t="shared" si="122"/>
        <v>27.259999999999998</v>
      </c>
      <c r="S1933" s="7">
        <f t="shared" si="123"/>
        <v>0.54324432044639293</v>
      </c>
    </row>
    <row r="1934" spans="1:19" ht="15.6">
      <c r="A1934" s="2">
        <v>3588</v>
      </c>
      <c r="B1934" s="3">
        <v>46284</v>
      </c>
      <c r="C1934" s="4">
        <f>YEAR(SalesDataTable[[#This Row],[Order Date]])</f>
        <v>2026</v>
      </c>
      <c r="D1934" s="10" t="str">
        <f>"Q"&amp;ROUNDUP(MONTH(SalesDataTable[[#This Row],[Order Date]])/3,0)</f>
        <v>Q3</v>
      </c>
      <c r="E1934" s="4" t="str">
        <f>TEXT(SalesDataTable[[#This Row],[Order Date]],"mmm")</f>
        <v>Sep</v>
      </c>
      <c r="F1934" s="4" t="s">
        <v>20</v>
      </c>
      <c r="G1934" s="4" t="s">
        <v>47</v>
      </c>
      <c r="H1934" s="4" t="s">
        <v>19</v>
      </c>
      <c r="I1934" s="4" t="s">
        <v>13</v>
      </c>
      <c r="J1934" s="4" t="s">
        <v>14</v>
      </c>
      <c r="K1934" s="4" t="s">
        <v>48</v>
      </c>
      <c r="L1934" s="8">
        <v>2</v>
      </c>
      <c r="M1934" s="5">
        <v>164.01</v>
      </c>
      <c r="N1934" s="6">
        <v>0.15</v>
      </c>
      <c r="O1934" s="5">
        <v>87.14</v>
      </c>
      <c r="P1934" s="5">
        <f t="shared" si="120"/>
        <v>278.81699999999995</v>
      </c>
      <c r="Q1934" s="5">
        <f t="shared" si="121"/>
        <v>174.28</v>
      </c>
      <c r="R1934" s="5">
        <f t="shared" si="122"/>
        <v>104.53699999999995</v>
      </c>
      <c r="S1934" s="7">
        <f t="shared" si="123"/>
        <v>0.37493050997607741</v>
      </c>
    </row>
    <row r="1935" spans="1:19" ht="15.6">
      <c r="A1935" s="2">
        <v>3603</v>
      </c>
      <c r="B1935" s="3">
        <v>46284</v>
      </c>
      <c r="C1935" s="4">
        <f>YEAR(SalesDataTable[[#This Row],[Order Date]])</f>
        <v>2026</v>
      </c>
      <c r="D1935" s="10" t="str">
        <f>"Q"&amp;ROUNDUP(MONTH(SalesDataTable[[#This Row],[Order Date]])/3,0)</f>
        <v>Q3</v>
      </c>
      <c r="E1935" s="4" t="str">
        <f>TEXT(SalesDataTable[[#This Row],[Order Date]],"mmm")</f>
        <v>Sep</v>
      </c>
      <c r="F1935" s="4" t="s">
        <v>6</v>
      </c>
      <c r="G1935" s="4" t="s">
        <v>49</v>
      </c>
      <c r="H1935" s="4" t="s">
        <v>28</v>
      </c>
      <c r="I1935" s="4" t="s">
        <v>3</v>
      </c>
      <c r="J1935" s="4" t="s">
        <v>4</v>
      </c>
      <c r="K1935" s="4" t="s">
        <v>5</v>
      </c>
      <c r="L1935" s="8">
        <v>2</v>
      </c>
      <c r="M1935" s="5">
        <v>83.77</v>
      </c>
      <c r="N1935" s="6">
        <v>0</v>
      </c>
      <c r="O1935" s="5">
        <v>43.32</v>
      </c>
      <c r="P1935" s="5">
        <f t="shared" si="120"/>
        <v>167.54</v>
      </c>
      <c r="Q1935" s="5">
        <f t="shared" si="121"/>
        <v>86.64</v>
      </c>
      <c r="R1935" s="5">
        <f t="shared" si="122"/>
        <v>80.899999999999991</v>
      </c>
      <c r="S1935" s="7">
        <f t="shared" si="123"/>
        <v>0.4828697624447893</v>
      </c>
    </row>
    <row r="1936" spans="1:19" ht="15.6">
      <c r="A1936" s="2">
        <v>3845</v>
      </c>
      <c r="B1936" s="3">
        <v>46284</v>
      </c>
      <c r="C1936" s="4">
        <f>YEAR(SalesDataTable[[#This Row],[Order Date]])</f>
        <v>2026</v>
      </c>
      <c r="D1936" s="10" t="str">
        <f>"Q"&amp;ROUNDUP(MONTH(SalesDataTable[[#This Row],[Order Date]])/3,0)</f>
        <v>Q3</v>
      </c>
      <c r="E1936" s="4" t="str">
        <f>TEXT(SalesDataTable[[#This Row],[Order Date]],"mmm")</f>
        <v>Sep</v>
      </c>
      <c r="F1936" s="4" t="s">
        <v>20</v>
      </c>
      <c r="G1936" s="4" t="s">
        <v>33</v>
      </c>
      <c r="H1936" s="4" t="s">
        <v>2</v>
      </c>
      <c r="I1936" s="4" t="s">
        <v>13</v>
      </c>
      <c r="J1936" s="4" t="s">
        <v>23</v>
      </c>
      <c r="K1936" s="4" t="s">
        <v>40</v>
      </c>
      <c r="L1936" s="8">
        <v>1</v>
      </c>
      <c r="M1936" s="5">
        <v>81.84</v>
      </c>
      <c r="N1936" s="6">
        <v>0</v>
      </c>
      <c r="O1936" s="5">
        <v>38.5</v>
      </c>
      <c r="P1936" s="5">
        <f t="shared" si="120"/>
        <v>81.84</v>
      </c>
      <c r="Q1936" s="5">
        <f t="shared" si="121"/>
        <v>38.5</v>
      </c>
      <c r="R1936" s="5">
        <f t="shared" si="122"/>
        <v>43.34</v>
      </c>
      <c r="S1936" s="7">
        <f t="shared" si="123"/>
        <v>0.52956989247311825</v>
      </c>
    </row>
    <row r="1937" spans="1:19" ht="15.6">
      <c r="A1937" s="2">
        <v>4191</v>
      </c>
      <c r="B1937" s="3">
        <v>46284</v>
      </c>
      <c r="C1937" s="4">
        <f>YEAR(SalesDataTable[[#This Row],[Order Date]])</f>
        <v>2026</v>
      </c>
      <c r="D1937" s="10" t="str">
        <f>"Q"&amp;ROUNDUP(MONTH(SalesDataTable[[#This Row],[Order Date]])/3,0)</f>
        <v>Q3</v>
      </c>
      <c r="E1937" s="4" t="str">
        <f>TEXT(SalesDataTable[[#This Row],[Order Date]],"mmm")</f>
        <v>Sep</v>
      </c>
      <c r="F1937" s="4" t="s">
        <v>11</v>
      </c>
      <c r="G1937" s="4" t="s">
        <v>25</v>
      </c>
      <c r="H1937" s="4" t="s">
        <v>28</v>
      </c>
      <c r="I1937" s="4" t="s">
        <v>3</v>
      </c>
      <c r="J1937" s="4" t="s">
        <v>34</v>
      </c>
      <c r="K1937" s="4" t="s">
        <v>35</v>
      </c>
      <c r="L1937" s="8">
        <v>1</v>
      </c>
      <c r="M1937" s="5">
        <v>40.32</v>
      </c>
      <c r="N1937" s="6">
        <v>0.15</v>
      </c>
      <c r="O1937" s="5">
        <v>14.39</v>
      </c>
      <c r="P1937" s="5">
        <f t="shared" si="120"/>
        <v>34.271999999999998</v>
      </c>
      <c r="Q1937" s="5">
        <f t="shared" si="121"/>
        <v>14.39</v>
      </c>
      <c r="R1937" s="5">
        <f t="shared" si="122"/>
        <v>19.881999999999998</v>
      </c>
      <c r="S1937" s="7">
        <f t="shared" si="123"/>
        <v>0.58012371615312786</v>
      </c>
    </row>
    <row r="1938" spans="1:19" ht="15.6">
      <c r="A1938" s="2">
        <v>4269</v>
      </c>
      <c r="B1938" s="3">
        <v>46284</v>
      </c>
      <c r="C1938" s="4">
        <f>YEAR(SalesDataTable[[#This Row],[Order Date]])</f>
        <v>2026</v>
      </c>
      <c r="D1938" s="10" t="str">
        <f>"Q"&amp;ROUNDUP(MONTH(SalesDataTable[[#This Row],[Order Date]])/3,0)</f>
        <v>Q3</v>
      </c>
      <c r="E1938" s="4" t="str">
        <f>TEXT(SalesDataTable[[#This Row],[Order Date]],"mmm")</f>
        <v>Sep</v>
      </c>
      <c r="F1938" s="4" t="s">
        <v>11</v>
      </c>
      <c r="G1938" s="4" t="s">
        <v>52</v>
      </c>
      <c r="H1938" s="4" t="s">
        <v>8</v>
      </c>
      <c r="I1938" s="4" t="s">
        <v>16</v>
      </c>
      <c r="J1938" s="4" t="s">
        <v>9</v>
      </c>
      <c r="K1938" s="4" t="s">
        <v>37</v>
      </c>
      <c r="L1938" s="8">
        <v>4</v>
      </c>
      <c r="M1938" s="5">
        <v>155.84</v>
      </c>
      <c r="N1938" s="6">
        <v>0.05</v>
      </c>
      <c r="O1938" s="5">
        <v>80.790000000000006</v>
      </c>
      <c r="P1938" s="5">
        <f t="shared" si="120"/>
        <v>592.19200000000001</v>
      </c>
      <c r="Q1938" s="5">
        <f t="shared" si="121"/>
        <v>323.16000000000003</v>
      </c>
      <c r="R1938" s="5">
        <f t="shared" si="122"/>
        <v>269.03199999999998</v>
      </c>
      <c r="S1938" s="7">
        <f t="shared" si="123"/>
        <v>0.45429860585755966</v>
      </c>
    </row>
    <row r="1939" spans="1:19" ht="15.6">
      <c r="A1939" s="2">
        <v>5</v>
      </c>
      <c r="B1939" s="3">
        <v>46285</v>
      </c>
      <c r="C1939" s="4">
        <f>YEAR(SalesDataTable[[#This Row],[Order Date]])</f>
        <v>2026</v>
      </c>
      <c r="D1939" s="10" t="str">
        <f>"Q"&amp;ROUNDUP(MONTH(SalesDataTable[[#This Row],[Order Date]])/3,0)</f>
        <v>Q3</v>
      </c>
      <c r="E1939" s="4" t="str">
        <f>TEXT(SalesDataTable[[#This Row],[Order Date]],"mmm")</f>
        <v>Sep</v>
      </c>
      <c r="F1939" s="4" t="s">
        <v>6</v>
      </c>
      <c r="G1939" s="4" t="s">
        <v>27</v>
      </c>
      <c r="H1939" s="4" t="s">
        <v>2</v>
      </c>
      <c r="I1939" s="4" t="s">
        <v>16</v>
      </c>
      <c r="J1939" s="4" t="s">
        <v>34</v>
      </c>
      <c r="K1939" s="4" t="s">
        <v>45</v>
      </c>
      <c r="L1939" s="8">
        <v>1</v>
      </c>
      <c r="M1939" s="5">
        <v>51.83</v>
      </c>
      <c r="N1939" s="6">
        <v>0</v>
      </c>
      <c r="O1939" s="5">
        <v>21.9</v>
      </c>
      <c r="P1939" s="5">
        <f t="shared" si="120"/>
        <v>51.83</v>
      </c>
      <c r="Q1939" s="5">
        <f t="shared" si="121"/>
        <v>21.9</v>
      </c>
      <c r="R1939" s="5">
        <f t="shared" si="122"/>
        <v>29.93</v>
      </c>
      <c r="S1939" s="7">
        <f t="shared" si="123"/>
        <v>0.57746478873239437</v>
      </c>
    </row>
    <row r="1940" spans="1:19" ht="15.6">
      <c r="A1940" s="2">
        <v>210</v>
      </c>
      <c r="B1940" s="3">
        <v>46285</v>
      </c>
      <c r="C1940" s="4">
        <f>YEAR(SalesDataTable[[#This Row],[Order Date]])</f>
        <v>2026</v>
      </c>
      <c r="D1940" s="10" t="str">
        <f>"Q"&amp;ROUNDUP(MONTH(SalesDataTable[[#This Row],[Order Date]])/3,0)</f>
        <v>Q3</v>
      </c>
      <c r="E1940" s="4" t="str">
        <f>TEXT(SalesDataTable[[#This Row],[Order Date]],"mmm")</f>
        <v>Sep</v>
      </c>
      <c r="F1940" s="4" t="s">
        <v>11</v>
      </c>
      <c r="G1940" s="4" t="s">
        <v>18</v>
      </c>
      <c r="H1940" s="4" t="s">
        <v>19</v>
      </c>
      <c r="I1940" s="4" t="s">
        <v>3</v>
      </c>
      <c r="J1940" s="4" t="s">
        <v>23</v>
      </c>
      <c r="K1940" s="4" t="s">
        <v>29</v>
      </c>
      <c r="L1940" s="8">
        <v>1</v>
      </c>
      <c r="M1940" s="5">
        <v>190.77</v>
      </c>
      <c r="N1940" s="6">
        <v>0.05</v>
      </c>
      <c r="O1940" s="5">
        <v>104.69</v>
      </c>
      <c r="P1940" s="5">
        <f t="shared" si="120"/>
        <v>181.23150000000001</v>
      </c>
      <c r="Q1940" s="5">
        <f t="shared" si="121"/>
        <v>104.69</v>
      </c>
      <c r="R1940" s="5">
        <f t="shared" si="122"/>
        <v>76.541500000000013</v>
      </c>
      <c r="S1940" s="7">
        <f t="shared" si="123"/>
        <v>0.42234103894742364</v>
      </c>
    </row>
    <row r="1941" spans="1:19" ht="15.6">
      <c r="A1941" s="2">
        <v>462</v>
      </c>
      <c r="B1941" s="3">
        <v>46285</v>
      </c>
      <c r="C1941" s="4">
        <f>YEAR(SalesDataTable[[#This Row],[Order Date]])</f>
        <v>2026</v>
      </c>
      <c r="D1941" s="10" t="str">
        <f>"Q"&amp;ROUNDUP(MONTH(SalesDataTable[[#This Row],[Order Date]])/3,0)</f>
        <v>Q3</v>
      </c>
      <c r="E1941" s="4" t="str">
        <f>TEXT(SalesDataTable[[#This Row],[Order Date]],"mmm")</f>
        <v>Sep</v>
      </c>
      <c r="F1941" s="4" t="s">
        <v>6</v>
      </c>
      <c r="G1941" s="4" t="s">
        <v>43</v>
      </c>
      <c r="H1941" s="4" t="s">
        <v>19</v>
      </c>
      <c r="I1941" s="4" t="s">
        <v>13</v>
      </c>
      <c r="J1941" s="4" t="s">
        <v>4</v>
      </c>
      <c r="K1941" s="4" t="s">
        <v>26</v>
      </c>
      <c r="L1941" s="8">
        <v>2</v>
      </c>
      <c r="M1941" s="5">
        <v>40.049999999999997</v>
      </c>
      <c r="N1941" s="6">
        <v>0.05</v>
      </c>
      <c r="O1941" s="5">
        <v>16.97</v>
      </c>
      <c r="P1941" s="5">
        <f t="shared" si="120"/>
        <v>76.094999999999985</v>
      </c>
      <c r="Q1941" s="5">
        <f t="shared" si="121"/>
        <v>33.94</v>
      </c>
      <c r="R1941" s="5">
        <f t="shared" si="122"/>
        <v>42.154999999999987</v>
      </c>
      <c r="S1941" s="7">
        <f t="shared" si="123"/>
        <v>0.55397857940731976</v>
      </c>
    </row>
    <row r="1942" spans="1:19" ht="15.6">
      <c r="A1942" s="2">
        <v>725</v>
      </c>
      <c r="B1942" s="3">
        <v>46285</v>
      </c>
      <c r="C1942" s="4">
        <f>YEAR(SalesDataTable[[#This Row],[Order Date]])</f>
        <v>2026</v>
      </c>
      <c r="D1942" s="10" t="str">
        <f>"Q"&amp;ROUNDUP(MONTH(SalesDataTable[[#This Row],[Order Date]])/3,0)</f>
        <v>Q3</v>
      </c>
      <c r="E1942" s="4" t="str">
        <f>TEXT(SalesDataTable[[#This Row],[Order Date]],"mmm")</f>
        <v>Sep</v>
      </c>
      <c r="F1942" s="4" t="s">
        <v>6</v>
      </c>
      <c r="G1942" s="4" t="s">
        <v>43</v>
      </c>
      <c r="H1942" s="4" t="s">
        <v>2</v>
      </c>
      <c r="I1942" s="4" t="s">
        <v>13</v>
      </c>
      <c r="J1942" s="4" t="s">
        <v>4</v>
      </c>
      <c r="K1942" s="4" t="s">
        <v>5</v>
      </c>
      <c r="L1942" s="8">
        <v>1</v>
      </c>
      <c r="M1942" s="5">
        <v>82.08</v>
      </c>
      <c r="N1942" s="6">
        <v>0.05</v>
      </c>
      <c r="O1942" s="5">
        <v>43.18</v>
      </c>
      <c r="P1942" s="5">
        <f t="shared" si="120"/>
        <v>77.975999999999999</v>
      </c>
      <c r="Q1942" s="5">
        <f t="shared" si="121"/>
        <v>43.18</v>
      </c>
      <c r="R1942" s="5">
        <f t="shared" si="122"/>
        <v>34.795999999999999</v>
      </c>
      <c r="S1942" s="7">
        <f t="shared" si="123"/>
        <v>0.44623986867754178</v>
      </c>
    </row>
    <row r="1943" spans="1:19" ht="15.6">
      <c r="A1943" s="2">
        <v>918</v>
      </c>
      <c r="B1943" s="3">
        <v>46285</v>
      </c>
      <c r="C1943" s="4">
        <f>YEAR(SalesDataTable[[#This Row],[Order Date]])</f>
        <v>2026</v>
      </c>
      <c r="D1943" s="10" t="str">
        <f>"Q"&amp;ROUNDUP(MONTH(SalesDataTable[[#This Row],[Order Date]])/3,0)</f>
        <v>Q3</v>
      </c>
      <c r="E1943" s="4" t="str">
        <f>TEXT(SalesDataTable[[#This Row],[Order Date]],"mmm")</f>
        <v>Sep</v>
      </c>
      <c r="F1943" s="4" t="s">
        <v>0</v>
      </c>
      <c r="G1943" s="4" t="s">
        <v>50</v>
      </c>
      <c r="H1943" s="4" t="s">
        <v>2</v>
      </c>
      <c r="I1943" s="4" t="s">
        <v>3</v>
      </c>
      <c r="J1943" s="4" t="s">
        <v>4</v>
      </c>
      <c r="K1943" s="4" t="s">
        <v>22</v>
      </c>
      <c r="L1943" s="8">
        <v>1</v>
      </c>
      <c r="M1943" s="5">
        <v>50.3</v>
      </c>
      <c r="N1943" s="6">
        <v>0.05</v>
      </c>
      <c r="O1943" s="5">
        <v>22.14</v>
      </c>
      <c r="P1943" s="5">
        <f t="shared" si="120"/>
        <v>47.784999999999997</v>
      </c>
      <c r="Q1943" s="5">
        <f t="shared" si="121"/>
        <v>22.14</v>
      </c>
      <c r="R1943" s="5">
        <f t="shared" si="122"/>
        <v>25.644999999999996</v>
      </c>
      <c r="S1943" s="7">
        <f t="shared" si="123"/>
        <v>0.53667468870984614</v>
      </c>
    </row>
    <row r="1944" spans="1:19" ht="15.6">
      <c r="A1944" s="2">
        <v>1442</v>
      </c>
      <c r="B1944" s="3">
        <v>46285</v>
      </c>
      <c r="C1944" s="4">
        <f>YEAR(SalesDataTable[[#This Row],[Order Date]])</f>
        <v>2026</v>
      </c>
      <c r="D1944" s="10" t="str">
        <f>"Q"&amp;ROUNDUP(MONTH(SalesDataTable[[#This Row],[Order Date]])/3,0)</f>
        <v>Q3</v>
      </c>
      <c r="E1944" s="4" t="str">
        <f>TEXT(SalesDataTable[[#This Row],[Order Date]],"mmm")</f>
        <v>Sep</v>
      </c>
      <c r="F1944" s="4" t="s">
        <v>11</v>
      </c>
      <c r="G1944" s="4" t="s">
        <v>52</v>
      </c>
      <c r="H1944" s="4" t="s">
        <v>2</v>
      </c>
      <c r="I1944" s="4" t="s">
        <v>13</v>
      </c>
      <c r="J1944" s="4" t="s">
        <v>14</v>
      </c>
      <c r="K1944" s="4" t="s">
        <v>32</v>
      </c>
      <c r="L1944" s="8">
        <v>1</v>
      </c>
      <c r="M1944" s="5">
        <v>47.68</v>
      </c>
      <c r="N1944" s="6">
        <v>0.1</v>
      </c>
      <c r="O1944" s="5">
        <v>18.03</v>
      </c>
      <c r="P1944" s="5">
        <f t="shared" si="120"/>
        <v>42.911999999999999</v>
      </c>
      <c r="Q1944" s="5">
        <f t="shared" si="121"/>
        <v>18.03</v>
      </c>
      <c r="R1944" s="5">
        <f t="shared" si="122"/>
        <v>24.881999999999998</v>
      </c>
      <c r="S1944" s="7">
        <f t="shared" si="123"/>
        <v>0.57983780760626391</v>
      </c>
    </row>
    <row r="1945" spans="1:19" ht="15.6">
      <c r="A1945" s="2">
        <v>4290</v>
      </c>
      <c r="B1945" s="3">
        <v>46285</v>
      </c>
      <c r="C1945" s="4">
        <f>YEAR(SalesDataTable[[#This Row],[Order Date]])</f>
        <v>2026</v>
      </c>
      <c r="D1945" s="10" t="str">
        <f>"Q"&amp;ROUNDUP(MONTH(SalesDataTable[[#This Row],[Order Date]])/3,0)</f>
        <v>Q3</v>
      </c>
      <c r="E1945" s="4" t="str">
        <f>TEXT(SalesDataTable[[#This Row],[Order Date]],"mmm")</f>
        <v>Sep</v>
      </c>
      <c r="F1945" s="4" t="s">
        <v>11</v>
      </c>
      <c r="G1945" s="4" t="s">
        <v>12</v>
      </c>
      <c r="H1945" s="4" t="s">
        <v>19</v>
      </c>
      <c r="I1945" s="4" t="s">
        <v>3</v>
      </c>
      <c r="J1945" s="4" t="s">
        <v>4</v>
      </c>
      <c r="K1945" s="4" t="s">
        <v>22</v>
      </c>
      <c r="L1945" s="8">
        <v>2</v>
      </c>
      <c r="M1945" s="5">
        <v>51.48</v>
      </c>
      <c r="N1945" s="6">
        <v>0.05</v>
      </c>
      <c r="O1945" s="5">
        <v>22.38</v>
      </c>
      <c r="P1945" s="5">
        <f t="shared" si="120"/>
        <v>97.811999999999983</v>
      </c>
      <c r="Q1945" s="5">
        <f t="shared" si="121"/>
        <v>44.76</v>
      </c>
      <c r="R1945" s="5">
        <f t="shared" si="122"/>
        <v>53.051999999999985</v>
      </c>
      <c r="S1945" s="7">
        <f t="shared" si="123"/>
        <v>0.54238743712427917</v>
      </c>
    </row>
    <row r="1946" spans="1:19" ht="15.6">
      <c r="A1946" s="2">
        <v>4666</v>
      </c>
      <c r="B1946" s="3">
        <v>46285</v>
      </c>
      <c r="C1946" s="4">
        <f>YEAR(SalesDataTable[[#This Row],[Order Date]])</f>
        <v>2026</v>
      </c>
      <c r="D1946" s="10" t="str">
        <f>"Q"&amp;ROUNDUP(MONTH(SalesDataTable[[#This Row],[Order Date]])/3,0)</f>
        <v>Q3</v>
      </c>
      <c r="E1946" s="4" t="str">
        <f>TEXT(SalesDataTable[[#This Row],[Order Date]],"mmm")</f>
        <v>Sep</v>
      </c>
      <c r="F1946" s="4" t="s">
        <v>11</v>
      </c>
      <c r="G1946" s="4" t="s">
        <v>18</v>
      </c>
      <c r="H1946" s="4" t="s">
        <v>2</v>
      </c>
      <c r="I1946" s="4" t="s">
        <v>16</v>
      </c>
      <c r="J1946" s="4" t="s">
        <v>34</v>
      </c>
      <c r="K1946" s="4" t="s">
        <v>38</v>
      </c>
      <c r="L1946" s="8">
        <v>2</v>
      </c>
      <c r="M1946" s="5">
        <v>123.73</v>
      </c>
      <c r="N1946" s="6">
        <v>0</v>
      </c>
      <c r="O1946" s="5">
        <v>68.459999999999994</v>
      </c>
      <c r="P1946" s="5">
        <f t="shared" si="120"/>
        <v>247.46</v>
      </c>
      <c r="Q1946" s="5">
        <f t="shared" si="121"/>
        <v>136.91999999999999</v>
      </c>
      <c r="R1946" s="5">
        <f t="shared" si="122"/>
        <v>110.54000000000002</v>
      </c>
      <c r="S1946" s="7">
        <f t="shared" si="123"/>
        <v>0.44669845631617239</v>
      </c>
    </row>
    <row r="1947" spans="1:19" ht="15.6">
      <c r="A1947" s="2">
        <v>234</v>
      </c>
      <c r="B1947" s="3">
        <v>46286</v>
      </c>
      <c r="C1947" s="4">
        <f>YEAR(SalesDataTable[[#This Row],[Order Date]])</f>
        <v>2026</v>
      </c>
      <c r="D1947" s="10" t="str">
        <f>"Q"&amp;ROUNDUP(MONTH(SalesDataTable[[#This Row],[Order Date]])/3,0)</f>
        <v>Q3</v>
      </c>
      <c r="E1947" s="4" t="str">
        <f>TEXT(SalesDataTable[[#This Row],[Order Date]],"mmm")</f>
        <v>Sep</v>
      </c>
      <c r="F1947" s="4" t="s">
        <v>11</v>
      </c>
      <c r="G1947" s="4" t="s">
        <v>25</v>
      </c>
      <c r="H1947" s="4" t="s">
        <v>2</v>
      </c>
      <c r="I1947" s="4" t="s">
        <v>16</v>
      </c>
      <c r="J1947" s="4" t="s">
        <v>9</v>
      </c>
      <c r="K1947" s="4" t="s">
        <v>17</v>
      </c>
      <c r="L1947" s="8">
        <v>2</v>
      </c>
      <c r="M1947" s="5">
        <v>146.81</v>
      </c>
      <c r="N1947" s="6">
        <v>0</v>
      </c>
      <c r="O1947" s="5">
        <v>79.72</v>
      </c>
      <c r="P1947" s="5">
        <f t="shared" si="120"/>
        <v>293.62</v>
      </c>
      <c r="Q1947" s="5">
        <f t="shared" si="121"/>
        <v>159.44</v>
      </c>
      <c r="R1947" s="5">
        <f t="shared" si="122"/>
        <v>134.18</v>
      </c>
      <c r="S1947" s="7">
        <f t="shared" si="123"/>
        <v>0.45698521899053202</v>
      </c>
    </row>
    <row r="1948" spans="1:19" ht="15.6">
      <c r="A1948" s="2">
        <v>802</v>
      </c>
      <c r="B1948" s="3">
        <v>46286</v>
      </c>
      <c r="C1948" s="4">
        <f>YEAR(SalesDataTable[[#This Row],[Order Date]])</f>
        <v>2026</v>
      </c>
      <c r="D1948" s="10" t="str">
        <f>"Q"&amp;ROUNDUP(MONTH(SalesDataTable[[#This Row],[Order Date]])/3,0)</f>
        <v>Q3</v>
      </c>
      <c r="E1948" s="4" t="str">
        <f>TEXT(SalesDataTable[[#This Row],[Order Date]],"mmm")</f>
        <v>Sep</v>
      </c>
      <c r="F1948" s="4" t="s">
        <v>6</v>
      </c>
      <c r="G1948" s="4" t="s">
        <v>43</v>
      </c>
      <c r="H1948" s="4" t="s">
        <v>19</v>
      </c>
      <c r="I1948" s="4" t="s">
        <v>3</v>
      </c>
      <c r="J1948" s="4" t="s">
        <v>14</v>
      </c>
      <c r="K1948" s="4" t="s">
        <v>48</v>
      </c>
      <c r="L1948" s="8">
        <v>2</v>
      </c>
      <c r="M1948" s="5">
        <v>167.16</v>
      </c>
      <c r="N1948" s="6">
        <v>0</v>
      </c>
      <c r="O1948" s="5">
        <v>88.51</v>
      </c>
      <c r="P1948" s="5">
        <f t="shared" si="120"/>
        <v>334.32</v>
      </c>
      <c r="Q1948" s="5">
        <f t="shared" si="121"/>
        <v>177.02</v>
      </c>
      <c r="R1948" s="5">
        <f t="shared" si="122"/>
        <v>157.29999999999998</v>
      </c>
      <c r="S1948" s="7">
        <f t="shared" si="123"/>
        <v>0.4705072983967456</v>
      </c>
    </row>
    <row r="1949" spans="1:19" ht="15.6">
      <c r="A1949" s="2">
        <v>1942</v>
      </c>
      <c r="B1949" s="3">
        <v>46286</v>
      </c>
      <c r="C1949" s="4">
        <f>YEAR(SalesDataTable[[#This Row],[Order Date]])</f>
        <v>2026</v>
      </c>
      <c r="D1949" s="10" t="str">
        <f>"Q"&amp;ROUNDUP(MONTH(SalesDataTable[[#This Row],[Order Date]])/3,0)</f>
        <v>Q3</v>
      </c>
      <c r="E1949" s="4" t="str">
        <f>TEXT(SalesDataTable[[#This Row],[Order Date]],"mmm")</f>
        <v>Sep</v>
      </c>
      <c r="F1949" s="4" t="s">
        <v>11</v>
      </c>
      <c r="G1949" s="4" t="s">
        <v>12</v>
      </c>
      <c r="H1949" s="4" t="s">
        <v>2</v>
      </c>
      <c r="I1949" s="4" t="s">
        <v>13</v>
      </c>
      <c r="J1949" s="4" t="s">
        <v>4</v>
      </c>
      <c r="K1949" s="4" t="s">
        <v>5</v>
      </c>
      <c r="L1949" s="8">
        <v>1</v>
      </c>
      <c r="M1949" s="5">
        <v>83.69</v>
      </c>
      <c r="N1949" s="6">
        <v>0</v>
      </c>
      <c r="O1949" s="5">
        <v>42.76</v>
      </c>
      <c r="P1949" s="5">
        <f t="shared" si="120"/>
        <v>83.69</v>
      </c>
      <c r="Q1949" s="5">
        <f t="shared" si="121"/>
        <v>42.76</v>
      </c>
      <c r="R1949" s="5">
        <f t="shared" si="122"/>
        <v>40.93</v>
      </c>
      <c r="S1949" s="7">
        <f t="shared" si="123"/>
        <v>0.48906679412116144</v>
      </c>
    </row>
    <row r="1950" spans="1:19" ht="15.6">
      <c r="A1950" s="2">
        <v>2200</v>
      </c>
      <c r="B1950" s="3">
        <v>46286</v>
      </c>
      <c r="C1950" s="4">
        <f>YEAR(SalesDataTable[[#This Row],[Order Date]])</f>
        <v>2026</v>
      </c>
      <c r="D1950" s="10" t="str">
        <f>"Q"&amp;ROUNDUP(MONTH(SalesDataTable[[#This Row],[Order Date]])/3,0)</f>
        <v>Q3</v>
      </c>
      <c r="E1950" s="4" t="str">
        <f>TEXT(SalesDataTable[[#This Row],[Order Date]],"mmm")</f>
        <v>Sep</v>
      </c>
      <c r="F1950" s="4" t="s">
        <v>0</v>
      </c>
      <c r="G1950" s="4" t="s">
        <v>1</v>
      </c>
      <c r="H1950" s="4" t="s">
        <v>2</v>
      </c>
      <c r="I1950" s="4" t="s">
        <v>13</v>
      </c>
      <c r="J1950" s="4" t="s">
        <v>4</v>
      </c>
      <c r="K1950" s="4" t="s">
        <v>26</v>
      </c>
      <c r="L1950" s="8">
        <v>1</v>
      </c>
      <c r="M1950" s="5">
        <v>40.4</v>
      </c>
      <c r="N1950" s="6">
        <v>0.15</v>
      </c>
      <c r="O1950" s="5">
        <v>16.47</v>
      </c>
      <c r="P1950" s="5">
        <f t="shared" si="120"/>
        <v>34.339999999999996</v>
      </c>
      <c r="Q1950" s="5">
        <f t="shared" si="121"/>
        <v>16.47</v>
      </c>
      <c r="R1950" s="5">
        <f t="shared" si="122"/>
        <v>17.869999999999997</v>
      </c>
      <c r="S1950" s="7">
        <f t="shared" si="123"/>
        <v>0.52038439138031445</v>
      </c>
    </row>
    <row r="1951" spans="1:19" ht="15.6">
      <c r="A1951" s="2">
        <v>2236</v>
      </c>
      <c r="B1951" s="3">
        <v>46286</v>
      </c>
      <c r="C1951" s="4">
        <f>YEAR(SalesDataTable[[#This Row],[Order Date]])</f>
        <v>2026</v>
      </c>
      <c r="D1951" s="10" t="str">
        <f>"Q"&amp;ROUNDUP(MONTH(SalesDataTable[[#This Row],[Order Date]])/3,0)</f>
        <v>Q3</v>
      </c>
      <c r="E1951" s="4" t="str">
        <f>TEXT(SalesDataTable[[#This Row],[Order Date]],"mmm")</f>
        <v>Sep</v>
      </c>
      <c r="F1951" s="4" t="s">
        <v>6</v>
      </c>
      <c r="G1951" s="4" t="s">
        <v>41</v>
      </c>
      <c r="H1951" s="4" t="s">
        <v>2</v>
      </c>
      <c r="I1951" s="4" t="s">
        <v>3</v>
      </c>
      <c r="J1951" s="4" t="s">
        <v>9</v>
      </c>
      <c r="K1951" s="4" t="s">
        <v>17</v>
      </c>
      <c r="L1951" s="8">
        <v>3</v>
      </c>
      <c r="M1951" s="5">
        <v>143.31</v>
      </c>
      <c r="N1951" s="6">
        <v>0</v>
      </c>
      <c r="O1951" s="5">
        <v>81.36</v>
      </c>
      <c r="P1951" s="5">
        <f t="shared" si="120"/>
        <v>429.93</v>
      </c>
      <c r="Q1951" s="5">
        <f t="shared" si="121"/>
        <v>244.07999999999998</v>
      </c>
      <c r="R1951" s="5">
        <f t="shared" si="122"/>
        <v>185.85000000000002</v>
      </c>
      <c r="S1951" s="7">
        <f t="shared" si="123"/>
        <v>0.43227967343521045</v>
      </c>
    </row>
    <row r="1952" spans="1:19" ht="15.6">
      <c r="A1952" s="2">
        <v>4041</v>
      </c>
      <c r="B1952" s="3">
        <v>46286</v>
      </c>
      <c r="C1952" s="4">
        <f>YEAR(SalesDataTable[[#This Row],[Order Date]])</f>
        <v>2026</v>
      </c>
      <c r="D1952" s="10" t="str">
        <f>"Q"&amp;ROUNDUP(MONTH(SalesDataTable[[#This Row],[Order Date]])/3,0)</f>
        <v>Q3</v>
      </c>
      <c r="E1952" s="4" t="str">
        <f>TEXT(SalesDataTable[[#This Row],[Order Date]],"mmm")</f>
        <v>Sep</v>
      </c>
      <c r="F1952" s="4" t="s">
        <v>6</v>
      </c>
      <c r="G1952" s="4" t="s">
        <v>41</v>
      </c>
      <c r="H1952" s="4" t="s">
        <v>8</v>
      </c>
      <c r="I1952" s="4" t="s">
        <v>3</v>
      </c>
      <c r="J1952" s="4" t="s">
        <v>34</v>
      </c>
      <c r="K1952" s="4" t="s">
        <v>45</v>
      </c>
      <c r="L1952" s="8">
        <v>15</v>
      </c>
      <c r="M1952" s="5">
        <v>51.1</v>
      </c>
      <c r="N1952" s="6">
        <v>0.1</v>
      </c>
      <c r="O1952" s="5">
        <v>21.9</v>
      </c>
      <c r="P1952" s="5">
        <f t="shared" si="120"/>
        <v>689.85</v>
      </c>
      <c r="Q1952" s="5">
        <f t="shared" si="121"/>
        <v>328.5</v>
      </c>
      <c r="R1952" s="5">
        <f t="shared" si="122"/>
        <v>361.35</v>
      </c>
      <c r="S1952" s="7">
        <f t="shared" si="123"/>
        <v>0.52380952380952384</v>
      </c>
    </row>
    <row r="1953" spans="1:19" ht="15.6">
      <c r="A1953" s="2">
        <v>4435</v>
      </c>
      <c r="B1953" s="3">
        <v>46286</v>
      </c>
      <c r="C1953" s="4">
        <f>YEAR(SalesDataTable[[#This Row],[Order Date]])</f>
        <v>2026</v>
      </c>
      <c r="D1953" s="10" t="str">
        <f>"Q"&amp;ROUNDUP(MONTH(SalesDataTable[[#This Row],[Order Date]])/3,0)</f>
        <v>Q3</v>
      </c>
      <c r="E1953" s="4" t="str">
        <f>TEXT(SalesDataTable[[#This Row],[Order Date]],"mmm")</f>
        <v>Sep</v>
      </c>
      <c r="F1953" s="4" t="s">
        <v>20</v>
      </c>
      <c r="G1953" s="4" t="s">
        <v>47</v>
      </c>
      <c r="H1953" s="4" t="s">
        <v>28</v>
      </c>
      <c r="I1953" s="4" t="s">
        <v>13</v>
      </c>
      <c r="J1953" s="4" t="s">
        <v>9</v>
      </c>
      <c r="K1953" s="4" t="s">
        <v>17</v>
      </c>
      <c r="L1953" s="8">
        <v>1</v>
      </c>
      <c r="M1953" s="5">
        <v>146.33000000000001</v>
      </c>
      <c r="N1953" s="6">
        <v>0</v>
      </c>
      <c r="O1953" s="5">
        <v>80.05</v>
      </c>
      <c r="P1953" s="5">
        <f t="shared" si="120"/>
        <v>146.33000000000001</v>
      </c>
      <c r="Q1953" s="5">
        <f t="shared" si="121"/>
        <v>80.05</v>
      </c>
      <c r="R1953" s="5">
        <f t="shared" si="122"/>
        <v>66.280000000000015</v>
      </c>
      <c r="S1953" s="7">
        <f t="shared" si="123"/>
        <v>0.45294881432378875</v>
      </c>
    </row>
    <row r="1954" spans="1:19" ht="15.6">
      <c r="A1954" s="2">
        <v>305</v>
      </c>
      <c r="B1954" s="3">
        <v>46287</v>
      </c>
      <c r="C1954" s="4">
        <f>YEAR(SalesDataTable[[#This Row],[Order Date]])</f>
        <v>2026</v>
      </c>
      <c r="D1954" s="10" t="str">
        <f>"Q"&amp;ROUNDUP(MONTH(SalesDataTable[[#This Row],[Order Date]])/3,0)</f>
        <v>Q3</v>
      </c>
      <c r="E1954" s="4" t="str">
        <f>TEXT(SalesDataTable[[#This Row],[Order Date]],"mmm")</f>
        <v>Sep</v>
      </c>
      <c r="F1954" s="4" t="s">
        <v>20</v>
      </c>
      <c r="G1954" s="4" t="s">
        <v>33</v>
      </c>
      <c r="H1954" s="4" t="s">
        <v>2</v>
      </c>
      <c r="I1954" s="4" t="s">
        <v>3</v>
      </c>
      <c r="J1954" s="4" t="s">
        <v>14</v>
      </c>
      <c r="K1954" s="4" t="s">
        <v>44</v>
      </c>
      <c r="L1954" s="8">
        <v>1</v>
      </c>
      <c r="M1954" s="5">
        <v>130.69999999999999</v>
      </c>
      <c r="N1954" s="6">
        <v>0.05</v>
      </c>
      <c r="O1954" s="5">
        <v>68.23</v>
      </c>
      <c r="P1954" s="5">
        <f t="shared" si="120"/>
        <v>124.16499999999998</v>
      </c>
      <c r="Q1954" s="5">
        <f t="shared" si="121"/>
        <v>68.23</v>
      </c>
      <c r="R1954" s="5">
        <f t="shared" si="122"/>
        <v>55.934999999999974</v>
      </c>
      <c r="S1954" s="7">
        <f t="shared" si="123"/>
        <v>0.45048926831232622</v>
      </c>
    </row>
    <row r="1955" spans="1:19" ht="15.6">
      <c r="A1955" s="2">
        <v>808</v>
      </c>
      <c r="B1955" s="3">
        <v>46287</v>
      </c>
      <c r="C1955" s="4">
        <f>YEAR(SalesDataTable[[#This Row],[Order Date]])</f>
        <v>2026</v>
      </c>
      <c r="D1955" s="10" t="str">
        <f>"Q"&amp;ROUNDUP(MONTH(SalesDataTable[[#This Row],[Order Date]])/3,0)</f>
        <v>Q3</v>
      </c>
      <c r="E1955" s="4" t="str">
        <f>TEXT(SalesDataTable[[#This Row],[Order Date]],"mmm")</f>
        <v>Sep</v>
      </c>
      <c r="F1955" s="4" t="s">
        <v>6</v>
      </c>
      <c r="G1955" s="4" t="s">
        <v>43</v>
      </c>
      <c r="H1955" s="4" t="s">
        <v>8</v>
      </c>
      <c r="I1955" s="4" t="s">
        <v>16</v>
      </c>
      <c r="J1955" s="4" t="s">
        <v>34</v>
      </c>
      <c r="K1955" s="4" t="s">
        <v>35</v>
      </c>
      <c r="L1955" s="8">
        <v>8</v>
      </c>
      <c r="M1955" s="5">
        <v>39.630000000000003</v>
      </c>
      <c r="N1955" s="6">
        <v>0.15</v>
      </c>
      <c r="O1955" s="5">
        <v>14.61</v>
      </c>
      <c r="P1955" s="5">
        <f t="shared" si="120"/>
        <v>269.48400000000004</v>
      </c>
      <c r="Q1955" s="5">
        <f t="shared" si="121"/>
        <v>116.88</v>
      </c>
      <c r="R1955" s="5">
        <f t="shared" si="122"/>
        <v>152.60400000000004</v>
      </c>
      <c r="S1955" s="7">
        <f t="shared" si="123"/>
        <v>0.56628222825844954</v>
      </c>
    </row>
    <row r="1956" spans="1:19" ht="15.6">
      <c r="A1956" s="2">
        <v>1029</v>
      </c>
      <c r="B1956" s="3">
        <v>46287</v>
      </c>
      <c r="C1956" s="4">
        <f>YEAR(SalesDataTable[[#This Row],[Order Date]])</f>
        <v>2026</v>
      </c>
      <c r="D1956" s="10" t="str">
        <f>"Q"&amp;ROUNDUP(MONTH(SalesDataTable[[#This Row],[Order Date]])/3,0)</f>
        <v>Q3</v>
      </c>
      <c r="E1956" s="4" t="str">
        <f>TEXT(SalesDataTable[[#This Row],[Order Date]],"mmm")</f>
        <v>Sep</v>
      </c>
      <c r="F1956" s="4" t="s">
        <v>6</v>
      </c>
      <c r="G1956" s="4" t="s">
        <v>27</v>
      </c>
      <c r="H1956" s="4" t="s">
        <v>2</v>
      </c>
      <c r="I1956" s="4" t="s">
        <v>3</v>
      </c>
      <c r="J1956" s="4" t="s">
        <v>14</v>
      </c>
      <c r="K1956" s="4" t="s">
        <v>44</v>
      </c>
      <c r="L1956" s="8">
        <v>1</v>
      </c>
      <c r="M1956" s="5">
        <v>132.36000000000001</v>
      </c>
      <c r="N1956" s="6">
        <v>0.05</v>
      </c>
      <c r="O1956" s="5">
        <v>66.63</v>
      </c>
      <c r="P1956" s="5">
        <f t="shared" si="120"/>
        <v>125.742</v>
      </c>
      <c r="Q1956" s="5">
        <f t="shared" si="121"/>
        <v>66.63</v>
      </c>
      <c r="R1956" s="5">
        <f t="shared" si="122"/>
        <v>59.112000000000009</v>
      </c>
      <c r="S1956" s="7">
        <f t="shared" si="123"/>
        <v>0.47010545402490822</v>
      </c>
    </row>
    <row r="1957" spans="1:19" ht="15.6">
      <c r="A1957" s="2">
        <v>1721</v>
      </c>
      <c r="B1957" s="3">
        <v>46287</v>
      </c>
      <c r="C1957" s="4">
        <f>YEAR(SalesDataTable[[#This Row],[Order Date]])</f>
        <v>2026</v>
      </c>
      <c r="D1957" s="10" t="str">
        <f>"Q"&amp;ROUNDUP(MONTH(SalesDataTable[[#This Row],[Order Date]])/3,0)</f>
        <v>Q3</v>
      </c>
      <c r="E1957" s="4" t="str">
        <f>TEXT(SalesDataTable[[#This Row],[Order Date]],"mmm")</f>
        <v>Sep</v>
      </c>
      <c r="F1957" s="4" t="s">
        <v>20</v>
      </c>
      <c r="G1957" s="4" t="s">
        <v>31</v>
      </c>
      <c r="H1957" s="4" t="s">
        <v>2</v>
      </c>
      <c r="I1957" s="4" t="s">
        <v>16</v>
      </c>
      <c r="J1957" s="4" t="s">
        <v>9</v>
      </c>
      <c r="K1957" s="4" t="s">
        <v>37</v>
      </c>
      <c r="L1957" s="8">
        <v>1</v>
      </c>
      <c r="M1957" s="5">
        <v>156.81</v>
      </c>
      <c r="N1957" s="6">
        <v>0</v>
      </c>
      <c r="O1957" s="5">
        <v>78.2</v>
      </c>
      <c r="P1957" s="5">
        <f t="shared" si="120"/>
        <v>156.81</v>
      </c>
      <c r="Q1957" s="5">
        <f t="shared" si="121"/>
        <v>78.2</v>
      </c>
      <c r="R1957" s="5">
        <f t="shared" si="122"/>
        <v>78.61</v>
      </c>
      <c r="S1957" s="7">
        <f t="shared" si="123"/>
        <v>0.50130731458452904</v>
      </c>
    </row>
    <row r="1958" spans="1:19" ht="15.6">
      <c r="A1958" s="2">
        <v>2425</v>
      </c>
      <c r="B1958" s="3">
        <v>46287</v>
      </c>
      <c r="C1958" s="4">
        <f>YEAR(SalesDataTable[[#This Row],[Order Date]])</f>
        <v>2026</v>
      </c>
      <c r="D1958" s="10" t="str">
        <f>"Q"&amp;ROUNDUP(MONTH(SalesDataTable[[#This Row],[Order Date]])/3,0)</f>
        <v>Q3</v>
      </c>
      <c r="E1958" s="4" t="str">
        <f>TEXT(SalesDataTable[[#This Row],[Order Date]],"mmm")</f>
        <v>Sep</v>
      </c>
      <c r="F1958" s="4" t="s">
        <v>20</v>
      </c>
      <c r="G1958" s="4" t="s">
        <v>33</v>
      </c>
      <c r="H1958" s="4" t="s">
        <v>28</v>
      </c>
      <c r="I1958" s="4" t="s">
        <v>13</v>
      </c>
      <c r="J1958" s="4" t="s">
        <v>14</v>
      </c>
      <c r="K1958" s="4" t="s">
        <v>44</v>
      </c>
      <c r="L1958" s="8">
        <v>3</v>
      </c>
      <c r="M1958" s="5">
        <v>134.52000000000001</v>
      </c>
      <c r="N1958" s="6">
        <v>0.05</v>
      </c>
      <c r="O1958" s="5">
        <v>65.19</v>
      </c>
      <c r="P1958" s="5">
        <f t="shared" si="120"/>
        <v>383.38200000000006</v>
      </c>
      <c r="Q1958" s="5">
        <f t="shared" si="121"/>
        <v>195.57</v>
      </c>
      <c r="R1958" s="5">
        <f t="shared" si="122"/>
        <v>187.81200000000007</v>
      </c>
      <c r="S1958" s="7">
        <f t="shared" si="123"/>
        <v>0.48988215409174152</v>
      </c>
    </row>
    <row r="1959" spans="1:19" ht="15.6">
      <c r="A1959" s="2">
        <v>3322</v>
      </c>
      <c r="B1959" s="3">
        <v>46287</v>
      </c>
      <c r="C1959" s="4">
        <f>YEAR(SalesDataTable[[#This Row],[Order Date]])</f>
        <v>2026</v>
      </c>
      <c r="D1959" s="10" t="str">
        <f>"Q"&amp;ROUNDUP(MONTH(SalesDataTable[[#This Row],[Order Date]])/3,0)</f>
        <v>Q3</v>
      </c>
      <c r="E1959" s="4" t="str">
        <f>TEXT(SalesDataTable[[#This Row],[Order Date]],"mmm")</f>
        <v>Sep</v>
      </c>
      <c r="F1959" s="4" t="s">
        <v>20</v>
      </c>
      <c r="G1959" s="4" t="s">
        <v>33</v>
      </c>
      <c r="H1959" s="4" t="s">
        <v>2</v>
      </c>
      <c r="I1959" s="4" t="s">
        <v>3</v>
      </c>
      <c r="J1959" s="4" t="s">
        <v>23</v>
      </c>
      <c r="K1959" s="4" t="s">
        <v>51</v>
      </c>
      <c r="L1959" s="8">
        <v>1</v>
      </c>
      <c r="M1959" s="5">
        <v>124.51</v>
      </c>
      <c r="N1959" s="6">
        <v>0</v>
      </c>
      <c r="O1959" s="5">
        <v>59.97</v>
      </c>
      <c r="P1959" s="5">
        <f t="shared" si="120"/>
        <v>124.51</v>
      </c>
      <c r="Q1959" s="5">
        <f t="shared" si="121"/>
        <v>59.97</v>
      </c>
      <c r="R1959" s="5">
        <f t="shared" si="122"/>
        <v>64.540000000000006</v>
      </c>
      <c r="S1959" s="7">
        <f t="shared" si="123"/>
        <v>0.51835193960324477</v>
      </c>
    </row>
    <row r="1960" spans="1:19" ht="15.6">
      <c r="A1960" s="2">
        <v>3821</v>
      </c>
      <c r="B1960" s="3">
        <v>46287</v>
      </c>
      <c r="C1960" s="4">
        <f>YEAR(SalesDataTable[[#This Row],[Order Date]])</f>
        <v>2026</v>
      </c>
      <c r="D1960" s="10" t="str">
        <f>"Q"&amp;ROUNDUP(MONTH(SalesDataTable[[#This Row],[Order Date]])/3,0)</f>
        <v>Q3</v>
      </c>
      <c r="E1960" s="4" t="str">
        <f>TEXT(SalesDataTable[[#This Row],[Order Date]],"mmm")</f>
        <v>Sep</v>
      </c>
      <c r="F1960" s="4" t="s">
        <v>11</v>
      </c>
      <c r="G1960" s="4" t="s">
        <v>18</v>
      </c>
      <c r="H1960" s="4" t="s">
        <v>2</v>
      </c>
      <c r="I1960" s="4" t="s">
        <v>3</v>
      </c>
      <c r="J1960" s="4" t="s">
        <v>9</v>
      </c>
      <c r="K1960" s="4" t="s">
        <v>17</v>
      </c>
      <c r="L1960" s="8">
        <v>1</v>
      </c>
      <c r="M1960" s="5">
        <v>141</v>
      </c>
      <c r="N1960" s="6">
        <v>0</v>
      </c>
      <c r="O1960" s="5">
        <v>79.010000000000005</v>
      </c>
      <c r="P1960" s="5">
        <f t="shared" si="120"/>
        <v>141</v>
      </c>
      <c r="Q1960" s="5">
        <f t="shared" si="121"/>
        <v>79.010000000000005</v>
      </c>
      <c r="R1960" s="5">
        <f t="shared" si="122"/>
        <v>61.989999999999995</v>
      </c>
      <c r="S1960" s="7">
        <f t="shared" si="123"/>
        <v>0.43964539007092196</v>
      </c>
    </row>
    <row r="1961" spans="1:19" ht="15.6">
      <c r="A1961" s="2">
        <v>3899</v>
      </c>
      <c r="B1961" s="3">
        <v>46287</v>
      </c>
      <c r="C1961" s="4">
        <f>YEAR(SalesDataTable[[#This Row],[Order Date]])</f>
        <v>2026</v>
      </c>
      <c r="D1961" s="10" t="str">
        <f>"Q"&amp;ROUNDUP(MONTH(SalesDataTable[[#This Row],[Order Date]])/3,0)</f>
        <v>Q3</v>
      </c>
      <c r="E1961" s="4" t="str">
        <f>TEXT(SalesDataTable[[#This Row],[Order Date]],"mmm")</f>
        <v>Sep</v>
      </c>
      <c r="F1961" s="4" t="s">
        <v>20</v>
      </c>
      <c r="G1961" s="4" t="s">
        <v>21</v>
      </c>
      <c r="H1961" s="4" t="s">
        <v>8</v>
      </c>
      <c r="I1961" s="4" t="s">
        <v>3</v>
      </c>
      <c r="J1961" s="4" t="s">
        <v>23</v>
      </c>
      <c r="K1961" s="4" t="s">
        <v>51</v>
      </c>
      <c r="L1961" s="8">
        <v>6</v>
      </c>
      <c r="M1961" s="5">
        <v>121.7</v>
      </c>
      <c r="N1961" s="6">
        <v>0.15</v>
      </c>
      <c r="O1961" s="5">
        <v>61.26</v>
      </c>
      <c r="P1961" s="5">
        <f t="shared" si="120"/>
        <v>620.67000000000007</v>
      </c>
      <c r="Q1961" s="5">
        <f t="shared" si="121"/>
        <v>367.56</v>
      </c>
      <c r="R1961" s="5">
        <f t="shared" si="122"/>
        <v>253.11000000000007</v>
      </c>
      <c r="S1961" s="7">
        <f t="shared" si="123"/>
        <v>0.40780124703948967</v>
      </c>
    </row>
    <row r="1962" spans="1:19" ht="15.6">
      <c r="A1962" s="2">
        <v>4807</v>
      </c>
      <c r="B1962" s="3">
        <v>46287</v>
      </c>
      <c r="C1962" s="4">
        <f>YEAR(SalesDataTable[[#This Row],[Order Date]])</f>
        <v>2026</v>
      </c>
      <c r="D1962" s="10" t="str">
        <f>"Q"&amp;ROUNDUP(MONTH(SalesDataTable[[#This Row],[Order Date]])/3,0)</f>
        <v>Q3</v>
      </c>
      <c r="E1962" s="4" t="str">
        <f>TEXT(SalesDataTable[[#This Row],[Order Date]],"mmm")</f>
        <v>Sep</v>
      </c>
      <c r="F1962" s="4" t="s">
        <v>20</v>
      </c>
      <c r="G1962" s="4" t="s">
        <v>31</v>
      </c>
      <c r="H1962" s="4" t="s">
        <v>8</v>
      </c>
      <c r="I1962" s="4" t="s">
        <v>16</v>
      </c>
      <c r="J1962" s="4" t="s">
        <v>4</v>
      </c>
      <c r="K1962" s="4" t="s">
        <v>30</v>
      </c>
      <c r="L1962" s="8">
        <v>4</v>
      </c>
      <c r="M1962" s="5">
        <v>103.86</v>
      </c>
      <c r="N1962" s="6">
        <v>0.1</v>
      </c>
      <c r="O1962" s="5">
        <v>50.12</v>
      </c>
      <c r="P1962" s="5">
        <f t="shared" si="120"/>
        <v>373.89600000000002</v>
      </c>
      <c r="Q1962" s="5">
        <f t="shared" si="121"/>
        <v>200.48</v>
      </c>
      <c r="R1962" s="5">
        <f t="shared" si="122"/>
        <v>173.41600000000003</v>
      </c>
      <c r="S1962" s="7">
        <f t="shared" si="123"/>
        <v>0.46380811776536796</v>
      </c>
    </row>
    <row r="1963" spans="1:19" ht="15.6">
      <c r="A1963" s="2">
        <v>30</v>
      </c>
      <c r="B1963" s="3">
        <v>46288</v>
      </c>
      <c r="C1963" s="4">
        <f>YEAR(SalesDataTable[[#This Row],[Order Date]])</f>
        <v>2026</v>
      </c>
      <c r="D1963" s="10" t="str">
        <f>"Q"&amp;ROUNDUP(MONTH(SalesDataTable[[#This Row],[Order Date]])/3,0)</f>
        <v>Q3</v>
      </c>
      <c r="E1963" s="4" t="str">
        <f>TEXT(SalesDataTable[[#This Row],[Order Date]],"mmm")</f>
        <v>Sep</v>
      </c>
      <c r="F1963" s="4" t="s">
        <v>11</v>
      </c>
      <c r="G1963" s="4" t="s">
        <v>25</v>
      </c>
      <c r="H1963" s="4" t="s">
        <v>28</v>
      </c>
      <c r="I1963" s="4" t="s">
        <v>3</v>
      </c>
      <c r="J1963" s="4" t="s">
        <v>9</v>
      </c>
      <c r="K1963" s="4" t="s">
        <v>10</v>
      </c>
      <c r="L1963" s="8">
        <v>2</v>
      </c>
      <c r="M1963" s="5">
        <v>93.82</v>
      </c>
      <c r="N1963" s="6">
        <v>0.05</v>
      </c>
      <c r="O1963" s="5">
        <v>45.57</v>
      </c>
      <c r="P1963" s="5">
        <f t="shared" si="120"/>
        <v>178.25799999999998</v>
      </c>
      <c r="Q1963" s="5">
        <f t="shared" si="121"/>
        <v>91.14</v>
      </c>
      <c r="R1963" s="5">
        <f t="shared" si="122"/>
        <v>87.117999999999981</v>
      </c>
      <c r="S1963" s="7">
        <f t="shared" si="123"/>
        <v>0.48871859888476249</v>
      </c>
    </row>
    <row r="1964" spans="1:19" ht="15.6">
      <c r="A1964" s="2">
        <v>3027</v>
      </c>
      <c r="B1964" s="3">
        <v>46288</v>
      </c>
      <c r="C1964" s="4">
        <f>YEAR(SalesDataTable[[#This Row],[Order Date]])</f>
        <v>2026</v>
      </c>
      <c r="D1964" s="10" t="str">
        <f>"Q"&amp;ROUNDUP(MONTH(SalesDataTable[[#This Row],[Order Date]])/3,0)</f>
        <v>Q3</v>
      </c>
      <c r="E1964" s="4" t="str">
        <f>TEXT(SalesDataTable[[#This Row],[Order Date]],"mmm")</f>
        <v>Sep</v>
      </c>
      <c r="F1964" s="4" t="s">
        <v>20</v>
      </c>
      <c r="G1964" s="4" t="s">
        <v>33</v>
      </c>
      <c r="H1964" s="4" t="s">
        <v>8</v>
      </c>
      <c r="I1964" s="4" t="s">
        <v>16</v>
      </c>
      <c r="J1964" s="4" t="s">
        <v>9</v>
      </c>
      <c r="K1964" s="4" t="s">
        <v>37</v>
      </c>
      <c r="L1964" s="8">
        <v>8</v>
      </c>
      <c r="M1964" s="5">
        <v>155.13999999999999</v>
      </c>
      <c r="N1964" s="6">
        <v>0.1</v>
      </c>
      <c r="O1964" s="5">
        <v>76.87</v>
      </c>
      <c r="P1964" s="5">
        <f t="shared" si="120"/>
        <v>1117.008</v>
      </c>
      <c r="Q1964" s="5">
        <f t="shared" si="121"/>
        <v>614.96</v>
      </c>
      <c r="R1964" s="5">
        <f t="shared" si="122"/>
        <v>502.048</v>
      </c>
      <c r="S1964" s="7">
        <f t="shared" si="123"/>
        <v>0.44945783736553363</v>
      </c>
    </row>
    <row r="1965" spans="1:19" ht="15.6">
      <c r="A1965" s="2">
        <v>3690</v>
      </c>
      <c r="B1965" s="3">
        <v>46288</v>
      </c>
      <c r="C1965" s="4">
        <f>YEAR(SalesDataTable[[#This Row],[Order Date]])</f>
        <v>2026</v>
      </c>
      <c r="D1965" s="10" t="str">
        <f>"Q"&amp;ROUNDUP(MONTH(SalesDataTable[[#This Row],[Order Date]])/3,0)</f>
        <v>Q3</v>
      </c>
      <c r="E1965" s="4" t="str">
        <f>TEXT(SalesDataTable[[#This Row],[Order Date]],"mmm")</f>
        <v>Sep</v>
      </c>
      <c r="F1965" s="4" t="s">
        <v>20</v>
      </c>
      <c r="G1965" s="4" t="s">
        <v>33</v>
      </c>
      <c r="H1965" s="4" t="s">
        <v>2</v>
      </c>
      <c r="I1965" s="4" t="s">
        <v>3</v>
      </c>
      <c r="J1965" s="4" t="s">
        <v>9</v>
      </c>
      <c r="K1965" s="4" t="s">
        <v>10</v>
      </c>
      <c r="L1965" s="8">
        <v>3</v>
      </c>
      <c r="M1965" s="5">
        <v>92.14</v>
      </c>
      <c r="N1965" s="6">
        <v>0.05</v>
      </c>
      <c r="O1965" s="5">
        <v>45.25</v>
      </c>
      <c r="P1965" s="5">
        <f t="shared" si="120"/>
        <v>262.59899999999999</v>
      </c>
      <c r="Q1965" s="5">
        <f t="shared" si="121"/>
        <v>135.75</v>
      </c>
      <c r="R1965" s="5">
        <f t="shared" si="122"/>
        <v>126.84899999999999</v>
      </c>
      <c r="S1965" s="7">
        <f t="shared" si="123"/>
        <v>0.48305210606285626</v>
      </c>
    </row>
    <row r="1966" spans="1:19" ht="15.6">
      <c r="A1966" s="2">
        <v>600</v>
      </c>
      <c r="B1966" s="3">
        <v>46289</v>
      </c>
      <c r="C1966" s="4">
        <f>YEAR(SalesDataTable[[#This Row],[Order Date]])</f>
        <v>2026</v>
      </c>
      <c r="D1966" s="10" t="str">
        <f>"Q"&amp;ROUNDUP(MONTH(SalesDataTable[[#This Row],[Order Date]])/3,0)</f>
        <v>Q3</v>
      </c>
      <c r="E1966" s="4" t="str">
        <f>TEXT(SalesDataTable[[#This Row],[Order Date]],"mmm")</f>
        <v>Sep</v>
      </c>
      <c r="F1966" s="4" t="s">
        <v>6</v>
      </c>
      <c r="G1966" s="4" t="s">
        <v>43</v>
      </c>
      <c r="H1966" s="4" t="s">
        <v>19</v>
      </c>
      <c r="I1966" s="4" t="s">
        <v>3</v>
      </c>
      <c r="J1966" s="4" t="s">
        <v>4</v>
      </c>
      <c r="K1966" s="4" t="s">
        <v>26</v>
      </c>
      <c r="L1966" s="8">
        <v>6</v>
      </c>
      <c r="M1966" s="5">
        <v>39.880000000000003</v>
      </c>
      <c r="N1966" s="6">
        <v>0.05</v>
      </c>
      <c r="O1966" s="5">
        <v>16.79</v>
      </c>
      <c r="P1966" s="5">
        <f t="shared" si="120"/>
        <v>227.31600000000003</v>
      </c>
      <c r="Q1966" s="5">
        <f t="shared" si="121"/>
        <v>100.74</v>
      </c>
      <c r="R1966" s="5">
        <f t="shared" si="122"/>
        <v>126.57600000000004</v>
      </c>
      <c r="S1966" s="7">
        <f t="shared" si="123"/>
        <v>0.5568283798764716</v>
      </c>
    </row>
    <row r="1967" spans="1:19" ht="15.6">
      <c r="A1967" s="2">
        <v>1931</v>
      </c>
      <c r="B1967" s="3">
        <v>46289</v>
      </c>
      <c r="C1967" s="4">
        <f>YEAR(SalesDataTable[[#This Row],[Order Date]])</f>
        <v>2026</v>
      </c>
      <c r="D1967" s="10" t="str">
        <f>"Q"&amp;ROUNDUP(MONTH(SalesDataTable[[#This Row],[Order Date]])/3,0)</f>
        <v>Q3</v>
      </c>
      <c r="E1967" s="4" t="str">
        <f>TEXT(SalesDataTable[[#This Row],[Order Date]],"mmm")</f>
        <v>Sep</v>
      </c>
      <c r="F1967" s="4" t="s">
        <v>11</v>
      </c>
      <c r="G1967" s="4" t="s">
        <v>52</v>
      </c>
      <c r="H1967" s="4" t="s">
        <v>2</v>
      </c>
      <c r="I1967" s="4" t="s">
        <v>3</v>
      </c>
      <c r="J1967" s="4" t="s">
        <v>14</v>
      </c>
      <c r="K1967" s="4" t="s">
        <v>15</v>
      </c>
      <c r="L1967" s="8">
        <v>4</v>
      </c>
      <c r="M1967" s="5">
        <v>35.700000000000003</v>
      </c>
      <c r="N1967" s="6">
        <v>0</v>
      </c>
      <c r="O1967" s="5">
        <v>13.91</v>
      </c>
      <c r="P1967" s="5">
        <f t="shared" si="120"/>
        <v>142.80000000000001</v>
      </c>
      <c r="Q1967" s="5">
        <f t="shared" si="121"/>
        <v>55.64</v>
      </c>
      <c r="R1967" s="5">
        <f t="shared" si="122"/>
        <v>87.160000000000011</v>
      </c>
      <c r="S1967" s="7">
        <f t="shared" si="123"/>
        <v>0.61036414565826336</v>
      </c>
    </row>
    <row r="1968" spans="1:19" ht="15.6">
      <c r="A1968" s="2">
        <v>2124</v>
      </c>
      <c r="B1968" s="3">
        <v>46289</v>
      </c>
      <c r="C1968" s="4">
        <f>YEAR(SalesDataTable[[#This Row],[Order Date]])</f>
        <v>2026</v>
      </c>
      <c r="D1968" s="10" t="str">
        <f>"Q"&amp;ROUNDUP(MONTH(SalesDataTable[[#This Row],[Order Date]])/3,0)</f>
        <v>Q3</v>
      </c>
      <c r="E1968" s="4" t="str">
        <f>TEXT(SalesDataTable[[#This Row],[Order Date]],"mmm")</f>
        <v>Sep</v>
      </c>
      <c r="F1968" s="4" t="s">
        <v>20</v>
      </c>
      <c r="G1968" s="4" t="s">
        <v>33</v>
      </c>
      <c r="H1968" s="4" t="s">
        <v>19</v>
      </c>
      <c r="I1968" s="4" t="s">
        <v>13</v>
      </c>
      <c r="J1968" s="4" t="s">
        <v>4</v>
      </c>
      <c r="K1968" s="4" t="s">
        <v>30</v>
      </c>
      <c r="L1968" s="8">
        <v>6</v>
      </c>
      <c r="M1968" s="5">
        <v>104.16</v>
      </c>
      <c r="N1968" s="6">
        <v>0</v>
      </c>
      <c r="O1968" s="5">
        <v>51.76</v>
      </c>
      <c r="P1968" s="5">
        <f t="shared" si="120"/>
        <v>624.96</v>
      </c>
      <c r="Q1968" s="5">
        <f t="shared" si="121"/>
        <v>310.56</v>
      </c>
      <c r="R1968" s="5">
        <f t="shared" si="122"/>
        <v>314.40000000000003</v>
      </c>
      <c r="S1968" s="7">
        <f t="shared" si="123"/>
        <v>0.50307219662058378</v>
      </c>
    </row>
    <row r="1969" spans="1:19" ht="15.6">
      <c r="A1969" s="2">
        <v>2789</v>
      </c>
      <c r="B1969" s="3">
        <v>46289</v>
      </c>
      <c r="C1969" s="4">
        <f>YEAR(SalesDataTable[[#This Row],[Order Date]])</f>
        <v>2026</v>
      </c>
      <c r="D1969" s="10" t="str">
        <f>"Q"&amp;ROUNDUP(MONTH(SalesDataTable[[#This Row],[Order Date]])/3,0)</f>
        <v>Q3</v>
      </c>
      <c r="E1969" s="4" t="str">
        <f>TEXT(SalesDataTable[[#This Row],[Order Date]],"mmm")</f>
        <v>Sep</v>
      </c>
      <c r="F1969" s="4" t="s">
        <v>11</v>
      </c>
      <c r="G1969" s="4" t="s">
        <v>52</v>
      </c>
      <c r="H1969" s="4" t="s">
        <v>2</v>
      </c>
      <c r="I1969" s="4" t="s">
        <v>13</v>
      </c>
      <c r="J1969" s="4" t="s">
        <v>9</v>
      </c>
      <c r="K1969" s="4" t="s">
        <v>17</v>
      </c>
      <c r="L1969" s="8">
        <v>5</v>
      </c>
      <c r="M1969" s="5">
        <v>147.21</v>
      </c>
      <c r="N1969" s="6">
        <v>0.05</v>
      </c>
      <c r="O1969" s="5">
        <v>79.14</v>
      </c>
      <c r="P1969" s="5">
        <f t="shared" si="120"/>
        <v>699.24750000000006</v>
      </c>
      <c r="Q1969" s="5">
        <f t="shared" si="121"/>
        <v>395.7</v>
      </c>
      <c r="R1969" s="5">
        <f t="shared" si="122"/>
        <v>303.54750000000007</v>
      </c>
      <c r="S1969" s="7">
        <f t="shared" si="123"/>
        <v>0.43410594961011667</v>
      </c>
    </row>
    <row r="1970" spans="1:19" ht="15.6">
      <c r="A1970" s="2">
        <v>2921</v>
      </c>
      <c r="B1970" s="3">
        <v>46289</v>
      </c>
      <c r="C1970" s="4">
        <f>YEAR(SalesDataTable[[#This Row],[Order Date]])</f>
        <v>2026</v>
      </c>
      <c r="D1970" s="10" t="str">
        <f>"Q"&amp;ROUNDUP(MONTH(SalesDataTable[[#This Row],[Order Date]])/3,0)</f>
        <v>Q3</v>
      </c>
      <c r="E1970" s="4" t="str">
        <f>TEXT(SalesDataTable[[#This Row],[Order Date]],"mmm")</f>
        <v>Sep</v>
      </c>
      <c r="F1970" s="4" t="s">
        <v>0</v>
      </c>
      <c r="G1970" s="4" t="s">
        <v>1</v>
      </c>
      <c r="H1970" s="4" t="s">
        <v>2</v>
      </c>
      <c r="I1970" s="4" t="s">
        <v>13</v>
      </c>
      <c r="J1970" s="4" t="s">
        <v>23</v>
      </c>
      <c r="K1970" s="4" t="s">
        <v>29</v>
      </c>
      <c r="L1970" s="8">
        <v>3</v>
      </c>
      <c r="M1970" s="5">
        <v>195.68</v>
      </c>
      <c r="N1970" s="6">
        <v>0.05</v>
      </c>
      <c r="O1970" s="5">
        <v>102.16</v>
      </c>
      <c r="P1970" s="5">
        <f t="shared" si="120"/>
        <v>557.68799999999999</v>
      </c>
      <c r="Q1970" s="5">
        <f t="shared" si="121"/>
        <v>306.48</v>
      </c>
      <c r="R1970" s="5">
        <f t="shared" si="122"/>
        <v>251.20799999999997</v>
      </c>
      <c r="S1970" s="7">
        <f t="shared" si="123"/>
        <v>0.45044541033696256</v>
      </c>
    </row>
    <row r="1971" spans="1:19" ht="15.6">
      <c r="A1971" s="2">
        <v>3108</v>
      </c>
      <c r="B1971" s="3">
        <v>46289</v>
      </c>
      <c r="C1971" s="4">
        <f>YEAR(SalesDataTable[[#This Row],[Order Date]])</f>
        <v>2026</v>
      </c>
      <c r="D1971" s="10" t="str">
        <f>"Q"&amp;ROUNDUP(MONTH(SalesDataTable[[#This Row],[Order Date]])/3,0)</f>
        <v>Q3</v>
      </c>
      <c r="E1971" s="4" t="str">
        <f>TEXT(SalesDataTable[[#This Row],[Order Date]],"mmm")</f>
        <v>Sep</v>
      </c>
      <c r="F1971" s="4" t="s">
        <v>6</v>
      </c>
      <c r="G1971" s="4" t="s">
        <v>41</v>
      </c>
      <c r="H1971" s="4" t="s">
        <v>8</v>
      </c>
      <c r="I1971" s="4" t="s">
        <v>16</v>
      </c>
      <c r="J1971" s="4" t="s">
        <v>9</v>
      </c>
      <c r="K1971" s="4" t="s">
        <v>10</v>
      </c>
      <c r="L1971" s="8">
        <v>5</v>
      </c>
      <c r="M1971" s="5">
        <v>90.05</v>
      </c>
      <c r="N1971" s="6">
        <v>0.15</v>
      </c>
      <c r="O1971" s="5">
        <v>44.12</v>
      </c>
      <c r="P1971" s="5">
        <f t="shared" si="120"/>
        <v>382.71249999999998</v>
      </c>
      <c r="Q1971" s="5">
        <f t="shared" si="121"/>
        <v>220.6</v>
      </c>
      <c r="R1971" s="5">
        <f t="shared" si="122"/>
        <v>162.11249999999998</v>
      </c>
      <c r="S1971" s="7">
        <f t="shared" si="123"/>
        <v>0.42358820263252439</v>
      </c>
    </row>
    <row r="1972" spans="1:19" ht="15.6">
      <c r="A1972" s="2">
        <v>3226</v>
      </c>
      <c r="B1972" s="3">
        <v>46289</v>
      </c>
      <c r="C1972" s="4">
        <f>YEAR(SalesDataTable[[#This Row],[Order Date]])</f>
        <v>2026</v>
      </c>
      <c r="D1972" s="10" t="str">
        <f>"Q"&amp;ROUNDUP(MONTH(SalesDataTable[[#This Row],[Order Date]])/3,0)</f>
        <v>Q3</v>
      </c>
      <c r="E1972" s="4" t="str">
        <f>TEXT(SalesDataTable[[#This Row],[Order Date]],"mmm")</f>
        <v>Sep</v>
      </c>
      <c r="F1972" s="4" t="s">
        <v>20</v>
      </c>
      <c r="G1972" s="4" t="s">
        <v>47</v>
      </c>
      <c r="H1972" s="4" t="s">
        <v>28</v>
      </c>
      <c r="I1972" s="4" t="s">
        <v>3</v>
      </c>
      <c r="J1972" s="4" t="s">
        <v>23</v>
      </c>
      <c r="K1972" s="4" t="s">
        <v>24</v>
      </c>
      <c r="L1972" s="8">
        <v>1</v>
      </c>
      <c r="M1972" s="5">
        <v>345.48</v>
      </c>
      <c r="N1972" s="6">
        <v>0</v>
      </c>
      <c r="O1972" s="5">
        <v>196.31</v>
      </c>
      <c r="P1972" s="5">
        <f t="shared" si="120"/>
        <v>345.48</v>
      </c>
      <c r="Q1972" s="5">
        <f t="shared" si="121"/>
        <v>196.31</v>
      </c>
      <c r="R1972" s="5">
        <f t="shared" si="122"/>
        <v>149.17000000000002</v>
      </c>
      <c r="S1972" s="7">
        <f t="shared" si="123"/>
        <v>0.43177607965728843</v>
      </c>
    </row>
    <row r="1973" spans="1:19" ht="15.6">
      <c r="A1973" s="2">
        <v>3286</v>
      </c>
      <c r="B1973" s="3">
        <v>46289</v>
      </c>
      <c r="C1973" s="4">
        <f>YEAR(SalesDataTable[[#This Row],[Order Date]])</f>
        <v>2026</v>
      </c>
      <c r="D1973" s="10" t="str">
        <f>"Q"&amp;ROUNDUP(MONTH(SalesDataTable[[#This Row],[Order Date]])/3,0)</f>
        <v>Q3</v>
      </c>
      <c r="E1973" s="4" t="str">
        <f>TEXT(SalesDataTable[[#This Row],[Order Date]],"mmm")</f>
        <v>Sep</v>
      </c>
      <c r="F1973" s="4" t="s">
        <v>20</v>
      </c>
      <c r="G1973" s="4" t="s">
        <v>21</v>
      </c>
      <c r="H1973" s="4" t="s">
        <v>2</v>
      </c>
      <c r="I1973" s="4" t="s">
        <v>13</v>
      </c>
      <c r="J1973" s="4" t="s">
        <v>14</v>
      </c>
      <c r="K1973" s="4" t="s">
        <v>32</v>
      </c>
      <c r="L1973" s="8">
        <v>1</v>
      </c>
      <c r="M1973" s="5">
        <v>46.23</v>
      </c>
      <c r="N1973" s="6">
        <v>0.1</v>
      </c>
      <c r="O1973" s="5">
        <v>18.34</v>
      </c>
      <c r="P1973" s="5">
        <f t="shared" si="120"/>
        <v>41.606999999999999</v>
      </c>
      <c r="Q1973" s="5">
        <f t="shared" si="121"/>
        <v>18.34</v>
      </c>
      <c r="R1973" s="5">
        <f t="shared" si="122"/>
        <v>23.266999999999999</v>
      </c>
      <c r="S1973" s="7">
        <f t="shared" si="123"/>
        <v>0.55920878698295962</v>
      </c>
    </row>
    <row r="1974" spans="1:19" ht="15.6">
      <c r="A1974" s="2">
        <v>4510</v>
      </c>
      <c r="B1974" s="3">
        <v>46289</v>
      </c>
      <c r="C1974" s="4">
        <f>YEAR(SalesDataTable[[#This Row],[Order Date]])</f>
        <v>2026</v>
      </c>
      <c r="D1974" s="10" t="str">
        <f>"Q"&amp;ROUNDUP(MONTH(SalesDataTable[[#This Row],[Order Date]])/3,0)</f>
        <v>Q3</v>
      </c>
      <c r="E1974" s="4" t="str">
        <f>TEXT(SalesDataTable[[#This Row],[Order Date]],"mmm")</f>
        <v>Sep</v>
      </c>
      <c r="F1974" s="4" t="s">
        <v>0</v>
      </c>
      <c r="G1974" s="4" t="s">
        <v>1</v>
      </c>
      <c r="H1974" s="4" t="s">
        <v>28</v>
      </c>
      <c r="I1974" s="4" t="s">
        <v>3</v>
      </c>
      <c r="J1974" s="4" t="s">
        <v>23</v>
      </c>
      <c r="K1974" s="4" t="s">
        <v>40</v>
      </c>
      <c r="L1974" s="8">
        <v>3</v>
      </c>
      <c r="M1974" s="5">
        <v>82.38</v>
      </c>
      <c r="N1974" s="6">
        <v>0.15</v>
      </c>
      <c r="O1974" s="5">
        <v>39.020000000000003</v>
      </c>
      <c r="P1974" s="5">
        <f t="shared" si="120"/>
        <v>210.06899999999999</v>
      </c>
      <c r="Q1974" s="5">
        <f t="shared" si="121"/>
        <v>117.06</v>
      </c>
      <c r="R1974" s="5">
        <f t="shared" si="122"/>
        <v>93.008999999999986</v>
      </c>
      <c r="S1974" s="7">
        <f t="shared" si="123"/>
        <v>0.44275452351370259</v>
      </c>
    </row>
    <row r="1975" spans="1:19" ht="15.6">
      <c r="A1975" s="2">
        <v>2069</v>
      </c>
      <c r="B1975" s="3">
        <v>46290</v>
      </c>
      <c r="C1975" s="4">
        <f>YEAR(SalesDataTable[[#This Row],[Order Date]])</f>
        <v>2026</v>
      </c>
      <c r="D1975" s="10" t="str">
        <f>"Q"&amp;ROUNDUP(MONTH(SalesDataTable[[#This Row],[Order Date]])/3,0)</f>
        <v>Q3</v>
      </c>
      <c r="E1975" s="4" t="str">
        <f>TEXT(SalesDataTable[[#This Row],[Order Date]],"mmm")</f>
        <v>Sep</v>
      </c>
      <c r="F1975" s="4" t="s">
        <v>20</v>
      </c>
      <c r="G1975" s="4" t="s">
        <v>31</v>
      </c>
      <c r="H1975" s="4" t="s">
        <v>2</v>
      </c>
      <c r="I1975" s="4" t="s">
        <v>13</v>
      </c>
      <c r="J1975" s="4" t="s">
        <v>23</v>
      </c>
      <c r="K1975" s="4" t="s">
        <v>24</v>
      </c>
      <c r="L1975" s="8">
        <v>1</v>
      </c>
      <c r="M1975" s="5">
        <v>344.79</v>
      </c>
      <c r="N1975" s="6">
        <v>0</v>
      </c>
      <c r="O1975" s="5">
        <v>189.63</v>
      </c>
      <c r="P1975" s="5">
        <f t="shared" si="120"/>
        <v>344.79</v>
      </c>
      <c r="Q1975" s="5">
        <f t="shared" si="121"/>
        <v>189.63</v>
      </c>
      <c r="R1975" s="5">
        <f t="shared" si="122"/>
        <v>155.16000000000003</v>
      </c>
      <c r="S1975" s="7">
        <f t="shared" si="123"/>
        <v>0.45001305142260511</v>
      </c>
    </row>
    <row r="1976" spans="1:19" ht="15.6">
      <c r="A1976" s="2">
        <v>95</v>
      </c>
      <c r="B1976" s="3">
        <v>46291</v>
      </c>
      <c r="C1976" s="4">
        <f>YEAR(SalesDataTable[[#This Row],[Order Date]])</f>
        <v>2026</v>
      </c>
      <c r="D1976" s="10" t="str">
        <f>"Q"&amp;ROUNDUP(MONTH(SalesDataTable[[#This Row],[Order Date]])/3,0)</f>
        <v>Q3</v>
      </c>
      <c r="E1976" s="4" t="str">
        <f>TEXT(SalesDataTable[[#This Row],[Order Date]],"mmm")</f>
        <v>Sep</v>
      </c>
      <c r="F1976" s="4" t="s">
        <v>0</v>
      </c>
      <c r="G1976" s="4" t="s">
        <v>1</v>
      </c>
      <c r="H1976" s="4" t="s">
        <v>28</v>
      </c>
      <c r="I1976" s="4" t="s">
        <v>3</v>
      </c>
      <c r="J1976" s="4" t="s">
        <v>9</v>
      </c>
      <c r="K1976" s="4" t="s">
        <v>46</v>
      </c>
      <c r="L1976" s="8">
        <v>1</v>
      </c>
      <c r="M1976" s="5">
        <v>73.06</v>
      </c>
      <c r="N1976" s="6">
        <v>0.05</v>
      </c>
      <c r="O1976" s="5">
        <v>31.42</v>
      </c>
      <c r="P1976" s="5">
        <f t="shared" si="120"/>
        <v>69.406999999999996</v>
      </c>
      <c r="Q1976" s="5">
        <f t="shared" si="121"/>
        <v>31.42</v>
      </c>
      <c r="R1976" s="5">
        <f t="shared" si="122"/>
        <v>37.986999999999995</v>
      </c>
      <c r="S1976" s="7">
        <f t="shared" si="123"/>
        <v>0.54730790842422228</v>
      </c>
    </row>
    <row r="1977" spans="1:19" ht="15.6">
      <c r="A1977" s="2">
        <v>160</v>
      </c>
      <c r="B1977" s="3">
        <v>46291</v>
      </c>
      <c r="C1977" s="4">
        <f>YEAR(SalesDataTable[[#This Row],[Order Date]])</f>
        <v>2026</v>
      </c>
      <c r="D1977" s="10" t="str">
        <f>"Q"&amp;ROUNDUP(MONTH(SalesDataTable[[#This Row],[Order Date]])/3,0)</f>
        <v>Q3</v>
      </c>
      <c r="E1977" s="4" t="str">
        <f>TEXT(SalesDataTable[[#This Row],[Order Date]],"mmm")</f>
        <v>Sep</v>
      </c>
      <c r="F1977" s="4" t="s">
        <v>20</v>
      </c>
      <c r="G1977" s="4" t="s">
        <v>33</v>
      </c>
      <c r="H1977" s="4" t="s">
        <v>2</v>
      </c>
      <c r="I1977" s="4" t="s">
        <v>3</v>
      </c>
      <c r="J1977" s="4" t="s">
        <v>23</v>
      </c>
      <c r="K1977" s="4" t="s">
        <v>40</v>
      </c>
      <c r="L1977" s="8">
        <v>1</v>
      </c>
      <c r="M1977" s="5">
        <v>81.58</v>
      </c>
      <c r="N1977" s="6">
        <v>0.1</v>
      </c>
      <c r="O1977" s="5">
        <v>38.89</v>
      </c>
      <c r="P1977" s="5">
        <f t="shared" si="120"/>
        <v>73.421999999999997</v>
      </c>
      <c r="Q1977" s="5">
        <f t="shared" si="121"/>
        <v>38.89</v>
      </c>
      <c r="R1977" s="5">
        <f t="shared" si="122"/>
        <v>34.531999999999996</v>
      </c>
      <c r="S1977" s="7">
        <f t="shared" si="123"/>
        <v>0.47032224673803491</v>
      </c>
    </row>
    <row r="1978" spans="1:19" ht="15.6">
      <c r="A1978" s="2">
        <v>407</v>
      </c>
      <c r="B1978" s="3">
        <v>46291</v>
      </c>
      <c r="C1978" s="4">
        <f>YEAR(SalesDataTable[[#This Row],[Order Date]])</f>
        <v>2026</v>
      </c>
      <c r="D1978" s="10" t="str">
        <f>"Q"&amp;ROUNDUP(MONTH(SalesDataTable[[#This Row],[Order Date]])/3,0)</f>
        <v>Q3</v>
      </c>
      <c r="E1978" s="4" t="str">
        <f>TEXT(SalesDataTable[[#This Row],[Order Date]],"mmm")</f>
        <v>Sep</v>
      </c>
      <c r="F1978" s="4" t="s">
        <v>6</v>
      </c>
      <c r="G1978" s="4" t="s">
        <v>43</v>
      </c>
      <c r="H1978" s="4" t="s">
        <v>8</v>
      </c>
      <c r="I1978" s="4" t="s">
        <v>3</v>
      </c>
      <c r="J1978" s="4" t="s">
        <v>34</v>
      </c>
      <c r="K1978" s="4" t="s">
        <v>45</v>
      </c>
      <c r="L1978" s="8">
        <v>6</v>
      </c>
      <c r="M1978" s="5">
        <v>49.87</v>
      </c>
      <c r="N1978" s="6">
        <v>0.1</v>
      </c>
      <c r="O1978" s="5">
        <v>21.75</v>
      </c>
      <c r="P1978" s="5">
        <f t="shared" si="120"/>
        <v>269.298</v>
      </c>
      <c r="Q1978" s="5">
        <f t="shared" si="121"/>
        <v>130.5</v>
      </c>
      <c r="R1978" s="5">
        <f t="shared" si="122"/>
        <v>138.798</v>
      </c>
      <c r="S1978" s="7">
        <f t="shared" si="123"/>
        <v>0.51540672414945521</v>
      </c>
    </row>
    <row r="1979" spans="1:19" ht="15.6">
      <c r="A1979" s="2">
        <v>1395</v>
      </c>
      <c r="B1979" s="3">
        <v>46291</v>
      </c>
      <c r="C1979" s="4">
        <f>YEAR(SalesDataTable[[#This Row],[Order Date]])</f>
        <v>2026</v>
      </c>
      <c r="D1979" s="10" t="str">
        <f>"Q"&amp;ROUNDUP(MONTH(SalesDataTable[[#This Row],[Order Date]])/3,0)</f>
        <v>Q3</v>
      </c>
      <c r="E1979" s="4" t="str">
        <f>TEXT(SalesDataTable[[#This Row],[Order Date]],"mmm")</f>
        <v>Sep</v>
      </c>
      <c r="F1979" s="4" t="s">
        <v>11</v>
      </c>
      <c r="G1979" s="4" t="s">
        <v>18</v>
      </c>
      <c r="H1979" s="4" t="s">
        <v>2</v>
      </c>
      <c r="I1979" s="4" t="s">
        <v>13</v>
      </c>
      <c r="J1979" s="4" t="s">
        <v>4</v>
      </c>
      <c r="K1979" s="4" t="s">
        <v>26</v>
      </c>
      <c r="L1979" s="8">
        <v>2</v>
      </c>
      <c r="M1979" s="5">
        <v>39.81</v>
      </c>
      <c r="N1979" s="6">
        <v>0.05</v>
      </c>
      <c r="O1979" s="5">
        <v>16.87</v>
      </c>
      <c r="P1979" s="5">
        <f t="shared" si="120"/>
        <v>75.638999999999996</v>
      </c>
      <c r="Q1979" s="5">
        <f t="shared" si="121"/>
        <v>33.74</v>
      </c>
      <c r="R1979" s="5">
        <f t="shared" si="122"/>
        <v>41.898999999999994</v>
      </c>
      <c r="S1979" s="7">
        <f t="shared" si="123"/>
        <v>0.55393381721069812</v>
      </c>
    </row>
    <row r="1980" spans="1:19" ht="15.6">
      <c r="A1980" s="2">
        <v>2085</v>
      </c>
      <c r="B1980" s="3">
        <v>46291</v>
      </c>
      <c r="C1980" s="4">
        <f>YEAR(SalesDataTable[[#This Row],[Order Date]])</f>
        <v>2026</v>
      </c>
      <c r="D1980" s="10" t="str">
        <f>"Q"&amp;ROUNDUP(MONTH(SalesDataTable[[#This Row],[Order Date]])/3,0)</f>
        <v>Q3</v>
      </c>
      <c r="E1980" s="4" t="str">
        <f>TEXT(SalesDataTable[[#This Row],[Order Date]],"mmm")</f>
        <v>Sep</v>
      </c>
      <c r="F1980" s="4" t="s">
        <v>11</v>
      </c>
      <c r="G1980" s="4" t="s">
        <v>12</v>
      </c>
      <c r="H1980" s="4" t="s">
        <v>2</v>
      </c>
      <c r="I1980" s="4" t="s">
        <v>3</v>
      </c>
      <c r="J1980" s="4" t="s">
        <v>23</v>
      </c>
      <c r="K1980" s="4" t="s">
        <v>29</v>
      </c>
      <c r="L1980" s="8">
        <v>3</v>
      </c>
      <c r="M1980" s="5">
        <v>191.46</v>
      </c>
      <c r="N1980" s="6">
        <v>0</v>
      </c>
      <c r="O1980" s="5">
        <v>104.06</v>
      </c>
      <c r="P1980" s="5">
        <f t="shared" si="120"/>
        <v>574.38</v>
      </c>
      <c r="Q1980" s="5">
        <f t="shared" si="121"/>
        <v>312.18</v>
      </c>
      <c r="R1980" s="5">
        <f t="shared" si="122"/>
        <v>262.2</v>
      </c>
      <c r="S1980" s="7">
        <f t="shared" si="123"/>
        <v>0.45649221769560222</v>
      </c>
    </row>
    <row r="1981" spans="1:19" ht="15.6">
      <c r="A1981" s="2">
        <v>3124</v>
      </c>
      <c r="B1981" s="3">
        <v>46291</v>
      </c>
      <c r="C1981" s="4">
        <f>YEAR(SalesDataTable[[#This Row],[Order Date]])</f>
        <v>2026</v>
      </c>
      <c r="D1981" s="10" t="str">
        <f>"Q"&amp;ROUNDUP(MONTH(SalesDataTable[[#This Row],[Order Date]])/3,0)</f>
        <v>Q3</v>
      </c>
      <c r="E1981" s="4" t="str">
        <f>TEXT(SalesDataTable[[#This Row],[Order Date]],"mmm")</f>
        <v>Sep</v>
      </c>
      <c r="F1981" s="4" t="s">
        <v>11</v>
      </c>
      <c r="G1981" s="4" t="s">
        <v>25</v>
      </c>
      <c r="H1981" s="4" t="s">
        <v>2</v>
      </c>
      <c r="I1981" s="4" t="s">
        <v>3</v>
      </c>
      <c r="J1981" s="4" t="s">
        <v>14</v>
      </c>
      <c r="K1981" s="4" t="s">
        <v>32</v>
      </c>
      <c r="L1981" s="8">
        <v>3</v>
      </c>
      <c r="M1981" s="5">
        <v>46.48</v>
      </c>
      <c r="N1981" s="6">
        <v>0.05</v>
      </c>
      <c r="O1981" s="5">
        <v>18.82</v>
      </c>
      <c r="P1981" s="5">
        <f t="shared" si="120"/>
        <v>132.46799999999999</v>
      </c>
      <c r="Q1981" s="5">
        <f t="shared" si="121"/>
        <v>56.46</v>
      </c>
      <c r="R1981" s="5">
        <f t="shared" si="122"/>
        <v>76.007999999999981</v>
      </c>
      <c r="S1981" s="7">
        <f t="shared" si="123"/>
        <v>0.57378385723344494</v>
      </c>
    </row>
    <row r="1982" spans="1:19" ht="15.6">
      <c r="A1982" s="2">
        <v>3216</v>
      </c>
      <c r="B1982" s="3">
        <v>46291</v>
      </c>
      <c r="C1982" s="4">
        <f>YEAR(SalesDataTable[[#This Row],[Order Date]])</f>
        <v>2026</v>
      </c>
      <c r="D1982" s="10" t="str">
        <f>"Q"&amp;ROUNDUP(MONTH(SalesDataTable[[#This Row],[Order Date]])/3,0)</f>
        <v>Q3</v>
      </c>
      <c r="E1982" s="4" t="str">
        <f>TEXT(SalesDataTable[[#This Row],[Order Date]],"mmm")</f>
        <v>Sep</v>
      </c>
      <c r="F1982" s="4" t="s">
        <v>6</v>
      </c>
      <c r="G1982" s="4" t="s">
        <v>43</v>
      </c>
      <c r="H1982" s="4" t="s">
        <v>19</v>
      </c>
      <c r="I1982" s="4" t="s">
        <v>3</v>
      </c>
      <c r="J1982" s="4" t="s">
        <v>14</v>
      </c>
      <c r="K1982" s="4" t="s">
        <v>15</v>
      </c>
      <c r="L1982" s="8">
        <v>2</v>
      </c>
      <c r="M1982" s="5">
        <v>35.44</v>
      </c>
      <c r="N1982" s="6">
        <v>0.1</v>
      </c>
      <c r="O1982" s="5">
        <v>13.2</v>
      </c>
      <c r="P1982" s="5">
        <f t="shared" si="120"/>
        <v>63.791999999999994</v>
      </c>
      <c r="Q1982" s="5">
        <f t="shared" si="121"/>
        <v>26.4</v>
      </c>
      <c r="R1982" s="5">
        <f t="shared" si="122"/>
        <v>37.391999999999996</v>
      </c>
      <c r="S1982" s="7">
        <f t="shared" si="123"/>
        <v>0.58615500376222718</v>
      </c>
    </row>
    <row r="1983" spans="1:19" ht="15.6">
      <c r="A1983" s="2">
        <v>3743</v>
      </c>
      <c r="B1983" s="3">
        <v>46291</v>
      </c>
      <c r="C1983" s="4">
        <f>YEAR(SalesDataTable[[#This Row],[Order Date]])</f>
        <v>2026</v>
      </c>
      <c r="D1983" s="10" t="str">
        <f>"Q"&amp;ROUNDUP(MONTH(SalesDataTable[[#This Row],[Order Date]])/3,0)</f>
        <v>Q3</v>
      </c>
      <c r="E1983" s="4" t="str">
        <f>TEXT(SalesDataTable[[#This Row],[Order Date]],"mmm")</f>
        <v>Sep</v>
      </c>
      <c r="F1983" s="4" t="s">
        <v>11</v>
      </c>
      <c r="G1983" s="4" t="s">
        <v>12</v>
      </c>
      <c r="H1983" s="4" t="s">
        <v>2</v>
      </c>
      <c r="I1983" s="4" t="s">
        <v>13</v>
      </c>
      <c r="J1983" s="4" t="s">
        <v>34</v>
      </c>
      <c r="K1983" s="4" t="s">
        <v>42</v>
      </c>
      <c r="L1983" s="8">
        <v>4</v>
      </c>
      <c r="M1983" s="5">
        <v>36.159999999999997</v>
      </c>
      <c r="N1983" s="6">
        <v>0.05</v>
      </c>
      <c r="O1983" s="5">
        <v>13.68</v>
      </c>
      <c r="P1983" s="5">
        <f t="shared" si="120"/>
        <v>137.40799999999999</v>
      </c>
      <c r="Q1983" s="5">
        <f t="shared" si="121"/>
        <v>54.72</v>
      </c>
      <c r="R1983" s="5">
        <f t="shared" si="122"/>
        <v>82.687999999999988</v>
      </c>
      <c r="S1983" s="7">
        <f t="shared" si="123"/>
        <v>0.60176991150442471</v>
      </c>
    </row>
    <row r="1984" spans="1:19" ht="15.6">
      <c r="A1984" s="2">
        <v>3788</v>
      </c>
      <c r="B1984" s="3">
        <v>46291</v>
      </c>
      <c r="C1984" s="4">
        <f>YEAR(SalesDataTable[[#This Row],[Order Date]])</f>
        <v>2026</v>
      </c>
      <c r="D1984" s="10" t="str">
        <f>"Q"&amp;ROUNDUP(MONTH(SalesDataTable[[#This Row],[Order Date]])/3,0)</f>
        <v>Q3</v>
      </c>
      <c r="E1984" s="4" t="str">
        <f>TEXT(SalesDataTable[[#This Row],[Order Date]],"mmm")</f>
        <v>Sep</v>
      </c>
      <c r="F1984" s="4" t="s">
        <v>20</v>
      </c>
      <c r="G1984" s="4" t="s">
        <v>33</v>
      </c>
      <c r="H1984" s="4" t="s">
        <v>2</v>
      </c>
      <c r="I1984" s="4" t="s">
        <v>3</v>
      </c>
      <c r="J1984" s="4" t="s">
        <v>34</v>
      </c>
      <c r="K1984" s="4" t="s">
        <v>42</v>
      </c>
      <c r="L1984" s="8">
        <v>2</v>
      </c>
      <c r="M1984" s="5">
        <v>35.93</v>
      </c>
      <c r="N1984" s="6">
        <v>0</v>
      </c>
      <c r="O1984" s="5">
        <v>13.91</v>
      </c>
      <c r="P1984" s="5">
        <f t="shared" si="120"/>
        <v>71.86</v>
      </c>
      <c r="Q1984" s="5">
        <f t="shared" si="121"/>
        <v>27.82</v>
      </c>
      <c r="R1984" s="5">
        <f t="shared" si="122"/>
        <v>44.04</v>
      </c>
      <c r="S1984" s="7">
        <f t="shared" si="123"/>
        <v>0.6128583356526579</v>
      </c>
    </row>
    <row r="1985" spans="1:19" ht="15.6">
      <c r="A1985" s="2">
        <v>4883</v>
      </c>
      <c r="B1985" s="3">
        <v>46291</v>
      </c>
      <c r="C1985" s="4">
        <f>YEAR(SalesDataTable[[#This Row],[Order Date]])</f>
        <v>2026</v>
      </c>
      <c r="D1985" s="10" t="str">
        <f>"Q"&amp;ROUNDUP(MONTH(SalesDataTable[[#This Row],[Order Date]])/3,0)</f>
        <v>Q3</v>
      </c>
      <c r="E1985" s="4" t="str">
        <f>TEXT(SalesDataTable[[#This Row],[Order Date]],"mmm")</f>
        <v>Sep</v>
      </c>
      <c r="F1985" s="4" t="s">
        <v>20</v>
      </c>
      <c r="G1985" s="4" t="s">
        <v>33</v>
      </c>
      <c r="H1985" s="4" t="s">
        <v>2</v>
      </c>
      <c r="I1985" s="4" t="s">
        <v>16</v>
      </c>
      <c r="J1985" s="4" t="s">
        <v>23</v>
      </c>
      <c r="K1985" s="4" t="s">
        <v>29</v>
      </c>
      <c r="L1985" s="8">
        <v>1</v>
      </c>
      <c r="M1985" s="5">
        <v>199.7</v>
      </c>
      <c r="N1985" s="6">
        <v>0</v>
      </c>
      <c r="O1985" s="5">
        <v>103.77</v>
      </c>
      <c r="P1985" s="5">
        <f t="shared" si="120"/>
        <v>199.7</v>
      </c>
      <c r="Q1985" s="5">
        <f t="shared" si="121"/>
        <v>103.77</v>
      </c>
      <c r="R1985" s="5">
        <f t="shared" si="122"/>
        <v>95.929999999999993</v>
      </c>
      <c r="S1985" s="7">
        <f t="shared" si="123"/>
        <v>0.4803705558337506</v>
      </c>
    </row>
    <row r="1986" spans="1:19" ht="15.6">
      <c r="A1986" s="2">
        <v>1577</v>
      </c>
      <c r="B1986" s="3">
        <v>46292</v>
      </c>
      <c r="C1986" s="4">
        <f>YEAR(SalesDataTable[[#This Row],[Order Date]])</f>
        <v>2026</v>
      </c>
      <c r="D1986" s="10" t="str">
        <f>"Q"&amp;ROUNDUP(MONTH(SalesDataTable[[#This Row],[Order Date]])/3,0)</f>
        <v>Q3</v>
      </c>
      <c r="E1986" s="4" t="str">
        <f>TEXT(SalesDataTable[[#This Row],[Order Date]],"mmm")</f>
        <v>Sep</v>
      </c>
      <c r="F1986" s="4" t="s">
        <v>20</v>
      </c>
      <c r="G1986" s="4" t="s">
        <v>21</v>
      </c>
      <c r="H1986" s="4" t="s">
        <v>2</v>
      </c>
      <c r="I1986" s="4" t="s">
        <v>13</v>
      </c>
      <c r="J1986" s="4" t="s">
        <v>9</v>
      </c>
      <c r="K1986" s="4" t="s">
        <v>37</v>
      </c>
      <c r="L1986" s="8">
        <v>4</v>
      </c>
      <c r="M1986" s="5">
        <v>154.28</v>
      </c>
      <c r="N1986" s="6">
        <v>0.05</v>
      </c>
      <c r="O1986" s="5">
        <v>78.180000000000007</v>
      </c>
      <c r="P1986" s="5">
        <f t="shared" ref="P1986:P2049" si="124">L1986*M1986*(1-N1986)</f>
        <v>586.26400000000001</v>
      </c>
      <c r="Q1986" s="5">
        <f t="shared" ref="Q1986:Q2049" si="125">L1986*O1986</f>
        <v>312.72000000000003</v>
      </c>
      <c r="R1986" s="5">
        <f t="shared" ref="R1986:R2049" si="126">P1986-Q1986</f>
        <v>273.54399999999998</v>
      </c>
      <c r="S1986" s="7">
        <f t="shared" ref="S1986:S2049" si="127">IFERROR(R1986/P1986,0)</f>
        <v>0.46658843115047144</v>
      </c>
    </row>
    <row r="1987" spans="1:19" ht="15.6">
      <c r="A1987" s="2">
        <v>2310</v>
      </c>
      <c r="B1987" s="3">
        <v>46292</v>
      </c>
      <c r="C1987" s="4">
        <f>YEAR(SalesDataTable[[#This Row],[Order Date]])</f>
        <v>2026</v>
      </c>
      <c r="D1987" s="10" t="str">
        <f>"Q"&amp;ROUNDUP(MONTH(SalesDataTable[[#This Row],[Order Date]])/3,0)</f>
        <v>Q3</v>
      </c>
      <c r="E1987" s="4" t="str">
        <f>TEXT(SalesDataTable[[#This Row],[Order Date]],"mmm")</f>
        <v>Sep</v>
      </c>
      <c r="F1987" s="4" t="s">
        <v>0</v>
      </c>
      <c r="G1987" s="4" t="s">
        <v>50</v>
      </c>
      <c r="H1987" s="4" t="s">
        <v>2</v>
      </c>
      <c r="I1987" s="4" t="s">
        <v>3</v>
      </c>
      <c r="J1987" s="4" t="s">
        <v>14</v>
      </c>
      <c r="K1987" s="4" t="s">
        <v>48</v>
      </c>
      <c r="L1987" s="8">
        <v>1</v>
      </c>
      <c r="M1987" s="5">
        <v>165.44</v>
      </c>
      <c r="N1987" s="6">
        <v>0</v>
      </c>
      <c r="O1987" s="5">
        <v>88.25</v>
      </c>
      <c r="P1987" s="5">
        <f t="shared" si="124"/>
        <v>165.44</v>
      </c>
      <c r="Q1987" s="5">
        <f t="shared" si="125"/>
        <v>88.25</v>
      </c>
      <c r="R1987" s="5">
        <f t="shared" si="126"/>
        <v>77.19</v>
      </c>
      <c r="S1987" s="7">
        <f t="shared" si="127"/>
        <v>0.46657398452611215</v>
      </c>
    </row>
    <row r="1988" spans="1:19" ht="15.6">
      <c r="A1988" s="2">
        <v>2383</v>
      </c>
      <c r="B1988" s="3">
        <v>46292</v>
      </c>
      <c r="C1988" s="4">
        <f>YEAR(SalesDataTable[[#This Row],[Order Date]])</f>
        <v>2026</v>
      </c>
      <c r="D1988" s="10" t="str">
        <f>"Q"&amp;ROUNDUP(MONTH(SalesDataTable[[#This Row],[Order Date]])/3,0)</f>
        <v>Q3</v>
      </c>
      <c r="E1988" s="4" t="str">
        <f>TEXT(SalesDataTable[[#This Row],[Order Date]],"mmm")</f>
        <v>Sep</v>
      </c>
      <c r="F1988" s="4" t="s">
        <v>20</v>
      </c>
      <c r="G1988" s="4" t="s">
        <v>31</v>
      </c>
      <c r="H1988" s="4" t="s">
        <v>2</v>
      </c>
      <c r="I1988" s="4" t="s">
        <v>3</v>
      </c>
      <c r="J1988" s="4" t="s">
        <v>14</v>
      </c>
      <c r="K1988" s="4" t="s">
        <v>44</v>
      </c>
      <c r="L1988" s="8">
        <v>2</v>
      </c>
      <c r="M1988" s="5">
        <v>130.29</v>
      </c>
      <c r="N1988" s="6">
        <v>0.1</v>
      </c>
      <c r="O1988" s="5">
        <v>67.97</v>
      </c>
      <c r="P1988" s="5">
        <f t="shared" si="124"/>
        <v>234.52199999999999</v>
      </c>
      <c r="Q1988" s="5">
        <f t="shared" si="125"/>
        <v>135.94</v>
      </c>
      <c r="R1988" s="5">
        <f t="shared" si="126"/>
        <v>98.581999999999994</v>
      </c>
      <c r="S1988" s="7">
        <f t="shared" si="127"/>
        <v>0.42035288800197845</v>
      </c>
    </row>
    <row r="1989" spans="1:19" ht="15.6">
      <c r="A1989" s="2">
        <v>2803</v>
      </c>
      <c r="B1989" s="3">
        <v>46292</v>
      </c>
      <c r="C1989" s="4">
        <f>YEAR(SalesDataTable[[#This Row],[Order Date]])</f>
        <v>2026</v>
      </c>
      <c r="D1989" s="10" t="str">
        <f>"Q"&amp;ROUNDUP(MONTH(SalesDataTable[[#This Row],[Order Date]])/3,0)</f>
        <v>Q3</v>
      </c>
      <c r="E1989" s="4" t="str">
        <f>TEXT(SalesDataTable[[#This Row],[Order Date]],"mmm")</f>
        <v>Sep</v>
      </c>
      <c r="F1989" s="4" t="s">
        <v>6</v>
      </c>
      <c r="G1989" s="4" t="s">
        <v>43</v>
      </c>
      <c r="H1989" s="4" t="s">
        <v>2</v>
      </c>
      <c r="I1989" s="4" t="s">
        <v>3</v>
      </c>
      <c r="J1989" s="4" t="s">
        <v>34</v>
      </c>
      <c r="K1989" s="4" t="s">
        <v>42</v>
      </c>
      <c r="L1989" s="8">
        <v>3</v>
      </c>
      <c r="M1989" s="5">
        <v>36.909999999999997</v>
      </c>
      <c r="N1989" s="6">
        <v>0.05</v>
      </c>
      <c r="O1989" s="5">
        <v>13.7</v>
      </c>
      <c r="P1989" s="5">
        <f t="shared" si="124"/>
        <v>105.19349999999999</v>
      </c>
      <c r="Q1989" s="5">
        <f t="shared" si="125"/>
        <v>41.099999999999994</v>
      </c>
      <c r="R1989" s="5">
        <f t="shared" si="126"/>
        <v>64.093499999999992</v>
      </c>
      <c r="S1989" s="7">
        <f t="shared" si="127"/>
        <v>0.60929144861612172</v>
      </c>
    </row>
    <row r="1990" spans="1:19" ht="15.6">
      <c r="A1990" s="2">
        <v>4199</v>
      </c>
      <c r="B1990" s="3">
        <v>46292</v>
      </c>
      <c r="C1990" s="4">
        <f>YEAR(SalesDataTable[[#This Row],[Order Date]])</f>
        <v>2026</v>
      </c>
      <c r="D1990" s="10" t="str">
        <f>"Q"&amp;ROUNDUP(MONTH(SalesDataTable[[#This Row],[Order Date]])/3,0)</f>
        <v>Q3</v>
      </c>
      <c r="E1990" s="4" t="str">
        <f>TEXT(SalesDataTable[[#This Row],[Order Date]],"mmm")</f>
        <v>Sep</v>
      </c>
      <c r="F1990" s="4" t="s">
        <v>11</v>
      </c>
      <c r="G1990" s="4" t="s">
        <v>25</v>
      </c>
      <c r="H1990" s="4" t="s">
        <v>28</v>
      </c>
      <c r="I1990" s="4" t="s">
        <v>16</v>
      </c>
      <c r="J1990" s="4" t="s">
        <v>4</v>
      </c>
      <c r="K1990" s="4" t="s">
        <v>22</v>
      </c>
      <c r="L1990" s="8">
        <v>1</v>
      </c>
      <c r="M1990" s="5">
        <v>50.02</v>
      </c>
      <c r="N1990" s="6">
        <v>0</v>
      </c>
      <c r="O1990" s="5">
        <v>22.65</v>
      </c>
      <c r="P1990" s="5">
        <f t="shared" si="124"/>
        <v>50.02</v>
      </c>
      <c r="Q1990" s="5">
        <f t="shared" si="125"/>
        <v>22.65</v>
      </c>
      <c r="R1990" s="5">
        <f t="shared" si="126"/>
        <v>27.370000000000005</v>
      </c>
      <c r="S1990" s="7">
        <f t="shared" si="127"/>
        <v>0.54718112754898052</v>
      </c>
    </row>
    <row r="1991" spans="1:19" ht="15.6">
      <c r="A1991" s="2">
        <v>4517</v>
      </c>
      <c r="B1991" s="3">
        <v>46292</v>
      </c>
      <c r="C1991" s="4">
        <f>YEAR(SalesDataTable[[#This Row],[Order Date]])</f>
        <v>2026</v>
      </c>
      <c r="D1991" s="10" t="str">
        <f>"Q"&amp;ROUNDUP(MONTH(SalesDataTable[[#This Row],[Order Date]])/3,0)</f>
        <v>Q3</v>
      </c>
      <c r="E1991" s="4" t="str">
        <f>TEXT(SalesDataTable[[#This Row],[Order Date]],"mmm")</f>
        <v>Sep</v>
      </c>
      <c r="F1991" s="4" t="s">
        <v>6</v>
      </c>
      <c r="G1991" s="4" t="s">
        <v>43</v>
      </c>
      <c r="H1991" s="4" t="s">
        <v>2</v>
      </c>
      <c r="I1991" s="4" t="s">
        <v>3</v>
      </c>
      <c r="J1991" s="4" t="s">
        <v>23</v>
      </c>
      <c r="K1991" s="4" t="s">
        <v>40</v>
      </c>
      <c r="L1991" s="8">
        <v>1</v>
      </c>
      <c r="M1991" s="5">
        <v>83.32</v>
      </c>
      <c r="N1991" s="6">
        <v>0.05</v>
      </c>
      <c r="O1991" s="5">
        <v>38.93</v>
      </c>
      <c r="P1991" s="5">
        <f t="shared" si="124"/>
        <v>79.153999999999996</v>
      </c>
      <c r="Q1991" s="5">
        <f t="shared" si="125"/>
        <v>38.93</v>
      </c>
      <c r="R1991" s="5">
        <f t="shared" si="126"/>
        <v>40.223999999999997</v>
      </c>
      <c r="S1991" s="7">
        <f t="shared" si="127"/>
        <v>0.50817393940925282</v>
      </c>
    </row>
    <row r="1992" spans="1:19" ht="15.6">
      <c r="A1992" s="2">
        <v>80</v>
      </c>
      <c r="B1992" s="3">
        <v>46293</v>
      </c>
      <c r="C1992" s="4">
        <f>YEAR(SalesDataTable[[#This Row],[Order Date]])</f>
        <v>2026</v>
      </c>
      <c r="D1992" s="10" t="str">
        <f>"Q"&amp;ROUNDUP(MONTH(SalesDataTable[[#This Row],[Order Date]])/3,0)</f>
        <v>Q3</v>
      </c>
      <c r="E1992" s="4" t="str">
        <f>TEXT(SalesDataTable[[#This Row],[Order Date]],"mmm")</f>
        <v>Sep</v>
      </c>
      <c r="F1992" s="4" t="s">
        <v>0</v>
      </c>
      <c r="G1992" s="4" t="s">
        <v>50</v>
      </c>
      <c r="H1992" s="4" t="s">
        <v>8</v>
      </c>
      <c r="I1992" s="4" t="s">
        <v>16</v>
      </c>
      <c r="J1992" s="4" t="s">
        <v>9</v>
      </c>
      <c r="K1992" s="4" t="s">
        <v>46</v>
      </c>
      <c r="L1992" s="8">
        <v>10</v>
      </c>
      <c r="M1992" s="5">
        <v>71.040000000000006</v>
      </c>
      <c r="N1992" s="6">
        <v>0.2</v>
      </c>
      <c r="O1992" s="5">
        <v>31.7</v>
      </c>
      <c r="P1992" s="5">
        <f t="shared" si="124"/>
        <v>568.32000000000005</v>
      </c>
      <c r="Q1992" s="5">
        <f t="shared" si="125"/>
        <v>317</v>
      </c>
      <c r="R1992" s="5">
        <f t="shared" si="126"/>
        <v>251.32000000000005</v>
      </c>
      <c r="S1992" s="7">
        <f t="shared" si="127"/>
        <v>0.4422156531531532</v>
      </c>
    </row>
    <row r="1993" spans="1:19" ht="15.6">
      <c r="A1993" s="2">
        <v>370</v>
      </c>
      <c r="B1993" s="3">
        <v>46293</v>
      </c>
      <c r="C1993" s="4">
        <f>YEAR(SalesDataTable[[#This Row],[Order Date]])</f>
        <v>2026</v>
      </c>
      <c r="D1993" s="10" t="str">
        <f>"Q"&amp;ROUNDUP(MONTH(SalesDataTable[[#This Row],[Order Date]])/3,0)</f>
        <v>Q3</v>
      </c>
      <c r="E1993" s="4" t="str">
        <f>TEXT(SalesDataTable[[#This Row],[Order Date]],"mmm")</f>
        <v>Sep</v>
      </c>
      <c r="F1993" s="4" t="s">
        <v>20</v>
      </c>
      <c r="G1993" s="4" t="s">
        <v>31</v>
      </c>
      <c r="H1993" s="4" t="s">
        <v>19</v>
      </c>
      <c r="I1993" s="4" t="s">
        <v>3</v>
      </c>
      <c r="J1993" s="4" t="s">
        <v>4</v>
      </c>
      <c r="K1993" s="4" t="s">
        <v>26</v>
      </c>
      <c r="L1993" s="8">
        <v>2</v>
      </c>
      <c r="M1993" s="5">
        <v>40.83</v>
      </c>
      <c r="N1993" s="6">
        <v>0</v>
      </c>
      <c r="O1993" s="5">
        <v>16.850000000000001</v>
      </c>
      <c r="P1993" s="5">
        <f t="shared" si="124"/>
        <v>81.66</v>
      </c>
      <c r="Q1993" s="5">
        <f t="shared" si="125"/>
        <v>33.700000000000003</v>
      </c>
      <c r="R1993" s="5">
        <f t="shared" si="126"/>
        <v>47.959999999999994</v>
      </c>
      <c r="S1993" s="7">
        <f t="shared" si="127"/>
        <v>0.58731325006122947</v>
      </c>
    </row>
    <row r="1994" spans="1:19" ht="15.6">
      <c r="A1994" s="2">
        <v>417</v>
      </c>
      <c r="B1994" s="3">
        <v>46293</v>
      </c>
      <c r="C1994" s="4">
        <f>YEAR(SalesDataTable[[#This Row],[Order Date]])</f>
        <v>2026</v>
      </c>
      <c r="D1994" s="10" t="str">
        <f>"Q"&amp;ROUNDUP(MONTH(SalesDataTable[[#This Row],[Order Date]])/3,0)</f>
        <v>Q3</v>
      </c>
      <c r="E1994" s="4" t="str">
        <f>TEXT(SalesDataTable[[#This Row],[Order Date]],"mmm")</f>
        <v>Sep</v>
      </c>
      <c r="F1994" s="4" t="s">
        <v>6</v>
      </c>
      <c r="G1994" s="4" t="s">
        <v>49</v>
      </c>
      <c r="H1994" s="4" t="s">
        <v>28</v>
      </c>
      <c r="I1994" s="4" t="s">
        <v>3</v>
      </c>
      <c r="J1994" s="4" t="s">
        <v>23</v>
      </c>
      <c r="K1994" s="4" t="s">
        <v>51</v>
      </c>
      <c r="L1994" s="8">
        <v>1</v>
      </c>
      <c r="M1994" s="5">
        <v>121.64</v>
      </c>
      <c r="N1994" s="6">
        <v>0.15</v>
      </c>
      <c r="O1994" s="5">
        <v>61.56</v>
      </c>
      <c r="P1994" s="5">
        <f t="shared" si="124"/>
        <v>103.39399999999999</v>
      </c>
      <c r="Q1994" s="5">
        <f t="shared" si="125"/>
        <v>61.56</v>
      </c>
      <c r="R1994" s="5">
        <f t="shared" si="126"/>
        <v>41.833999999999989</v>
      </c>
      <c r="S1994" s="7">
        <f t="shared" si="127"/>
        <v>0.40460761746329565</v>
      </c>
    </row>
    <row r="1995" spans="1:19" ht="15.6">
      <c r="A1995" s="2">
        <v>437</v>
      </c>
      <c r="B1995" s="3">
        <v>46293</v>
      </c>
      <c r="C1995" s="4">
        <f>YEAR(SalesDataTable[[#This Row],[Order Date]])</f>
        <v>2026</v>
      </c>
      <c r="D1995" s="10" t="str">
        <f>"Q"&amp;ROUNDUP(MONTH(SalesDataTable[[#This Row],[Order Date]])/3,0)</f>
        <v>Q3</v>
      </c>
      <c r="E1995" s="4" t="str">
        <f>TEXT(SalesDataTable[[#This Row],[Order Date]],"mmm")</f>
        <v>Sep</v>
      </c>
      <c r="F1995" s="4" t="s">
        <v>6</v>
      </c>
      <c r="G1995" s="4" t="s">
        <v>7</v>
      </c>
      <c r="H1995" s="4" t="s">
        <v>19</v>
      </c>
      <c r="I1995" s="4" t="s">
        <v>13</v>
      </c>
      <c r="J1995" s="4" t="s">
        <v>14</v>
      </c>
      <c r="K1995" s="4" t="s">
        <v>48</v>
      </c>
      <c r="L1995" s="8">
        <v>1</v>
      </c>
      <c r="M1995" s="5">
        <v>164.7</v>
      </c>
      <c r="N1995" s="6">
        <v>0</v>
      </c>
      <c r="O1995" s="5">
        <v>86.02</v>
      </c>
      <c r="P1995" s="5">
        <f t="shared" si="124"/>
        <v>164.7</v>
      </c>
      <c r="Q1995" s="5">
        <f t="shared" si="125"/>
        <v>86.02</v>
      </c>
      <c r="R1995" s="5">
        <f t="shared" si="126"/>
        <v>78.679999999999993</v>
      </c>
      <c r="S1995" s="7">
        <f t="shared" si="127"/>
        <v>0.47771706132361869</v>
      </c>
    </row>
    <row r="1996" spans="1:19" ht="15.6">
      <c r="A1996" s="2">
        <v>790</v>
      </c>
      <c r="B1996" s="3">
        <v>46293</v>
      </c>
      <c r="C1996" s="4">
        <f>YEAR(SalesDataTable[[#This Row],[Order Date]])</f>
        <v>2026</v>
      </c>
      <c r="D1996" s="10" t="str">
        <f>"Q"&amp;ROUNDUP(MONTH(SalesDataTable[[#This Row],[Order Date]])/3,0)</f>
        <v>Q3</v>
      </c>
      <c r="E1996" s="4" t="str">
        <f>TEXT(SalesDataTable[[#This Row],[Order Date]],"mmm")</f>
        <v>Sep</v>
      </c>
      <c r="F1996" s="4" t="s">
        <v>20</v>
      </c>
      <c r="G1996" s="4" t="s">
        <v>31</v>
      </c>
      <c r="H1996" s="4" t="s">
        <v>28</v>
      </c>
      <c r="I1996" s="4" t="s">
        <v>13</v>
      </c>
      <c r="J1996" s="4" t="s">
        <v>23</v>
      </c>
      <c r="K1996" s="4" t="s">
        <v>29</v>
      </c>
      <c r="L1996" s="8">
        <v>1</v>
      </c>
      <c r="M1996" s="5">
        <v>199.09</v>
      </c>
      <c r="N1996" s="6">
        <v>0.05</v>
      </c>
      <c r="O1996" s="5">
        <v>106.57</v>
      </c>
      <c r="P1996" s="5">
        <f t="shared" si="124"/>
        <v>189.13550000000001</v>
      </c>
      <c r="Q1996" s="5">
        <f t="shared" si="125"/>
        <v>106.57</v>
      </c>
      <c r="R1996" s="5">
        <f t="shared" si="126"/>
        <v>82.565500000000014</v>
      </c>
      <c r="S1996" s="7">
        <f t="shared" si="127"/>
        <v>0.43654152710622812</v>
      </c>
    </row>
    <row r="1997" spans="1:19" ht="15.6">
      <c r="A1997" s="2">
        <v>1151</v>
      </c>
      <c r="B1997" s="3">
        <v>46293</v>
      </c>
      <c r="C1997" s="4">
        <f>YEAR(SalesDataTable[[#This Row],[Order Date]])</f>
        <v>2026</v>
      </c>
      <c r="D1997" s="10" t="str">
        <f>"Q"&amp;ROUNDUP(MONTH(SalesDataTable[[#This Row],[Order Date]])/3,0)</f>
        <v>Q3</v>
      </c>
      <c r="E1997" s="4" t="str">
        <f>TEXT(SalesDataTable[[#This Row],[Order Date]],"mmm")</f>
        <v>Sep</v>
      </c>
      <c r="F1997" s="4" t="s">
        <v>0</v>
      </c>
      <c r="G1997" s="4" t="s">
        <v>1</v>
      </c>
      <c r="H1997" s="4" t="s">
        <v>28</v>
      </c>
      <c r="I1997" s="4" t="s">
        <v>3</v>
      </c>
      <c r="J1997" s="4" t="s">
        <v>4</v>
      </c>
      <c r="K1997" s="4" t="s">
        <v>5</v>
      </c>
      <c r="L1997" s="8">
        <v>1</v>
      </c>
      <c r="M1997" s="5">
        <v>81.48</v>
      </c>
      <c r="N1997" s="6">
        <v>0</v>
      </c>
      <c r="O1997" s="5">
        <v>41.47</v>
      </c>
      <c r="P1997" s="5">
        <f t="shared" si="124"/>
        <v>81.48</v>
      </c>
      <c r="Q1997" s="5">
        <f t="shared" si="125"/>
        <v>41.47</v>
      </c>
      <c r="R1997" s="5">
        <f t="shared" si="126"/>
        <v>40.010000000000005</v>
      </c>
      <c r="S1997" s="7">
        <f t="shared" si="127"/>
        <v>0.4910407461953854</v>
      </c>
    </row>
    <row r="1998" spans="1:19" ht="15.6">
      <c r="A1998" s="2">
        <v>1331</v>
      </c>
      <c r="B1998" s="3">
        <v>46293</v>
      </c>
      <c r="C1998" s="4">
        <f>YEAR(SalesDataTable[[#This Row],[Order Date]])</f>
        <v>2026</v>
      </c>
      <c r="D1998" s="10" t="str">
        <f>"Q"&amp;ROUNDUP(MONTH(SalesDataTable[[#This Row],[Order Date]])/3,0)</f>
        <v>Q3</v>
      </c>
      <c r="E1998" s="4" t="str">
        <f>TEXT(SalesDataTable[[#This Row],[Order Date]],"mmm")</f>
        <v>Sep</v>
      </c>
      <c r="F1998" s="4" t="s">
        <v>0</v>
      </c>
      <c r="G1998" s="4" t="s">
        <v>1</v>
      </c>
      <c r="H1998" s="4" t="s">
        <v>2</v>
      </c>
      <c r="I1998" s="4" t="s">
        <v>13</v>
      </c>
      <c r="J1998" s="4" t="s">
        <v>34</v>
      </c>
      <c r="K1998" s="4" t="s">
        <v>35</v>
      </c>
      <c r="L1998" s="8">
        <v>3</v>
      </c>
      <c r="M1998" s="5">
        <v>39.450000000000003</v>
      </c>
      <c r="N1998" s="6">
        <v>0.05</v>
      </c>
      <c r="O1998" s="5">
        <v>15.1</v>
      </c>
      <c r="P1998" s="5">
        <f t="shared" si="124"/>
        <v>112.4325</v>
      </c>
      <c r="Q1998" s="5">
        <f t="shared" si="125"/>
        <v>45.3</v>
      </c>
      <c r="R1998" s="5">
        <f t="shared" si="126"/>
        <v>67.132500000000007</v>
      </c>
      <c r="S1998" s="7">
        <f t="shared" si="127"/>
        <v>0.59709158828630515</v>
      </c>
    </row>
    <row r="1999" spans="1:19" ht="15.6">
      <c r="A1999" s="2">
        <v>2388</v>
      </c>
      <c r="B1999" s="3">
        <v>46293</v>
      </c>
      <c r="C1999" s="4">
        <f>YEAR(SalesDataTable[[#This Row],[Order Date]])</f>
        <v>2026</v>
      </c>
      <c r="D1999" s="10" t="str">
        <f>"Q"&amp;ROUNDUP(MONTH(SalesDataTable[[#This Row],[Order Date]])/3,0)</f>
        <v>Q3</v>
      </c>
      <c r="E1999" s="4" t="str">
        <f>TEXT(SalesDataTable[[#This Row],[Order Date]],"mmm")</f>
        <v>Sep</v>
      </c>
      <c r="F1999" s="4" t="s">
        <v>20</v>
      </c>
      <c r="G1999" s="4" t="s">
        <v>33</v>
      </c>
      <c r="H1999" s="4" t="s">
        <v>2</v>
      </c>
      <c r="I1999" s="4" t="s">
        <v>3</v>
      </c>
      <c r="J1999" s="4" t="s">
        <v>9</v>
      </c>
      <c r="K1999" s="4" t="s">
        <v>10</v>
      </c>
      <c r="L1999" s="8">
        <v>3</v>
      </c>
      <c r="M1999" s="5">
        <v>93.22</v>
      </c>
      <c r="N1999" s="6">
        <v>0</v>
      </c>
      <c r="O1999" s="5">
        <v>46.75</v>
      </c>
      <c r="P1999" s="5">
        <f t="shared" si="124"/>
        <v>279.65999999999997</v>
      </c>
      <c r="Q1999" s="5">
        <f t="shared" si="125"/>
        <v>140.25</v>
      </c>
      <c r="R1999" s="5">
        <f t="shared" si="126"/>
        <v>139.40999999999997</v>
      </c>
      <c r="S1999" s="7">
        <f t="shared" si="127"/>
        <v>0.49849817635700489</v>
      </c>
    </row>
    <row r="2000" spans="1:19" ht="15.6">
      <c r="A2000" s="2">
        <v>2795</v>
      </c>
      <c r="B2000" s="3">
        <v>46293</v>
      </c>
      <c r="C2000" s="4">
        <f>YEAR(SalesDataTable[[#This Row],[Order Date]])</f>
        <v>2026</v>
      </c>
      <c r="D2000" s="10" t="str">
        <f>"Q"&amp;ROUNDUP(MONTH(SalesDataTable[[#This Row],[Order Date]])/3,0)</f>
        <v>Q3</v>
      </c>
      <c r="E2000" s="4" t="str">
        <f>TEXT(SalesDataTable[[#This Row],[Order Date]],"mmm")</f>
        <v>Sep</v>
      </c>
      <c r="F2000" s="4" t="s">
        <v>6</v>
      </c>
      <c r="G2000" s="4" t="s">
        <v>43</v>
      </c>
      <c r="H2000" s="4" t="s">
        <v>2</v>
      </c>
      <c r="I2000" s="4" t="s">
        <v>13</v>
      </c>
      <c r="J2000" s="4" t="s">
        <v>9</v>
      </c>
      <c r="K2000" s="4" t="s">
        <v>17</v>
      </c>
      <c r="L2000" s="8">
        <v>3</v>
      </c>
      <c r="M2000" s="5">
        <v>142.19</v>
      </c>
      <c r="N2000" s="6">
        <v>0.05</v>
      </c>
      <c r="O2000" s="5">
        <v>78.37</v>
      </c>
      <c r="P2000" s="5">
        <f t="shared" si="124"/>
        <v>405.24149999999997</v>
      </c>
      <c r="Q2000" s="5">
        <f t="shared" si="125"/>
        <v>235.11</v>
      </c>
      <c r="R2000" s="5">
        <f t="shared" si="126"/>
        <v>170.13149999999996</v>
      </c>
      <c r="S2000" s="7">
        <f t="shared" si="127"/>
        <v>0.41982743623246871</v>
      </c>
    </row>
    <row r="2001" spans="1:19" ht="15.6">
      <c r="A2001" s="2">
        <v>2840</v>
      </c>
      <c r="B2001" s="3">
        <v>46293</v>
      </c>
      <c r="C2001" s="4">
        <f>YEAR(SalesDataTable[[#This Row],[Order Date]])</f>
        <v>2026</v>
      </c>
      <c r="D2001" s="10" t="str">
        <f>"Q"&amp;ROUNDUP(MONTH(SalesDataTable[[#This Row],[Order Date]])/3,0)</f>
        <v>Q3</v>
      </c>
      <c r="E2001" s="4" t="str">
        <f>TEXT(SalesDataTable[[#This Row],[Order Date]],"mmm")</f>
        <v>Sep</v>
      </c>
      <c r="F2001" s="4" t="s">
        <v>0</v>
      </c>
      <c r="G2001" s="4" t="s">
        <v>1</v>
      </c>
      <c r="H2001" s="4" t="s">
        <v>2</v>
      </c>
      <c r="I2001" s="4" t="s">
        <v>3</v>
      </c>
      <c r="J2001" s="4" t="s">
        <v>9</v>
      </c>
      <c r="K2001" s="4" t="s">
        <v>37</v>
      </c>
      <c r="L2001" s="8">
        <v>2</v>
      </c>
      <c r="M2001" s="5">
        <v>151.69999999999999</v>
      </c>
      <c r="N2001" s="6">
        <v>0</v>
      </c>
      <c r="O2001" s="5">
        <v>77.19</v>
      </c>
      <c r="P2001" s="5">
        <f t="shared" si="124"/>
        <v>303.39999999999998</v>
      </c>
      <c r="Q2001" s="5">
        <f t="shared" si="125"/>
        <v>154.38</v>
      </c>
      <c r="R2001" s="5">
        <f t="shared" si="126"/>
        <v>149.01999999999998</v>
      </c>
      <c r="S2001" s="7">
        <f t="shared" si="127"/>
        <v>0.49116677653263019</v>
      </c>
    </row>
    <row r="2002" spans="1:19" ht="15.6">
      <c r="A2002" s="2">
        <v>2863</v>
      </c>
      <c r="B2002" s="3">
        <v>46293</v>
      </c>
      <c r="C2002" s="4">
        <f>YEAR(SalesDataTable[[#This Row],[Order Date]])</f>
        <v>2026</v>
      </c>
      <c r="D2002" s="10" t="str">
        <f>"Q"&amp;ROUNDUP(MONTH(SalesDataTable[[#This Row],[Order Date]])/3,0)</f>
        <v>Q3</v>
      </c>
      <c r="E2002" s="4" t="str">
        <f>TEXT(SalesDataTable[[#This Row],[Order Date]],"mmm")</f>
        <v>Sep</v>
      </c>
      <c r="F2002" s="4" t="s">
        <v>11</v>
      </c>
      <c r="G2002" s="4" t="s">
        <v>12</v>
      </c>
      <c r="H2002" s="4" t="s">
        <v>19</v>
      </c>
      <c r="I2002" s="4" t="s">
        <v>13</v>
      </c>
      <c r="J2002" s="4" t="s">
        <v>14</v>
      </c>
      <c r="K2002" s="4" t="s">
        <v>44</v>
      </c>
      <c r="L2002" s="8">
        <v>1</v>
      </c>
      <c r="M2002" s="5">
        <v>133.85</v>
      </c>
      <c r="N2002" s="6">
        <v>0.05</v>
      </c>
      <c r="O2002" s="5">
        <v>66.41</v>
      </c>
      <c r="P2002" s="5">
        <f t="shared" si="124"/>
        <v>127.15749999999998</v>
      </c>
      <c r="Q2002" s="5">
        <f t="shared" si="125"/>
        <v>66.41</v>
      </c>
      <c r="R2002" s="5">
        <f t="shared" si="126"/>
        <v>60.747499999999988</v>
      </c>
      <c r="S2002" s="7">
        <f t="shared" si="127"/>
        <v>0.47773430588050247</v>
      </c>
    </row>
    <row r="2003" spans="1:19" ht="15.6">
      <c r="A2003" s="2">
        <v>4522</v>
      </c>
      <c r="B2003" s="3">
        <v>46293</v>
      </c>
      <c r="C2003" s="4">
        <f>YEAR(SalesDataTable[[#This Row],[Order Date]])</f>
        <v>2026</v>
      </c>
      <c r="D2003" s="10" t="str">
        <f>"Q"&amp;ROUNDUP(MONTH(SalesDataTable[[#This Row],[Order Date]])/3,0)</f>
        <v>Q3</v>
      </c>
      <c r="E2003" s="4" t="str">
        <f>TEXT(SalesDataTable[[#This Row],[Order Date]],"mmm")</f>
        <v>Sep</v>
      </c>
      <c r="F2003" s="4" t="s">
        <v>20</v>
      </c>
      <c r="G2003" s="4" t="s">
        <v>47</v>
      </c>
      <c r="H2003" s="4" t="s">
        <v>28</v>
      </c>
      <c r="I2003" s="4" t="s">
        <v>16</v>
      </c>
      <c r="J2003" s="4" t="s">
        <v>23</v>
      </c>
      <c r="K2003" s="4" t="s">
        <v>51</v>
      </c>
      <c r="L2003" s="8">
        <v>6</v>
      </c>
      <c r="M2003" s="5">
        <v>125.62</v>
      </c>
      <c r="N2003" s="6">
        <v>0</v>
      </c>
      <c r="O2003" s="5">
        <v>61.34</v>
      </c>
      <c r="P2003" s="5">
        <f t="shared" si="124"/>
        <v>753.72</v>
      </c>
      <c r="Q2003" s="5">
        <f t="shared" si="125"/>
        <v>368.04</v>
      </c>
      <c r="R2003" s="5">
        <f t="shared" si="126"/>
        <v>385.68</v>
      </c>
      <c r="S2003" s="7">
        <f t="shared" si="127"/>
        <v>0.51170195828689702</v>
      </c>
    </row>
    <row r="2004" spans="1:19" ht="15.6">
      <c r="A2004" s="2">
        <v>5200</v>
      </c>
      <c r="B2004" s="3">
        <v>46293</v>
      </c>
      <c r="C2004" s="4">
        <f>YEAR(SalesDataTable[[#This Row],[Order Date]])</f>
        <v>2026</v>
      </c>
      <c r="D2004" s="10" t="str">
        <f>"Q"&amp;ROUNDUP(MONTH(SalesDataTable[[#This Row],[Order Date]])/3,0)</f>
        <v>Q3</v>
      </c>
      <c r="E2004" s="4" t="str">
        <f>TEXT(SalesDataTable[[#This Row],[Order Date]],"mmm")</f>
        <v>Sep</v>
      </c>
      <c r="F2004" s="4" t="s">
        <v>6</v>
      </c>
      <c r="G2004" s="4" t="s">
        <v>43</v>
      </c>
      <c r="H2004" s="4" t="s">
        <v>2</v>
      </c>
      <c r="I2004" s="4" t="s">
        <v>13</v>
      </c>
      <c r="J2004" s="4" t="s">
        <v>23</v>
      </c>
      <c r="K2004" s="4" t="s">
        <v>29</v>
      </c>
      <c r="L2004" s="8">
        <v>3</v>
      </c>
      <c r="M2004" s="5">
        <v>196.87</v>
      </c>
      <c r="N2004" s="6">
        <v>0.1</v>
      </c>
      <c r="O2004" s="5">
        <v>105.93</v>
      </c>
      <c r="P2004" s="5">
        <f t="shared" si="124"/>
        <v>531.54899999999998</v>
      </c>
      <c r="Q2004" s="5">
        <f t="shared" si="125"/>
        <v>317.79000000000002</v>
      </c>
      <c r="R2004" s="5">
        <f t="shared" si="126"/>
        <v>213.75899999999996</v>
      </c>
      <c r="S2004" s="7">
        <f t="shared" si="127"/>
        <v>0.40214354650276823</v>
      </c>
    </row>
    <row r="2005" spans="1:19" ht="15.6">
      <c r="A2005" s="2">
        <v>452</v>
      </c>
      <c r="B2005" s="3">
        <v>46294</v>
      </c>
      <c r="C2005" s="4">
        <f>YEAR(SalesDataTable[[#This Row],[Order Date]])</f>
        <v>2026</v>
      </c>
      <c r="D2005" s="10" t="str">
        <f>"Q"&amp;ROUNDUP(MONTH(SalesDataTable[[#This Row],[Order Date]])/3,0)</f>
        <v>Q3</v>
      </c>
      <c r="E2005" s="4" t="str">
        <f>TEXT(SalesDataTable[[#This Row],[Order Date]],"mmm")</f>
        <v>Sep</v>
      </c>
      <c r="F2005" s="4" t="s">
        <v>6</v>
      </c>
      <c r="G2005" s="4" t="s">
        <v>7</v>
      </c>
      <c r="H2005" s="4" t="s">
        <v>2</v>
      </c>
      <c r="I2005" s="4" t="s">
        <v>3</v>
      </c>
      <c r="J2005" s="4" t="s">
        <v>14</v>
      </c>
      <c r="K2005" s="4" t="s">
        <v>15</v>
      </c>
      <c r="L2005" s="8">
        <v>4</v>
      </c>
      <c r="M2005" s="5">
        <v>36.869999999999997</v>
      </c>
      <c r="N2005" s="6">
        <v>0</v>
      </c>
      <c r="O2005" s="5">
        <v>13.43</v>
      </c>
      <c r="P2005" s="5">
        <f t="shared" si="124"/>
        <v>147.47999999999999</v>
      </c>
      <c r="Q2005" s="5">
        <f t="shared" si="125"/>
        <v>53.72</v>
      </c>
      <c r="R2005" s="5">
        <f t="shared" si="126"/>
        <v>93.759999999999991</v>
      </c>
      <c r="S2005" s="7">
        <f t="shared" si="127"/>
        <v>0.63574721996202876</v>
      </c>
    </row>
    <row r="2006" spans="1:19" ht="15.6">
      <c r="A2006" s="2">
        <v>871</v>
      </c>
      <c r="B2006" s="3">
        <v>46294</v>
      </c>
      <c r="C2006" s="4">
        <f>YEAR(SalesDataTable[[#This Row],[Order Date]])</f>
        <v>2026</v>
      </c>
      <c r="D2006" s="10" t="str">
        <f>"Q"&amp;ROUNDUP(MONTH(SalesDataTable[[#This Row],[Order Date]])/3,0)</f>
        <v>Q3</v>
      </c>
      <c r="E2006" s="4" t="str">
        <f>TEXT(SalesDataTable[[#This Row],[Order Date]],"mmm")</f>
        <v>Sep</v>
      </c>
      <c r="F2006" s="4" t="s">
        <v>6</v>
      </c>
      <c r="G2006" s="4" t="s">
        <v>43</v>
      </c>
      <c r="H2006" s="4" t="s">
        <v>2</v>
      </c>
      <c r="I2006" s="4" t="s">
        <v>13</v>
      </c>
      <c r="J2006" s="4" t="s">
        <v>14</v>
      </c>
      <c r="K2006" s="4" t="s">
        <v>32</v>
      </c>
      <c r="L2006" s="8">
        <v>1</v>
      </c>
      <c r="M2006" s="5">
        <v>47.37</v>
      </c>
      <c r="N2006" s="6">
        <v>0</v>
      </c>
      <c r="O2006" s="5">
        <v>18.2</v>
      </c>
      <c r="P2006" s="5">
        <f t="shared" si="124"/>
        <v>47.37</v>
      </c>
      <c r="Q2006" s="5">
        <f t="shared" si="125"/>
        <v>18.2</v>
      </c>
      <c r="R2006" s="5">
        <f t="shared" si="126"/>
        <v>29.169999999999998</v>
      </c>
      <c r="S2006" s="7">
        <f t="shared" si="127"/>
        <v>0.61579058475828585</v>
      </c>
    </row>
    <row r="2007" spans="1:19" ht="15.6">
      <c r="A2007" s="2">
        <v>922</v>
      </c>
      <c r="B2007" s="3">
        <v>46294</v>
      </c>
      <c r="C2007" s="4">
        <f>YEAR(SalesDataTable[[#This Row],[Order Date]])</f>
        <v>2026</v>
      </c>
      <c r="D2007" s="10" t="str">
        <f>"Q"&amp;ROUNDUP(MONTH(SalesDataTable[[#This Row],[Order Date]])/3,0)</f>
        <v>Q3</v>
      </c>
      <c r="E2007" s="4" t="str">
        <f>TEXT(SalesDataTable[[#This Row],[Order Date]],"mmm")</f>
        <v>Sep</v>
      </c>
      <c r="F2007" s="4" t="s">
        <v>20</v>
      </c>
      <c r="G2007" s="4" t="s">
        <v>33</v>
      </c>
      <c r="H2007" s="4" t="s">
        <v>28</v>
      </c>
      <c r="I2007" s="4" t="s">
        <v>16</v>
      </c>
      <c r="J2007" s="4" t="s">
        <v>9</v>
      </c>
      <c r="K2007" s="4" t="s">
        <v>17</v>
      </c>
      <c r="L2007" s="8">
        <v>1</v>
      </c>
      <c r="M2007" s="5">
        <v>145.62</v>
      </c>
      <c r="N2007" s="6">
        <v>0.05</v>
      </c>
      <c r="O2007" s="5">
        <v>80.25</v>
      </c>
      <c r="P2007" s="5">
        <f t="shared" si="124"/>
        <v>138.339</v>
      </c>
      <c r="Q2007" s="5">
        <f t="shared" si="125"/>
        <v>80.25</v>
      </c>
      <c r="R2007" s="5">
        <f t="shared" si="126"/>
        <v>58.088999999999999</v>
      </c>
      <c r="S2007" s="7">
        <f t="shared" si="127"/>
        <v>0.41990328107041397</v>
      </c>
    </row>
    <row r="2008" spans="1:19" ht="15.6">
      <c r="A2008" s="2">
        <v>1491</v>
      </c>
      <c r="B2008" s="3">
        <v>46294</v>
      </c>
      <c r="C2008" s="4">
        <f>YEAR(SalesDataTable[[#This Row],[Order Date]])</f>
        <v>2026</v>
      </c>
      <c r="D2008" s="10" t="str">
        <f>"Q"&amp;ROUNDUP(MONTH(SalesDataTable[[#This Row],[Order Date]])/3,0)</f>
        <v>Q3</v>
      </c>
      <c r="E2008" s="4" t="str">
        <f>TEXT(SalesDataTable[[#This Row],[Order Date]],"mmm")</f>
        <v>Sep</v>
      </c>
      <c r="F2008" s="4" t="s">
        <v>20</v>
      </c>
      <c r="G2008" s="4" t="s">
        <v>33</v>
      </c>
      <c r="H2008" s="4" t="s">
        <v>19</v>
      </c>
      <c r="I2008" s="4" t="s">
        <v>13</v>
      </c>
      <c r="J2008" s="4" t="s">
        <v>34</v>
      </c>
      <c r="K2008" s="4" t="s">
        <v>42</v>
      </c>
      <c r="L2008" s="8">
        <v>2</v>
      </c>
      <c r="M2008" s="5">
        <v>36.1</v>
      </c>
      <c r="N2008" s="6">
        <v>0.05</v>
      </c>
      <c r="O2008" s="5">
        <v>13.71</v>
      </c>
      <c r="P2008" s="5">
        <f t="shared" si="124"/>
        <v>68.59</v>
      </c>
      <c r="Q2008" s="5">
        <f t="shared" si="125"/>
        <v>27.42</v>
      </c>
      <c r="R2008" s="5">
        <f t="shared" si="126"/>
        <v>41.17</v>
      </c>
      <c r="S2008" s="7">
        <f t="shared" si="127"/>
        <v>0.60023327015599937</v>
      </c>
    </row>
    <row r="2009" spans="1:19" ht="15.6">
      <c r="A2009" s="2">
        <v>1548</v>
      </c>
      <c r="B2009" s="3">
        <v>46294</v>
      </c>
      <c r="C2009" s="4">
        <f>YEAR(SalesDataTable[[#This Row],[Order Date]])</f>
        <v>2026</v>
      </c>
      <c r="D2009" s="10" t="str">
        <f>"Q"&amp;ROUNDUP(MONTH(SalesDataTable[[#This Row],[Order Date]])/3,0)</f>
        <v>Q3</v>
      </c>
      <c r="E2009" s="4" t="str">
        <f>TEXT(SalesDataTable[[#This Row],[Order Date]],"mmm")</f>
        <v>Sep</v>
      </c>
      <c r="F2009" s="4" t="s">
        <v>0</v>
      </c>
      <c r="G2009" s="4" t="s">
        <v>36</v>
      </c>
      <c r="H2009" s="4" t="s">
        <v>19</v>
      </c>
      <c r="I2009" s="4" t="s">
        <v>3</v>
      </c>
      <c r="J2009" s="4" t="s">
        <v>9</v>
      </c>
      <c r="K2009" s="4" t="s">
        <v>46</v>
      </c>
      <c r="L2009" s="8">
        <v>2</v>
      </c>
      <c r="M2009" s="5">
        <v>73</v>
      </c>
      <c r="N2009" s="6">
        <v>0.05</v>
      </c>
      <c r="O2009" s="5">
        <v>31.41</v>
      </c>
      <c r="P2009" s="5">
        <f t="shared" si="124"/>
        <v>138.69999999999999</v>
      </c>
      <c r="Q2009" s="5">
        <f t="shared" si="125"/>
        <v>62.82</v>
      </c>
      <c r="R2009" s="5">
        <f t="shared" si="126"/>
        <v>75.88</v>
      </c>
      <c r="S2009" s="7">
        <f t="shared" si="127"/>
        <v>0.54708002883922136</v>
      </c>
    </row>
    <row r="2010" spans="1:19" ht="15.6">
      <c r="A2010" s="2">
        <v>2299</v>
      </c>
      <c r="B2010" s="3">
        <v>46294</v>
      </c>
      <c r="C2010" s="4">
        <f>YEAR(SalesDataTable[[#This Row],[Order Date]])</f>
        <v>2026</v>
      </c>
      <c r="D2010" s="10" t="str">
        <f>"Q"&amp;ROUNDUP(MONTH(SalesDataTable[[#This Row],[Order Date]])/3,0)</f>
        <v>Q3</v>
      </c>
      <c r="E2010" s="4" t="str">
        <f>TEXT(SalesDataTable[[#This Row],[Order Date]],"mmm")</f>
        <v>Sep</v>
      </c>
      <c r="F2010" s="4" t="s">
        <v>6</v>
      </c>
      <c r="G2010" s="4" t="s">
        <v>41</v>
      </c>
      <c r="H2010" s="4" t="s">
        <v>2</v>
      </c>
      <c r="I2010" s="4" t="s">
        <v>13</v>
      </c>
      <c r="J2010" s="4" t="s">
        <v>14</v>
      </c>
      <c r="K2010" s="4" t="s">
        <v>15</v>
      </c>
      <c r="L2010" s="8">
        <v>2</v>
      </c>
      <c r="M2010" s="5">
        <v>36.93</v>
      </c>
      <c r="N2010" s="6">
        <v>0.1</v>
      </c>
      <c r="O2010" s="5">
        <v>13.4</v>
      </c>
      <c r="P2010" s="5">
        <f t="shared" si="124"/>
        <v>66.474000000000004</v>
      </c>
      <c r="Q2010" s="5">
        <f t="shared" si="125"/>
        <v>26.8</v>
      </c>
      <c r="R2010" s="5">
        <f t="shared" si="126"/>
        <v>39.674000000000007</v>
      </c>
      <c r="S2010" s="7">
        <f t="shared" si="127"/>
        <v>0.59683485272437353</v>
      </c>
    </row>
    <row r="2011" spans="1:19" ht="15.6">
      <c r="A2011" s="2">
        <v>3051</v>
      </c>
      <c r="B2011" s="3">
        <v>46294</v>
      </c>
      <c r="C2011" s="4">
        <f>YEAR(SalesDataTable[[#This Row],[Order Date]])</f>
        <v>2026</v>
      </c>
      <c r="D2011" s="10" t="str">
        <f>"Q"&amp;ROUNDUP(MONTH(SalesDataTable[[#This Row],[Order Date]])/3,0)</f>
        <v>Q3</v>
      </c>
      <c r="E2011" s="4" t="str">
        <f>TEXT(SalesDataTable[[#This Row],[Order Date]],"mmm")</f>
        <v>Sep</v>
      </c>
      <c r="F2011" s="4" t="s">
        <v>6</v>
      </c>
      <c r="G2011" s="4" t="s">
        <v>49</v>
      </c>
      <c r="H2011" s="4" t="s">
        <v>2</v>
      </c>
      <c r="I2011" s="4" t="s">
        <v>13</v>
      </c>
      <c r="J2011" s="4" t="s">
        <v>34</v>
      </c>
      <c r="K2011" s="4" t="s">
        <v>45</v>
      </c>
      <c r="L2011" s="8">
        <v>2</v>
      </c>
      <c r="M2011" s="5">
        <v>51.52</v>
      </c>
      <c r="N2011" s="6">
        <v>0</v>
      </c>
      <c r="O2011" s="5">
        <v>21.47</v>
      </c>
      <c r="P2011" s="5">
        <f t="shared" si="124"/>
        <v>103.04</v>
      </c>
      <c r="Q2011" s="5">
        <f t="shared" si="125"/>
        <v>42.94</v>
      </c>
      <c r="R2011" s="5">
        <f t="shared" si="126"/>
        <v>60.100000000000009</v>
      </c>
      <c r="S2011" s="7">
        <f t="shared" si="127"/>
        <v>0.58326863354037273</v>
      </c>
    </row>
    <row r="2012" spans="1:19" ht="15.6">
      <c r="A2012" s="2">
        <v>4018</v>
      </c>
      <c r="B2012" s="3">
        <v>46294</v>
      </c>
      <c r="C2012" s="4">
        <f>YEAR(SalesDataTable[[#This Row],[Order Date]])</f>
        <v>2026</v>
      </c>
      <c r="D2012" s="10" t="str">
        <f>"Q"&amp;ROUNDUP(MONTH(SalesDataTable[[#This Row],[Order Date]])/3,0)</f>
        <v>Q3</v>
      </c>
      <c r="E2012" s="4" t="str">
        <f>TEXT(SalesDataTable[[#This Row],[Order Date]],"mmm")</f>
        <v>Sep</v>
      </c>
      <c r="F2012" s="4" t="s">
        <v>6</v>
      </c>
      <c r="G2012" s="4" t="s">
        <v>27</v>
      </c>
      <c r="H2012" s="4" t="s">
        <v>2</v>
      </c>
      <c r="I2012" s="4" t="s">
        <v>13</v>
      </c>
      <c r="J2012" s="4" t="s">
        <v>34</v>
      </c>
      <c r="K2012" s="4" t="s">
        <v>45</v>
      </c>
      <c r="L2012" s="8">
        <v>1</v>
      </c>
      <c r="M2012" s="5">
        <v>50.42</v>
      </c>
      <c r="N2012" s="6">
        <v>0</v>
      </c>
      <c r="O2012" s="5">
        <v>21.68</v>
      </c>
      <c r="P2012" s="5">
        <f t="shared" si="124"/>
        <v>50.42</v>
      </c>
      <c r="Q2012" s="5">
        <f t="shared" si="125"/>
        <v>21.68</v>
      </c>
      <c r="R2012" s="5">
        <f t="shared" si="126"/>
        <v>28.740000000000002</v>
      </c>
      <c r="S2012" s="7">
        <f t="shared" si="127"/>
        <v>0.57001190003966684</v>
      </c>
    </row>
    <row r="2013" spans="1:19" ht="15.6">
      <c r="A2013" s="2">
        <v>4118</v>
      </c>
      <c r="B2013" s="3">
        <v>46294</v>
      </c>
      <c r="C2013" s="4">
        <f>YEAR(SalesDataTable[[#This Row],[Order Date]])</f>
        <v>2026</v>
      </c>
      <c r="D2013" s="10" t="str">
        <f>"Q"&amp;ROUNDUP(MONTH(SalesDataTable[[#This Row],[Order Date]])/3,0)</f>
        <v>Q3</v>
      </c>
      <c r="E2013" s="4" t="str">
        <f>TEXT(SalesDataTable[[#This Row],[Order Date]],"mmm")</f>
        <v>Sep</v>
      </c>
      <c r="F2013" s="4" t="s">
        <v>6</v>
      </c>
      <c r="G2013" s="4" t="s">
        <v>49</v>
      </c>
      <c r="H2013" s="4" t="s">
        <v>8</v>
      </c>
      <c r="I2013" s="4" t="s">
        <v>3</v>
      </c>
      <c r="J2013" s="4" t="s">
        <v>9</v>
      </c>
      <c r="K2013" s="4" t="s">
        <v>37</v>
      </c>
      <c r="L2013" s="8">
        <v>10</v>
      </c>
      <c r="M2013" s="5">
        <v>157.79</v>
      </c>
      <c r="N2013" s="6">
        <v>0.1</v>
      </c>
      <c r="O2013" s="5">
        <v>77.900000000000006</v>
      </c>
      <c r="P2013" s="5">
        <f t="shared" si="124"/>
        <v>1420.11</v>
      </c>
      <c r="Q2013" s="5">
        <f t="shared" si="125"/>
        <v>779</v>
      </c>
      <c r="R2013" s="5">
        <f t="shared" si="126"/>
        <v>641.1099999999999</v>
      </c>
      <c r="S2013" s="7">
        <f t="shared" si="127"/>
        <v>0.4514509439409623</v>
      </c>
    </row>
    <row r="2014" spans="1:19" ht="15.6">
      <c r="A2014" s="2">
        <v>4251</v>
      </c>
      <c r="B2014" s="3">
        <v>46294</v>
      </c>
      <c r="C2014" s="4">
        <f>YEAR(SalesDataTable[[#This Row],[Order Date]])</f>
        <v>2026</v>
      </c>
      <c r="D2014" s="10" t="str">
        <f>"Q"&amp;ROUNDUP(MONTH(SalesDataTable[[#This Row],[Order Date]])/3,0)</f>
        <v>Q3</v>
      </c>
      <c r="E2014" s="4" t="str">
        <f>TEXT(SalesDataTable[[#This Row],[Order Date]],"mmm")</f>
        <v>Sep</v>
      </c>
      <c r="F2014" s="4" t="s">
        <v>6</v>
      </c>
      <c r="G2014" s="4" t="s">
        <v>41</v>
      </c>
      <c r="H2014" s="4" t="s">
        <v>2</v>
      </c>
      <c r="I2014" s="4" t="s">
        <v>3</v>
      </c>
      <c r="J2014" s="4" t="s">
        <v>4</v>
      </c>
      <c r="K2014" s="4" t="s">
        <v>26</v>
      </c>
      <c r="L2014" s="8">
        <v>1</v>
      </c>
      <c r="M2014" s="5">
        <v>40.409999999999997</v>
      </c>
      <c r="N2014" s="6">
        <v>0.15</v>
      </c>
      <c r="O2014" s="5">
        <v>16.3</v>
      </c>
      <c r="P2014" s="5">
        <f t="shared" si="124"/>
        <v>34.348499999999994</v>
      </c>
      <c r="Q2014" s="5">
        <f t="shared" si="125"/>
        <v>16.3</v>
      </c>
      <c r="R2014" s="5">
        <f t="shared" si="126"/>
        <v>18.048499999999994</v>
      </c>
      <c r="S2014" s="7">
        <f t="shared" si="127"/>
        <v>0.52545234871974023</v>
      </c>
    </row>
    <row r="2015" spans="1:19" ht="15.6">
      <c r="A2015" s="2">
        <v>4557</v>
      </c>
      <c r="B2015" s="3">
        <v>46294</v>
      </c>
      <c r="C2015" s="4">
        <f>YEAR(SalesDataTable[[#This Row],[Order Date]])</f>
        <v>2026</v>
      </c>
      <c r="D2015" s="10" t="str">
        <f>"Q"&amp;ROUNDUP(MONTH(SalesDataTable[[#This Row],[Order Date]])/3,0)</f>
        <v>Q3</v>
      </c>
      <c r="E2015" s="4" t="str">
        <f>TEXT(SalesDataTable[[#This Row],[Order Date]],"mmm")</f>
        <v>Sep</v>
      </c>
      <c r="F2015" s="4" t="s">
        <v>20</v>
      </c>
      <c r="G2015" s="4" t="s">
        <v>33</v>
      </c>
      <c r="H2015" s="4" t="s">
        <v>2</v>
      </c>
      <c r="I2015" s="4" t="s">
        <v>13</v>
      </c>
      <c r="J2015" s="4" t="s">
        <v>4</v>
      </c>
      <c r="K2015" s="4" t="s">
        <v>22</v>
      </c>
      <c r="L2015" s="8">
        <v>2</v>
      </c>
      <c r="M2015" s="5">
        <v>50.17</v>
      </c>
      <c r="N2015" s="6">
        <v>0.05</v>
      </c>
      <c r="O2015" s="5">
        <v>22.83</v>
      </c>
      <c r="P2015" s="5">
        <f t="shared" si="124"/>
        <v>95.322999999999993</v>
      </c>
      <c r="Q2015" s="5">
        <f t="shared" si="125"/>
        <v>45.66</v>
      </c>
      <c r="R2015" s="5">
        <f t="shared" si="126"/>
        <v>49.662999999999997</v>
      </c>
      <c r="S2015" s="7">
        <f t="shared" si="127"/>
        <v>0.52099703114673268</v>
      </c>
    </row>
    <row r="2016" spans="1:19" ht="15.6">
      <c r="A2016" s="2">
        <v>4811</v>
      </c>
      <c r="B2016" s="3">
        <v>46294</v>
      </c>
      <c r="C2016" s="4">
        <f>YEAR(SalesDataTable[[#This Row],[Order Date]])</f>
        <v>2026</v>
      </c>
      <c r="D2016" s="10" t="str">
        <f>"Q"&amp;ROUNDUP(MONTH(SalesDataTable[[#This Row],[Order Date]])/3,0)</f>
        <v>Q3</v>
      </c>
      <c r="E2016" s="4" t="str">
        <f>TEXT(SalesDataTable[[#This Row],[Order Date]],"mmm")</f>
        <v>Sep</v>
      </c>
      <c r="F2016" s="4" t="s">
        <v>6</v>
      </c>
      <c r="G2016" s="4" t="s">
        <v>49</v>
      </c>
      <c r="H2016" s="4" t="s">
        <v>2</v>
      </c>
      <c r="I2016" s="4" t="s">
        <v>13</v>
      </c>
      <c r="J2016" s="4" t="s">
        <v>9</v>
      </c>
      <c r="K2016" s="4" t="s">
        <v>37</v>
      </c>
      <c r="L2016" s="8">
        <v>1</v>
      </c>
      <c r="M2016" s="5">
        <v>155.55000000000001</v>
      </c>
      <c r="N2016" s="6">
        <v>0.1</v>
      </c>
      <c r="O2016" s="5">
        <v>79.2</v>
      </c>
      <c r="P2016" s="5">
        <f t="shared" si="124"/>
        <v>139.995</v>
      </c>
      <c r="Q2016" s="5">
        <f t="shared" si="125"/>
        <v>79.2</v>
      </c>
      <c r="R2016" s="5">
        <f t="shared" si="126"/>
        <v>60.795000000000002</v>
      </c>
      <c r="S2016" s="7">
        <f t="shared" si="127"/>
        <v>0.43426550948248149</v>
      </c>
    </row>
    <row r="2017" spans="1:19" ht="15.6">
      <c r="A2017" s="2">
        <v>306</v>
      </c>
      <c r="B2017" s="3">
        <v>46295</v>
      </c>
      <c r="C2017" s="4">
        <f>YEAR(SalesDataTable[[#This Row],[Order Date]])</f>
        <v>2026</v>
      </c>
      <c r="D2017" s="10" t="str">
        <f>"Q"&amp;ROUNDUP(MONTH(SalesDataTable[[#This Row],[Order Date]])/3,0)</f>
        <v>Q3</v>
      </c>
      <c r="E2017" s="4" t="str">
        <f>TEXT(SalesDataTable[[#This Row],[Order Date]],"mmm")</f>
        <v>Sep</v>
      </c>
      <c r="F2017" s="4" t="s">
        <v>11</v>
      </c>
      <c r="G2017" s="4" t="s">
        <v>39</v>
      </c>
      <c r="H2017" s="4" t="s">
        <v>19</v>
      </c>
      <c r="I2017" s="4" t="s">
        <v>16</v>
      </c>
      <c r="J2017" s="4" t="s">
        <v>4</v>
      </c>
      <c r="K2017" s="4" t="s">
        <v>22</v>
      </c>
      <c r="L2017" s="8">
        <v>1</v>
      </c>
      <c r="M2017" s="5">
        <v>51.81</v>
      </c>
      <c r="N2017" s="6">
        <v>0.1</v>
      </c>
      <c r="O2017" s="5">
        <v>22.65</v>
      </c>
      <c r="P2017" s="5">
        <f t="shared" si="124"/>
        <v>46.629000000000005</v>
      </c>
      <c r="Q2017" s="5">
        <f t="shared" si="125"/>
        <v>22.65</v>
      </c>
      <c r="R2017" s="5">
        <f t="shared" si="126"/>
        <v>23.979000000000006</v>
      </c>
      <c r="S2017" s="7">
        <f t="shared" si="127"/>
        <v>0.51425078813613856</v>
      </c>
    </row>
    <row r="2018" spans="1:19" ht="15.6">
      <c r="A2018" s="2">
        <v>1158</v>
      </c>
      <c r="B2018" s="3">
        <v>46295</v>
      </c>
      <c r="C2018" s="4">
        <f>YEAR(SalesDataTable[[#This Row],[Order Date]])</f>
        <v>2026</v>
      </c>
      <c r="D2018" s="10" t="str">
        <f>"Q"&amp;ROUNDUP(MONTH(SalesDataTable[[#This Row],[Order Date]])/3,0)</f>
        <v>Q3</v>
      </c>
      <c r="E2018" s="4" t="str">
        <f>TEXT(SalesDataTable[[#This Row],[Order Date]],"mmm")</f>
        <v>Sep</v>
      </c>
      <c r="F2018" s="4" t="s">
        <v>0</v>
      </c>
      <c r="G2018" s="4" t="s">
        <v>36</v>
      </c>
      <c r="H2018" s="4" t="s">
        <v>19</v>
      </c>
      <c r="I2018" s="4" t="s">
        <v>3</v>
      </c>
      <c r="J2018" s="4" t="s">
        <v>34</v>
      </c>
      <c r="K2018" s="4" t="s">
        <v>35</v>
      </c>
      <c r="L2018" s="8">
        <v>1</v>
      </c>
      <c r="M2018" s="5">
        <v>40.61</v>
      </c>
      <c r="N2018" s="6">
        <v>0.1</v>
      </c>
      <c r="O2018" s="5">
        <v>14.28</v>
      </c>
      <c r="P2018" s="5">
        <f t="shared" si="124"/>
        <v>36.548999999999999</v>
      </c>
      <c r="Q2018" s="5">
        <f t="shared" si="125"/>
        <v>14.28</v>
      </c>
      <c r="R2018" s="5">
        <f t="shared" si="126"/>
        <v>22.268999999999998</v>
      </c>
      <c r="S2018" s="7">
        <f t="shared" si="127"/>
        <v>0.60929163588607071</v>
      </c>
    </row>
    <row r="2019" spans="1:19" ht="15.6">
      <c r="A2019" s="2">
        <v>1639</v>
      </c>
      <c r="B2019" s="3">
        <v>46295</v>
      </c>
      <c r="C2019" s="4">
        <f>YEAR(SalesDataTable[[#This Row],[Order Date]])</f>
        <v>2026</v>
      </c>
      <c r="D2019" s="10" t="str">
        <f>"Q"&amp;ROUNDUP(MONTH(SalesDataTable[[#This Row],[Order Date]])/3,0)</f>
        <v>Q3</v>
      </c>
      <c r="E2019" s="4" t="str">
        <f>TEXT(SalesDataTable[[#This Row],[Order Date]],"mmm")</f>
        <v>Sep</v>
      </c>
      <c r="F2019" s="4" t="s">
        <v>11</v>
      </c>
      <c r="G2019" s="4" t="s">
        <v>12</v>
      </c>
      <c r="H2019" s="4" t="s">
        <v>19</v>
      </c>
      <c r="I2019" s="4" t="s">
        <v>16</v>
      </c>
      <c r="J2019" s="4" t="s">
        <v>9</v>
      </c>
      <c r="K2019" s="4" t="s">
        <v>17</v>
      </c>
      <c r="L2019" s="8">
        <v>1</v>
      </c>
      <c r="M2019" s="5">
        <v>140.78</v>
      </c>
      <c r="N2019" s="6">
        <v>0.05</v>
      </c>
      <c r="O2019" s="5">
        <v>80.8</v>
      </c>
      <c r="P2019" s="5">
        <f t="shared" si="124"/>
        <v>133.74099999999999</v>
      </c>
      <c r="Q2019" s="5">
        <f t="shared" si="125"/>
        <v>80.8</v>
      </c>
      <c r="R2019" s="5">
        <f t="shared" si="126"/>
        <v>52.940999999999988</v>
      </c>
      <c r="S2019" s="7">
        <f t="shared" si="127"/>
        <v>0.39584719719457756</v>
      </c>
    </row>
    <row r="2020" spans="1:19" ht="15.6">
      <c r="A2020" s="2">
        <v>2247</v>
      </c>
      <c r="B2020" s="3">
        <v>46295</v>
      </c>
      <c r="C2020" s="4">
        <f>YEAR(SalesDataTable[[#This Row],[Order Date]])</f>
        <v>2026</v>
      </c>
      <c r="D2020" s="10" t="str">
        <f>"Q"&amp;ROUNDUP(MONTH(SalesDataTable[[#This Row],[Order Date]])/3,0)</f>
        <v>Q3</v>
      </c>
      <c r="E2020" s="4" t="str">
        <f>TEXT(SalesDataTable[[#This Row],[Order Date]],"mmm")</f>
        <v>Sep</v>
      </c>
      <c r="F2020" s="4" t="s">
        <v>6</v>
      </c>
      <c r="G2020" s="4" t="s">
        <v>27</v>
      </c>
      <c r="H2020" s="4" t="s">
        <v>19</v>
      </c>
      <c r="I2020" s="4" t="s">
        <v>16</v>
      </c>
      <c r="J2020" s="4" t="s">
        <v>14</v>
      </c>
      <c r="K2020" s="4" t="s">
        <v>48</v>
      </c>
      <c r="L2020" s="8">
        <v>1</v>
      </c>
      <c r="M2020" s="5">
        <v>163.13999999999999</v>
      </c>
      <c r="N2020" s="6">
        <v>0</v>
      </c>
      <c r="O2020" s="5">
        <v>87.53</v>
      </c>
      <c r="P2020" s="5">
        <f t="shared" si="124"/>
        <v>163.13999999999999</v>
      </c>
      <c r="Q2020" s="5">
        <f t="shared" si="125"/>
        <v>87.53</v>
      </c>
      <c r="R2020" s="5">
        <f t="shared" si="126"/>
        <v>75.609999999999985</v>
      </c>
      <c r="S2020" s="7">
        <f t="shared" si="127"/>
        <v>0.4634669608924849</v>
      </c>
    </row>
    <row r="2021" spans="1:19" ht="15.6">
      <c r="A2021" s="2">
        <v>3119</v>
      </c>
      <c r="B2021" s="3">
        <v>46295</v>
      </c>
      <c r="C2021" s="4">
        <f>YEAR(SalesDataTable[[#This Row],[Order Date]])</f>
        <v>2026</v>
      </c>
      <c r="D2021" s="10" t="str">
        <f>"Q"&amp;ROUNDUP(MONTH(SalesDataTable[[#This Row],[Order Date]])/3,0)</f>
        <v>Q3</v>
      </c>
      <c r="E2021" s="4" t="str">
        <f>TEXT(SalesDataTable[[#This Row],[Order Date]],"mmm")</f>
        <v>Sep</v>
      </c>
      <c r="F2021" s="4" t="s">
        <v>20</v>
      </c>
      <c r="G2021" s="4" t="s">
        <v>21</v>
      </c>
      <c r="H2021" s="4" t="s">
        <v>19</v>
      </c>
      <c r="I2021" s="4" t="s">
        <v>3</v>
      </c>
      <c r="J2021" s="4" t="s">
        <v>9</v>
      </c>
      <c r="K2021" s="4" t="s">
        <v>46</v>
      </c>
      <c r="L2021" s="8">
        <v>1</v>
      </c>
      <c r="M2021" s="5">
        <v>70.91</v>
      </c>
      <c r="N2021" s="6">
        <v>0</v>
      </c>
      <c r="O2021" s="5">
        <v>31.73</v>
      </c>
      <c r="P2021" s="5">
        <f t="shared" si="124"/>
        <v>70.91</v>
      </c>
      <c r="Q2021" s="5">
        <f t="shared" si="125"/>
        <v>31.73</v>
      </c>
      <c r="R2021" s="5">
        <f t="shared" si="126"/>
        <v>39.179999999999993</v>
      </c>
      <c r="S2021" s="7">
        <f t="shared" si="127"/>
        <v>0.55253137780284856</v>
      </c>
    </row>
    <row r="2022" spans="1:19" ht="15.6">
      <c r="A2022" s="2">
        <v>3267</v>
      </c>
      <c r="B2022" s="3">
        <v>46295</v>
      </c>
      <c r="C2022" s="4">
        <f>YEAR(SalesDataTable[[#This Row],[Order Date]])</f>
        <v>2026</v>
      </c>
      <c r="D2022" s="10" t="str">
        <f>"Q"&amp;ROUNDUP(MONTH(SalesDataTable[[#This Row],[Order Date]])/3,0)</f>
        <v>Q3</v>
      </c>
      <c r="E2022" s="4" t="str">
        <f>TEXT(SalesDataTable[[#This Row],[Order Date]],"mmm")</f>
        <v>Sep</v>
      </c>
      <c r="F2022" s="4" t="s">
        <v>20</v>
      </c>
      <c r="G2022" s="4" t="s">
        <v>47</v>
      </c>
      <c r="H2022" s="4" t="s">
        <v>28</v>
      </c>
      <c r="I2022" s="4" t="s">
        <v>3</v>
      </c>
      <c r="J2022" s="4" t="s">
        <v>4</v>
      </c>
      <c r="K2022" s="4" t="s">
        <v>5</v>
      </c>
      <c r="L2022" s="8">
        <v>2</v>
      </c>
      <c r="M2022" s="5">
        <v>81.99</v>
      </c>
      <c r="N2022" s="6">
        <v>0</v>
      </c>
      <c r="O2022" s="5">
        <v>43.95</v>
      </c>
      <c r="P2022" s="5">
        <f t="shared" si="124"/>
        <v>163.98</v>
      </c>
      <c r="Q2022" s="5">
        <f t="shared" si="125"/>
        <v>87.9</v>
      </c>
      <c r="R2022" s="5">
        <f t="shared" si="126"/>
        <v>76.079999999999984</v>
      </c>
      <c r="S2022" s="7">
        <f t="shared" si="127"/>
        <v>0.46395901939260881</v>
      </c>
    </row>
    <row r="2023" spans="1:19" ht="15.6">
      <c r="A2023" s="2">
        <v>3382</v>
      </c>
      <c r="B2023" s="3">
        <v>46295</v>
      </c>
      <c r="C2023" s="4">
        <f>YEAR(SalesDataTable[[#This Row],[Order Date]])</f>
        <v>2026</v>
      </c>
      <c r="D2023" s="10" t="str">
        <f>"Q"&amp;ROUNDUP(MONTH(SalesDataTable[[#This Row],[Order Date]])/3,0)</f>
        <v>Q3</v>
      </c>
      <c r="E2023" s="4" t="str">
        <f>TEXT(SalesDataTable[[#This Row],[Order Date]],"mmm")</f>
        <v>Sep</v>
      </c>
      <c r="F2023" s="4" t="s">
        <v>20</v>
      </c>
      <c r="G2023" s="4" t="s">
        <v>21</v>
      </c>
      <c r="H2023" s="4" t="s">
        <v>28</v>
      </c>
      <c r="I2023" s="4" t="s">
        <v>13</v>
      </c>
      <c r="J2023" s="4" t="s">
        <v>4</v>
      </c>
      <c r="K2023" s="4" t="s">
        <v>5</v>
      </c>
      <c r="L2023" s="8">
        <v>2</v>
      </c>
      <c r="M2023" s="5">
        <v>81.13</v>
      </c>
      <c r="N2023" s="6">
        <v>0</v>
      </c>
      <c r="O2023" s="5">
        <v>43.7</v>
      </c>
      <c r="P2023" s="5">
        <f t="shared" si="124"/>
        <v>162.26</v>
      </c>
      <c r="Q2023" s="5">
        <f t="shared" si="125"/>
        <v>87.4</v>
      </c>
      <c r="R2023" s="5">
        <f t="shared" si="126"/>
        <v>74.859999999999985</v>
      </c>
      <c r="S2023" s="7">
        <f t="shared" si="127"/>
        <v>0.46135831381733017</v>
      </c>
    </row>
    <row r="2024" spans="1:19" ht="15.6">
      <c r="A2024" s="2">
        <v>3814</v>
      </c>
      <c r="B2024" s="3">
        <v>46295</v>
      </c>
      <c r="C2024" s="4">
        <f>YEAR(SalesDataTable[[#This Row],[Order Date]])</f>
        <v>2026</v>
      </c>
      <c r="D2024" s="10" t="str">
        <f>"Q"&amp;ROUNDUP(MONTH(SalesDataTable[[#This Row],[Order Date]])/3,0)</f>
        <v>Q3</v>
      </c>
      <c r="E2024" s="4" t="str">
        <f>TEXT(SalesDataTable[[#This Row],[Order Date]],"mmm")</f>
        <v>Sep</v>
      </c>
      <c r="F2024" s="4" t="s">
        <v>6</v>
      </c>
      <c r="G2024" s="4" t="s">
        <v>43</v>
      </c>
      <c r="H2024" s="4" t="s">
        <v>8</v>
      </c>
      <c r="I2024" s="4" t="s">
        <v>3</v>
      </c>
      <c r="J2024" s="4" t="s">
        <v>9</v>
      </c>
      <c r="K2024" s="4" t="s">
        <v>17</v>
      </c>
      <c r="L2024" s="8">
        <v>5</v>
      </c>
      <c r="M2024" s="5">
        <v>141.08000000000001</v>
      </c>
      <c r="N2024" s="6">
        <v>0.05</v>
      </c>
      <c r="O2024" s="5">
        <v>78.23</v>
      </c>
      <c r="P2024" s="5">
        <f t="shared" si="124"/>
        <v>670.13000000000011</v>
      </c>
      <c r="Q2024" s="5">
        <f t="shared" si="125"/>
        <v>391.15000000000003</v>
      </c>
      <c r="R2024" s="5">
        <f t="shared" si="126"/>
        <v>278.98000000000008</v>
      </c>
      <c r="S2024" s="7">
        <f t="shared" si="127"/>
        <v>0.4163072836613792</v>
      </c>
    </row>
    <row r="2025" spans="1:19" ht="15.6">
      <c r="A2025" s="2">
        <v>3818</v>
      </c>
      <c r="B2025" s="3">
        <v>46295</v>
      </c>
      <c r="C2025" s="4">
        <f>YEAR(SalesDataTable[[#This Row],[Order Date]])</f>
        <v>2026</v>
      </c>
      <c r="D2025" s="10" t="str">
        <f>"Q"&amp;ROUNDUP(MONTH(SalesDataTable[[#This Row],[Order Date]])/3,0)</f>
        <v>Q3</v>
      </c>
      <c r="E2025" s="4" t="str">
        <f>TEXT(SalesDataTable[[#This Row],[Order Date]],"mmm")</f>
        <v>Sep</v>
      </c>
      <c r="F2025" s="4" t="s">
        <v>0</v>
      </c>
      <c r="G2025" s="4" t="s">
        <v>50</v>
      </c>
      <c r="H2025" s="4" t="s">
        <v>2</v>
      </c>
      <c r="I2025" s="4" t="s">
        <v>3</v>
      </c>
      <c r="J2025" s="4" t="s">
        <v>14</v>
      </c>
      <c r="K2025" s="4" t="s">
        <v>15</v>
      </c>
      <c r="L2025" s="8">
        <v>5</v>
      </c>
      <c r="M2025" s="5">
        <v>36.18</v>
      </c>
      <c r="N2025" s="6">
        <v>0</v>
      </c>
      <c r="O2025" s="5">
        <v>13.66</v>
      </c>
      <c r="P2025" s="5">
        <f t="shared" si="124"/>
        <v>180.9</v>
      </c>
      <c r="Q2025" s="5">
        <f t="shared" si="125"/>
        <v>68.3</v>
      </c>
      <c r="R2025" s="5">
        <f t="shared" si="126"/>
        <v>112.60000000000001</v>
      </c>
      <c r="S2025" s="7">
        <f t="shared" si="127"/>
        <v>0.62244333886124936</v>
      </c>
    </row>
    <row r="2026" spans="1:19" ht="15.6">
      <c r="A2026" s="2">
        <v>4347</v>
      </c>
      <c r="B2026" s="3">
        <v>46295</v>
      </c>
      <c r="C2026" s="4">
        <f>YEAR(SalesDataTable[[#This Row],[Order Date]])</f>
        <v>2026</v>
      </c>
      <c r="D2026" s="10" t="str">
        <f>"Q"&amp;ROUNDUP(MONTH(SalesDataTable[[#This Row],[Order Date]])/3,0)</f>
        <v>Q3</v>
      </c>
      <c r="E2026" s="4" t="str">
        <f>TEXT(SalesDataTable[[#This Row],[Order Date]],"mmm")</f>
        <v>Sep</v>
      </c>
      <c r="F2026" s="4" t="s">
        <v>20</v>
      </c>
      <c r="G2026" s="4" t="s">
        <v>47</v>
      </c>
      <c r="H2026" s="4" t="s">
        <v>28</v>
      </c>
      <c r="I2026" s="4" t="s">
        <v>13</v>
      </c>
      <c r="J2026" s="4" t="s">
        <v>4</v>
      </c>
      <c r="K2026" s="4" t="s">
        <v>5</v>
      </c>
      <c r="L2026" s="8">
        <v>1</v>
      </c>
      <c r="M2026" s="5">
        <v>81.06</v>
      </c>
      <c r="N2026" s="6">
        <v>0.05</v>
      </c>
      <c r="O2026" s="5">
        <v>43.54</v>
      </c>
      <c r="P2026" s="5">
        <f t="shared" si="124"/>
        <v>77.007000000000005</v>
      </c>
      <c r="Q2026" s="5">
        <f t="shared" si="125"/>
        <v>43.54</v>
      </c>
      <c r="R2026" s="5">
        <f t="shared" si="126"/>
        <v>33.467000000000006</v>
      </c>
      <c r="S2026" s="7">
        <f t="shared" si="127"/>
        <v>0.434596854831379</v>
      </c>
    </row>
    <row r="2027" spans="1:19" ht="15.6">
      <c r="A2027" s="2">
        <v>4646</v>
      </c>
      <c r="B2027" s="3">
        <v>46295</v>
      </c>
      <c r="C2027" s="4">
        <f>YEAR(SalesDataTable[[#This Row],[Order Date]])</f>
        <v>2026</v>
      </c>
      <c r="D2027" s="10" t="str">
        <f>"Q"&amp;ROUNDUP(MONTH(SalesDataTable[[#This Row],[Order Date]])/3,0)</f>
        <v>Q3</v>
      </c>
      <c r="E2027" s="4" t="str">
        <f>TEXT(SalesDataTable[[#This Row],[Order Date]],"mmm")</f>
        <v>Sep</v>
      </c>
      <c r="F2027" s="4" t="s">
        <v>11</v>
      </c>
      <c r="G2027" s="4" t="s">
        <v>18</v>
      </c>
      <c r="H2027" s="4" t="s">
        <v>2</v>
      </c>
      <c r="I2027" s="4" t="s">
        <v>16</v>
      </c>
      <c r="J2027" s="4" t="s">
        <v>34</v>
      </c>
      <c r="K2027" s="4" t="s">
        <v>45</v>
      </c>
      <c r="L2027" s="8">
        <v>1</v>
      </c>
      <c r="M2027" s="5">
        <v>49.51</v>
      </c>
      <c r="N2027" s="6">
        <v>0.15</v>
      </c>
      <c r="O2027" s="5">
        <v>21.4</v>
      </c>
      <c r="P2027" s="5">
        <f t="shared" si="124"/>
        <v>42.083499999999994</v>
      </c>
      <c r="Q2027" s="5">
        <f t="shared" si="125"/>
        <v>21.4</v>
      </c>
      <c r="R2027" s="5">
        <f t="shared" si="126"/>
        <v>20.683499999999995</v>
      </c>
      <c r="S2027" s="7">
        <f t="shared" si="127"/>
        <v>0.49148716242707946</v>
      </c>
    </row>
    <row r="2028" spans="1:19" ht="15.6">
      <c r="A2028" s="2">
        <v>5102</v>
      </c>
      <c r="B2028" s="3">
        <v>46295</v>
      </c>
      <c r="C2028" s="4">
        <f>YEAR(SalesDataTable[[#This Row],[Order Date]])</f>
        <v>2026</v>
      </c>
      <c r="D2028" s="10" t="str">
        <f>"Q"&amp;ROUNDUP(MONTH(SalesDataTable[[#This Row],[Order Date]])/3,0)</f>
        <v>Q3</v>
      </c>
      <c r="E2028" s="4" t="str">
        <f>TEXT(SalesDataTable[[#This Row],[Order Date]],"mmm")</f>
        <v>Sep</v>
      </c>
      <c r="F2028" s="4" t="s">
        <v>6</v>
      </c>
      <c r="G2028" s="4" t="s">
        <v>49</v>
      </c>
      <c r="H2028" s="4" t="s">
        <v>2</v>
      </c>
      <c r="I2028" s="4" t="s">
        <v>13</v>
      </c>
      <c r="J2028" s="4" t="s">
        <v>23</v>
      </c>
      <c r="K2028" s="4" t="s">
        <v>29</v>
      </c>
      <c r="L2028" s="8">
        <v>1</v>
      </c>
      <c r="M2028" s="5">
        <v>196.74</v>
      </c>
      <c r="N2028" s="6">
        <v>0.15</v>
      </c>
      <c r="O2028" s="5">
        <v>102.01</v>
      </c>
      <c r="P2028" s="5">
        <f t="shared" si="124"/>
        <v>167.22900000000001</v>
      </c>
      <c r="Q2028" s="5">
        <f t="shared" si="125"/>
        <v>102.01</v>
      </c>
      <c r="R2028" s="5">
        <f t="shared" si="126"/>
        <v>65.219000000000008</v>
      </c>
      <c r="S2028" s="7">
        <f t="shared" si="127"/>
        <v>0.38999814625453721</v>
      </c>
    </row>
    <row r="2029" spans="1:19" ht="15.6">
      <c r="A2029" s="2">
        <v>5152</v>
      </c>
      <c r="B2029" s="3">
        <v>46295</v>
      </c>
      <c r="C2029" s="4">
        <f>YEAR(SalesDataTable[[#This Row],[Order Date]])</f>
        <v>2026</v>
      </c>
      <c r="D2029" s="10" t="str">
        <f>"Q"&amp;ROUNDUP(MONTH(SalesDataTable[[#This Row],[Order Date]])/3,0)</f>
        <v>Q3</v>
      </c>
      <c r="E2029" s="4" t="str">
        <f>TEXT(SalesDataTable[[#This Row],[Order Date]],"mmm")</f>
        <v>Sep</v>
      </c>
      <c r="F2029" s="4" t="s">
        <v>20</v>
      </c>
      <c r="G2029" s="4" t="s">
        <v>47</v>
      </c>
      <c r="H2029" s="4" t="s">
        <v>2</v>
      </c>
      <c r="I2029" s="4" t="s">
        <v>13</v>
      </c>
      <c r="J2029" s="4" t="s">
        <v>9</v>
      </c>
      <c r="K2029" s="4" t="s">
        <v>10</v>
      </c>
      <c r="L2029" s="8">
        <v>2</v>
      </c>
      <c r="M2029" s="5">
        <v>91.78</v>
      </c>
      <c r="N2029" s="6">
        <v>0.1</v>
      </c>
      <c r="O2029" s="5">
        <v>45.51</v>
      </c>
      <c r="P2029" s="5">
        <f t="shared" si="124"/>
        <v>165.20400000000001</v>
      </c>
      <c r="Q2029" s="5">
        <f t="shared" si="125"/>
        <v>91.02</v>
      </c>
      <c r="R2029" s="5">
        <f t="shared" si="126"/>
        <v>74.184000000000012</v>
      </c>
      <c r="S2029" s="7">
        <f t="shared" si="127"/>
        <v>0.44904481731677204</v>
      </c>
    </row>
    <row r="2030" spans="1:19" ht="15.6">
      <c r="A2030" s="2">
        <v>151</v>
      </c>
      <c r="B2030" s="3">
        <v>46296</v>
      </c>
      <c r="C2030" s="4">
        <f>YEAR(SalesDataTable[[#This Row],[Order Date]])</f>
        <v>2026</v>
      </c>
      <c r="D2030" s="10" t="str">
        <f>"Q"&amp;ROUNDUP(MONTH(SalesDataTable[[#This Row],[Order Date]])/3,0)</f>
        <v>Q4</v>
      </c>
      <c r="E2030" s="4" t="str">
        <f>TEXT(SalesDataTable[[#This Row],[Order Date]],"mmm")</f>
        <v>Oct</v>
      </c>
      <c r="F2030" s="4" t="s">
        <v>11</v>
      </c>
      <c r="G2030" s="4" t="s">
        <v>39</v>
      </c>
      <c r="H2030" s="4" t="s">
        <v>2</v>
      </c>
      <c r="I2030" s="4" t="s">
        <v>13</v>
      </c>
      <c r="J2030" s="4" t="s">
        <v>9</v>
      </c>
      <c r="K2030" s="4" t="s">
        <v>17</v>
      </c>
      <c r="L2030" s="8">
        <v>5</v>
      </c>
      <c r="M2030" s="5">
        <v>146.69</v>
      </c>
      <c r="N2030" s="6">
        <v>0</v>
      </c>
      <c r="O2030" s="5">
        <v>79</v>
      </c>
      <c r="P2030" s="5">
        <f t="shared" si="124"/>
        <v>733.45</v>
      </c>
      <c r="Q2030" s="5">
        <f t="shared" si="125"/>
        <v>395</v>
      </c>
      <c r="R2030" s="5">
        <f t="shared" si="126"/>
        <v>338.45000000000005</v>
      </c>
      <c r="S2030" s="7">
        <f t="shared" si="127"/>
        <v>0.46144931488172342</v>
      </c>
    </row>
    <row r="2031" spans="1:19" ht="15.6">
      <c r="A2031" s="2">
        <v>1292</v>
      </c>
      <c r="B2031" s="3">
        <v>46296</v>
      </c>
      <c r="C2031" s="4">
        <f>YEAR(SalesDataTable[[#This Row],[Order Date]])</f>
        <v>2026</v>
      </c>
      <c r="D2031" s="10" t="str">
        <f>"Q"&amp;ROUNDUP(MONTH(SalesDataTable[[#This Row],[Order Date]])/3,0)</f>
        <v>Q4</v>
      </c>
      <c r="E2031" s="4" t="str">
        <f>TEXT(SalesDataTable[[#This Row],[Order Date]],"mmm")</f>
        <v>Oct</v>
      </c>
      <c r="F2031" s="4" t="s">
        <v>0</v>
      </c>
      <c r="G2031" s="4" t="s">
        <v>36</v>
      </c>
      <c r="H2031" s="4" t="s">
        <v>19</v>
      </c>
      <c r="I2031" s="4" t="s">
        <v>13</v>
      </c>
      <c r="J2031" s="4" t="s">
        <v>23</v>
      </c>
      <c r="K2031" s="4" t="s">
        <v>40</v>
      </c>
      <c r="L2031" s="8">
        <v>1</v>
      </c>
      <c r="M2031" s="5">
        <v>79.81</v>
      </c>
      <c r="N2031" s="6">
        <v>0</v>
      </c>
      <c r="O2031" s="5">
        <v>39.08</v>
      </c>
      <c r="P2031" s="5">
        <f t="shared" si="124"/>
        <v>79.81</v>
      </c>
      <c r="Q2031" s="5">
        <f t="shared" si="125"/>
        <v>39.08</v>
      </c>
      <c r="R2031" s="5">
        <f t="shared" si="126"/>
        <v>40.730000000000004</v>
      </c>
      <c r="S2031" s="7">
        <f t="shared" si="127"/>
        <v>0.5103370504949255</v>
      </c>
    </row>
    <row r="2032" spans="1:19" ht="15.6">
      <c r="A2032" s="2">
        <v>1862</v>
      </c>
      <c r="B2032" s="3">
        <v>46296</v>
      </c>
      <c r="C2032" s="4">
        <f>YEAR(SalesDataTable[[#This Row],[Order Date]])</f>
        <v>2026</v>
      </c>
      <c r="D2032" s="10" t="str">
        <f>"Q"&amp;ROUNDUP(MONTH(SalesDataTable[[#This Row],[Order Date]])/3,0)</f>
        <v>Q4</v>
      </c>
      <c r="E2032" s="4" t="str">
        <f>TEXT(SalesDataTable[[#This Row],[Order Date]],"mmm")</f>
        <v>Oct</v>
      </c>
      <c r="F2032" s="4" t="s">
        <v>20</v>
      </c>
      <c r="G2032" s="4" t="s">
        <v>33</v>
      </c>
      <c r="H2032" s="4" t="s">
        <v>2</v>
      </c>
      <c r="I2032" s="4" t="s">
        <v>13</v>
      </c>
      <c r="J2032" s="4" t="s">
        <v>23</v>
      </c>
      <c r="K2032" s="4" t="s">
        <v>51</v>
      </c>
      <c r="L2032" s="8">
        <v>5</v>
      </c>
      <c r="M2032" s="5">
        <v>121.63</v>
      </c>
      <c r="N2032" s="6">
        <v>0.05</v>
      </c>
      <c r="O2032" s="5">
        <v>61.7</v>
      </c>
      <c r="P2032" s="5">
        <f t="shared" si="124"/>
        <v>577.74249999999995</v>
      </c>
      <c r="Q2032" s="5">
        <f t="shared" si="125"/>
        <v>308.5</v>
      </c>
      <c r="R2032" s="5">
        <f t="shared" si="126"/>
        <v>269.24249999999995</v>
      </c>
      <c r="S2032" s="7">
        <f t="shared" si="127"/>
        <v>0.46602508903187834</v>
      </c>
    </row>
    <row r="2033" spans="1:19" ht="15.6">
      <c r="A2033" s="2">
        <v>2569</v>
      </c>
      <c r="B2033" s="3">
        <v>46296</v>
      </c>
      <c r="C2033" s="4">
        <f>YEAR(SalesDataTable[[#This Row],[Order Date]])</f>
        <v>2026</v>
      </c>
      <c r="D2033" s="10" t="str">
        <f>"Q"&amp;ROUNDUP(MONTH(SalesDataTable[[#This Row],[Order Date]])/3,0)</f>
        <v>Q4</v>
      </c>
      <c r="E2033" s="4" t="str">
        <f>TEXT(SalesDataTable[[#This Row],[Order Date]],"mmm")</f>
        <v>Oct</v>
      </c>
      <c r="F2033" s="4" t="s">
        <v>20</v>
      </c>
      <c r="G2033" s="4" t="s">
        <v>47</v>
      </c>
      <c r="H2033" s="4" t="s">
        <v>8</v>
      </c>
      <c r="I2033" s="4" t="s">
        <v>16</v>
      </c>
      <c r="J2033" s="4" t="s">
        <v>4</v>
      </c>
      <c r="K2033" s="4" t="s">
        <v>22</v>
      </c>
      <c r="L2033" s="8">
        <v>10</v>
      </c>
      <c r="M2033" s="5">
        <v>50.42</v>
      </c>
      <c r="N2033" s="6">
        <v>0.05</v>
      </c>
      <c r="O2033" s="5">
        <v>22.5</v>
      </c>
      <c r="P2033" s="5">
        <f t="shared" si="124"/>
        <v>478.99</v>
      </c>
      <c r="Q2033" s="5">
        <f t="shared" si="125"/>
        <v>225</v>
      </c>
      <c r="R2033" s="5">
        <f t="shared" si="126"/>
        <v>253.99</v>
      </c>
      <c r="S2033" s="7">
        <f t="shared" si="127"/>
        <v>0.53026159210004387</v>
      </c>
    </row>
    <row r="2034" spans="1:19" ht="15.6">
      <c r="A2034" s="2">
        <v>3333</v>
      </c>
      <c r="B2034" s="3">
        <v>46296</v>
      </c>
      <c r="C2034" s="4">
        <f>YEAR(SalesDataTable[[#This Row],[Order Date]])</f>
        <v>2026</v>
      </c>
      <c r="D2034" s="10" t="str">
        <f>"Q"&amp;ROUNDUP(MONTH(SalesDataTable[[#This Row],[Order Date]])/3,0)</f>
        <v>Q4</v>
      </c>
      <c r="E2034" s="4" t="str">
        <f>TEXT(SalesDataTable[[#This Row],[Order Date]],"mmm")</f>
        <v>Oct</v>
      </c>
      <c r="F2034" s="4" t="s">
        <v>11</v>
      </c>
      <c r="G2034" s="4" t="s">
        <v>25</v>
      </c>
      <c r="H2034" s="4" t="s">
        <v>2</v>
      </c>
      <c r="I2034" s="4" t="s">
        <v>13</v>
      </c>
      <c r="J2034" s="4" t="s">
        <v>23</v>
      </c>
      <c r="K2034" s="4" t="s">
        <v>40</v>
      </c>
      <c r="L2034" s="8">
        <v>3</v>
      </c>
      <c r="M2034" s="5">
        <v>80.67</v>
      </c>
      <c r="N2034" s="6">
        <v>0</v>
      </c>
      <c r="O2034" s="5">
        <v>39.94</v>
      </c>
      <c r="P2034" s="5">
        <f t="shared" si="124"/>
        <v>242.01</v>
      </c>
      <c r="Q2034" s="5">
        <f t="shared" si="125"/>
        <v>119.82</v>
      </c>
      <c r="R2034" s="5">
        <f t="shared" si="126"/>
        <v>122.19</v>
      </c>
      <c r="S2034" s="7">
        <f t="shared" si="127"/>
        <v>0.50489649188050079</v>
      </c>
    </row>
    <row r="2035" spans="1:19" ht="15.6">
      <c r="A2035" s="2">
        <v>3830</v>
      </c>
      <c r="B2035" s="3">
        <v>46296</v>
      </c>
      <c r="C2035" s="4">
        <f>YEAR(SalesDataTable[[#This Row],[Order Date]])</f>
        <v>2026</v>
      </c>
      <c r="D2035" s="10" t="str">
        <f>"Q"&amp;ROUNDUP(MONTH(SalesDataTable[[#This Row],[Order Date]])/3,0)</f>
        <v>Q4</v>
      </c>
      <c r="E2035" s="4" t="str">
        <f>TEXT(SalesDataTable[[#This Row],[Order Date]],"mmm")</f>
        <v>Oct</v>
      </c>
      <c r="F2035" s="4" t="s">
        <v>20</v>
      </c>
      <c r="G2035" s="4" t="s">
        <v>47</v>
      </c>
      <c r="H2035" s="4" t="s">
        <v>2</v>
      </c>
      <c r="I2035" s="4" t="s">
        <v>16</v>
      </c>
      <c r="J2035" s="4" t="s">
        <v>9</v>
      </c>
      <c r="K2035" s="4" t="s">
        <v>37</v>
      </c>
      <c r="L2035" s="8">
        <v>2</v>
      </c>
      <c r="M2035" s="5">
        <v>152.12</v>
      </c>
      <c r="N2035" s="6">
        <v>0</v>
      </c>
      <c r="O2035" s="5">
        <v>79.53</v>
      </c>
      <c r="P2035" s="5">
        <f t="shared" si="124"/>
        <v>304.24</v>
      </c>
      <c r="Q2035" s="5">
        <f t="shared" si="125"/>
        <v>159.06</v>
      </c>
      <c r="R2035" s="5">
        <f t="shared" si="126"/>
        <v>145.18</v>
      </c>
      <c r="S2035" s="7">
        <f t="shared" si="127"/>
        <v>0.47718906126742044</v>
      </c>
    </row>
    <row r="2036" spans="1:19" ht="15.6">
      <c r="A2036" s="2">
        <v>4868</v>
      </c>
      <c r="B2036" s="3">
        <v>46296</v>
      </c>
      <c r="C2036" s="4">
        <f>YEAR(SalesDataTable[[#This Row],[Order Date]])</f>
        <v>2026</v>
      </c>
      <c r="D2036" s="10" t="str">
        <f>"Q"&amp;ROUNDUP(MONTH(SalesDataTable[[#This Row],[Order Date]])/3,0)</f>
        <v>Q4</v>
      </c>
      <c r="E2036" s="4" t="str">
        <f>TEXT(SalesDataTable[[#This Row],[Order Date]],"mmm")</f>
        <v>Oct</v>
      </c>
      <c r="F2036" s="4" t="s">
        <v>11</v>
      </c>
      <c r="G2036" s="4" t="s">
        <v>25</v>
      </c>
      <c r="H2036" s="4" t="s">
        <v>8</v>
      </c>
      <c r="I2036" s="4" t="s">
        <v>13</v>
      </c>
      <c r="J2036" s="4" t="s">
        <v>23</v>
      </c>
      <c r="K2036" s="4" t="s">
        <v>40</v>
      </c>
      <c r="L2036" s="8">
        <v>4</v>
      </c>
      <c r="M2036" s="5">
        <v>82.54</v>
      </c>
      <c r="N2036" s="6">
        <v>0.15</v>
      </c>
      <c r="O2036" s="5">
        <v>39.74</v>
      </c>
      <c r="P2036" s="5">
        <f t="shared" si="124"/>
        <v>280.63600000000002</v>
      </c>
      <c r="Q2036" s="5">
        <f t="shared" si="125"/>
        <v>158.96</v>
      </c>
      <c r="R2036" s="5">
        <f t="shared" si="126"/>
        <v>121.67600000000002</v>
      </c>
      <c r="S2036" s="7">
        <f t="shared" si="127"/>
        <v>0.43357231431462823</v>
      </c>
    </row>
    <row r="2037" spans="1:19" ht="15.6">
      <c r="A2037" s="2">
        <v>2250</v>
      </c>
      <c r="B2037" s="3">
        <v>46297</v>
      </c>
      <c r="C2037" s="4">
        <f>YEAR(SalesDataTable[[#This Row],[Order Date]])</f>
        <v>2026</v>
      </c>
      <c r="D2037" s="10" t="str">
        <f>"Q"&amp;ROUNDUP(MONTH(SalesDataTable[[#This Row],[Order Date]])/3,0)</f>
        <v>Q4</v>
      </c>
      <c r="E2037" s="4" t="str">
        <f>TEXT(SalesDataTable[[#This Row],[Order Date]],"mmm")</f>
        <v>Oct</v>
      </c>
      <c r="F2037" s="4" t="s">
        <v>20</v>
      </c>
      <c r="G2037" s="4" t="s">
        <v>47</v>
      </c>
      <c r="H2037" s="4" t="s">
        <v>19</v>
      </c>
      <c r="I2037" s="4" t="s">
        <v>3</v>
      </c>
      <c r="J2037" s="4" t="s">
        <v>4</v>
      </c>
      <c r="K2037" s="4" t="s">
        <v>22</v>
      </c>
      <c r="L2037" s="8">
        <v>2</v>
      </c>
      <c r="M2037" s="5">
        <v>50.43</v>
      </c>
      <c r="N2037" s="6">
        <v>0</v>
      </c>
      <c r="O2037" s="5">
        <v>23.04</v>
      </c>
      <c r="P2037" s="5">
        <f t="shared" si="124"/>
        <v>100.86</v>
      </c>
      <c r="Q2037" s="5">
        <f t="shared" si="125"/>
        <v>46.08</v>
      </c>
      <c r="R2037" s="5">
        <f t="shared" si="126"/>
        <v>54.78</v>
      </c>
      <c r="S2037" s="7">
        <f t="shared" si="127"/>
        <v>0.54312908982748365</v>
      </c>
    </row>
    <row r="2038" spans="1:19" ht="15.6">
      <c r="A2038" s="2">
        <v>2516</v>
      </c>
      <c r="B2038" s="3">
        <v>46297</v>
      </c>
      <c r="C2038" s="4">
        <f>YEAR(SalesDataTable[[#This Row],[Order Date]])</f>
        <v>2026</v>
      </c>
      <c r="D2038" s="10" t="str">
        <f>"Q"&amp;ROUNDUP(MONTH(SalesDataTable[[#This Row],[Order Date]])/3,0)</f>
        <v>Q4</v>
      </c>
      <c r="E2038" s="4" t="str">
        <f>TEXT(SalesDataTable[[#This Row],[Order Date]],"mmm")</f>
        <v>Oct</v>
      </c>
      <c r="F2038" s="4" t="s">
        <v>11</v>
      </c>
      <c r="G2038" s="4" t="s">
        <v>39</v>
      </c>
      <c r="H2038" s="4" t="s">
        <v>2</v>
      </c>
      <c r="I2038" s="4" t="s">
        <v>13</v>
      </c>
      <c r="J2038" s="4" t="s">
        <v>23</v>
      </c>
      <c r="K2038" s="4" t="s">
        <v>29</v>
      </c>
      <c r="L2038" s="8">
        <v>2</v>
      </c>
      <c r="M2038" s="5">
        <v>198.57</v>
      </c>
      <c r="N2038" s="6">
        <v>0.15</v>
      </c>
      <c r="O2038" s="5">
        <v>101.08</v>
      </c>
      <c r="P2038" s="5">
        <f t="shared" si="124"/>
        <v>337.56899999999996</v>
      </c>
      <c r="Q2038" s="5">
        <f t="shared" si="125"/>
        <v>202.16</v>
      </c>
      <c r="R2038" s="5">
        <f t="shared" si="126"/>
        <v>135.40899999999996</v>
      </c>
      <c r="S2038" s="7">
        <f t="shared" si="127"/>
        <v>0.4011298430839324</v>
      </c>
    </row>
    <row r="2039" spans="1:19" ht="15.6">
      <c r="A2039" s="2">
        <v>809</v>
      </c>
      <c r="B2039" s="3">
        <v>46298</v>
      </c>
      <c r="C2039" s="4">
        <f>YEAR(SalesDataTable[[#This Row],[Order Date]])</f>
        <v>2026</v>
      </c>
      <c r="D2039" s="10" t="str">
        <f>"Q"&amp;ROUNDUP(MONTH(SalesDataTable[[#This Row],[Order Date]])/3,0)</f>
        <v>Q4</v>
      </c>
      <c r="E2039" s="4" t="str">
        <f>TEXT(SalesDataTable[[#This Row],[Order Date]],"mmm")</f>
        <v>Oct</v>
      </c>
      <c r="F2039" s="4" t="s">
        <v>20</v>
      </c>
      <c r="G2039" s="4" t="s">
        <v>33</v>
      </c>
      <c r="H2039" s="4" t="s">
        <v>2</v>
      </c>
      <c r="I2039" s="4" t="s">
        <v>13</v>
      </c>
      <c r="J2039" s="4" t="s">
        <v>34</v>
      </c>
      <c r="K2039" s="4" t="s">
        <v>35</v>
      </c>
      <c r="L2039" s="8">
        <v>2</v>
      </c>
      <c r="M2039" s="5">
        <v>41.06</v>
      </c>
      <c r="N2039" s="6">
        <v>0.05</v>
      </c>
      <c r="O2039" s="5">
        <v>14.54</v>
      </c>
      <c r="P2039" s="5">
        <f t="shared" si="124"/>
        <v>78.013999999999996</v>
      </c>
      <c r="Q2039" s="5">
        <f t="shared" si="125"/>
        <v>29.08</v>
      </c>
      <c r="R2039" s="5">
        <f t="shared" si="126"/>
        <v>48.933999999999997</v>
      </c>
      <c r="S2039" s="7">
        <f t="shared" si="127"/>
        <v>0.62724639167328944</v>
      </c>
    </row>
    <row r="2040" spans="1:19" ht="15.6">
      <c r="A2040" s="2">
        <v>1852</v>
      </c>
      <c r="B2040" s="3">
        <v>46298</v>
      </c>
      <c r="C2040" s="4">
        <f>YEAR(SalesDataTable[[#This Row],[Order Date]])</f>
        <v>2026</v>
      </c>
      <c r="D2040" s="10" t="str">
        <f>"Q"&amp;ROUNDUP(MONTH(SalesDataTable[[#This Row],[Order Date]])/3,0)</f>
        <v>Q4</v>
      </c>
      <c r="E2040" s="4" t="str">
        <f>TEXT(SalesDataTable[[#This Row],[Order Date]],"mmm")</f>
        <v>Oct</v>
      </c>
      <c r="F2040" s="4" t="s">
        <v>6</v>
      </c>
      <c r="G2040" s="4" t="s">
        <v>43</v>
      </c>
      <c r="H2040" s="4" t="s">
        <v>8</v>
      </c>
      <c r="I2040" s="4" t="s">
        <v>16</v>
      </c>
      <c r="J2040" s="4" t="s">
        <v>14</v>
      </c>
      <c r="K2040" s="4" t="s">
        <v>48</v>
      </c>
      <c r="L2040" s="8">
        <v>4</v>
      </c>
      <c r="M2040" s="5">
        <v>162.19</v>
      </c>
      <c r="N2040" s="6">
        <v>0.15</v>
      </c>
      <c r="O2040" s="5">
        <v>89.81</v>
      </c>
      <c r="P2040" s="5">
        <f t="shared" si="124"/>
        <v>551.44600000000003</v>
      </c>
      <c r="Q2040" s="5">
        <f t="shared" si="125"/>
        <v>359.24</v>
      </c>
      <c r="R2040" s="5">
        <f t="shared" si="126"/>
        <v>192.20600000000002</v>
      </c>
      <c r="S2040" s="7">
        <f t="shared" si="127"/>
        <v>0.34854908730863948</v>
      </c>
    </row>
    <row r="2041" spans="1:19" ht="15.6">
      <c r="A2041" s="2">
        <v>3627</v>
      </c>
      <c r="B2041" s="3">
        <v>46298</v>
      </c>
      <c r="C2041" s="4">
        <f>YEAR(SalesDataTable[[#This Row],[Order Date]])</f>
        <v>2026</v>
      </c>
      <c r="D2041" s="10" t="str">
        <f>"Q"&amp;ROUNDUP(MONTH(SalesDataTable[[#This Row],[Order Date]])/3,0)</f>
        <v>Q4</v>
      </c>
      <c r="E2041" s="4" t="str">
        <f>TEXT(SalesDataTable[[#This Row],[Order Date]],"mmm")</f>
        <v>Oct</v>
      </c>
      <c r="F2041" s="4" t="s">
        <v>20</v>
      </c>
      <c r="G2041" s="4" t="s">
        <v>21</v>
      </c>
      <c r="H2041" s="4" t="s">
        <v>19</v>
      </c>
      <c r="I2041" s="4" t="s">
        <v>13</v>
      </c>
      <c r="J2041" s="4" t="s">
        <v>23</v>
      </c>
      <c r="K2041" s="4" t="s">
        <v>29</v>
      </c>
      <c r="L2041" s="8">
        <v>2</v>
      </c>
      <c r="M2041" s="5">
        <v>192.99</v>
      </c>
      <c r="N2041" s="6">
        <v>0</v>
      </c>
      <c r="O2041" s="5">
        <v>101.73</v>
      </c>
      <c r="P2041" s="5">
        <f t="shared" si="124"/>
        <v>385.98</v>
      </c>
      <c r="Q2041" s="5">
        <f t="shared" si="125"/>
        <v>203.46</v>
      </c>
      <c r="R2041" s="5">
        <f t="shared" si="126"/>
        <v>182.52</v>
      </c>
      <c r="S2041" s="7">
        <f t="shared" si="127"/>
        <v>0.47287424218871443</v>
      </c>
    </row>
    <row r="2042" spans="1:19" ht="15.6">
      <c r="A2042" s="2">
        <v>4135</v>
      </c>
      <c r="B2042" s="3">
        <v>46298</v>
      </c>
      <c r="C2042" s="4">
        <f>YEAR(SalesDataTable[[#This Row],[Order Date]])</f>
        <v>2026</v>
      </c>
      <c r="D2042" s="10" t="str">
        <f>"Q"&amp;ROUNDUP(MONTH(SalesDataTable[[#This Row],[Order Date]])/3,0)</f>
        <v>Q4</v>
      </c>
      <c r="E2042" s="4" t="str">
        <f>TEXT(SalesDataTable[[#This Row],[Order Date]],"mmm")</f>
        <v>Oct</v>
      </c>
      <c r="F2042" s="4" t="s">
        <v>0</v>
      </c>
      <c r="G2042" s="4" t="s">
        <v>50</v>
      </c>
      <c r="H2042" s="4" t="s">
        <v>2</v>
      </c>
      <c r="I2042" s="4" t="s">
        <v>13</v>
      </c>
      <c r="J2042" s="4" t="s">
        <v>9</v>
      </c>
      <c r="K2042" s="4" t="s">
        <v>17</v>
      </c>
      <c r="L2042" s="8">
        <v>3</v>
      </c>
      <c r="M2042" s="5">
        <v>142.33000000000001</v>
      </c>
      <c r="N2042" s="6">
        <v>0.1</v>
      </c>
      <c r="O2042" s="5">
        <v>79.19</v>
      </c>
      <c r="P2042" s="5">
        <f t="shared" si="124"/>
        <v>384.291</v>
      </c>
      <c r="Q2042" s="5">
        <f t="shared" si="125"/>
        <v>237.57</v>
      </c>
      <c r="R2042" s="5">
        <f t="shared" si="126"/>
        <v>146.721</v>
      </c>
      <c r="S2042" s="7">
        <f t="shared" si="127"/>
        <v>0.3817966072585619</v>
      </c>
    </row>
    <row r="2043" spans="1:19" ht="15.6">
      <c r="A2043" s="2">
        <v>4138</v>
      </c>
      <c r="B2043" s="3">
        <v>46298</v>
      </c>
      <c r="C2043" s="4">
        <f>YEAR(SalesDataTable[[#This Row],[Order Date]])</f>
        <v>2026</v>
      </c>
      <c r="D2043" s="10" t="str">
        <f>"Q"&amp;ROUNDUP(MONTH(SalesDataTable[[#This Row],[Order Date]])/3,0)</f>
        <v>Q4</v>
      </c>
      <c r="E2043" s="4" t="str">
        <f>TEXT(SalesDataTable[[#This Row],[Order Date]],"mmm")</f>
        <v>Oct</v>
      </c>
      <c r="F2043" s="4" t="s">
        <v>6</v>
      </c>
      <c r="G2043" s="4" t="s">
        <v>41</v>
      </c>
      <c r="H2043" s="4" t="s">
        <v>19</v>
      </c>
      <c r="I2043" s="4" t="s">
        <v>16</v>
      </c>
      <c r="J2043" s="4" t="s">
        <v>9</v>
      </c>
      <c r="K2043" s="4" t="s">
        <v>17</v>
      </c>
      <c r="L2043" s="8">
        <v>4</v>
      </c>
      <c r="M2043" s="5">
        <v>143.63</v>
      </c>
      <c r="N2043" s="6">
        <v>0</v>
      </c>
      <c r="O2043" s="5">
        <v>80.510000000000005</v>
      </c>
      <c r="P2043" s="5">
        <f t="shared" si="124"/>
        <v>574.52</v>
      </c>
      <c r="Q2043" s="5">
        <f t="shared" si="125"/>
        <v>322.04000000000002</v>
      </c>
      <c r="R2043" s="5">
        <f t="shared" si="126"/>
        <v>252.47999999999996</v>
      </c>
      <c r="S2043" s="7">
        <f t="shared" si="127"/>
        <v>0.43946250783262542</v>
      </c>
    </row>
    <row r="2044" spans="1:19" ht="15.6">
      <c r="A2044" s="2">
        <v>4286</v>
      </c>
      <c r="B2044" s="3">
        <v>46298</v>
      </c>
      <c r="C2044" s="4">
        <f>YEAR(SalesDataTable[[#This Row],[Order Date]])</f>
        <v>2026</v>
      </c>
      <c r="D2044" s="10" t="str">
        <f>"Q"&amp;ROUNDUP(MONTH(SalesDataTable[[#This Row],[Order Date]])/3,0)</f>
        <v>Q4</v>
      </c>
      <c r="E2044" s="4" t="str">
        <f>TEXT(SalesDataTable[[#This Row],[Order Date]],"mmm")</f>
        <v>Oct</v>
      </c>
      <c r="F2044" s="4" t="s">
        <v>6</v>
      </c>
      <c r="G2044" s="4" t="s">
        <v>27</v>
      </c>
      <c r="H2044" s="4" t="s">
        <v>19</v>
      </c>
      <c r="I2044" s="4" t="s">
        <v>3</v>
      </c>
      <c r="J2044" s="4" t="s">
        <v>23</v>
      </c>
      <c r="K2044" s="4" t="s">
        <v>24</v>
      </c>
      <c r="L2044" s="8">
        <v>4</v>
      </c>
      <c r="M2044" s="5">
        <v>341.95</v>
      </c>
      <c r="N2044" s="6">
        <v>0.05</v>
      </c>
      <c r="O2044" s="5">
        <v>199.9</v>
      </c>
      <c r="P2044" s="5">
        <f t="shared" si="124"/>
        <v>1299.4099999999999</v>
      </c>
      <c r="Q2044" s="5">
        <f t="shared" si="125"/>
        <v>799.6</v>
      </c>
      <c r="R2044" s="5">
        <f t="shared" si="126"/>
        <v>499.80999999999983</v>
      </c>
      <c r="S2044" s="7">
        <f t="shared" si="127"/>
        <v>0.38464379987840625</v>
      </c>
    </row>
    <row r="2045" spans="1:19" ht="15.6">
      <c r="A2045" s="2">
        <v>4371</v>
      </c>
      <c r="B2045" s="3">
        <v>46298</v>
      </c>
      <c r="C2045" s="4">
        <f>YEAR(SalesDataTable[[#This Row],[Order Date]])</f>
        <v>2026</v>
      </c>
      <c r="D2045" s="10" t="str">
        <f>"Q"&amp;ROUNDUP(MONTH(SalesDataTable[[#This Row],[Order Date]])/3,0)</f>
        <v>Q4</v>
      </c>
      <c r="E2045" s="4" t="str">
        <f>TEXT(SalesDataTable[[#This Row],[Order Date]],"mmm")</f>
        <v>Oct</v>
      </c>
      <c r="F2045" s="4" t="s">
        <v>6</v>
      </c>
      <c r="G2045" s="4" t="s">
        <v>27</v>
      </c>
      <c r="H2045" s="4" t="s">
        <v>2</v>
      </c>
      <c r="I2045" s="4" t="s">
        <v>3</v>
      </c>
      <c r="J2045" s="4" t="s">
        <v>34</v>
      </c>
      <c r="K2045" s="4" t="s">
        <v>38</v>
      </c>
      <c r="L2045" s="8">
        <v>1</v>
      </c>
      <c r="M2045" s="5">
        <v>123.81</v>
      </c>
      <c r="N2045" s="6">
        <v>0</v>
      </c>
      <c r="O2045" s="5">
        <v>68.72</v>
      </c>
      <c r="P2045" s="5">
        <f t="shared" si="124"/>
        <v>123.81</v>
      </c>
      <c r="Q2045" s="5">
        <f t="shared" si="125"/>
        <v>68.72</v>
      </c>
      <c r="R2045" s="5">
        <f t="shared" si="126"/>
        <v>55.09</v>
      </c>
      <c r="S2045" s="7">
        <f t="shared" si="127"/>
        <v>0.44495598093853489</v>
      </c>
    </row>
    <row r="2046" spans="1:19" ht="15.6">
      <c r="A2046" s="2">
        <v>905</v>
      </c>
      <c r="B2046" s="3">
        <v>46299</v>
      </c>
      <c r="C2046" s="4">
        <f>YEAR(SalesDataTable[[#This Row],[Order Date]])</f>
        <v>2026</v>
      </c>
      <c r="D2046" s="10" t="str">
        <f>"Q"&amp;ROUNDUP(MONTH(SalesDataTable[[#This Row],[Order Date]])/3,0)</f>
        <v>Q4</v>
      </c>
      <c r="E2046" s="4" t="str">
        <f>TEXT(SalesDataTable[[#This Row],[Order Date]],"mmm")</f>
        <v>Oct</v>
      </c>
      <c r="F2046" s="4" t="s">
        <v>11</v>
      </c>
      <c r="G2046" s="4" t="s">
        <v>18</v>
      </c>
      <c r="H2046" s="4" t="s">
        <v>2</v>
      </c>
      <c r="I2046" s="4" t="s">
        <v>13</v>
      </c>
      <c r="J2046" s="4" t="s">
        <v>9</v>
      </c>
      <c r="K2046" s="4" t="s">
        <v>17</v>
      </c>
      <c r="L2046" s="8">
        <v>1</v>
      </c>
      <c r="M2046" s="5">
        <v>146.1</v>
      </c>
      <c r="N2046" s="6">
        <v>0</v>
      </c>
      <c r="O2046" s="5">
        <v>79.739999999999995</v>
      </c>
      <c r="P2046" s="5">
        <f t="shared" si="124"/>
        <v>146.1</v>
      </c>
      <c r="Q2046" s="5">
        <f t="shared" si="125"/>
        <v>79.739999999999995</v>
      </c>
      <c r="R2046" s="5">
        <f t="shared" si="126"/>
        <v>66.36</v>
      </c>
      <c r="S2046" s="7">
        <f t="shared" si="127"/>
        <v>0.45420944558521564</v>
      </c>
    </row>
    <row r="2047" spans="1:19" ht="15.6">
      <c r="A2047" s="2">
        <v>1415</v>
      </c>
      <c r="B2047" s="3">
        <v>46299</v>
      </c>
      <c r="C2047" s="4">
        <f>YEAR(SalesDataTable[[#This Row],[Order Date]])</f>
        <v>2026</v>
      </c>
      <c r="D2047" s="10" t="str">
        <f>"Q"&amp;ROUNDUP(MONTH(SalesDataTable[[#This Row],[Order Date]])/3,0)</f>
        <v>Q4</v>
      </c>
      <c r="E2047" s="4" t="str">
        <f>TEXT(SalesDataTable[[#This Row],[Order Date]],"mmm")</f>
        <v>Oct</v>
      </c>
      <c r="F2047" s="4" t="s">
        <v>6</v>
      </c>
      <c r="G2047" s="4" t="s">
        <v>41</v>
      </c>
      <c r="H2047" s="4" t="s">
        <v>28</v>
      </c>
      <c r="I2047" s="4" t="s">
        <v>3</v>
      </c>
      <c r="J2047" s="4" t="s">
        <v>14</v>
      </c>
      <c r="K2047" s="4" t="s">
        <v>48</v>
      </c>
      <c r="L2047" s="8">
        <v>1</v>
      </c>
      <c r="M2047" s="5">
        <v>161.07</v>
      </c>
      <c r="N2047" s="6">
        <v>0.05</v>
      </c>
      <c r="O2047" s="5">
        <v>89.81</v>
      </c>
      <c r="P2047" s="5">
        <f t="shared" si="124"/>
        <v>153.01649999999998</v>
      </c>
      <c r="Q2047" s="5">
        <f t="shared" si="125"/>
        <v>89.81</v>
      </c>
      <c r="R2047" s="5">
        <f t="shared" si="126"/>
        <v>63.206499999999977</v>
      </c>
      <c r="S2047" s="7">
        <f t="shared" si="127"/>
        <v>0.41306983233834249</v>
      </c>
    </row>
    <row r="2048" spans="1:19" ht="15.6">
      <c r="A2048" s="2">
        <v>2205</v>
      </c>
      <c r="B2048" s="3">
        <v>46299</v>
      </c>
      <c r="C2048" s="4">
        <f>YEAR(SalesDataTable[[#This Row],[Order Date]])</f>
        <v>2026</v>
      </c>
      <c r="D2048" s="10" t="str">
        <f>"Q"&amp;ROUNDUP(MONTH(SalesDataTable[[#This Row],[Order Date]])/3,0)</f>
        <v>Q4</v>
      </c>
      <c r="E2048" s="4" t="str">
        <f>TEXT(SalesDataTable[[#This Row],[Order Date]],"mmm")</f>
        <v>Oct</v>
      </c>
      <c r="F2048" s="4" t="s">
        <v>20</v>
      </c>
      <c r="G2048" s="4" t="s">
        <v>47</v>
      </c>
      <c r="H2048" s="4" t="s">
        <v>2</v>
      </c>
      <c r="I2048" s="4" t="s">
        <v>13</v>
      </c>
      <c r="J2048" s="4" t="s">
        <v>9</v>
      </c>
      <c r="K2048" s="4" t="s">
        <v>10</v>
      </c>
      <c r="L2048" s="8">
        <v>5</v>
      </c>
      <c r="M2048" s="5">
        <v>90.12</v>
      </c>
      <c r="N2048" s="6">
        <v>0</v>
      </c>
      <c r="O2048" s="5">
        <v>46.67</v>
      </c>
      <c r="P2048" s="5">
        <f t="shared" si="124"/>
        <v>450.6</v>
      </c>
      <c r="Q2048" s="5">
        <f t="shared" si="125"/>
        <v>233.35000000000002</v>
      </c>
      <c r="R2048" s="5">
        <f t="shared" si="126"/>
        <v>217.25</v>
      </c>
      <c r="S2048" s="7">
        <f t="shared" si="127"/>
        <v>0.48213493120284062</v>
      </c>
    </row>
    <row r="2049" spans="1:19" ht="15.6">
      <c r="A2049" s="2">
        <v>2374</v>
      </c>
      <c r="B2049" s="3">
        <v>46299</v>
      </c>
      <c r="C2049" s="4">
        <f>YEAR(SalesDataTable[[#This Row],[Order Date]])</f>
        <v>2026</v>
      </c>
      <c r="D2049" s="10" t="str">
        <f>"Q"&amp;ROUNDUP(MONTH(SalesDataTable[[#This Row],[Order Date]])/3,0)</f>
        <v>Q4</v>
      </c>
      <c r="E2049" s="4" t="str">
        <f>TEXT(SalesDataTable[[#This Row],[Order Date]],"mmm")</f>
        <v>Oct</v>
      </c>
      <c r="F2049" s="4" t="s">
        <v>20</v>
      </c>
      <c r="G2049" s="4" t="s">
        <v>47</v>
      </c>
      <c r="H2049" s="4" t="s">
        <v>28</v>
      </c>
      <c r="I2049" s="4" t="s">
        <v>3</v>
      </c>
      <c r="J2049" s="4" t="s">
        <v>9</v>
      </c>
      <c r="K2049" s="4" t="s">
        <v>46</v>
      </c>
      <c r="L2049" s="8">
        <v>1</v>
      </c>
      <c r="M2049" s="5">
        <v>70.400000000000006</v>
      </c>
      <c r="N2049" s="6">
        <v>0</v>
      </c>
      <c r="O2049" s="5">
        <v>32.43</v>
      </c>
      <c r="P2049" s="5">
        <f t="shared" si="124"/>
        <v>70.400000000000006</v>
      </c>
      <c r="Q2049" s="5">
        <f t="shared" si="125"/>
        <v>32.43</v>
      </c>
      <c r="R2049" s="5">
        <f t="shared" si="126"/>
        <v>37.970000000000006</v>
      </c>
      <c r="S2049" s="7">
        <f t="shared" si="127"/>
        <v>0.53934659090909098</v>
      </c>
    </row>
    <row r="2050" spans="1:19" ht="15.6">
      <c r="A2050" s="2">
        <v>4840</v>
      </c>
      <c r="B2050" s="3">
        <v>46299</v>
      </c>
      <c r="C2050" s="4">
        <f>YEAR(SalesDataTable[[#This Row],[Order Date]])</f>
        <v>2026</v>
      </c>
      <c r="D2050" s="10" t="str">
        <f>"Q"&amp;ROUNDUP(MONTH(SalesDataTable[[#This Row],[Order Date]])/3,0)</f>
        <v>Q4</v>
      </c>
      <c r="E2050" s="4" t="str">
        <f>TEXT(SalesDataTable[[#This Row],[Order Date]],"mmm")</f>
        <v>Oct</v>
      </c>
      <c r="F2050" s="4" t="s">
        <v>6</v>
      </c>
      <c r="G2050" s="4" t="s">
        <v>43</v>
      </c>
      <c r="H2050" s="4" t="s">
        <v>8</v>
      </c>
      <c r="I2050" s="4" t="s">
        <v>16</v>
      </c>
      <c r="J2050" s="4" t="s">
        <v>23</v>
      </c>
      <c r="K2050" s="4" t="s">
        <v>29</v>
      </c>
      <c r="L2050" s="8">
        <v>6</v>
      </c>
      <c r="M2050" s="5">
        <v>191.08</v>
      </c>
      <c r="N2050" s="6">
        <v>0.1</v>
      </c>
      <c r="O2050" s="5">
        <v>102.93</v>
      </c>
      <c r="P2050" s="5">
        <f t="shared" ref="P2050:P2113" si="128">L2050*M2050*(1-N2050)</f>
        <v>1031.8320000000001</v>
      </c>
      <c r="Q2050" s="5">
        <f t="shared" ref="Q2050:Q2113" si="129">L2050*O2050</f>
        <v>617.58000000000004</v>
      </c>
      <c r="R2050" s="5">
        <f t="shared" ref="R2050:R2113" si="130">P2050-Q2050</f>
        <v>414.25200000000007</v>
      </c>
      <c r="S2050" s="7">
        <f t="shared" ref="S2050:S2113" si="131">IFERROR(R2050/P2050,0)</f>
        <v>0.40147233270532412</v>
      </c>
    </row>
    <row r="2051" spans="1:19" ht="15.6">
      <c r="A2051" s="2">
        <v>4984</v>
      </c>
      <c r="B2051" s="3">
        <v>46299</v>
      </c>
      <c r="C2051" s="4">
        <f>YEAR(SalesDataTable[[#This Row],[Order Date]])</f>
        <v>2026</v>
      </c>
      <c r="D2051" s="10" t="str">
        <f>"Q"&amp;ROUNDUP(MONTH(SalesDataTable[[#This Row],[Order Date]])/3,0)</f>
        <v>Q4</v>
      </c>
      <c r="E2051" s="4" t="str">
        <f>TEXT(SalesDataTable[[#This Row],[Order Date]],"mmm")</f>
        <v>Oct</v>
      </c>
      <c r="F2051" s="4" t="s">
        <v>11</v>
      </c>
      <c r="G2051" s="4" t="s">
        <v>52</v>
      </c>
      <c r="H2051" s="4" t="s">
        <v>2</v>
      </c>
      <c r="I2051" s="4" t="s">
        <v>3</v>
      </c>
      <c r="J2051" s="4" t="s">
        <v>34</v>
      </c>
      <c r="K2051" s="4" t="s">
        <v>42</v>
      </c>
      <c r="L2051" s="8">
        <v>1</v>
      </c>
      <c r="M2051" s="5">
        <v>36.590000000000003</v>
      </c>
      <c r="N2051" s="6">
        <v>0</v>
      </c>
      <c r="O2051" s="5">
        <v>13.62</v>
      </c>
      <c r="P2051" s="5">
        <f t="shared" si="128"/>
        <v>36.590000000000003</v>
      </c>
      <c r="Q2051" s="5">
        <f t="shared" si="129"/>
        <v>13.62</v>
      </c>
      <c r="R2051" s="5">
        <f t="shared" si="130"/>
        <v>22.970000000000006</v>
      </c>
      <c r="S2051" s="7">
        <f t="shared" si="131"/>
        <v>0.62776714949439749</v>
      </c>
    </row>
    <row r="2052" spans="1:19" ht="15.6">
      <c r="A2052" s="2">
        <v>641</v>
      </c>
      <c r="B2052" s="3">
        <v>46300</v>
      </c>
      <c r="C2052" s="4">
        <f>YEAR(SalesDataTable[[#This Row],[Order Date]])</f>
        <v>2026</v>
      </c>
      <c r="D2052" s="10" t="str">
        <f>"Q"&amp;ROUNDUP(MONTH(SalesDataTable[[#This Row],[Order Date]])/3,0)</f>
        <v>Q4</v>
      </c>
      <c r="E2052" s="4" t="str">
        <f>TEXT(SalesDataTable[[#This Row],[Order Date]],"mmm")</f>
        <v>Oct</v>
      </c>
      <c r="F2052" s="4" t="s">
        <v>6</v>
      </c>
      <c r="G2052" s="4" t="s">
        <v>41</v>
      </c>
      <c r="H2052" s="4" t="s">
        <v>19</v>
      </c>
      <c r="I2052" s="4" t="s">
        <v>3</v>
      </c>
      <c r="J2052" s="4" t="s">
        <v>23</v>
      </c>
      <c r="K2052" s="4" t="s">
        <v>51</v>
      </c>
      <c r="L2052" s="8">
        <v>2</v>
      </c>
      <c r="M2052" s="5">
        <v>125.38</v>
      </c>
      <c r="N2052" s="6">
        <v>0.05</v>
      </c>
      <c r="O2052" s="5">
        <v>59.12</v>
      </c>
      <c r="P2052" s="5">
        <f t="shared" si="128"/>
        <v>238.22199999999998</v>
      </c>
      <c r="Q2052" s="5">
        <f t="shared" si="129"/>
        <v>118.24</v>
      </c>
      <c r="R2052" s="5">
        <f t="shared" si="130"/>
        <v>119.98199999999999</v>
      </c>
      <c r="S2052" s="7">
        <f t="shared" si="131"/>
        <v>0.5036562534106841</v>
      </c>
    </row>
    <row r="2053" spans="1:19" ht="15.6">
      <c r="A2053" s="2">
        <v>1358</v>
      </c>
      <c r="B2053" s="3">
        <v>46300</v>
      </c>
      <c r="C2053" s="4">
        <f>YEAR(SalesDataTable[[#This Row],[Order Date]])</f>
        <v>2026</v>
      </c>
      <c r="D2053" s="10" t="str">
        <f>"Q"&amp;ROUNDUP(MONTH(SalesDataTable[[#This Row],[Order Date]])/3,0)</f>
        <v>Q4</v>
      </c>
      <c r="E2053" s="4" t="str">
        <f>TEXT(SalesDataTable[[#This Row],[Order Date]],"mmm")</f>
        <v>Oct</v>
      </c>
      <c r="F2053" s="4" t="s">
        <v>0</v>
      </c>
      <c r="G2053" s="4" t="s">
        <v>1</v>
      </c>
      <c r="H2053" s="4" t="s">
        <v>2</v>
      </c>
      <c r="I2053" s="4" t="s">
        <v>13</v>
      </c>
      <c r="J2053" s="4" t="s">
        <v>14</v>
      </c>
      <c r="K2053" s="4" t="s">
        <v>15</v>
      </c>
      <c r="L2053" s="8">
        <v>1</v>
      </c>
      <c r="M2053" s="5">
        <v>35.71</v>
      </c>
      <c r="N2053" s="6">
        <v>0</v>
      </c>
      <c r="O2053" s="5">
        <v>13.3</v>
      </c>
      <c r="P2053" s="5">
        <f t="shared" si="128"/>
        <v>35.71</v>
      </c>
      <c r="Q2053" s="5">
        <f t="shared" si="129"/>
        <v>13.3</v>
      </c>
      <c r="R2053" s="5">
        <f t="shared" si="130"/>
        <v>22.41</v>
      </c>
      <c r="S2053" s="7">
        <f t="shared" si="131"/>
        <v>0.62755530663679637</v>
      </c>
    </row>
    <row r="2054" spans="1:19" ht="15.6">
      <c r="A2054" s="2">
        <v>3904</v>
      </c>
      <c r="B2054" s="3">
        <v>46300</v>
      </c>
      <c r="C2054" s="4">
        <f>YEAR(SalesDataTable[[#This Row],[Order Date]])</f>
        <v>2026</v>
      </c>
      <c r="D2054" s="10" t="str">
        <f>"Q"&amp;ROUNDUP(MONTH(SalesDataTable[[#This Row],[Order Date]])/3,0)</f>
        <v>Q4</v>
      </c>
      <c r="E2054" s="4" t="str">
        <f>TEXT(SalesDataTable[[#This Row],[Order Date]],"mmm")</f>
        <v>Oct</v>
      </c>
      <c r="F2054" s="4" t="s">
        <v>6</v>
      </c>
      <c r="G2054" s="4" t="s">
        <v>27</v>
      </c>
      <c r="H2054" s="4" t="s">
        <v>2</v>
      </c>
      <c r="I2054" s="4" t="s">
        <v>3</v>
      </c>
      <c r="J2054" s="4" t="s">
        <v>14</v>
      </c>
      <c r="K2054" s="4" t="s">
        <v>32</v>
      </c>
      <c r="L2054" s="8">
        <v>2</v>
      </c>
      <c r="M2054" s="5">
        <v>46.72</v>
      </c>
      <c r="N2054" s="6">
        <v>0</v>
      </c>
      <c r="O2054" s="5">
        <v>18.39</v>
      </c>
      <c r="P2054" s="5">
        <f t="shared" si="128"/>
        <v>93.44</v>
      </c>
      <c r="Q2054" s="5">
        <f t="shared" si="129"/>
        <v>36.78</v>
      </c>
      <c r="R2054" s="5">
        <f t="shared" si="130"/>
        <v>56.66</v>
      </c>
      <c r="S2054" s="7">
        <f t="shared" si="131"/>
        <v>0.60637842465753422</v>
      </c>
    </row>
    <row r="2055" spans="1:19" ht="15.6">
      <c r="A2055" s="2">
        <v>4336</v>
      </c>
      <c r="B2055" s="3">
        <v>46300</v>
      </c>
      <c r="C2055" s="4">
        <f>YEAR(SalesDataTable[[#This Row],[Order Date]])</f>
        <v>2026</v>
      </c>
      <c r="D2055" s="10" t="str">
        <f>"Q"&amp;ROUNDUP(MONTH(SalesDataTable[[#This Row],[Order Date]])/3,0)</f>
        <v>Q4</v>
      </c>
      <c r="E2055" s="4" t="str">
        <f>TEXT(SalesDataTable[[#This Row],[Order Date]],"mmm")</f>
        <v>Oct</v>
      </c>
      <c r="F2055" s="4" t="s">
        <v>0</v>
      </c>
      <c r="G2055" s="4" t="s">
        <v>50</v>
      </c>
      <c r="H2055" s="4" t="s">
        <v>28</v>
      </c>
      <c r="I2055" s="4" t="s">
        <v>3</v>
      </c>
      <c r="J2055" s="4" t="s">
        <v>9</v>
      </c>
      <c r="K2055" s="4" t="s">
        <v>17</v>
      </c>
      <c r="L2055" s="8">
        <v>1</v>
      </c>
      <c r="M2055" s="5">
        <v>143.16999999999999</v>
      </c>
      <c r="N2055" s="6">
        <v>0.05</v>
      </c>
      <c r="O2055" s="5">
        <v>81.290000000000006</v>
      </c>
      <c r="P2055" s="5">
        <f t="shared" si="128"/>
        <v>136.01149999999998</v>
      </c>
      <c r="Q2055" s="5">
        <f t="shared" si="129"/>
        <v>81.290000000000006</v>
      </c>
      <c r="R2055" s="5">
        <f t="shared" si="130"/>
        <v>54.721499999999978</v>
      </c>
      <c r="S2055" s="7">
        <f t="shared" si="131"/>
        <v>0.40232995004098904</v>
      </c>
    </row>
    <row r="2056" spans="1:19" ht="15.6">
      <c r="A2056" s="2">
        <v>4705</v>
      </c>
      <c r="B2056" s="3">
        <v>46300</v>
      </c>
      <c r="C2056" s="4">
        <f>YEAR(SalesDataTable[[#This Row],[Order Date]])</f>
        <v>2026</v>
      </c>
      <c r="D2056" s="10" t="str">
        <f>"Q"&amp;ROUNDUP(MONTH(SalesDataTable[[#This Row],[Order Date]])/3,0)</f>
        <v>Q4</v>
      </c>
      <c r="E2056" s="4" t="str">
        <f>TEXT(SalesDataTable[[#This Row],[Order Date]],"mmm")</f>
        <v>Oct</v>
      </c>
      <c r="F2056" s="4" t="s">
        <v>0</v>
      </c>
      <c r="G2056" s="4" t="s">
        <v>1</v>
      </c>
      <c r="H2056" s="4" t="s">
        <v>19</v>
      </c>
      <c r="I2056" s="4" t="s">
        <v>3</v>
      </c>
      <c r="J2056" s="4" t="s">
        <v>23</v>
      </c>
      <c r="K2056" s="4" t="s">
        <v>51</v>
      </c>
      <c r="L2056" s="8">
        <v>1</v>
      </c>
      <c r="M2056" s="5">
        <v>125.88</v>
      </c>
      <c r="N2056" s="6">
        <v>0</v>
      </c>
      <c r="O2056" s="5">
        <v>62.46</v>
      </c>
      <c r="P2056" s="5">
        <f t="shared" si="128"/>
        <v>125.88</v>
      </c>
      <c r="Q2056" s="5">
        <f t="shared" si="129"/>
        <v>62.46</v>
      </c>
      <c r="R2056" s="5">
        <f t="shared" si="130"/>
        <v>63.419999999999995</v>
      </c>
      <c r="S2056" s="7">
        <f t="shared" si="131"/>
        <v>0.50381315538608196</v>
      </c>
    </row>
    <row r="2057" spans="1:19" ht="15.6">
      <c r="A2057" s="2">
        <v>1094</v>
      </c>
      <c r="B2057" s="3">
        <v>46301</v>
      </c>
      <c r="C2057" s="4">
        <f>YEAR(SalesDataTable[[#This Row],[Order Date]])</f>
        <v>2026</v>
      </c>
      <c r="D2057" s="10" t="str">
        <f>"Q"&amp;ROUNDUP(MONTH(SalesDataTable[[#This Row],[Order Date]])/3,0)</f>
        <v>Q4</v>
      </c>
      <c r="E2057" s="4" t="str">
        <f>TEXT(SalesDataTable[[#This Row],[Order Date]],"mmm")</f>
        <v>Oct</v>
      </c>
      <c r="F2057" s="4" t="s">
        <v>20</v>
      </c>
      <c r="G2057" s="4" t="s">
        <v>21</v>
      </c>
      <c r="H2057" s="4" t="s">
        <v>2</v>
      </c>
      <c r="I2057" s="4" t="s">
        <v>13</v>
      </c>
      <c r="J2057" s="4" t="s">
        <v>34</v>
      </c>
      <c r="K2057" s="4" t="s">
        <v>38</v>
      </c>
      <c r="L2057" s="8">
        <v>2</v>
      </c>
      <c r="M2057" s="5">
        <v>121.81</v>
      </c>
      <c r="N2057" s="6">
        <v>0.05</v>
      </c>
      <c r="O2057" s="5">
        <v>67.72</v>
      </c>
      <c r="P2057" s="5">
        <f t="shared" si="128"/>
        <v>231.43899999999999</v>
      </c>
      <c r="Q2057" s="5">
        <f t="shared" si="129"/>
        <v>135.44</v>
      </c>
      <c r="R2057" s="5">
        <f t="shared" si="130"/>
        <v>95.998999999999995</v>
      </c>
      <c r="S2057" s="7">
        <f t="shared" si="131"/>
        <v>0.41479180259161158</v>
      </c>
    </row>
    <row r="2058" spans="1:19" ht="15.6">
      <c r="A2058" s="2">
        <v>3926</v>
      </c>
      <c r="B2058" s="3">
        <v>46301</v>
      </c>
      <c r="C2058" s="4">
        <f>YEAR(SalesDataTable[[#This Row],[Order Date]])</f>
        <v>2026</v>
      </c>
      <c r="D2058" s="10" t="str">
        <f>"Q"&amp;ROUNDUP(MONTH(SalesDataTable[[#This Row],[Order Date]])/3,0)</f>
        <v>Q4</v>
      </c>
      <c r="E2058" s="4" t="str">
        <f>TEXT(SalesDataTable[[#This Row],[Order Date]],"mmm")</f>
        <v>Oct</v>
      </c>
      <c r="F2058" s="4" t="s">
        <v>11</v>
      </c>
      <c r="G2058" s="4" t="s">
        <v>25</v>
      </c>
      <c r="H2058" s="4" t="s">
        <v>2</v>
      </c>
      <c r="I2058" s="4" t="s">
        <v>16</v>
      </c>
      <c r="J2058" s="4" t="s">
        <v>9</v>
      </c>
      <c r="K2058" s="4" t="s">
        <v>37</v>
      </c>
      <c r="L2058" s="8">
        <v>6</v>
      </c>
      <c r="M2058" s="5">
        <v>154.93</v>
      </c>
      <c r="N2058" s="6">
        <v>0.05</v>
      </c>
      <c r="O2058" s="5">
        <v>79.430000000000007</v>
      </c>
      <c r="P2058" s="5">
        <f t="shared" si="128"/>
        <v>883.101</v>
      </c>
      <c r="Q2058" s="5">
        <f t="shared" si="129"/>
        <v>476.58000000000004</v>
      </c>
      <c r="R2058" s="5">
        <f t="shared" si="130"/>
        <v>406.52099999999996</v>
      </c>
      <c r="S2058" s="7">
        <f t="shared" si="131"/>
        <v>0.46033352923391546</v>
      </c>
    </row>
    <row r="2059" spans="1:19" ht="15.6">
      <c r="A2059" s="2">
        <v>524</v>
      </c>
      <c r="B2059" s="3">
        <v>46302</v>
      </c>
      <c r="C2059" s="4">
        <f>YEAR(SalesDataTable[[#This Row],[Order Date]])</f>
        <v>2026</v>
      </c>
      <c r="D2059" s="10" t="str">
        <f>"Q"&amp;ROUNDUP(MONTH(SalesDataTable[[#This Row],[Order Date]])/3,0)</f>
        <v>Q4</v>
      </c>
      <c r="E2059" s="4" t="str">
        <f>TEXT(SalesDataTable[[#This Row],[Order Date]],"mmm")</f>
        <v>Oct</v>
      </c>
      <c r="F2059" s="4" t="s">
        <v>20</v>
      </c>
      <c r="G2059" s="4" t="s">
        <v>33</v>
      </c>
      <c r="H2059" s="4" t="s">
        <v>19</v>
      </c>
      <c r="I2059" s="4" t="s">
        <v>13</v>
      </c>
      <c r="J2059" s="4" t="s">
        <v>4</v>
      </c>
      <c r="K2059" s="4" t="s">
        <v>30</v>
      </c>
      <c r="L2059" s="8">
        <v>2</v>
      </c>
      <c r="M2059" s="5">
        <v>101.1</v>
      </c>
      <c r="N2059" s="6">
        <v>0.15</v>
      </c>
      <c r="O2059" s="5">
        <v>51.61</v>
      </c>
      <c r="P2059" s="5">
        <f t="shared" si="128"/>
        <v>171.86999999999998</v>
      </c>
      <c r="Q2059" s="5">
        <f t="shared" si="129"/>
        <v>103.22</v>
      </c>
      <c r="R2059" s="5">
        <f t="shared" si="130"/>
        <v>68.649999999999977</v>
      </c>
      <c r="S2059" s="7">
        <f t="shared" si="131"/>
        <v>0.39942980159422814</v>
      </c>
    </row>
    <row r="2060" spans="1:19" ht="15.6">
      <c r="A2060" s="2">
        <v>2277</v>
      </c>
      <c r="B2060" s="3">
        <v>46302</v>
      </c>
      <c r="C2060" s="4">
        <f>YEAR(SalesDataTable[[#This Row],[Order Date]])</f>
        <v>2026</v>
      </c>
      <c r="D2060" s="10" t="str">
        <f>"Q"&amp;ROUNDUP(MONTH(SalesDataTable[[#This Row],[Order Date]])/3,0)</f>
        <v>Q4</v>
      </c>
      <c r="E2060" s="4" t="str">
        <f>TEXT(SalesDataTable[[#This Row],[Order Date]],"mmm")</f>
        <v>Oct</v>
      </c>
      <c r="F2060" s="4" t="s">
        <v>0</v>
      </c>
      <c r="G2060" s="4" t="s">
        <v>1</v>
      </c>
      <c r="H2060" s="4" t="s">
        <v>2</v>
      </c>
      <c r="I2060" s="4" t="s">
        <v>13</v>
      </c>
      <c r="J2060" s="4" t="s">
        <v>4</v>
      </c>
      <c r="K2060" s="4" t="s">
        <v>30</v>
      </c>
      <c r="L2060" s="8">
        <v>2</v>
      </c>
      <c r="M2060" s="5">
        <v>105</v>
      </c>
      <c r="N2060" s="6">
        <v>0</v>
      </c>
      <c r="O2060" s="5">
        <v>50.3</v>
      </c>
      <c r="P2060" s="5">
        <f t="shared" si="128"/>
        <v>210</v>
      </c>
      <c r="Q2060" s="5">
        <f t="shared" si="129"/>
        <v>100.6</v>
      </c>
      <c r="R2060" s="5">
        <f t="shared" si="130"/>
        <v>109.4</v>
      </c>
      <c r="S2060" s="7">
        <f t="shared" si="131"/>
        <v>0.52095238095238094</v>
      </c>
    </row>
    <row r="2061" spans="1:19" ht="15.6">
      <c r="A2061" s="2">
        <v>2442</v>
      </c>
      <c r="B2061" s="3">
        <v>46302</v>
      </c>
      <c r="C2061" s="4">
        <f>YEAR(SalesDataTable[[#This Row],[Order Date]])</f>
        <v>2026</v>
      </c>
      <c r="D2061" s="10" t="str">
        <f>"Q"&amp;ROUNDUP(MONTH(SalesDataTable[[#This Row],[Order Date]])/3,0)</f>
        <v>Q4</v>
      </c>
      <c r="E2061" s="4" t="str">
        <f>TEXT(SalesDataTable[[#This Row],[Order Date]],"mmm")</f>
        <v>Oct</v>
      </c>
      <c r="F2061" s="4" t="s">
        <v>11</v>
      </c>
      <c r="G2061" s="4" t="s">
        <v>12</v>
      </c>
      <c r="H2061" s="4" t="s">
        <v>8</v>
      </c>
      <c r="I2061" s="4" t="s">
        <v>16</v>
      </c>
      <c r="J2061" s="4" t="s">
        <v>9</v>
      </c>
      <c r="K2061" s="4" t="s">
        <v>37</v>
      </c>
      <c r="L2061" s="8">
        <v>4</v>
      </c>
      <c r="M2061" s="5">
        <v>157.12</v>
      </c>
      <c r="N2061" s="6">
        <v>0.15</v>
      </c>
      <c r="O2061" s="5">
        <v>77.98</v>
      </c>
      <c r="P2061" s="5">
        <f t="shared" si="128"/>
        <v>534.20799999999997</v>
      </c>
      <c r="Q2061" s="5">
        <f t="shared" si="129"/>
        <v>311.92</v>
      </c>
      <c r="R2061" s="5">
        <f t="shared" si="130"/>
        <v>222.28799999999995</v>
      </c>
      <c r="S2061" s="7">
        <f t="shared" si="131"/>
        <v>0.41610758356295668</v>
      </c>
    </row>
    <row r="2062" spans="1:19" ht="15.6">
      <c r="A2062" s="2">
        <v>2809</v>
      </c>
      <c r="B2062" s="3">
        <v>46302</v>
      </c>
      <c r="C2062" s="4">
        <f>YEAR(SalesDataTable[[#This Row],[Order Date]])</f>
        <v>2026</v>
      </c>
      <c r="D2062" s="10" t="str">
        <f>"Q"&amp;ROUNDUP(MONTH(SalesDataTable[[#This Row],[Order Date]])/3,0)</f>
        <v>Q4</v>
      </c>
      <c r="E2062" s="4" t="str">
        <f>TEXT(SalesDataTable[[#This Row],[Order Date]],"mmm")</f>
        <v>Oct</v>
      </c>
      <c r="F2062" s="4" t="s">
        <v>20</v>
      </c>
      <c r="G2062" s="4" t="s">
        <v>33</v>
      </c>
      <c r="H2062" s="4" t="s">
        <v>2</v>
      </c>
      <c r="I2062" s="4" t="s">
        <v>3</v>
      </c>
      <c r="J2062" s="4" t="s">
        <v>9</v>
      </c>
      <c r="K2062" s="4" t="s">
        <v>46</v>
      </c>
      <c r="L2062" s="8">
        <v>3</v>
      </c>
      <c r="M2062" s="5">
        <v>70.239999999999995</v>
      </c>
      <c r="N2062" s="6">
        <v>0.05</v>
      </c>
      <c r="O2062" s="5">
        <v>31.96</v>
      </c>
      <c r="P2062" s="5">
        <f t="shared" si="128"/>
        <v>200.18399999999997</v>
      </c>
      <c r="Q2062" s="5">
        <f t="shared" si="129"/>
        <v>95.88</v>
      </c>
      <c r="R2062" s="5">
        <f t="shared" si="130"/>
        <v>104.30399999999997</v>
      </c>
      <c r="S2062" s="7">
        <f t="shared" si="131"/>
        <v>0.5210406426087999</v>
      </c>
    </row>
    <row r="2063" spans="1:19" ht="15.6">
      <c r="A2063" s="2">
        <v>2946</v>
      </c>
      <c r="B2063" s="3">
        <v>46302</v>
      </c>
      <c r="C2063" s="4">
        <f>YEAR(SalesDataTable[[#This Row],[Order Date]])</f>
        <v>2026</v>
      </c>
      <c r="D2063" s="10" t="str">
        <f>"Q"&amp;ROUNDUP(MONTH(SalesDataTable[[#This Row],[Order Date]])/3,0)</f>
        <v>Q4</v>
      </c>
      <c r="E2063" s="4" t="str">
        <f>TEXT(SalesDataTable[[#This Row],[Order Date]],"mmm")</f>
        <v>Oct</v>
      </c>
      <c r="F2063" s="4" t="s">
        <v>11</v>
      </c>
      <c r="G2063" s="4" t="s">
        <v>52</v>
      </c>
      <c r="H2063" s="4" t="s">
        <v>2</v>
      </c>
      <c r="I2063" s="4" t="s">
        <v>3</v>
      </c>
      <c r="J2063" s="4" t="s">
        <v>4</v>
      </c>
      <c r="K2063" s="4" t="s">
        <v>30</v>
      </c>
      <c r="L2063" s="8">
        <v>1</v>
      </c>
      <c r="M2063" s="5">
        <v>103.48</v>
      </c>
      <c r="N2063" s="6">
        <v>0.1</v>
      </c>
      <c r="O2063" s="5">
        <v>51.33</v>
      </c>
      <c r="P2063" s="5">
        <f t="shared" si="128"/>
        <v>93.132000000000005</v>
      </c>
      <c r="Q2063" s="5">
        <f t="shared" si="129"/>
        <v>51.33</v>
      </c>
      <c r="R2063" s="5">
        <f t="shared" si="130"/>
        <v>41.802000000000007</v>
      </c>
      <c r="S2063" s="7">
        <f t="shared" si="131"/>
        <v>0.4488467980930293</v>
      </c>
    </row>
    <row r="2064" spans="1:19" ht="15.6">
      <c r="A2064" s="2">
        <v>4147</v>
      </c>
      <c r="B2064" s="3">
        <v>46302</v>
      </c>
      <c r="C2064" s="4">
        <f>YEAR(SalesDataTable[[#This Row],[Order Date]])</f>
        <v>2026</v>
      </c>
      <c r="D2064" s="10" t="str">
        <f>"Q"&amp;ROUNDUP(MONTH(SalesDataTable[[#This Row],[Order Date]])/3,0)</f>
        <v>Q4</v>
      </c>
      <c r="E2064" s="4" t="str">
        <f>TEXT(SalesDataTable[[#This Row],[Order Date]],"mmm")</f>
        <v>Oct</v>
      </c>
      <c r="F2064" s="4" t="s">
        <v>6</v>
      </c>
      <c r="G2064" s="4" t="s">
        <v>43</v>
      </c>
      <c r="H2064" s="4" t="s">
        <v>19</v>
      </c>
      <c r="I2064" s="4" t="s">
        <v>3</v>
      </c>
      <c r="J2064" s="4" t="s">
        <v>4</v>
      </c>
      <c r="K2064" s="4" t="s">
        <v>26</v>
      </c>
      <c r="L2064" s="8">
        <v>3</v>
      </c>
      <c r="M2064" s="5">
        <v>40.770000000000003</v>
      </c>
      <c r="N2064" s="6">
        <v>0.05</v>
      </c>
      <c r="O2064" s="5">
        <v>16.68</v>
      </c>
      <c r="P2064" s="5">
        <f t="shared" si="128"/>
        <v>116.19449999999999</v>
      </c>
      <c r="Q2064" s="5">
        <f t="shared" si="129"/>
        <v>50.04</v>
      </c>
      <c r="R2064" s="5">
        <f t="shared" si="130"/>
        <v>66.154499999999985</v>
      </c>
      <c r="S2064" s="7">
        <f t="shared" si="131"/>
        <v>0.56934278300608021</v>
      </c>
    </row>
    <row r="2065" spans="1:19" ht="15.6">
      <c r="A2065" s="2">
        <v>4164</v>
      </c>
      <c r="B2065" s="3">
        <v>46302</v>
      </c>
      <c r="C2065" s="4">
        <f>YEAR(SalesDataTable[[#This Row],[Order Date]])</f>
        <v>2026</v>
      </c>
      <c r="D2065" s="10" t="str">
        <f>"Q"&amp;ROUNDUP(MONTH(SalesDataTable[[#This Row],[Order Date]])/3,0)</f>
        <v>Q4</v>
      </c>
      <c r="E2065" s="4" t="str">
        <f>TEXT(SalesDataTable[[#This Row],[Order Date]],"mmm")</f>
        <v>Oct</v>
      </c>
      <c r="F2065" s="4" t="s">
        <v>0</v>
      </c>
      <c r="G2065" s="4" t="s">
        <v>36</v>
      </c>
      <c r="H2065" s="4" t="s">
        <v>19</v>
      </c>
      <c r="I2065" s="4" t="s">
        <v>13</v>
      </c>
      <c r="J2065" s="4" t="s">
        <v>9</v>
      </c>
      <c r="K2065" s="4" t="s">
        <v>17</v>
      </c>
      <c r="L2065" s="8">
        <v>2</v>
      </c>
      <c r="M2065" s="5">
        <v>143.41999999999999</v>
      </c>
      <c r="N2065" s="6">
        <v>0</v>
      </c>
      <c r="O2065" s="5">
        <v>81.44</v>
      </c>
      <c r="P2065" s="5">
        <f t="shared" si="128"/>
        <v>286.83999999999997</v>
      </c>
      <c r="Q2065" s="5">
        <f t="shared" si="129"/>
        <v>162.88</v>
      </c>
      <c r="R2065" s="5">
        <f t="shared" si="130"/>
        <v>123.95999999999998</v>
      </c>
      <c r="S2065" s="7">
        <f t="shared" si="131"/>
        <v>0.43215730023706594</v>
      </c>
    </row>
    <row r="2066" spans="1:19" ht="15.6">
      <c r="A2066" s="2">
        <v>4275</v>
      </c>
      <c r="B2066" s="3">
        <v>46302</v>
      </c>
      <c r="C2066" s="4">
        <f>YEAR(SalesDataTable[[#This Row],[Order Date]])</f>
        <v>2026</v>
      </c>
      <c r="D2066" s="10" t="str">
        <f>"Q"&amp;ROUNDUP(MONTH(SalesDataTable[[#This Row],[Order Date]])/3,0)</f>
        <v>Q4</v>
      </c>
      <c r="E2066" s="4" t="str">
        <f>TEXT(SalesDataTable[[#This Row],[Order Date]],"mmm")</f>
        <v>Oct</v>
      </c>
      <c r="F2066" s="4" t="s">
        <v>20</v>
      </c>
      <c r="G2066" s="4" t="s">
        <v>31</v>
      </c>
      <c r="H2066" s="4" t="s">
        <v>28</v>
      </c>
      <c r="I2066" s="4" t="s">
        <v>3</v>
      </c>
      <c r="J2066" s="4" t="s">
        <v>4</v>
      </c>
      <c r="K2066" s="4" t="s">
        <v>22</v>
      </c>
      <c r="L2066" s="8">
        <v>1</v>
      </c>
      <c r="M2066" s="5">
        <v>49.56</v>
      </c>
      <c r="N2066" s="6">
        <v>0.05</v>
      </c>
      <c r="O2066" s="5">
        <v>22.88</v>
      </c>
      <c r="P2066" s="5">
        <f t="shared" si="128"/>
        <v>47.082000000000001</v>
      </c>
      <c r="Q2066" s="5">
        <f t="shared" si="129"/>
        <v>22.88</v>
      </c>
      <c r="R2066" s="5">
        <f t="shared" si="130"/>
        <v>24.202000000000002</v>
      </c>
      <c r="S2066" s="7">
        <f t="shared" si="131"/>
        <v>0.51403933562720361</v>
      </c>
    </row>
    <row r="2067" spans="1:19" ht="15.6">
      <c r="A2067" s="2">
        <v>5062</v>
      </c>
      <c r="B2067" s="3">
        <v>46302</v>
      </c>
      <c r="C2067" s="4">
        <f>YEAR(SalesDataTable[[#This Row],[Order Date]])</f>
        <v>2026</v>
      </c>
      <c r="D2067" s="10" t="str">
        <f>"Q"&amp;ROUNDUP(MONTH(SalesDataTable[[#This Row],[Order Date]])/3,0)</f>
        <v>Q4</v>
      </c>
      <c r="E2067" s="4" t="str">
        <f>TEXT(SalesDataTable[[#This Row],[Order Date]],"mmm")</f>
        <v>Oct</v>
      </c>
      <c r="F2067" s="4" t="s">
        <v>6</v>
      </c>
      <c r="G2067" s="4" t="s">
        <v>43</v>
      </c>
      <c r="H2067" s="4" t="s">
        <v>2</v>
      </c>
      <c r="I2067" s="4" t="s">
        <v>3</v>
      </c>
      <c r="J2067" s="4" t="s">
        <v>14</v>
      </c>
      <c r="K2067" s="4" t="s">
        <v>44</v>
      </c>
      <c r="L2067" s="8">
        <v>4</v>
      </c>
      <c r="M2067" s="5">
        <v>131.05000000000001</v>
      </c>
      <c r="N2067" s="6">
        <v>0</v>
      </c>
      <c r="O2067" s="5">
        <v>67.37</v>
      </c>
      <c r="P2067" s="5">
        <f t="shared" si="128"/>
        <v>524.20000000000005</v>
      </c>
      <c r="Q2067" s="5">
        <f t="shared" si="129"/>
        <v>269.48</v>
      </c>
      <c r="R2067" s="5">
        <f t="shared" si="130"/>
        <v>254.72000000000003</v>
      </c>
      <c r="S2067" s="7">
        <f t="shared" si="131"/>
        <v>0.48592140404425793</v>
      </c>
    </row>
    <row r="2068" spans="1:19" ht="15.6">
      <c r="A2068" s="2">
        <v>1126</v>
      </c>
      <c r="B2068" s="3">
        <v>46303</v>
      </c>
      <c r="C2068" s="4">
        <f>YEAR(SalesDataTable[[#This Row],[Order Date]])</f>
        <v>2026</v>
      </c>
      <c r="D2068" s="10" t="str">
        <f>"Q"&amp;ROUNDUP(MONTH(SalesDataTable[[#This Row],[Order Date]])/3,0)</f>
        <v>Q4</v>
      </c>
      <c r="E2068" s="4" t="str">
        <f>TEXT(SalesDataTable[[#This Row],[Order Date]],"mmm")</f>
        <v>Oct</v>
      </c>
      <c r="F2068" s="4" t="s">
        <v>0</v>
      </c>
      <c r="G2068" s="4" t="s">
        <v>36</v>
      </c>
      <c r="H2068" s="4" t="s">
        <v>2</v>
      </c>
      <c r="I2068" s="4" t="s">
        <v>16</v>
      </c>
      <c r="J2068" s="4" t="s">
        <v>4</v>
      </c>
      <c r="K2068" s="4" t="s">
        <v>22</v>
      </c>
      <c r="L2068" s="8">
        <v>1</v>
      </c>
      <c r="M2068" s="5">
        <v>51.35</v>
      </c>
      <c r="N2068" s="6">
        <v>0</v>
      </c>
      <c r="O2068" s="5">
        <v>22.98</v>
      </c>
      <c r="P2068" s="5">
        <f t="shared" si="128"/>
        <v>51.35</v>
      </c>
      <c r="Q2068" s="5">
        <f t="shared" si="129"/>
        <v>22.98</v>
      </c>
      <c r="R2068" s="5">
        <f t="shared" si="130"/>
        <v>28.37</v>
      </c>
      <c r="S2068" s="7">
        <f t="shared" si="131"/>
        <v>0.55248296007789677</v>
      </c>
    </row>
    <row r="2069" spans="1:19" ht="15.6">
      <c r="A2069" s="2">
        <v>1865</v>
      </c>
      <c r="B2069" s="3">
        <v>46303</v>
      </c>
      <c r="C2069" s="4">
        <f>YEAR(SalesDataTable[[#This Row],[Order Date]])</f>
        <v>2026</v>
      </c>
      <c r="D2069" s="10" t="str">
        <f>"Q"&amp;ROUNDUP(MONTH(SalesDataTable[[#This Row],[Order Date]])/3,0)</f>
        <v>Q4</v>
      </c>
      <c r="E2069" s="4" t="str">
        <f>TEXT(SalesDataTable[[#This Row],[Order Date]],"mmm")</f>
        <v>Oct</v>
      </c>
      <c r="F2069" s="4" t="s">
        <v>20</v>
      </c>
      <c r="G2069" s="4" t="s">
        <v>33</v>
      </c>
      <c r="H2069" s="4" t="s">
        <v>2</v>
      </c>
      <c r="I2069" s="4" t="s">
        <v>3</v>
      </c>
      <c r="J2069" s="4" t="s">
        <v>34</v>
      </c>
      <c r="K2069" s="4" t="s">
        <v>35</v>
      </c>
      <c r="L2069" s="8">
        <v>1</v>
      </c>
      <c r="M2069" s="5">
        <v>39.659999999999997</v>
      </c>
      <c r="N2069" s="6">
        <v>0</v>
      </c>
      <c r="O2069" s="5">
        <v>14.39</v>
      </c>
      <c r="P2069" s="5">
        <f t="shared" si="128"/>
        <v>39.659999999999997</v>
      </c>
      <c r="Q2069" s="5">
        <f t="shared" si="129"/>
        <v>14.39</v>
      </c>
      <c r="R2069" s="5">
        <f t="shared" si="130"/>
        <v>25.269999999999996</v>
      </c>
      <c r="S2069" s="7">
        <f t="shared" si="131"/>
        <v>0.63716591023701463</v>
      </c>
    </row>
    <row r="2070" spans="1:19" ht="15.6">
      <c r="A2070" s="2">
        <v>2471</v>
      </c>
      <c r="B2070" s="3">
        <v>46303</v>
      </c>
      <c r="C2070" s="4">
        <f>YEAR(SalesDataTable[[#This Row],[Order Date]])</f>
        <v>2026</v>
      </c>
      <c r="D2070" s="10" t="str">
        <f>"Q"&amp;ROUNDUP(MONTH(SalesDataTable[[#This Row],[Order Date]])/3,0)</f>
        <v>Q4</v>
      </c>
      <c r="E2070" s="4" t="str">
        <f>TEXT(SalesDataTable[[#This Row],[Order Date]],"mmm")</f>
        <v>Oct</v>
      </c>
      <c r="F2070" s="4" t="s">
        <v>20</v>
      </c>
      <c r="G2070" s="4" t="s">
        <v>47</v>
      </c>
      <c r="H2070" s="4" t="s">
        <v>19</v>
      </c>
      <c r="I2070" s="4" t="s">
        <v>13</v>
      </c>
      <c r="J2070" s="4" t="s">
        <v>34</v>
      </c>
      <c r="K2070" s="4" t="s">
        <v>35</v>
      </c>
      <c r="L2070" s="8">
        <v>1</v>
      </c>
      <c r="M2070" s="5">
        <v>39.79</v>
      </c>
      <c r="N2070" s="6">
        <v>0</v>
      </c>
      <c r="O2070" s="5">
        <v>14.76</v>
      </c>
      <c r="P2070" s="5">
        <f t="shared" si="128"/>
        <v>39.79</v>
      </c>
      <c r="Q2070" s="5">
        <f t="shared" si="129"/>
        <v>14.76</v>
      </c>
      <c r="R2070" s="5">
        <f t="shared" si="130"/>
        <v>25.03</v>
      </c>
      <c r="S2070" s="7">
        <f t="shared" si="131"/>
        <v>0.62905252576024129</v>
      </c>
    </row>
    <row r="2071" spans="1:19" ht="15.6">
      <c r="A2071" s="2">
        <v>3208</v>
      </c>
      <c r="B2071" s="3">
        <v>46303</v>
      </c>
      <c r="C2071" s="4">
        <f>YEAR(SalesDataTable[[#This Row],[Order Date]])</f>
        <v>2026</v>
      </c>
      <c r="D2071" s="10" t="str">
        <f>"Q"&amp;ROUNDUP(MONTH(SalesDataTable[[#This Row],[Order Date]])/3,0)</f>
        <v>Q4</v>
      </c>
      <c r="E2071" s="4" t="str">
        <f>TEXT(SalesDataTable[[#This Row],[Order Date]],"mmm")</f>
        <v>Oct</v>
      </c>
      <c r="F2071" s="4" t="s">
        <v>11</v>
      </c>
      <c r="G2071" s="4" t="s">
        <v>39</v>
      </c>
      <c r="H2071" s="4" t="s">
        <v>8</v>
      </c>
      <c r="I2071" s="4" t="s">
        <v>13</v>
      </c>
      <c r="J2071" s="4" t="s">
        <v>4</v>
      </c>
      <c r="K2071" s="4" t="s">
        <v>26</v>
      </c>
      <c r="L2071" s="8">
        <v>6</v>
      </c>
      <c r="M2071" s="5">
        <v>41.27</v>
      </c>
      <c r="N2071" s="6">
        <v>0.1</v>
      </c>
      <c r="O2071" s="5">
        <v>16.61</v>
      </c>
      <c r="P2071" s="5">
        <f t="shared" si="128"/>
        <v>222.858</v>
      </c>
      <c r="Q2071" s="5">
        <f t="shared" si="129"/>
        <v>99.66</v>
      </c>
      <c r="R2071" s="5">
        <f t="shared" si="130"/>
        <v>123.19800000000001</v>
      </c>
      <c r="S2071" s="7">
        <f t="shared" si="131"/>
        <v>0.55280941227149127</v>
      </c>
    </row>
    <row r="2072" spans="1:19" ht="15.6">
      <c r="A2072" s="2">
        <v>4285</v>
      </c>
      <c r="B2072" s="3">
        <v>46303</v>
      </c>
      <c r="C2072" s="4">
        <f>YEAR(SalesDataTable[[#This Row],[Order Date]])</f>
        <v>2026</v>
      </c>
      <c r="D2072" s="10" t="str">
        <f>"Q"&amp;ROUNDUP(MONTH(SalesDataTable[[#This Row],[Order Date]])/3,0)</f>
        <v>Q4</v>
      </c>
      <c r="E2072" s="4" t="str">
        <f>TEXT(SalesDataTable[[#This Row],[Order Date]],"mmm")</f>
        <v>Oct</v>
      </c>
      <c r="F2072" s="4" t="s">
        <v>20</v>
      </c>
      <c r="G2072" s="4" t="s">
        <v>21</v>
      </c>
      <c r="H2072" s="4" t="s">
        <v>2</v>
      </c>
      <c r="I2072" s="4" t="s">
        <v>3</v>
      </c>
      <c r="J2072" s="4" t="s">
        <v>9</v>
      </c>
      <c r="K2072" s="4" t="s">
        <v>10</v>
      </c>
      <c r="L2072" s="8">
        <v>1</v>
      </c>
      <c r="M2072" s="5">
        <v>93.39</v>
      </c>
      <c r="N2072" s="6">
        <v>0</v>
      </c>
      <c r="O2072" s="5">
        <v>45.98</v>
      </c>
      <c r="P2072" s="5">
        <f t="shared" si="128"/>
        <v>93.39</v>
      </c>
      <c r="Q2072" s="5">
        <f t="shared" si="129"/>
        <v>45.98</v>
      </c>
      <c r="R2072" s="5">
        <f t="shared" si="130"/>
        <v>47.410000000000004</v>
      </c>
      <c r="S2072" s="7">
        <f t="shared" si="131"/>
        <v>0.50765606595995294</v>
      </c>
    </row>
    <row r="2073" spans="1:19" ht="15.6">
      <c r="A2073" s="2">
        <v>261</v>
      </c>
      <c r="B2073" s="3">
        <v>46304</v>
      </c>
      <c r="C2073" s="4">
        <f>YEAR(SalesDataTable[[#This Row],[Order Date]])</f>
        <v>2026</v>
      </c>
      <c r="D2073" s="10" t="str">
        <f>"Q"&amp;ROUNDUP(MONTH(SalesDataTable[[#This Row],[Order Date]])/3,0)</f>
        <v>Q4</v>
      </c>
      <c r="E2073" s="4" t="str">
        <f>TEXT(SalesDataTable[[#This Row],[Order Date]],"mmm")</f>
        <v>Oct</v>
      </c>
      <c r="F2073" s="4" t="s">
        <v>11</v>
      </c>
      <c r="G2073" s="4" t="s">
        <v>18</v>
      </c>
      <c r="H2073" s="4" t="s">
        <v>2</v>
      </c>
      <c r="I2073" s="4" t="s">
        <v>16</v>
      </c>
      <c r="J2073" s="4" t="s">
        <v>23</v>
      </c>
      <c r="K2073" s="4" t="s">
        <v>24</v>
      </c>
      <c r="L2073" s="8">
        <v>1</v>
      </c>
      <c r="M2073" s="5">
        <v>336.56</v>
      </c>
      <c r="N2073" s="6">
        <v>0</v>
      </c>
      <c r="O2073" s="5">
        <v>189.74</v>
      </c>
      <c r="P2073" s="5">
        <f t="shared" si="128"/>
        <v>336.56</v>
      </c>
      <c r="Q2073" s="5">
        <f t="shared" si="129"/>
        <v>189.74</v>
      </c>
      <c r="R2073" s="5">
        <f t="shared" si="130"/>
        <v>146.82</v>
      </c>
      <c r="S2073" s="7">
        <f t="shared" si="131"/>
        <v>0.43623722367482765</v>
      </c>
    </row>
    <row r="2074" spans="1:19" ht="15.6">
      <c r="A2074" s="2">
        <v>291</v>
      </c>
      <c r="B2074" s="3">
        <v>46304</v>
      </c>
      <c r="C2074" s="4">
        <f>YEAR(SalesDataTable[[#This Row],[Order Date]])</f>
        <v>2026</v>
      </c>
      <c r="D2074" s="10" t="str">
        <f>"Q"&amp;ROUNDUP(MONTH(SalesDataTable[[#This Row],[Order Date]])/3,0)</f>
        <v>Q4</v>
      </c>
      <c r="E2074" s="4" t="str">
        <f>TEXT(SalesDataTable[[#This Row],[Order Date]],"mmm")</f>
        <v>Oct</v>
      </c>
      <c r="F2074" s="4" t="s">
        <v>11</v>
      </c>
      <c r="G2074" s="4" t="s">
        <v>12</v>
      </c>
      <c r="H2074" s="4" t="s">
        <v>2</v>
      </c>
      <c r="I2074" s="4" t="s">
        <v>13</v>
      </c>
      <c r="J2074" s="4" t="s">
        <v>14</v>
      </c>
      <c r="K2074" s="4" t="s">
        <v>44</v>
      </c>
      <c r="L2074" s="8">
        <v>2</v>
      </c>
      <c r="M2074" s="5">
        <v>132.47999999999999</v>
      </c>
      <c r="N2074" s="6">
        <v>0.1</v>
      </c>
      <c r="O2074" s="5">
        <v>67.48</v>
      </c>
      <c r="P2074" s="5">
        <f t="shared" si="128"/>
        <v>238.464</v>
      </c>
      <c r="Q2074" s="5">
        <f t="shared" si="129"/>
        <v>134.96</v>
      </c>
      <c r="R2074" s="5">
        <f t="shared" si="130"/>
        <v>103.50399999999999</v>
      </c>
      <c r="S2074" s="7">
        <f t="shared" si="131"/>
        <v>0.43404455179817497</v>
      </c>
    </row>
    <row r="2075" spans="1:19" ht="15.6">
      <c r="A2075" s="2">
        <v>670</v>
      </c>
      <c r="B2075" s="3">
        <v>46304</v>
      </c>
      <c r="C2075" s="4">
        <f>YEAR(SalesDataTable[[#This Row],[Order Date]])</f>
        <v>2026</v>
      </c>
      <c r="D2075" s="10" t="str">
        <f>"Q"&amp;ROUNDUP(MONTH(SalesDataTable[[#This Row],[Order Date]])/3,0)</f>
        <v>Q4</v>
      </c>
      <c r="E2075" s="4" t="str">
        <f>TEXT(SalesDataTable[[#This Row],[Order Date]],"mmm")</f>
        <v>Oct</v>
      </c>
      <c r="F2075" s="4" t="s">
        <v>6</v>
      </c>
      <c r="G2075" s="4" t="s">
        <v>49</v>
      </c>
      <c r="H2075" s="4" t="s">
        <v>19</v>
      </c>
      <c r="I2075" s="4" t="s">
        <v>3</v>
      </c>
      <c r="J2075" s="4" t="s">
        <v>9</v>
      </c>
      <c r="K2075" s="4" t="s">
        <v>10</v>
      </c>
      <c r="L2075" s="8">
        <v>1</v>
      </c>
      <c r="M2075" s="5">
        <v>92.59</v>
      </c>
      <c r="N2075" s="6">
        <v>0</v>
      </c>
      <c r="O2075" s="5">
        <v>44.46</v>
      </c>
      <c r="P2075" s="5">
        <f t="shared" si="128"/>
        <v>92.59</v>
      </c>
      <c r="Q2075" s="5">
        <f t="shared" si="129"/>
        <v>44.46</v>
      </c>
      <c r="R2075" s="5">
        <f t="shared" si="130"/>
        <v>48.13</v>
      </c>
      <c r="S2075" s="7">
        <f t="shared" si="131"/>
        <v>0.51981855491953777</v>
      </c>
    </row>
    <row r="2076" spans="1:19" ht="15.6">
      <c r="A2076" s="2">
        <v>1306</v>
      </c>
      <c r="B2076" s="3">
        <v>46304</v>
      </c>
      <c r="C2076" s="4">
        <f>YEAR(SalesDataTable[[#This Row],[Order Date]])</f>
        <v>2026</v>
      </c>
      <c r="D2076" s="10" t="str">
        <f>"Q"&amp;ROUNDUP(MONTH(SalesDataTable[[#This Row],[Order Date]])/3,0)</f>
        <v>Q4</v>
      </c>
      <c r="E2076" s="4" t="str">
        <f>TEXT(SalesDataTable[[#This Row],[Order Date]],"mmm")</f>
        <v>Oct</v>
      </c>
      <c r="F2076" s="4" t="s">
        <v>20</v>
      </c>
      <c r="G2076" s="4" t="s">
        <v>33</v>
      </c>
      <c r="H2076" s="4" t="s">
        <v>19</v>
      </c>
      <c r="I2076" s="4" t="s">
        <v>16</v>
      </c>
      <c r="J2076" s="4" t="s">
        <v>34</v>
      </c>
      <c r="K2076" s="4" t="s">
        <v>42</v>
      </c>
      <c r="L2076" s="8">
        <v>1</v>
      </c>
      <c r="M2076" s="5">
        <v>35.450000000000003</v>
      </c>
      <c r="N2076" s="6">
        <v>0.05</v>
      </c>
      <c r="O2076" s="5">
        <v>14.23</v>
      </c>
      <c r="P2076" s="5">
        <f t="shared" si="128"/>
        <v>33.677500000000002</v>
      </c>
      <c r="Q2076" s="5">
        <f t="shared" si="129"/>
        <v>14.23</v>
      </c>
      <c r="R2076" s="5">
        <f t="shared" si="130"/>
        <v>19.447500000000002</v>
      </c>
      <c r="S2076" s="7">
        <f t="shared" si="131"/>
        <v>0.57746269764679681</v>
      </c>
    </row>
    <row r="2077" spans="1:19" ht="15.6">
      <c r="A2077" s="2">
        <v>2400</v>
      </c>
      <c r="B2077" s="3">
        <v>46304</v>
      </c>
      <c r="C2077" s="4">
        <f>YEAR(SalesDataTable[[#This Row],[Order Date]])</f>
        <v>2026</v>
      </c>
      <c r="D2077" s="10" t="str">
        <f>"Q"&amp;ROUNDUP(MONTH(SalesDataTable[[#This Row],[Order Date]])/3,0)</f>
        <v>Q4</v>
      </c>
      <c r="E2077" s="4" t="str">
        <f>TEXT(SalesDataTable[[#This Row],[Order Date]],"mmm")</f>
        <v>Oct</v>
      </c>
      <c r="F2077" s="4" t="s">
        <v>11</v>
      </c>
      <c r="G2077" s="4" t="s">
        <v>12</v>
      </c>
      <c r="H2077" s="4" t="s">
        <v>2</v>
      </c>
      <c r="I2077" s="4" t="s">
        <v>13</v>
      </c>
      <c r="J2077" s="4" t="s">
        <v>9</v>
      </c>
      <c r="K2077" s="4" t="s">
        <v>10</v>
      </c>
      <c r="L2077" s="8">
        <v>2</v>
      </c>
      <c r="M2077" s="5">
        <v>93.83</v>
      </c>
      <c r="N2077" s="6">
        <v>0.1</v>
      </c>
      <c r="O2077" s="5">
        <v>44.27</v>
      </c>
      <c r="P2077" s="5">
        <f t="shared" si="128"/>
        <v>168.89400000000001</v>
      </c>
      <c r="Q2077" s="5">
        <f t="shared" si="129"/>
        <v>88.54</v>
      </c>
      <c r="R2077" s="5">
        <f t="shared" si="130"/>
        <v>80.353999999999999</v>
      </c>
      <c r="S2077" s="7">
        <f t="shared" si="131"/>
        <v>0.47576586498040191</v>
      </c>
    </row>
    <row r="2078" spans="1:19" ht="15.6">
      <c r="A2078" s="2">
        <v>3816</v>
      </c>
      <c r="B2078" s="3">
        <v>46304</v>
      </c>
      <c r="C2078" s="4">
        <f>YEAR(SalesDataTable[[#This Row],[Order Date]])</f>
        <v>2026</v>
      </c>
      <c r="D2078" s="10" t="str">
        <f>"Q"&amp;ROUNDUP(MONTH(SalesDataTable[[#This Row],[Order Date]])/3,0)</f>
        <v>Q4</v>
      </c>
      <c r="E2078" s="4" t="str">
        <f>TEXT(SalesDataTable[[#This Row],[Order Date]],"mmm")</f>
        <v>Oct</v>
      </c>
      <c r="F2078" s="4" t="s">
        <v>6</v>
      </c>
      <c r="G2078" s="4" t="s">
        <v>43</v>
      </c>
      <c r="H2078" s="4" t="s">
        <v>2</v>
      </c>
      <c r="I2078" s="4" t="s">
        <v>13</v>
      </c>
      <c r="J2078" s="4" t="s">
        <v>34</v>
      </c>
      <c r="K2078" s="4" t="s">
        <v>42</v>
      </c>
      <c r="L2078" s="8">
        <v>1</v>
      </c>
      <c r="M2078" s="5">
        <v>36.32</v>
      </c>
      <c r="N2078" s="6">
        <v>0</v>
      </c>
      <c r="O2078" s="5">
        <v>13.6</v>
      </c>
      <c r="P2078" s="5">
        <f t="shared" si="128"/>
        <v>36.32</v>
      </c>
      <c r="Q2078" s="5">
        <f t="shared" si="129"/>
        <v>13.6</v>
      </c>
      <c r="R2078" s="5">
        <f t="shared" si="130"/>
        <v>22.72</v>
      </c>
      <c r="S2078" s="7">
        <f t="shared" si="131"/>
        <v>0.62555066079295152</v>
      </c>
    </row>
    <row r="2079" spans="1:19" ht="15.6">
      <c r="A2079" s="2">
        <v>4038</v>
      </c>
      <c r="B2079" s="3">
        <v>46304</v>
      </c>
      <c r="C2079" s="4">
        <f>YEAR(SalesDataTable[[#This Row],[Order Date]])</f>
        <v>2026</v>
      </c>
      <c r="D2079" s="10" t="str">
        <f>"Q"&amp;ROUNDUP(MONTH(SalesDataTable[[#This Row],[Order Date]])/3,0)</f>
        <v>Q4</v>
      </c>
      <c r="E2079" s="4" t="str">
        <f>TEXT(SalesDataTable[[#This Row],[Order Date]],"mmm")</f>
        <v>Oct</v>
      </c>
      <c r="F2079" s="4" t="s">
        <v>0</v>
      </c>
      <c r="G2079" s="4" t="s">
        <v>50</v>
      </c>
      <c r="H2079" s="4" t="s">
        <v>2</v>
      </c>
      <c r="I2079" s="4" t="s">
        <v>3</v>
      </c>
      <c r="J2079" s="4" t="s">
        <v>34</v>
      </c>
      <c r="K2079" s="4" t="s">
        <v>38</v>
      </c>
      <c r="L2079" s="8">
        <v>2</v>
      </c>
      <c r="M2079" s="5">
        <v>125.56</v>
      </c>
      <c r="N2079" s="6">
        <v>0.1</v>
      </c>
      <c r="O2079" s="5">
        <v>67.260000000000005</v>
      </c>
      <c r="P2079" s="5">
        <f t="shared" si="128"/>
        <v>226.00800000000001</v>
      </c>
      <c r="Q2079" s="5">
        <f t="shared" si="129"/>
        <v>134.52000000000001</v>
      </c>
      <c r="R2079" s="5">
        <f t="shared" si="130"/>
        <v>91.488</v>
      </c>
      <c r="S2079" s="7">
        <f t="shared" si="131"/>
        <v>0.40479983009450993</v>
      </c>
    </row>
    <row r="2080" spans="1:19" ht="15.6">
      <c r="A2080" s="2">
        <v>4686</v>
      </c>
      <c r="B2080" s="3">
        <v>46304</v>
      </c>
      <c r="C2080" s="4">
        <f>YEAR(SalesDataTable[[#This Row],[Order Date]])</f>
        <v>2026</v>
      </c>
      <c r="D2080" s="10" t="str">
        <f>"Q"&amp;ROUNDUP(MONTH(SalesDataTable[[#This Row],[Order Date]])/3,0)</f>
        <v>Q4</v>
      </c>
      <c r="E2080" s="4" t="str">
        <f>TEXT(SalesDataTable[[#This Row],[Order Date]],"mmm")</f>
        <v>Oct</v>
      </c>
      <c r="F2080" s="4" t="s">
        <v>0</v>
      </c>
      <c r="G2080" s="4" t="s">
        <v>50</v>
      </c>
      <c r="H2080" s="4" t="s">
        <v>28</v>
      </c>
      <c r="I2080" s="4" t="s">
        <v>13</v>
      </c>
      <c r="J2080" s="4" t="s">
        <v>23</v>
      </c>
      <c r="K2080" s="4" t="s">
        <v>51</v>
      </c>
      <c r="L2080" s="8">
        <v>2</v>
      </c>
      <c r="M2080" s="5">
        <v>124.91</v>
      </c>
      <c r="N2080" s="6">
        <v>0</v>
      </c>
      <c r="O2080" s="5">
        <v>60.33</v>
      </c>
      <c r="P2080" s="5">
        <f t="shared" si="128"/>
        <v>249.82</v>
      </c>
      <c r="Q2080" s="5">
        <f t="shared" si="129"/>
        <v>120.66</v>
      </c>
      <c r="R2080" s="5">
        <f t="shared" si="130"/>
        <v>129.16</v>
      </c>
      <c r="S2080" s="7">
        <f t="shared" si="131"/>
        <v>0.51701224881914976</v>
      </c>
    </row>
    <row r="2081" spans="1:19" ht="15.6">
      <c r="A2081" s="2">
        <v>5076</v>
      </c>
      <c r="B2081" s="3">
        <v>46304</v>
      </c>
      <c r="C2081" s="4">
        <f>YEAR(SalesDataTable[[#This Row],[Order Date]])</f>
        <v>2026</v>
      </c>
      <c r="D2081" s="10" t="str">
        <f>"Q"&amp;ROUNDUP(MONTH(SalesDataTable[[#This Row],[Order Date]])/3,0)</f>
        <v>Q4</v>
      </c>
      <c r="E2081" s="4" t="str">
        <f>TEXT(SalesDataTable[[#This Row],[Order Date]],"mmm")</f>
        <v>Oct</v>
      </c>
      <c r="F2081" s="4" t="s">
        <v>6</v>
      </c>
      <c r="G2081" s="4" t="s">
        <v>43</v>
      </c>
      <c r="H2081" s="4" t="s">
        <v>2</v>
      </c>
      <c r="I2081" s="4" t="s">
        <v>13</v>
      </c>
      <c r="J2081" s="4" t="s">
        <v>23</v>
      </c>
      <c r="K2081" s="4" t="s">
        <v>29</v>
      </c>
      <c r="L2081" s="8">
        <v>1</v>
      </c>
      <c r="M2081" s="5">
        <v>199.32</v>
      </c>
      <c r="N2081" s="6">
        <v>0</v>
      </c>
      <c r="O2081" s="5">
        <v>103.83</v>
      </c>
      <c r="P2081" s="5">
        <f t="shared" si="128"/>
        <v>199.32</v>
      </c>
      <c r="Q2081" s="5">
        <f t="shared" si="129"/>
        <v>103.83</v>
      </c>
      <c r="R2081" s="5">
        <f t="shared" si="130"/>
        <v>95.49</v>
      </c>
      <c r="S2081" s="7">
        <f t="shared" si="131"/>
        <v>0.4790788681517158</v>
      </c>
    </row>
    <row r="2082" spans="1:19" ht="15.6">
      <c r="A2082" s="2">
        <v>1339</v>
      </c>
      <c r="B2082" s="3">
        <v>46305</v>
      </c>
      <c r="C2082" s="4">
        <f>YEAR(SalesDataTable[[#This Row],[Order Date]])</f>
        <v>2026</v>
      </c>
      <c r="D2082" s="10" t="str">
        <f>"Q"&amp;ROUNDUP(MONTH(SalesDataTable[[#This Row],[Order Date]])/3,0)</f>
        <v>Q4</v>
      </c>
      <c r="E2082" s="4" t="str">
        <f>TEXT(SalesDataTable[[#This Row],[Order Date]],"mmm")</f>
        <v>Oct</v>
      </c>
      <c r="F2082" s="4" t="s">
        <v>6</v>
      </c>
      <c r="G2082" s="4" t="s">
        <v>41</v>
      </c>
      <c r="H2082" s="4" t="s">
        <v>2</v>
      </c>
      <c r="I2082" s="4" t="s">
        <v>3</v>
      </c>
      <c r="J2082" s="4" t="s">
        <v>23</v>
      </c>
      <c r="K2082" s="4" t="s">
        <v>24</v>
      </c>
      <c r="L2082" s="8">
        <v>4</v>
      </c>
      <c r="M2082" s="5">
        <v>337.38</v>
      </c>
      <c r="N2082" s="6">
        <v>0.05</v>
      </c>
      <c r="O2082" s="5">
        <v>194.94</v>
      </c>
      <c r="P2082" s="5">
        <f t="shared" si="128"/>
        <v>1282.0439999999999</v>
      </c>
      <c r="Q2082" s="5">
        <f t="shared" si="129"/>
        <v>779.76</v>
      </c>
      <c r="R2082" s="5">
        <f t="shared" si="130"/>
        <v>502.28399999999988</v>
      </c>
      <c r="S2082" s="7">
        <f t="shared" si="131"/>
        <v>0.39178374533167343</v>
      </c>
    </row>
    <row r="2083" spans="1:19" ht="15.6">
      <c r="A2083" s="2">
        <v>1884</v>
      </c>
      <c r="B2083" s="3">
        <v>46305</v>
      </c>
      <c r="C2083" s="4">
        <f>YEAR(SalesDataTable[[#This Row],[Order Date]])</f>
        <v>2026</v>
      </c>
      <c r="D2083" s="10" t="str">
        <f>"Q"&amp;ROUNDUP(MONTH(SalesDataTable[[#This Row],[Order Date]])/3,0)</f>
        <v>Q4</v>
      </c>
      <c r="E2083" s="4" t="str">
        <f>TEXT(SalesDataTable[[#This Row],[Order Date]],"mmm")</f>
        <v>Oct</v>
      </c>
      <c r="F2083" s="4" t="s">
        <v>11</v>
      </c>
      <c r="G2083" s="4" t="s">
        <v>12</v>
      </c>
      <c r="H2083" s="4" t="s">
        <v>2</v>
      </c>
      <c r="I2083" s="4" t="s">
        <v>16</v>
      </c>
      <c r="J2083" s="4" t="s">
        <v>23</v>
      </c>
      <c r="K2083" s="4" t="s">
        <v>40</v>
      </c>
      <c r="L2083" s="8">
        <v>3</v>
      </c>
      <c r="M2083" s="5">
        <v>82.18</v>
      </c>
      <c r="N2083" s="6">
        <v>0.1</v>
      </c>
      <c r="O2083" s="5">
        <v>39.82</v>
      </c>
      <c r="P2083" s="5">
        <f t="shared" si="128"/>
        <v>221.88600000000002</v>
      </c>
      <c r="Q2083" s="5">
        <f t="shared" si="129"/>
        <v>119.46000000000001</v>
      </c>
      <c r="R2083" s="5">
        <f t="shared" si="130"/>
        <v>102.42600000000002</v>
      </c>
      <c r="S2083" s="7">
        <f t="shared" si="131"/>
        <v>0.46161542413671885</v>
      </c>
    </row>
    <row r="2084" spans="1:19" ht="15.6">
      <c r="A2084" s="2">
        <v>3568</v>
      </c>
      <c r="B2084" s="3">
        <v>46305</v>
      </c>
      <c r="C2084" s="4">
        <f>YEAR(SalesDataTable[[#This Row],[Order Date]])</f>
        <v>2026</v>
      </c>
      <c r="D2084" s="10" t="str">
        <f>"Q"&amp;ROUNDUP(MONTH(SalesDataTable[[#This Row],[Order Date]])/3,0)</f>
        <v>Q4</v>
      </c>
      <c r="E2084" s="4" t="str">
        <f>TEXT(SalesDataTable[[#This Row],[Order Date]],"mmm")</f>
        <v>Oct</v>
      </c>
      <c r="F2084" s="4" t="s">
        <v>0</v>
      </c>
      <c r="G2084" s="4" t="s">
        <v>50</v>
      </c>
      <c r="H2084" s="4" t="s">
        <v>8</v>
      </c>
      <c r="I2084" s="4" t="s">
        <v>13</v>
      </c>
      <c r="J2084" s="4" t="s">
        <v>9</v>
      </c>
      <c r="K2084" s="4" t="s">
        <v>46</v>
      </c>
      <c r="L2084" s="8">
        <v>15</v>
      </c>
      <c r="M2084" s="5">
        <v>70.25</v>
      </c>
      <c r="N2084" s="6">
        <v>0.1</v>
      </c>
      <c r="O2084" s="5">
        <v>32.19</v>
      </c>
      <c r="P2084" s="5">
        <f t="shared" si="128"/>
        <v>948.375</v>
      </c>
      <c r="Q2084" s="5">
        <f t="shared" si="129"/>
        <v>482.84999999999997</v>
      </c>
      <c r="R2084" s="5">
        <f t="shared" si="130"/>
        <v>465.52500000000003</v>
      </c>
      <c r="S2084" s="7">
        <f t="shared" si="131"/>
        <v>0.49086595492289448</v>
      </c>
    </row>
    <row r="2085" spans="1:19" ht="15.6">
      <c r="A2085" s="2">
        <v>4171</v>
      </c>
      <c r="B2085" s="3">
        <v>46305</v>
      </c>
      <c r="C2085" s="4">
        <f>YEAR(SalesDataTable[[#This Row],[Order Date]])</f>
        <v>2026</v>
      </c>
      <c r="D2085" s="10" t="str">
        <f>"Q"&amp;ROUNDUP(MONTH(SalesDataTable[[#This Row],[Order Date]])/3,0)</f>
        <v>Q4</v>
      </c>
      <c r="E2085" s="4" t="str">
        <f>TEXT(SalesDataTable[[#This Row],[Order Date]],"mmm")</f>
        <v>Oct</v>
      </c>
      <c r="F2085" s="4" t="s">
        <v>20</v>
      </c>
      <c r="G2085" s="4" t="s">
        <v>31</v>
      </c>
      <c r="H2085" s="4" t="s">
        <v>19</v>
      </c>
      <c r="I2085" s="4" t="s">
        <v>13</v>
      </c>
      <c r="J2085" s="4" t="s">
        <v>14</v>
      </c>
      <c r="K2085" s="4" t="s">
        <v>15</v>
      </c>
      <c r="L2085" s="8">
        <v>2</v>
      </c>
      <c r="M2085" s="5">
        <v>35.36</v>
      </c>
      <c r="N2085" s="6">
        <v>0</v>
      </c>
      <c r="O2085" s="5">
        <v>13.49</v>
      </c>
      <c r="P2085" s="5">
        <f t="shared" si="128"/>
        <v>70.72</v>
      </c>
      <c r="Q2085" s="5">
        <f t="shared" si="129"/>
        <v>26.98</v>
      </c>
      <c r="R2085" s="5">
        <f t="shared" si="130"/>
        <v>43.739999999999995</v>
      </c>
      <c r="S2085" s="7">
        <f t="shared" si="131"/>
        <v>0.61849547511312208</v>
      </c>
    </row>
    <row r="2086" spans="1:19" ht="15.6">
      <c r="A2086" s="2">
        <v>4477</v>
      </c>
      <c r="B2086" s="3">
        <v>46305</v>
      </c>
      <c r="C2086" s="4">
        <f>YEAR(SalesDataTable[[#This Row],[Order Date]])</f>
        <v>2026</v>
      </c>
      <c r="D2086" s="10" t="str">
        <f>"Q"&amp;ROUNDUP(MONTH(SalesDataTable[[#This Row],[Order Date]])/3,0)</f>
        <v>Q4</v>
      </c>
      <c r="E2086" s="4" t="str">
        <f>TEXT(SalesDataTable[[#This Row],[Order Date]],"mmm")</f>
        <v>Oct</v>
      </c>
      <c r="F2086" s="4" t="s">
        <v>11</v>
      </c>
      <c r="G2086" s="4" t="s">
        <v>25</v>
      </c>
      <c r="H2086" s="4" t="s">
        <v>19</v>
      </c>
      <c r="I2086" s="4" t="s">
        <v>13</v>
      </c>
      <c r="J2086" s="4" t="s">
        <v>14</v>
      </c>
      <c r="K2086" s="4" t="s">
        <v>32</v>
      </c>
      <c r="L2086" s="8">
        <v>1</v>
      </c>
      <c r="M2086" s="5">
        <v>46.01</v>
      </c>
      <c r="N2086" s="6">
        <v>0</v>
      </c>
      <c r="O2086" s="5">
        <v>18.239999999999998</v>
      </c>
      <c r="P2086" s="5">
        <f t="shared" si="128"/>
        <v>46.01</v>
      </c>
      <c r="Q2086" s="5">
        <f t="shared" si="129"/>
        <v>18.239999999999998</v>
      </c>
      <c r="R2086" s="5">
        <f t="shared" si="130"/>
        <v>27.77</v>
      </c>
      <c r="S2086" s="7">
        <f t="shared" si="131"/>
        <v>0.6035644425124973</v>
      </c>
    </row>
    <row r="2087" spans="1:19" ht="15.6">
      <c r="A2087" s="2">
        <v>3368</v>
      </c>
      <c r="B2087" s="3">
        <v>46306</v>
      </c>
      <c r="C2087" s="4">
        <f>YEAR(SalesDataTable[[#This Row],[Order Date]])</f>
        <v>2026</v>
      </c>
      <c r="D2087" s="10" t="str">
        <f>"Q"&amp;ROUNDUP(MONTH(SalesDataTable[[#This Row],[Order Date]])/3,0)</f>
        <v>Q4</v>
      </c>
      <c r="E2087" s="4" t="str">
        <f>TEXT(SalesDataTable[[#This Row],[Order Date]],"mmm")</f>
        <v>Oct</v>
      </c>
      <c r="F2087" s="4" t="s">
        <v>0</v>
      </c>
      <c r="G2087" s="4" t="s">
        <v>36</v>
      </c>
      <c r="H2087" s="4" t="s">
        <v>2</v>
      </c>
      <c r="I2087" s="4" t="s">
        <v>3</v>
      </c>
      <c r="J2087" s="4" t="s">
        <v>9</v>
      </c>
      <c r="K2087" s="4" t="s">
        <v>10</v>
      </c>
      <c r="L2087" s="8">
        <v>1</v>
      </c>
      <c r="M2087" s="5">
        <v>89.88</v>
      </c>
      <c r="N2087" s="6">
        <v>0</v>
      </c>
      <c r="O2087" s="5">
        <v>46.15</v>
      </c>
      <c r="P2087" s="5">
        <f t="shared" si="128"/>
        <v>89.88</v>
      </c>
      <c r="Q2087" s="5">
        <f t="shared" si="129"/>
        <v>46.15</v>
      </c>
      <c r="R2087" s="5">
        <f t="shared" si="130"/>
        <v>43.73</v>
      </c>
      <c r="S2087" s="7">
        <f t="shared" si="131"/>
        <v>0.48653760569648419</v>
      </c>
    </row>
    <row r="2088" spans="1:19" ht="15.6">
      <c r="A2088" s="2">
        <v>3566</v>
      </c>
      <c r="B2088" s="3">
        <v>46306</v>
      </c>
      <c r="C2088" s="4">
        <f>YEAR(SalesDataTable[[#This Row],[Order Date]])</f>
        <v>2026</v>
      </c>
      <c r="D2088" s="10" t="str">
        <f>"Q"&amp;ROUNDUP(MONTH(SalesDataTable[[#This Row],[Order Date]])/3,0)</f>
        <v>Q4</v>
      </c>
      <c r="E2088" s="4" t="str">
        <f>TEXT(SalesDataTable[[#This Row],[Order Date]],"mmm")</f>
        <v>Oct</v>
      </c>
      <c r="F2088" s="4" t="s">
        <v>6</v>
      </c>
      <c r="G2088" s="4" t="s">
        <v>43</v>
      </c>
      <c r="H2088" s="4" t="s">
        <v>2</v>
      </c>
      <c r="I2088" s="4" t="s">
        <v>13</v>
      </c>
      <c r="J2088" s="4" t="s">
        <v>34</v>
      </c>
      <c r="K2088" s="4" t="s">
        <v>35</v>
      </c>
      <c r="L2088" s="8">
        <v>1</v>
      </c>
      <c r="M2088" s="5">
        <v>41.33</v>
      </c>
      <c r="N2088" s="6">
        <v>0</v>
      </c>
      <c r="O2088" s="5">
        <v>14.47</v>
      </c>
      <c r="P2088" s="5">
        <f t="shared" si="128"/>
        <v>41.33</v>
      </c>
      <c r="Q2088" s="5">
        <f t="shared" si="129"/>
        <v>14.47</v>
      </c>
      <c r="R2088" s="5">
        <f t="shared" si="130"/>
        <v>26.86</v>
      </c>
      <c r="S2088" s="7">
        <f t="shared" si="131"/>
        <v>0.6498911202516332</v>
      </c>
    </row>
    <row r="2089" spans="1:19" ht="15.6">
      <c r="A2089" s="2">
        <v>4420</v>
      </c>
      <c r="B2089" s="3">
        <v>46306</v>
      </c>
      <c r="C2089" s="4">
        <f>YEAR(SalesDataTable[[#This Row],[Order Date]])</f>
        <v>2026</v>
      </c>
      <c r="D2089" s="10" t="str">
        <f>"Q"&amp;ROUNDUP(MONTH(SalesDataTable[[#This Row],[Order Date]])/3,0)</f>
        <v>Q4</v>
      </c>
      <c r="E2089" s="4" t="str">
        <f>TEXT(SalesDataTable[[#This Row],[Order Date]],"mmm")</f>
        <v>Oct</v>
      </c>
      <c r="F2089" s="4" t="s">
        <v>11</v>
      </c>
      <c r="G2089" s="4" t="s">
        <v>25</v>
      </c>
      <c r="H2089" s="4" t="s">
        <v>8</v>
      </c>
      <c r="I2089" s="4" t="s">
        <v>16</v>
      </c>
      <c r="J2089" s="4" t="s">
        <v>4</v>
      </c>
      <c r="K2089" s="4" t="s">
        <v>26</v>
      </c>
      <c r="L2089" s="8">
        <v>15</v>
      </c>
      <c r="M2089" s="5">
        <v>40.78</v>
      </c>
      <c r="N2089" s="6">
        <v>0.15</v>
      </c>
      <c r="O2089" s="5">
        <v>17.07</v>
      </c>
      <c r="P2089" s="5">
        <f t="shared" si="128"/>
        <v>519.94500000000005</v>
      </c>
      <c r="Q2089" s="5">
        <f t="shared" si="129"/>
        <v>256.05</v>
      </c>
      <c r="R2089" s="5">
        <f t="shared" si="130"/>
        <v>263.89500000000004</v>
      </c>
      <c r="S2089" s="7">
        <f t="shared" si="131"/>
        <v>0.5075440671609498</v>
      </c>
    </row>
    <row r="2090" spans="1:19" ht="15.6">
      <c r="A2090" s="2">
        <v>513</v>
      </c>
      <c r="B2090" s="3">
        <v>46307</v>
      </c>
      <c r="C2090" s="4">
        <f>YEAR(SalesDataTable[[#This Row],[Order Date]])</f>
        <v>2026</v>
      </c>
      <c r="D2090" s="10" t="str">
        <f>"Q"&amp;ROUNDUP(MONTH(SalesDataTable[[#This Row],[Order Date]])/3,0)</f>
        <v>Q4</v>
      </c>
      <c r="E2090" s="4" t="str">
        <f>TEXT(SalesDataTable[[#This Row],[Order Date]],"mmm")</f>
        <v>Oct</v>
      </c>
      <c r="F2090" s="4" t="s">
        <v>20</v>
      </c>
      <c r="G2090" s="4" t="s">
        <v>31</v>
      </c>
      <c r="H2090" s="4" t="s">
        <v>2</v>
      </c>
      <c r="I2090" s="4" t="s">
        <v>16</v>
      </c>
      <c r="J2090" s="4" t="s">
        <v>14</v>
      </c>
      <c r="K2090" s="4" t="s">
        <v>48</v>
      </c>
      <c r="L2090" s="8">
        <v>1</v>
      </c>
      <c r="M2090" s="5">
        <v>163.87</v>
      </c>
      <c r="N2090" s="6">
        <v>0</v>
      </c>
      <c r="O2090" s="5">
        <v>85.76</v>
      </c>
      <c r="P2090" s="5">
        <f t="shared" si="128"/>
        <v>163.87</v>
      </c>
      <c r="Q2090" s="5">
        <f t="shared" si="129"/>
        <v>85.76</v>
      </c>
      <c r="R2090" s="5">
        <f t="shared" si="130"/>
        <v>78.11</v>
      </c>
      <c r="S2090" s="7">
        <f t="shared" si="131"/>
        <v>0.47665832672240188</v>
      </c>
    </row>
    <row r="2091" spans="1:19" ht="15.6">
      <c r="A2091" s="2">
        <v>786</v>
      </c>
      <c r="B2091" s="3">
        <v>46307</v>
      </c>
      <c r="C2091" s="4">
        <f>YEAR(SalesDataTable[[#This Row],[Order Date]])</f>
        <v>2026</v>
      </c>
      <c r="D2091" s="10" t="str">
        <f>"Q"&amp;ROUNDUP(MONTH(SalesDataTable[[#This Row],[Order Date]])/3,0)</f>
        <v>Q4</v>
      </c>
      <c r="E2091" s="4" t="str">
        <f>TEXT(SalesDataTable[[#This Row],[Order Date]],"mmm")</f>
        <v>Oct</v>
      </c>
      <c r="F2091" s="4" t="s">
        <v>11</v>
      </c>
      <c r="G2091" s="4" t="s">
        <v>18</v>
      </c>
      <c r="H2091" s="4" t="s">
        <v>2</v>
      </c>
      <c r="I2091" s="4" t="s">
        <v>13</v>
      </c>
      <c r="J2091" s="4" t="s">
        <v>34</v>
      </c>
      <c r="K2091" s="4" t="s">
        <v>42</v>
      </c>
      <c r="L2091" s="8">
        <v>1</v>
      </c>
      <c r="M2091" s="5">
        <v>35.39</v>
      </c>
      <c r="N2091" s="6">
        <v>0.05</v>
      </c>
      <c r="O2091" s="5">
        <v>13.68</v>
      </c>
      <c r="P2091" s="5">
        <f t="shared" si="128"/>
        <v>33.6205</v>
      </c>
      <c r="Q2091" s="5">
        <f t="shared" si="129"/>
        <v>13.68</v>
      </c>
      <c r="R2091" s="5">
        <f t="shared" si="130"/>
        <v>19.9405</v>
      </c>
      <c r="S2091" s="7">
        <f t="shared" si="131"/>
        <v>0.59310539700480358</v>
      </c>
    </row>
    <row r="2092" spans="1:19" ht="15.6">
      <c r="A2092" s="2">
        <v>3771</v>
      </c>
      <c r="B2092" s="3">
        <v>46307</v>
      </c>
      <c r="C2092" s="4">
        <f>YEAR(SalesDataTable[[#This Row],[Order Date]])</f>
        <v>2026</v>
      </c>
      <c r="D2092" s="10" t="str">
        <f>"Q"&amp;ROUNDUP(MONTH(SalesDataTable[[#This Row],[Order Date]])/3,0)</f>
        <v>Q4</v>
      </c>
      <c r="E2092" s="4" t="str">
        <f>TEXT(SalesDataTable[[#This Row],[Order Date]],"mmm")</f>
        <v>Oct</v>
      </c>
      <c r="F2092" s="4" t="s">
        <v>11</v>
      </c>
      <c r="G2092" s="4" t="s">
        <v>18</v>
      </c>
      <c r="H2092" s="4" t="s">
        <v>2</v>
      </c>
      <c r="I2092" s="4" t="s">
        <v>16</v>
      </c>
      <c r="J2092" s="4" t="s">
        <v>23</v>
      </c>
      <c r="K2092" s="4" t="s">
        <v>40</v>
      </c>
      <c r="L2092" s="8">
        <v>2</v>
      </c>
      <c r="M2092" s="5">
        <v>80.2</v>
      </c>
      <c r="N2092" s="6">
        <v>0</v>
      </c>
      <c r="O2092" s="5">
        <v>39.590000000000003</v>
      </c>
      <c r="P2092" s="5">
        <f t="shared" si="128"/>
        <v>160.4</v>
      </c>
      <c r="Q2092" s="5">
        <f t="shared" si="129"/>
        <v>79.180000000000007</v>
      </c>
      <c r="R2092" s="5">
        <f t="shared" si="130"/>
        <v>81.22</v>
      </c>
      <c r="S2092" s="7">
        <f t="shared" si="131"/>
        <v>0.50635910224438896</v>
      </c>
    </row>
    <row r="2093" spans="1:19" ht="15.6">
      <c r="A2093" s="2">
        <v>3910</v>
      </c>
      <c r="B2093" s="3">
        <v>46307</v>
      </c>
      <c r="C2093" s="4">
        <f>YEAR(SalesDataTable[[#This Row],[Order Date]])</f>
        <v>2026</v>
      </c>
      <c r="D2093" s="10" t="str">
        <f>"Q"&amp;ROUNDUP(MONTH(SalesDataTable[[#This Row],[Order Date]])/3,0)</f>
        <v>Q4</v>
      </c>
      <c r="E2093" s="4" t="str">
        <f>TEXT(SalesDataTable[[#This Row],[Order Date]],"mmm")</f>
        <v>Oct</v>
      </c>
      <c r="F2093" s="4" t="s">
        <v>11</v>
      </c>
      <c r="G2093" s="4" t="s">
        <v>12</v>
      </c>
      <c r="H2093" s="4" t="s">
        <v>2</v>
      </c>
      <c r="I2093" s="4" t="s">
        <v>16</v>
      </c>
      <c r="J2093" s="4" t="s">
        <v>4</v>
      </c>
      <c r="K2093" s="4" t="s">
        <v>26</v>
      </c>
      <c r="L2093" s="8">
        <v>3</v>
      </c>
      <c r="M2093" s="5">
        <v>41.09</v>
      </c>
      <c r="N2093" s="6">
        <v>0</v>
      </c>
      <c r="O2093" s="5">
        <v>17.18</v>
      </c>
      <c r="P2093" s="5">
        <f t="shared" si="128"/>
        <v>123.27000000000001</v>
      </c>
      <c r="Q2093" s="5">
        <f t="shared" si="129"/>
        <v>51.54</v>
      </c>
      <c r="R2093" s="5">
        <f t="shared" si="130"/>
        <v>71.730000000000018</v>
      </c>
      <c r="S2093" s="7">
        <f t="shared" si="131"/>
        <v>0.58189340472134354</v>
      </c>
    </row>
    <row r="2094" spans="1:19" ht="15.6">
      <c r="A2094" s="2">
        <v>330</v>
      </c>
      <c r="B2094" s="3">
        <v>46308</v>
      </c>
      <c r="C2094" s="4">
        <f>YEAR(SalesDataTable[[#This Row],[Order Date]])</f>
        <v>2026</v>
      </c>
      <c r="D2094" s="10" t="str">
        <f>"Q"&amp;ROUNDUP(MONTH(SalesDataTable[[#This Row],[Order Date]])/3,0)</f>
        <v>Q4</v>
      </c>
      <c r="E2094" s="4" t="str">
        <f>TEXT(SalesDataTable[[#This Row],[Order Date]],"mmm")</f>
        <v>Oct</v>
      </c>
      <c r="F2094" s="4" t="s">
        <v>6</v>
      </c>
      <c r="G2094" s="4" t="s">
        <v>43</v>
      </c>
      <c r="H2094" s="4" t="s">
        <v>8</v>
      </c>
      <c r="I2094" s="4" t="s">
        <v>16</v>
      </c>
      <c r="J2094" s="4" t="s">
        <v>14</v>
      </c>
      <c r="K2094" s="4" t="s">
        <v>15</v>
      </c>
      <c r="L2094" s="8">
        <v>5</v>
      </c>
      <c r="M2094" s="5">
        <v>36.97</v>
      </c>
      <c r="N2094" s="6">
        <v>0.15</v>
      </c>
      <c r="O2094" s="5">
        <v>13.93</v>
      </c>
      <c r="P2094" s="5">
        <f t="shared" si="128"/>
        <v>157.1225</v>
      </c>
      <c r="Q2094" s="5">
        <f t="shared" si="129"/>
        <v>69.650000000000006</v>
      </c>
      <c r="R2094" s="5">
        <f t="shared" si="130"/>
        <v>87.472499999999997</v>
      </c>
      <c r="S2094" s="7">
        <f t="shared" si="131"/>
        <v>0.55671530175500006</v>
      </c>
    </row>
    <row r="2095" spans="1:19" ht="15.6">
      <c r="A2095" s="2">
        <v>707</v>
      </c>
      <c r="B2095" s="3">
        <v>46308</v>
      </c>
      <c r="C2095" s="4">
        <f>YEAR(SalesDataTable[[#This Row],[Order Date]])</f>
        <v>2026</v>
      </c>
      <c r="D2095" s="10" t="str">
        <f>"Q"&amp;ROUNDUP(MONTH(SalesDataTable[[#This Row],[Order Date]])/3,0)</f>
        <v>Q4</v>
      </c>
      <c r="E2095" s="4" t="str">
        <f>TEXT(SalesDataTable[[#This Row],[Order Date]],"mmm")</f>
        <v>Oct</v>
      </c>
      <c r="F2095" s="4" t="s">
        <v>11</v>
      </c>
      <c r="G2095" s="4" t="s">
        <v>25</v>
      </c>
      <c r="H2095" s="4" t="s">
        <v>19</v>
      </c>
      <c r="I2095" s="4" t="s">
        <v>13</v>
      </c>
      <c r="J2095" s="4" t="s">
        <v>14</v>
      </c>
      <c r="K2095" s="4" t="s">
        <v>15</v>
      </c>
      <c r="L2095" s="8">
        <v>4</v>
      </c>
      <c r="M2095" s="5">
        <v>35.880000000000003</v>
      </c>
      <c r="N2095" s="6">
        <v>0.05</v>
      </c>
      <c r="O2095" s="5">
        <v>13.45</v>
      </c>
      <c r="P2095" s="5">
        <f t="shared" si="128"/>
        <v>136.34399999999999</v>
      </c>
      <c r="Q2095" s="5">
        <f t="shared" si="129"/>
        <v>53.8</v>
      </c>
      <c r="R2095" s="5">
        <f t="shared" si="130"/>
        <v>82.543999999999997</v>
      </c>
      <c r="S2095" s="7">
        <f t="shared" si="131"/>
        <v>0.60540984568444522</v>
      </c>
    </row>
    <row r="2096" spans="1:19" ht="15.6">
      <c r="A2096" s="2">
        <v>989</v>
      </c>
      <c r="B2096" s="3">
        <v>46308</v>
      </c>
      <c r="C2096" s="4">
        <f>YEAR(SalesDataTable[[#This Row],[Order Date]])</f>
        <v>2026</v>
      </c>
      <c r="D2096" s="10" t="str">
        <f>"Q"&amp;ROUNDUP(MONTH(SalesDataTable[[#This Row],[Order Date]])/3,0)</f>
        <v>Q4</v>
      </c>
      <c r="E2096" s="4" t="str">
        <f>TEXT(SalesDataTable[[#This Row],[Order Date]],"mmm")</f>
        <v>Oct</v>
      </c>
      <c r="F2096" s="4" t="s">
        <v>6</v>
      </c>
      <c r="G2096" s="4" t="s">
        <v>41</v>
      </c>
      <c r="H2096" s="4" t="s">
        <v>2</v>
      </c>
      <c r="I2096" s="4" t="s">
        <v>3</v>
      </c>
      <c r="J2096" s="4" t="s">
        <v>4</v>
      </c>
      <c r="K2096" s="4" t="s">
        <v>26</v>
      </c>
      <c r="L2096" s="8">
        <v>3</v>
      </c>
      <c r="M2096" s="5">
        <v>40.42</v>
      </c>
      <c r="N2096" s="6">
        <v>0</v>
      </c>
      <c r="O2096" s="5">
        <v>16.79</v>
      </c>
      <c r="P2096" s="5">
        <f t="shared" si="128"/>
        <v>121.26</v>
      </c>
      <c r="Q2096" s="5">
        <f t="shared" si="129"/>
        <v>50.37</v>
      </c>
      <c r="R2096" s="5">
        <f t="shared" si="130"/>
        <v>70.890000000000015</v>
      </c>
      <c r="S2096" s="7">
        <f t="shared" si="131"/>
        <v>0.58461157842652167</v>
      </c>
    </row>
    <row r="2097" spans="1:19" ht="15.6">
      <c r="A2097" s="2">
        <v>1904</v>
      </c>
      <c r="B2097" s="3">
        <v>46308</v>
      </c>
      <c r="C2097" s="4">
        <f>YEAR(SalesDataTable[[#This Row],[Order Date]])</f>
        <v>2026</v>
      </c>
      <c r="D2097" s="10" t="str">
        <f>"Q"&amp;ROUNDUP(MONTH(SalesDataTable[[#This Row],[Order Date]])/3,0)</f>
        <v>Q4</v>
      </c>
      <c r="E2097" s="4" t="str">
        <f>TEXT(SalesDataTable[[#This Row],[Order Date]],"mmm")</f>
        <v>Oct</v>
      </c>
      <c r="F2097" s="4" t="s">
        <v>20</v>
      </c>
      <c r="G2097" s="4" t="s">
        <v>33</v>
      </c>
      <c r="H2097" s="4" t="s">
        <v>19</v>
      </c>
      <c r="I2097" s="4" t="s">
        <v>3</v>
      </c>
      <c r="J2097" s="4" t="s">
        <v>4</v>
      </c>
      <c r="K2097" s="4" t="s">
        <v>22</v>
      </c>
      <c r="L2097" s="8">
        <v>1</v>
      </c>
      <c r="M2097" s="5">
        <v>50.34</v>
      </c>
      <c r="N2097" s="6">
        <v>0.15</v>
      </c>
      <c r="O2097" s="5">
        <v>22.56</v>
      </c>
      <c r="P2097" s="5">
        <f t="shared" si="128"/>
        <v>42.789000000000001</v>
      </c>
      <c r="Q2097" s="5">
        <f t="shared" si="129"/>
        <v>22.56</v>
      </c>
      <c r="R2097" s="5">
        <f t="shared" si="130"/>
        <v>20.229000000000003</v>
      </c>
      <c r="S2097" s="7">
        <f t="shared" si="131"/>
        <v>0.47276169108883132</v>
      </c>
    </row>
    <row r="2098" spans="1:19" ht="15.6">
      <c r="A2098" s="2">
        <v>2854</v>
      </c>
      <c r="B2098" s="3">
        <v>46308</v>
      </c>
      <c r="C2098" s="4">
        <f>YEAR(SalesDataTable[[#This Row],[Order Date]])</f>
        <v>2026</v>
      </c>
      <c r="D2098" s="10" t="str">
        <f>"Q"&amp;ROUNDUP(MONTH(SalesDataTable[[#This Row],[Order Date]])/3,0)</f>
        <v>Q4</v>
      </c>
      <c r="E2098" s="4" t="str">
        <f>TEXT(SalesDataTable[[#This Row],[Order Date]],"mmm")</f>
        <v>Oct</v>
      </c>
      <c r="F2098" s="4" t="s">
        <v>0</v>
      </c>
      <c r="G2098" s="4" t="s">
        <v>50</v>
      </c>
      <c r="H2098" s="4" t="s">
        <v>19</v>
      </c>
      <c r="I2098" s="4" t="s">
        <v>13</v>
      </c>
      <c r="J2098" s="4" t="s">
        <v>14</v>
      </c>
      <c r="K2098" s="4" t="s">
        <v>15</v>
      </c>
      <c r="L2098" s="8">
        <v>3</v>
      </c>
      <c r="M2098" s="5">
        <v>36.049999999999997</v>
      </c>
      <c r="N2098" s="6">
        <v>0.1</v>
      </c>
      <c r="O2098" s="5">
        <v>13.87</v>
      </c>
      <c r="P2098" s="5">
        <f t="shared" si="128"/>
        <v>97.334999999999994</v>
      </c>
      <c r="Q2098" s="5">
        <f t="shared" si="129"/>
        <v>41.61</v>
      </c>
      <c r="R2098" s="5">
        <f t="shared" si="130"/>
        <v>55.724999999999994</v>
      </c>
      <c r="S2098" s="7">
        <f t="shared" si="131"/>
        <v>0.57250732008013561</v>
      </c>
    </row>
    <row r="2099" spans="1:19" ht="15.6">
      <c r="A2099" s="2">
        <v>3212</v>
      </c>
      <c r="B2099" s="3">
        <v>46308</v>
      </c>
      <c r="C2099" s="4">
        <f>YEAR(SalesDataTable[[#This Row],[Order Date]])</f>
        <v>2026</v>
      </c>
      <c r="D2099" s="10" t="str">
        <f>"Q"&amp;ROUNDUP(MONTH(SalesDataTable[[#This Row],[Order Date]])/3,0)</f>
        <v>Q4</v>
      </c>
      <c r="E2099" s="4" t="str">
        <f>TEXT(SalesDataTable[[#This Row],[Order Date]],"mmm")</f>
        <v>Oct</v>
      </c>
      <c r="F2099" s="4" t="s">
        <v>11</v>
      </c>
      <c r="G2099" s="4" t="s">
        <v>12</v>
      </c>
      <c r="H2099" s="4" t="s">
        <v>8</v>
      </c>
      <c r="I2099" s="4" t="s">
        <v>3</v>
      </c>
      <c r="J2099" s="4" t="s">
        <v>4</v>
      </c>
      <c r="K2099" s="4" t="s">
        <v>26</v>
      </c>
      <c r="L2099" s="8">
        <v>15</v>
      </c>
      <c r="M2099" s="5">
        <v>40</v>
      </c>
      <c r="N2099" s="6">
        <v>0.1</v>
      </c>
      <c r="O2099" s="5">
        <v>16.420000000000002</v>
      </c>
      <c r="P2099" s="5">
        <f t="shared" si="128"/>
        <v>540</v>
      </c>
      <c r="Q2099" s="5">
        <f t="shared" si="129"/>
        <v>246.3</v>
      </c>
      <c r="R2099" s="5">
        <f t="shared" si="130"/>
        <v>293.7</v>
      </c>
      <c r="S2099" s="7">
        <f t="shared" si="131"/>
        <v>0.54388888888888887</v>
      </c>
    </row>
    <row r="2100" spans="1:19" ht="15.6">
      <c r="A2100" s="2">
        <v>4479</v>
      </c>
      <c r="B2100" s="3">
        <v>46308</v>
      </c>
      <c r="C2100" s="4">
        <f>YEAR(SalesDataTable[[#This Row],[Order Date]])</f>
        <v>2026</v>
      </c>
      <c r="D2100" s="10" t="str">
        <f>"Q"&amp;ROUNDUP(MONTH(SalesDataTable[[#This Row],[Order Date]])/3,0)</f>
        <v>Q4</v>
      </c>
      <c r="E2100" s="4" t="str">
        <f>TEXT(SalesDataTable[[#This Row],[Order Date]],"mmm")</f>
        <v>Oct</v>
      </c>
      <c r="F2100" s="4" t="s">
        <v>20</v>
      </c>
      <c r="G2100" s="4" t="s">
        <v>31</v>
      </c>
      <c r="H2100" s="4" t="s">
        <v>19</v>
      </c>
      <c r="I2100" s="4" t="s">
        <v>3</v>
      </c>
      <c r="J2100" s="4" t="s">
        <v>9</v>
      </c>
      <c r="K2100" s="4" t="s">
        <v>37</v>
      </c>
      <c r="L2100" s="8">
        <v>1</v>
      </c>
      <c r="M2100" s="5">
        <v>151.68</v>
      </c>
      <c r="N2100" s="6">
        <v>0.05</v>
      </c>
      <c r="O2100" s="5">
        <v>78.98</v>
      </c>
      <c r="P2100" s="5">
        <f t="shared" si="128"/>
        <v>144.096</v>
      </c>
      <c r="Q2100" s="5">
        <f t="shared" si="129"/>
        <v>78.98</v>
      </c>
      <c r="R2100" s="5">
        <f t="shared" si="130"/>
        <v>65.116</v>
      </c>
      <c r="S2100" s="7">
        <f t="shared" si="131"/>
        <v>0.45189318232289583</v>
      </c>
    </row>
    <row r="2101" spans="1:19" ht="15.6">
      <c r="A2101" s="2">
        <v>4574</v>
      </c>
      <c r="B2101" s="3">
        <v>46308</v>
      </c>
      <c r="C2101" s="4">
        <f>YEAR(SalesDataTable[[#This Row],[Order Date]])</f>
        <v>2026</v>
      </c>
      <c r="D2101" s="10" t="str">
        <f>"Q"&amp;ROUNDUP(MONTH(SalesDataTable[[#This Row],[Order Date]])/3,0)</f>
        <v>Q4</v>
      </c>
      <c r="E2101" s="4" t="str">
        <f>TEXT(SalesDataTable[[#This Row],[Order Date]],"mmm")</f>
        <v>Oct</v>
      </c>
      <c r="F2101" s="4" t="s">
        <v>6</v>
      </c>
      <c r="G2101" s="4" t="s">
        <v>49</v>
      </c>
      <c r="H2101" s="4" t="s">
        <v>2</v>
      </c>
      <c r="I2101" s="4" t="s">
        <v>16</v>
      </c>
      <c r="J2101" s="4" t="s">
        <v>34</v>
      </c>
      <c r="K2101" s="4" t="s">
        <v>42</v>
      </c>
      <c r="L2101" s="8">
        <v>1</v>
      </c>
      <c r="M2101" s="5">
        <v>36.53</v>
      </c>
      <c r="N2101" s="6">
        <v>0</v>
      </c>
      <c r="O2101" s="5">
        <v>14.01</v>
      </c>
      <c r="P2101" s="5">
        <f t="shared" si="128"/>
        <v>36.53</v>
      </c>
      <c r="Q2101" s="5">
        <f t="shared" si="129"/>
        <v>14.01</v>
      </c>
      <c r="R2101" s="5">
        <f t="shared" si="130"/>
        <v>22.520000000000003</v>
      </c>
      <c r="S2101" s="7">
        <f t="shared" si="131"/>
        <v>0.61647960580344929</v>
      </c>
    </row>
    <row r="2102" spans="1:19" ht="15.6">
      <c r="A2102" s="2">
        <v>4815</v>
      </c>
      <c r="B2102" s="3">
        <v>46308</v>
      </c>
      <c r="C2102" s="4">
        <f>YEAR(SalesDataTable[[#This Row],[Order Date]])</f>
        <v>2026</v>
      </c>
      <c r="D2102" s="10" t="str">
        <f>"Q"&amp;ROUNDUP(MONTH(SalesDataTable[[#This Row],[Order Date]])/3,0)</f>
        <v>Q4</v>
      </c>
      <c r="E2102" s="4" t="str">
        <f>TEXT(SalesDataTable[[#This Row],[Order Date]],"mmm")</f>
        <v>Oct</v>
      </c>
      <c r="F2102" s="4" t="s">
        <v>0</v>
      </c>
      <c r="G2102" s="4" t="s">
        <v>1</v>
      </c>
      <c r="H2102" s="4" t="s">
        <v>19</v>
      </c>
      <c r="I2102" s="4" t="s">
        <v>16</v>
      </c>
      <c r="J2102" s="4" t="s">
        <v>4</v>
      </c>
      <c r="K2102" s="4" t="s">
        <v>26</v>
      </c>
      <c r="L2102" s="8">
        <v>1</v>
      </c>
      <c r="M2102" s="5">
        <v>39.89</v>
      </c>
      <c r="N2102" s="6">
        <v>0.05</v>
      </c>
      <c r="O2102" s="5">
        <v>16.91</v>
      </c>
      <c r="P2102" s="5">
        <f t="shared" si="128"/>
        <v>37.895499999999998</v>
      </c>
      <c r="Q2102" s="5">
        <f t="shared" si="129"/>
        <v>16.91</v>
      </c>
      <c r="R2102" s="5">
        <f t="shared" si="130"/>
        <v>20.985499999999998</v>
      </c>
      <c r="S2102" s="7">
        <f t="shared" si="131"/>
        <v>0.55377287540737019</v>
      </c>
    </row>
    <row r="2103" spans="1:19" ht="15.6">
      <c r="A2103" s="2">
        <v>5027</v>
      </c>
      <c r="B2103" s="3">
        <v>46308</v>
      </c>
      <c r="C2103" s="4">
        <f>YEAR(SalesDataTable[[#This Row],[Order Date]])</f>
        <v>2026</v>
      </c>
      <c r="D2103" s="10" t="str">
        <f>"Q"&amp;ROUNDUP(MONTH(SalesDataTable[[#This Row],[Order Date]])/3,0)</f>
        <v>Q4</v>
      </c>
      <c r="E2103" s="4" t="str">
        <f>TEXT(SalesDataTable[[#This Row],[Order Date]],"mmm")</f>
        <v>Oct</v>
      </c>
      <c r="F2103" s="4" t="s">
        <v>11</v>
      </c>
      <c r="G2103" s="4" t="s">
        <v>39</v>
      </c>
      <c r="H2103" s="4" t="s">
        <v>2</v>
      </c>
      <c r="I2103" s="4" t="s">
        <v>13</v>
      </c>
      <c r="J2103" s="4" t="s">
        <v>9</v>
      </c>
      <c r="K2103" s="4" t="s">
        <v>37</v>
      </c>
      <c r="L2103" s="8">
        <v>1</v>
      </c>
      <c r="M2103" s="5">
        <v>154.53</v>
      </c>
      <c r="N2103" s="6">
        <v>0</v>
      </c>
      <c r="O2103" s="5">
        <v>77.930000000000007</v>
      </c>
      <c r="P2103" s="5">
        <f t="shared" si="128"/>
        <v>154.53</v>
      </c>
      <c r="Q2103" s="5">
        <f t="shared" si="129"/>
        <v>77.930000000000007</v>
      </c>
      <c r="R2103" s="5">
        <f t="shared" si="130"/>
        <v>76.599999999999994</v>
      </c>
      <c r="S2103" s="7">
        <f t="shared" si="131"/>
        <v>0.49569662848637802</v>
      </c>
    </row>
    <row r="2104" spans="1:19" ht="15.6">
      <c r="A2104" s="2">
        <v>1794</v>
      </c>
      <c r="B2104" s="3">
        <v>46309</v>
      </c>
      <c r="C2104" s="4">
        <f>YEAR(SalesDataTable[[#This Row],[Order Date]])</f>
        <v>2026</v>
      </c>
      <c r="D2104" s="10" t="str">
        <f>"Q"&amp;ROUNDUP(MONTH(SalesDataTable[[#This Row],[Order Date]])/3,0)</f>
        <v>Q4</v>
      </c>
      <c r="E2104" s="4" t="str">
        <f>TEXT(SalesDataTable[[#This Row],[Order Date]],"mmm")</f>
        <v>Oct</v>
      </c>
      <c r="F2104" s="4" t="s">
        <v>20</v>
      </c>
      <c r="G2104" s="4" t="s">
        <v>33</v>
      </c>
      <c r="H2104" s="4" t="s">
        <v>28</v>
      </c>
      <c r="I2104" s="4" t="s">
        <v>16</v>
      </c>
      <c r="J2104" s="4" t="s">
        <v>4</v>
      </c>
      <c r="K2104" s="4" t="s">
        <v>22</v>
      </c>
      <c r="L2104" s="8">
        <v>2</v>
      </c>
      <c r="M2104" s="5">
        <v>50.64</v>
      </c>
      <c r="N2104" s="6">
        <v>0.05</v>
      </c>
      <c r="O2104" s="5">
        <v>22.28</v>
      </c>
      <c r="P2104" s="5">
        <f t="shared" si="128"/>
        <v>96.215999999999994</v>
      </c>
      <c r="Q2104" s="5">
        <f t="shared" si="129"/>
        <v>44.56</v>
      </c>
      <c r="R2104" s="5">
        <f t="shared" si="130"/>
        <v>51.655999999999992</v>
      </c>
      <c r="S2104" s="7">
        <f t="shared" si="131"/>
        <v>0.53687536376486233</v>
      </c>
    </row>
    <row r="2105" spans="1:19" ht="15.6">
      <c r="A2105" s="2">
        <v>1867</v>
      </c>
      <c r="B2105" s="3">
        <v>46309</v>
      </c>
      <c r="C2105" s="4">
        <f>YEAR(SalesDataTable[[#This Row],[Order Date]])</f>
        <v>2026</v>
      </c>
      <c r="D2105" s="10" t="str">
        <f>"Q"&amp;ROUNDUP(MONTH(SalesDataTable[[#This Row],[Order Date]])/3,0)</f>
        <v>Q4</v>
      </c>
      <c r="E2105" s="4" t="str">
        <f>TEXT(SalesDataTable[[#This Row],[Order Date]],"mmm")</f>
        <v>Oct</v>
      </c>
      <c r="F2105" s="4" t="s">
        <v>0</v>
      </c>
      <c r="G2105" s="4" t="s">
        <v>1</v>
      </c>
      <c r="H2105" s="4" t="s">
        <v>2</v>
      </c>
      <c r="I2105" s="4" t="s">
        <v>13</v>
      </c>
      <c r="J2105" s="4" t="s">
        <v>34</v>
      </c>
      <c r="K2105" s="4" t="s">
        <v>35</v>
      </c>
      <c r="L2105" s="8">
        <v>3</v>
      </c>
      <c r="M2105" s="5">
        <v>40.880000000000003</v>
      </c>
      <c r="N2105" s="6">
        <v>0.05</v>
      </c>
      <c r="O2105" s="5">
        <v>14.59</v>
      </c>
      <c r="P2105" s="5">
        <f t="shared" si="128"/>
        <v>116.50800000000001</v>
      </c>
      <c r="Q2105" s="5">
        <f t="shared" si="129"/>
        <v>43.769999999999996</v>
      </c>
      <c r="R2105" s="5">
        <f t="shared" si="130"/>
        <v>72.738000000000014</v>
      </c>
      <c r="S2105" s="7">
        <f t="shared" si="131"/>
        <v>0.62431764342362761</v>
      </c>
    </row>
    <row r="2106" spans="1:19" ht="15.6">
      <c r="A2106" s="2">
        <v>2088</v>
      </c>
      <c r="B2106" s="3">
        <v>46309</v>
      </c>
      <c r="C2106" s="4">
        <f>YEAR(SalesDataTable[[#This Row],[Order Date]])</f>
        <v>2026</v>
      </c>
      <c r="D2106" s="10" t="str">
        <f>"Q"&amp;ROUNDUP(MONTH(SalesDataTable[[#This Row],[Order Date]])/3,0)</f>
        <v>Q4</v>
      </c>
      <c r="E2106" s="4" t="str">
        <f>TEXT(SalesDataTable[[#This Row],[Order Date]],"mmm")</f>
        <v>Oct</v>
      </c>
      <c r="F2106" s="4" t="s">
        <v>20</v>
      </c>
      <c r="G2106" s="4" t="s">
        <v>21</v>
      </c>
      <c r="H2106" s="4" t="s">
        <v>19</v>
      </c>
      <c r="I2106" s="4" t="s">
        <v>3</v>
      </c>
      <c r="J2106" s="4" t="s">
        <v>9</v>
      </c>
      <c r="K2106" s="4" t="s">
        <v>17</v>
      </c>
      <c r="L2106" s="8">
        <v>1</v>
      </c>
      <c r="M2106" s="5">
        <v>141.77000000000001</v>
      </c>
      <c r="N2106" s="6">
        <v>0</v>
      </c>
      <c r="O2106" s="5">
        <v>78.48</v>
      </c>
      <c r="P2106" s="5">
        <f t="shared" si="128"/>
        <v>141.77000000000001</v>
      </c>
      <c r="Q2106" s="5">
        <f t="shared" si="129"/>
        <v>78.48</v>
      </c>
      <c r="R2106" s="5">
        <f t="shared" si="130"/>
        <v>63.290000000000006</v>
      </c>
      <c r="S2106" s="7">
        <f t="shared" si="131"/>
        <v>0.44642731184312623</v>
      </c>
    </row>
    <row r="2107" spans="1:19" ht="15.6">
      <c r="A2107" s="2">
        <v>2270</v>
      </c>
      <c r="B2107" s="3">
        <v>46309</v>
      </c>
      <c r="C2107" s="4">
        <f>YEAR(SalesDataTable[[#This Row],[Order Date]])</f>
        <v>2026</v>
      </c>
      <c r="D2107" s="10" t="str">
        <f>"Q"&amp;ROUNDUP(MONTH(SalesDataTable[[#This Row],[Order Date]])/3,0)</f>
        <v>Q4</v>
      </c>
      <c r="E2107" s="4" t="str">
        <f>TEXT(SalesDataTable[[#This Row],[Order Date]],"mmm")</f>
        <v>Oct</v>
      </c>
      <c r="F2107" s="4" t="s">
        <v>20</v>
      </c>
      <c r="G2107" s="4" t="s">
        <v>31</v>
      </c>
      <c r="H2107" s="4" t="s">
        <v>2</v>
      </c>
      <c r="I2107" s="4" t="s">
        <v>13</v>
      </c>
      <c r="J2107" s="4" t="s">
        <v>23</v>
      </c>
      <c r="K2107" s="4" t="s">
        <v>29</v>
      </c>
      <c r="L2107" s="8">
        <v>3</v>
      </c>
      <c r="M2107" s="5">
        <v>199.99</v>
      </c>
      <c r="N2107" s="6">
        <v>0.15</v>
      </c>
      <c r="O2107" s="5">
        <v>101.86</v>
      </c>
      <c r="P2107" s="5">
        <f t="shared" si="128"/>
        <v>509.97450000000003</v>
      </c>
      <c r="Q2107" s="5">
        <f t="shared" si="129"/>
        <v>305.58</v>
      </c>
      <c r="R2107" s="5">
        <f t="shared" si="130"/>
        <v>204.39450000000005</v>
      </c>
      <c r="S2107" s="7">
        <f t="shared" si="131"/>
        <v>0.40079356909021929</v>
      </c>
    </row>
    <row r="2108" spans="1:19" ht="15.6">
      <c r="A2108" s="2">
        <v>3789</v>
      </c>
      <c r="B2108" s="3">
        <v>46309</v>
      </c>
      <c r="C2108" s="4">
        <f>YEAR(SalesDataTable[[#This Row],[Order Date]])</f>
        <v>2026</v>
      </c>
      <c r="D2108" s="10" t="str">
        <f>"Q"&amp;ROUNDUP(MONTH(SalesDataTable[[#This Row],[Order Date]])/3,0)</f>
        <v>Q4</v>
      </c>
      <c r="E2108" s="4" t="str">
        <f>TEXT(SalesDataTable[[#This Row],[Order Date]],"mmm")</f>
        <v>Oct</v>
      </c>
      <c r="F2108" s="4" t="s">
        <v>20</v>
      </c>
      <c r="G2108" s="4" t="s">
        <v>21</v>
      </c>
      <c r="H2108" s="4" t="s">
        <v>28</v>
      </c>
      <c r="I2108" s="4" t="s">
        <v>13</v>
      </c>
      <c r="J2108" s="4" t="s">
        <v>4</v>
      </c>
      <c r="K2108" s="4" t="s">
        <v>22</v>
      </c>
      <c r="L2108" s="8">
        <v>2</v>
      </c>
      <c r="M2108" s="5">
        <v>50.56</v>
      </c>
      <c r="N2108" s="6">
        <v>0</v>
      </c>
      <c r="O2108" s="5">
        <v>23.04</v>
      </c>
      <c r="P2108" s="5">
        <f t="shared" si="128"/>
        <v>101.12</v>
      </c>
      <c r="Q2108" s="5">
        <f t="shared" si="129"/>
        <v>46.08</v>
      </c>
      <c r="R2108" s="5">
        <f t="shared" si="130"/>
        <v>55.040000000000006</v>
      </c>
      <c r="S2108" s="7">
        <f t="shared" si="131"/>
        <v>0.54430379746835444</v>
      </c>
    </row>
    <row r="2109" spans="1:19" ht="15.6">
      <c r="A2109" s="2">
        <v>4323</v>
      </c>
      <c r="B2109" s="3">
        <v>46309</v>
      </c>
      <c r="C2109" s="4">
        <f>YEAR(SalesDataTable[[#This Row],[Order Date]])</f>
        <v>2026</v>
      </c>
      <c r="D2109" s="10" t="str">
        <f>"Q"&amp;ROUNDUP(MONTH(SalesDataTable[[#This Row],[Order Date]])/3,0)</f>
        <v>Q4</v>
      </c>
      <c r="E2109" s="4" t="str">
        <f>TEXT(SalesDataTable[[#This Row],[Order Date]],"mmm")</f>
        <v>Oct</v>
      </c>
      <c r="F2109" s="4" t="s">
        <v>20</v>
      </c>
      <c r="G2109" s="4" t="s">
        <v>31</v>
      </c>
      <c r="H2109" s="4" t="s">
        <v>2</v>
      </c>
      <c r="I2109" s="4" t="s">
        <v>13</v>
      </c>
      <c r="J2109" s="4" t="s">
        <v>14</v>
      </c>
      <c r="K2109" s="4" t="s">
        <v>32</v>
      </c>
      <c r="L2109" s="8">
        <v>1</v>
      </c>
      <c r="M2109" s="5">
        <v>47.38</v>
      </c>
      <c r="N2109" s="6">
        <v>0</v>
      </c>
      <c r="O2109" s="5">
        <v>17.86</v>
      </c>
      <c r="P2109" s="5">
        <f t="shared" si="128"/>
        <v>47.38</v>
      </c>
      <c r="Q2109" s="5">
        <f t="shared" si="129"/>
        <v>17.86</v>
      </c>
      <c r="R2109" s="5">
        <f t="shared" si="130"/>
        <v>29.520000000000003</v>
      </c>
      <c r="S2109" s="7">
        <f t="shared" si="131"/>
        <v>0.62304769945124527</v>
      </c>
    </row>
    <row r="2110" spans="1:19" ht="15.6">
      <c r="A2110" s="2">
        <v>276</v>
      </c>
      <c r="B2110" s="3">
        <v>46310</v>
      </c>
      <c r="C2110" s="4">
        <f>YEAR(SalesDataTable[[#This Row],[Order Date]])</f>
        <v>2026</v>
      </c>
      <c r="D2110" s="10" t="str">
        <f>"Q"&amp;ROUNDUP(MONTH(SalesDataTable[[#This Row],[Order Date]])/3,0)</f>
        <v>Q4</v>
      </c>
      <c r="E2110" s="4" t="str">
        <f>TEXT(SalesDataTable[[#This Row],[Order Date]],"mmm")</f>
        <v>Oct</v>
      </c>
      <c r="F2110" s="4" t="s">
        <v>11</v>
      </c>
      <c r="G2110" s="4" t="s">
        <v>12</v>
      </c>
      <c r="H2110" s="4" t="s">
        <v>2</v>
      </c>
      <c r="I2110" s="4" t="s">
        <v>16</v>
      </c>
      <c r="J2110" s="4" t="s">
        <v>9</v>
      </c>
      <c r="K2110" s="4" t="s">
        <v>10</v>
      </c>
      <c r="L2110" s="8">
        <v>1</v>
      </c>
      <c r="M2110" s="5">
        <v>92.74</v>
      </c>
      <c r="N2110" s="6">
        <v>0.15</v>
      </c>
      <c r="O2110" s="5">
        <v>44.52</v>
      </c>
      <c r="P2110" s="5">
        <f t="shared" si="128"/>
        <v>78.828999999999994</v>
      </c>
      <c r="Q2110" s="5">
        <f t="shared" si="129"/>
        <v>44.52</v>
      </c>
      <c r="R2110" s="5">
        <f t="shared" si="130"/>
        <v>34.30899999999999</v>
      </c>
      <c r="S2110" s="7">
        <f t="shared" si="131"/>
        <v>0.43523322635070844</v>
      </c>
    </row>
    <row r="2111" spans="1:19" ht="15.6">
      <c r="A2111" s="2">
        <v>791</v>
      </c>
      <c r="B2111" s="3">
        <v>46310</v>
      </c>
      <c r="C2111" s="4">
        <f>YEAR(SalesDataTable[[#This Row],[Order Date]])</f>
        <v>2026</v>
      </c>
      <c r="D2111" s="10" t="str">
        <f>"Q"&amp;ROUNDUP(MONTH(SalesDataTable[[#This Row],[Order Date]])/3,0)</f>
        <v>Q4</v>
      </c>
      <c r="E2111" s="4" t="str">
        <f>TEXT(SalesDataTable[[#This Row],[Order Date]],"mmm")</f>
        <v>Oct</v>
      </c>
      <c r="F2111" s="4" t="s">
        <v>20</v>
      </c>
      <c r="G2111" s="4" t="s">
        <v>47</v>
      </c>
      <c r="H2111" s="4" t="s">
        <v>19</v>
      </c>
      <c r="I2111" s="4" t="s">
        <v>3</v>
      </c>
      <c r="J2111" s="4" t="s">
        <v>4</v>
      </c>
      <c r="K2111" s="4" t="s">
        <v>22</v>
      </c>
      <c r="L2111" s="8">
        <v>3</v>
      </c>
      <c r="M2111" s="5">
        <v>51.57</v>
      </c>
      <c r="N2111" s="6">
        <v>0.1</v>
      </c>
      <c r="O2111" s="5">
        <v>21.82</v>
      </c>
      <c r="P2111" s="5">
        <f t="shared" si="128"/>
        <v>139.239</v>
      </c>
      <c r="Q2111" s="5">
        <f t="shared" si="129"/>
        <v>65.460000000000008</v>
      </c>
      <c r="R2111" s="5">
        <f t="shared" si="130"/>
        <v>73.778999999999996</v>
      </c>
      <c r="S2111" s="7">
        <f t="shared" si="131"/>
        <v>0.52987309589985565</v>
      </c>
    </row>
    <row r="2112" spans="1:19" ht="15.6">
      <c r="A2112" s="2">
        <v>1033</v>
      </c>
      <c r="B2112" s="3">
        <v>46310</v>
      </c>
      <c r="C2112" s="4">
        <f>YEAR(SalesDataTable[[#This Row],[Order Date]])</f>
        <v>2026</v>
      </c>
      <c r="D2112" s="10" t="str">
        <f>"Q"&amp;ROUNDUP(MONTH(SalesDataTable[[#This Row],[Order Date]])/3,0)</f>
        <v>Q4</v>
      </c>
      <c r="E2112" s="4" t="str">
        <f>TEXT(SalesDataTable[[#This Row],[Order Date]],"mmm")</f>
        <v>Oct</v>
      </c>
      <c r="F2112" s="4" t="s">
        <v>6</v>
      </c>
      <c r="G2112" s="4" t="s">
        <v>43</v>
      </c>
      <c r="H2112" s="4" t="s">
        <v>2</v>
      </c>
      <c r="I2112" s="4" t="s">
        <v>13</v>
      </c>
      <c r="J2112" s="4" t="s">
        <v>9</v>
      </c>
      <c r="K2112" s="4" t="s">
        <v>46</v>
      </c>
      <c r="L2112" s="8">
        <v>1</v>
      </c>
      <c r="M2112" s="5">
        <v>70.47</v>
      </c>
      <c r="N2112" s="6">
        <v>0.1</v>
      </c>
      <c r="O2112" s="5">
        <v>31.52</v>
      </c>
      <c r="P2112" s="5">
        <f t="shared" si="128"/>
        <v>63.423000000000002</v>
      </c>
      <c r="Q2112" s="5">
        <f t="shared" si="129"/>
        <v>31.52</v>
      </c>
      <c r="R2112" s="5">
        <f t="shared" si="130"/>
        <v>31.903000000000002</v>
      </c>
      <c r="S2112" s="7">
        <f t="shared" si="131"/>
        <v>0.50301940936253409</v>
      </c>
    </row>
    <row r="2113" spans="1:19" ht="15.6">
      <c r="A2113" s="2">
        <v>1247</v>
      </c>
      <c r="B2113" s="3">
        <v>46310</v>
      </c>
      <c r="C2113" s="4">
        <f>YEAR(SalesDataTable[[#This Row],[Order Date]])</f>
        <v>2026</v>
      </c>
      <c r="D2113" s="10" t="str">
        <f>"Q"&amp;ROUNDUP(MONTH(SalesDataTable[[#This Row],[Order Date]])/3,0)</f>
        <v>Q4</v>
      </c>
      <c r="E2113" s="4" t="str">
        <f>TEXT(SalesDataTable[[#This Row],[Order Date]],"mmm")</f>
        <v>Oct</v>
      </c>
      <c r="F2113" s="4" t="s">
        <v>0</v>
      </c>
      <c r="G2113" s="4" t="s">
        <v>1</v>
      </c>
      <c r="H2113" s="4" t="s">
        <v>2</v>
      </c>
      <c r="I2113" s="4" t="s">
        <v>13</v>
      </c>
      <c r="J2113" s="4" t="s">
        <v>9</v>
      </c>
      <c r="K2113" s="4" t="s">
        <v>46</v>
      </c>
      <c r="L2113" s="8">
        <v>1</v>
      </c>
      <c r="M2113" s="5">
        <v>71.05</v>
      </c>
      <c r="N2113" s="6">
        <v>0</v>
      </c>
      <c r="O2113" s="5">
        <v>33.32</v>
      </c>
      <c r="P2113" s="5">
        <f t="shared" si="128"/>
        <v>71.05</v>
      </c>
      <c r="Q2113" s="5">
        <f t="shared" si="129"/>
        <v>33.32</v>
      </c>
      <c r="R2113" s="5">
        <f t="shared" si="130"/>
        <v>37.729999999999997</v>
      </c>
      <c r="S2113" s="7">
        <f t="shared" si="131"/>
        <v>0.53103448275862064</v>
      </c>
    </row>
    <row r="2114" spans="1:19" ht="15.6">
      <c r="A2114" s="2">
        <v>1321</v>
      </c>
      <c r="B2114" s="3">
        <v>46310</v>
      </c>
      <c r="C2114" s="4">
        <f>YEAR(SalesDataTable[[#This Row],[Order Date]])</f>
        <v>2026</v>
      </c>
      <c r="D2114" s="10" t="str">
        <f>"Q"&amp;ROUNDUP(MONTH(SalesDataTable[[#This Row],[Order Date]])/3,0)</f>
        <v>Q4</v>
      </c>
      <c r="E2114" s="4" t="str">
        <f>TEXT(SalesDataTable[[#This Row],[Order Date]],"mmm")</f>
        <v>Oct</v>
      </c>
      <c r="F2114" s="4" t="s">
        <v>20</v>
      </c>
      <c r="G2114" s="4" t="s">
        <v>47</v>
      </c>
      <c r="H2114" s="4" t="s">
        <v>19</v>
      </c>
      <c r="I2114" s="4" t="s">
        <v>3</v>
      </c>
      <c r="J2114" s="4" t="s">
        <v>4</v>
      </c>
      <c r="K2114" s="4" t="s">
        <v>26</v>
      </c>
      <c r="L2114" s="8">
        <v>3</v>
      </c>
      <c r="M2114" s="5">
        <v>39.83</v>
      </c>
      <c r="N2114" s="6">
        <v>0.1</v>
      </c>
      <c r="O2114" s="5">
        <v>16.93</v>
      </c>
      <c r="P2114" s="5">
        <f t="shared" ref="P2114:P2177" si="132">L2114*M2114*(1-N2114)</f>
        <v>107.541</v>
      </c>
      <c r="Q2114" s="5">
        <f t="shared" ref="Q2114:Q2177" si="133">L2114*O2114</f>
        <v>50.79</v>
      </c>
      <c r="R2114" s="5">
        <f t="shared" ref="R2114:R2177" si="134">P2114-Q2114</f>
        <v>56.750999999999998</v>
      </c>
      <c r="S2114" s="7">
        <f t="shared" ref="S2114:S2177" si="135">IFERROR(R2114/P2114,0)</f>
        <v>0.52771501101905316</v>
      </c>
    </row>
    <row r="2115" spans="1:19" ht="15.6">
      <c r="A2115" s="2">
        <v>2048</v>
      </c>
      <c r="B2115" s="3">
        <v>46310</v>
      </c>
      <c r="C2115" s="4">
        <f>YEAR(SalesDataTable[[#This Row],[Order Date]])</f>
        <v>2026</v>
      </c>
      <c r="D2115" s="10" t="str">
        <f>"Q"&amp;ROUNDUP(MONTH(SalesDataTable[[#This Row],[Order Date]])/3,0)</f>
        <v>Q4</v>
      </c>
      <c r="E2115" s="4" t="str">
        <f>TEXT(SalesDataTable[[#This Row],[Order Date]],"mmm")</f>
        <v>Oct</v>
      </c>
      <c r="F2115" s="4" t="s">
        <v>20</v>
      </c>
      <c r="G2115" s="4" t="s">
        <v>31</v>
      </c>
      <c r="H2115" s="4" t="s">
        <v>2</v>
      </c>
      <c r="I2115" s="4" t="s">
        <v>13</v>
      </c>
      <c r="J2115" s="4" t="s">
        <v>34</v>
      </c>
      <c r="K2115" s="4" t="s">
        <v>45</v>
      </c>
      <c r="L2115" s="8">
        <v>3</v>
      </c>
      <c r="M2115" s="5">
        <v>49.5</v>
      </c>
      <c r="N2115" s="6">
        <v>0.05</v>
      </c>
      <c r="O2115" s="5">
        <v>22</v>
      </c>
      <c r="P2115" s="5">
        <f t="shared" si="132"/>
        <v>141.07499999999999</v>
      </c>
      <c r="Q2115" s="5">
        <f t="shared" si="133"/>
        <v>66</v>
      </c>
      <c r="R2115" s="5">
        <f t="shared" si="134"/>
        <v>75.074999999999989</v>
      </c>
      <c r="S2115" s="7">
        <f t="shared" si="135"/>
        <v>0.53216374269005839</v>
      </c>
    </row>
    <row r="2116" spans="1:19" ht="15.6">
      <c r="A2116" s="2">
        <v>2082</v>
      </c>
      <c r="B2116" s="3">
        <v>46310</v>
      </c>
      <c r="C2116" s="4">
        <f>YEAR(SalesDataTable[[#This Row],[Order Date]])</f>
        <v>2026</v>
      </c>
      <c r="D2116" s="10" t="str">
        <f>"Q"&amp;ROUNDUP(MONTH(SalesDataTable[[#This Row],[Order Date]])/3,0)</f>
        <v>Q4</v>
      </c>
      <c r="E2116" s="4" t="str">
        <f>TEXT(SalesDataTable[[#This Row],[Order Date]],"mmm")</f>
        <v>Oct</v>
      </c>
      <c r="F2116" s="4" t="s">
        <v>6</v>
      </c>
      <c r="G2116" s="4" t="s">
        <v>27</v>
      </c>
      <c r="H2116" s="4" t="s">
        <v>28</v>
      </c>
      <c r="I2116" s="4" t="s">
        <v>13</v>
      </c>
      <c r="J2116" s="4" t="s">
        <v>9</v>
      </c>
      <c r="K2116" s="4" t="s">
        <v>10</v>
      </c>
      <c r="L2116" s="8">
        <v>1</v>
      </c>
      <c r="M2116" s="5">
        <v>91.99</v>
      </c>
      <c r="N2116" s="6">
        <v>0</v>
      </c>
      <c r="O2116" s="5">
        <v>44.86</v>
      </c>
      <c r="P2116" s="5">
        <f t="shared" si="132"/>
        <v>91.99</v>
      </c>
      <c r="Q2116" s="5">
        <f t="shared" si="133"/>
        <v>44.86</v>
      </c>
      <c r="R2116" s="5">
        <f t="shared" si="134"/>
        <v>47.129999999999995</v>
      </c>
      <c r="S2116" s="7">
        <f t="shared" si="135"/>
        <v>0.51233829764104788</v>
      </c>
    </row>
    <row r="2117" spans="1:19" ht="15.6">
      <c r="A2117" s="2">
        <v>2177</v>
      </c>
      <c r="B2117" s="3">
        <v>46310</v>
      </c>
      <c r="C2117" s="4">
        <f>YEAR(SalesDataTable[[#This Row],[Order Date]])</f>
        <v>2026</v>
      </c>
      <c r="D2117" s="10" t="str">
        <f>"Q"&amp;ROUNDUP(MONTH(SalesDataTable[[#This Row],[Order Date]])/3,0)</f>
        <v>Q4</v>
      </c>
      <c r="E2117" s="4" t="str">
        <f>TEXT(SalesDataTable[[#This Row],[Order Date]],"mmm")</f>
        <v>Oct</v>
      </c>
      <c r="F2117" s="4" t="s">
        <v>0</v>
      </c>
      <c r="G2117" s="4" t="s">
        <v>50</v>
      </c>
      <c r="H2117" s="4" t="s">
        <v>28</v>
      </c>
      <c r="I2117" s="4" t="s">
        <v>3</v>
      </c>
      <c r="J2117" s="4" t="s">
        <v>4</v>
      </c>
      <c r="K2117" s="4" t="s">
        <v>5</v>
      </c>
      <c r="L2117" s="8">
        <v>1</v>
      </c>
      <c r="M2117" s="5">
        <v>79.78</v>
      </c>
      <c r="N2117" s="6">
        <v>0.05</v>
      </c>
      <c r="O2117" s="5">
        <v>41.59</v>
      </c>
      <c r="P2117" s="5">
        <f t="shared" si="132"/>
        <v>75.790999999999997</v>
      </c>
      <c r="Q2117" s="5">
        <f t="shared" si="133"/>
        <v>41.59</v>
      </c>
      <c r="R2117" s="5">
        <f t="shared" si="134"/>
        <v>34.200999999999993</v>
      </c>
      <c r="S2117" s="7">
        <f t="shared" si="135"/>
        <v>0.45125410668812915</v>
      </c>
    </row>
    <row r="2118" spans="1:19" ht="15.6">
      <c r="A2118" s="2">
        <v>3776</v>
      </c>
      <c r="B2118" s="3">
        <v>46310</v>
      </c>
      <c r="C2118" s="4">
        <f>YEAR(SalesDataTable[[#This Row],[Order Date]])</f>
        <v>2026</v>
      </c>
      <c r="D2118" s="10" t="str">
        <f>"Q"&amp;ROUNDUP(MONTH(SalesDataTable[[#This Row],[Order Date]])/3,0)</f>
        <v>Q4</v>
      </c>
      <c r="E2118" s="4" t="str">
        <f>TEXT(SalesDataTable[[#This Row],[Order Date]],"mmm")</f>
        <v>Oct</v>
      </c>
      <c r="F2118" s="4" t="s">
        <v>20</v>
      </c>
      <c r="G2118" s="4" t="s">
        <v>33</v>
      </c>
      <c r="H2118" s="4" t="s">
        <v>2</v>
      </c>
      <c r="I2118" s="4" t="s">
        <v>3</v>
      </c>
      <c r="J2118" s="4" t="s">
        <v>4</v>
      </c>
      <c r="K2118" s="4" t="s">
        <v>5</v>
      </c>
      <c r="L2118" s="8">
        <v>1</v>
      </c>
      <c r="M2118" s="5">
        <v>82.97</v>
      </c>
      <c r="N2118" s="6">
        <v>0</v>
      </c>
      <c r="O2118" s="5">
        <v>43.09</v>
      </c>
      <c r="P2118" s="5">
        <f t="shared" si="132"/>
        <v>82.97</v>
      </c>
      <c r="Q2118" s="5">
        <f t="shared" si="133"/>
        <v>43.09</v>
      </c>
      <c r="R2118" s="5">
        <f t="shared" si="134"/>
        <v>39.879999999999995</v>
      </c>
      <c r="S2118" s="7">
        <f t="shared" si="135"/>
        <v>0.48065565867180904</v>
      </c>
    </row>
    <row r="2119" spans="1:19" ht="15.6">
      <c r="A2119" s="2">
        <v>4542</v>
      </c>
      <c r="B2119" s="3">
        <v>46310</v>
      </c>
      <c r="C2119" s="4">
        <f>YEAR(SalesDataTable[[#This Row],[Order Date]])</f>
        <v>2026</v>
      </c>
      <c r="D2119" s="10" t="str">
        <f>"Q"&amp;ROUNDUP(MONTH(SalesDataTable[[#This Row],[Order Date]])/3,0)</f>
        <v>Q4</v>
      </c>
      <c r="E2119" s="4" t="str">
        <f>TEXT(SalesDataTable[[#This Row],[Order Date]],"mmm")</f>
        <v>Oct</v>
      </c>
      <c r="F2119" s="4" t="s">
        <v>0</v>
      </c>
      <c r="G2119" s="4" t="s">
        <v>36</v>
      </c>
      <c r="H2119" s="4" t="s">
        <v>2</v>
      </c>
      <c r="I2119" s="4" t="s">
        <v>16</v>
      </c>
      <c r="J2119" s="4" t="s">
        <v>4</v>
      </c>
      <c r="K2119" s="4" t="s">
        <v>30</v>
      </c>
      <c r="L2119" s="8">
        <v>1</v>
      </c>
      <c r="M2119" s="5">
        <v>103.33</v>
      </c>
      <c r="N2119" s="6">
        <v>0</v>
      </c>
      <c r="O2119" s="5">
        <v>50.85</v>
      </c>
      <c r="P2119" s="5">
        <f t="shared" si="132"/>
        <v>103.33</v>
      </c>
      <c r="Q2119" s="5">
        <f t="shared" si="133"/>
        <v>50.85</v>
      </c>
      <c r="R2119" s="5">
        <f t="shared" si="134"/>
        <v>52.48</v>
      </c>
      <c r="S2119" s="7">
        <f t="shared" si="135"/>
        <v>0.5078873512048776</v>
      </c>
    </row>
    <row r="2120" spans="1:19" ht="15.6">
      <c r="A2120" s="2">
        <v>36</v>
      </c>
      <c r="B2120" s="3">
        <v>46311</v>
      </c>
      <c r="C2120" s="4">
        <f>YEAR(SalesDataTable[[#This Row],[Order Date]])</f>
        <v>2026</v>
      </c>
      <c r="D2120" s="10" t="str">
        <f>"Q"&amp;ROUNDUP(MONTH(SalesDataTable[[#This Row],[Order Date]])/3,0)</f>
        <v>Q4</v>
      </c>
      <c r="E2120" s="4" t="str">
        <f>TEXT(SalesDataTable[[#This Row],[Order Date]],"mmm")</f>
        <v>Oct</v>
      </c>
      <c r="F2120" s="4" t="s">
        <v>0</v>
      </c>
      <c r="G2120" s="4" t="s">
        <v>36</v>
      </c>
      <c r="H2120" s="4" t="s">
        <v>2</v>
      </c>
      <c r="I2120" s="4" t="s">
        <v>13</v>
      </c>
      <c r="J2120" s="4" t="s">
        <v>9</v>
      </c>
      <c r="K2120" s="4" t="s">
        <v>17</v>
      </c>
      <c r="L2120" s="8">
        <v>3</v>
      </c>
      <c r="M2120" s="5">
        <v>142.54</v>
      </c>
      <c r="N2120" s="6">
        <v>0.05</v>
      </c>
      <c r="O2120" s="5">
        <v>81.599999999999994</v>
      </c>
      <c r="P2120" s="5">
        <f t="shared" si="132"/>
        <v>406.23899999999998</v>
      </c>
      <c r="Q2120" s="5">
        <f t="shared" si="133"/>
        <v>244.79999999999998</v>
      </c>
      <c r="R2120" s="5">
        <f t="shared" si="134"/>
        <v>161.43899999999999</v>
      </c>
      <c r="S2120" s="7">
        <f t="shared" si="135"/>
        <v>0.39739906803630376</v>
      </c>
    </row>
    <row r="2121" spans="1:19" ht="15.6">
      <c r="A2121" s="2">
        <v>64</v>
      </c>
      <c r="B2121" s="3">
        <v>46311</v>
      </c>
      <c r="C2121" s="4">
        <f>YEAR(SalesDataTable[[#This Row],[Order Date]])</f>
        <v>2026</v>
      </c>
      <c r="D2121" s="10" t="str">
        <f>"Q"&amp;ROUNDUP(MONTH(SalesDataTable[[#This Row],[Order Date]])/3,0)</f>
        <v>Q4</v>
      </c>
      <c r="E2121" s="4" t="str">
        <f>TEXT(SalesDataTable[[#This Row],[Order Date]],"mmm")</f>
        <v>Oct</v>
      </c>
      <c r="F2121" s="4" t="s">
        <v>11</v>
      </c>
      <c r="G2121" s="4" t="s">
        <v>52</v>
      </c>
      <c r="H2121" s="4" t="s">
        <v>2</v>
      </c>
      <c r="I2121" s="4" t="s">
        <v>13</v>
      </c>
      <c r="J2121" s="4" t="s">
        <v>9</v>
      </c>
      <c r="K2121" s="4" t="s">
        <v>10</v>
      </c>
      <c r="L2121" s="8">
        <v>3</v>
      </c>
      <c r="M2121" s="5">
        <v>92.14</v>
      </c>
      <c r="N2121" s="6">
        <v>0.1</v>
      </c>
      <c r="O2121" s="5">
        <v>46.43</v>
      </c>
      <c r="P2121" s="5">
        <f t="shared" si="132"/>
        <v>248.77800000000002</v>
      </c>
      <c r="Q2121" s="5">
        <f t="shared" si="133"/>
        <v>139.29</v>
      </c>
      <c r="R2121" s="5">
        <f t="shared" si="134"/>
        <v>109.48800000000003</v>
      </c>
      <c r="S2121" s="7">
        <f t="shared" si="135"/>
        <v>0.44010322456165746</v>
      </c>
    </row>
    <row r="2122" spans="1:19" ht="15.6">
      <c r="A2122" s="2">
        <v>529</v>
      </c>
      <c r="B2122" s="3">
        <v>46311</v>
      </c>
      <c r="C2122" s="4">
        <f>YEAR(SalesDataTable[[#This Row],[Order Date]])</f>
        <v>2026</v>
      </c>
      <c r="D2122" s="10" t="str">
        <f>"Q"&amp;ROUNDUP(MONTH(SalesDataTable[[#This Row],[Order Date]])/3,0)</f>
        <v>Q4</v>
      </c>
      <c r="E2122" s="4" t="str">
        <f>TEXT(SalesDataTable[[#This Row],[Order Date]],"mmm")</f>
        <v>Oct</v>
      </c>
      <c r="F2122" s="4" t="s">
        <v>20</v>
      </c>
      <c r="G2122" s="4" t="s">
        <v>31</v>
      </c>
      <c r="H2122" s="4" t="s">
        <v>19</v>
      </c>
      <c r="I2122" s="4" t="s">
        <v>16</v>
      </c>
      <c r="J2122" s="4" t="s">
        <v>14</v>
      </c>
      <c r="K2122" s="4" t="s">
        <v>48</v>
      </c>
      <c r="L2122" s="8">
        <v>2</v>
      </c>
      <c r="M2122" s="5">
        <v>165.23</v>
      </c>
      <c r="N2122" s="6">
        <v>0</v>
      </c>
      <c r="O2122" s="5">
        <v>88.87</v>
      </c>
      <c r="P2122" s="5">
        <f t="shared" si="132"/>
        <v>330.46</v>
      </c>
      <c r="Q2122" s="5">
        <f t="shared" si="133"/>
        <v>177.74</v>
      </c>
      <c r="R2122" s="5">
        <f t="shared" si="134"/>
        <v>152.71999999999997</v>
      </c>
      <c r="S2122" s="7">
        <f t="shared" si="135"/>
        <v>0.46214367850874533</v>
      </c>
    </row>
    <row r="2123" spans="1:19" ht="15.6">
      <c r="A2123" s="2">
        <v>1815</v>
      </c>
      <c r="B2123" s="3">
        <v>46311</v>
      </c>
      <c r="C2123" s="4">
        <f>YEAR(SalesDataTable[[#This Row],[Order Date]])</f>
        <v>2026</v>
      </c>
      <c r="D2123" s="10" t="str">
        <f>"Q"&amp;ROUNDUP(MONTH(SalesDataTable[[#This Row],[Order Date]])/3,0)</f>
        <v>Q4</v>
      </c>
      <c r="E2123" s="4" t="str">
        <f>TEXT(SalesDataTable[[#This Row],[Order Date]],"mmm")</f>
        <v>Oct</v>
      </c>
      <c r="F2123" s="4" t="s">
        <v>20</v>
      </c>
      <c r="G2123" s="4" t="s">
        <v>21</v>
      </c>
      <c r="H2123" s="4" t="s">
        <v>2</v>
      </c>
      <c r="I2123" s="4" t="s">
        <v>16</v>
      </c>
      <c r="J2123" s="4" t="s">
        <v>34</v>
      </c>
      <c r="K2123" s="4" t="s">
        <v>38</v>
      </c>
      <c r="L2123" s="8">
        <v>1</v>
      </c>
      <c r="M2123" s="5">
        <v>121.92</v>
      </c>
      <c r="N2123" s="6">
        <v>0</v>
      </c>
      <c r="O2123" s="5">
        <v>71.02</v>
      </c>
      <c r="P2123" s="5">
        <f t="shared" si="132"/>
        <v>121.92</v>
      </c>
      <c r="Q2123" s="5">
        <f t="shared" si="133"/>
        <v>71.02</v>
      </c>
      <c r="R2123" s="5">
        <f t="shared" si="134"/>
        <v>50.900000000000006</v>
      </c>
      <c r="S2123" s="7">
        <f t="shared" si="135"/>
        <v>0.41748687664042</v>
      </c>
    </row>
    <row r="2124" spans="1:19" ht="15.6">
      <c r="A2124" s="2">
        <v>1820</v>
      </c>
      <c r="B2124" s="3">
        <v>46311</v>
      </c>
      <c r="C2124" s="4">
        <f>YEAR(SalesDataTable[[#This Row],[Order Date]])</f>
        <v>2026</v>
      </c>
      <c r="D2124" s="10" t="str">
        <f>"Q"&amp;ROUNDUP(MONTH(SalesDataTable[[#This Row],[Order Date]])/3,0)</f>
        <v>Q4</v>
      </c>
      <c r="E2124" s="4" t="str">
        <f>TEXT(SalesDataTable[[#This Row],[Order Date]],"mmm")</f>
        <v>Oct</v>
      </c>
      <c r="F2124" s="4" t="s">
        <v>6</v>
      </c>
      <c r="G2124" s="4" t="s">
        <v>7</v>
      </c>
      <c r="H2124" s="4" t="s">
        <v>2</v>
      </c>
      <c r="I2124" s="4" t="s">
        <v>3</v>
      </c>
      <c r="J2124" s="4" t="s">
        <v>14</v>
      </c>
      <c r="K2124" s="4" t="s">
        <v>15</v>
      </c>
      <c r="L2124" s="8">
        <v>3</v>
      </c>
      <c r="M2124" s="5">
        <v>36.46</v>
      </c>
      <c r="N2124" s="6">
        <v>0.05</v>
      </c>
      <c r="O2124" s="5">
        <v>13.9</v>
      </c>
      <c r="P2124" s="5">
        <f t="shared" si="132"/>
        <v>103.91099999999999</v>
      </c>
      <c r="Q2124" s="5">
        <f t="shared" si="133"/>
        <v>41.7</v>
      </c>
      <c r="R2124" s="5">
        <f t="shared" si="134"/>
        <v>62.210999999999984</v>
      </c>
      <c r="S2124" s="7">
        <f t="shared" si="135"/>
        <v>0.5986950370990558</v>
      </c>
    </row>
    <row r="2125" spans="1:19" ht="15.6">
      <c r="A2125" s="2">
        <v>2028</v>
      </c>
      <c r="B2125" s="3">
        <v>46311</v>
      </c>
      <c r="C2125" s="4">
        <f>YEAR(SalesDataTable[[#This Row],[Order Date]])</f>
        <v>2026</v>
      </c>
      <c r="D2125" s="10" t="str">
        <f>"Q"&amp;ROUNDUP(MONTH(SalesDataTable[[#This Row],[Order Date]])/3,0)</f>
        <v>Q4</v>
      </c>
      <c r="E2125" s="4" t="str">
        <f>TEXT(SalesDataTable[[#This Row],[Order Date]],"mmm")</f>
        <v>Oct</v>
      </c>
      <c r="F2125" s="4" t="s">
        <v>20</v>
      </c>
      <c r="G2125" s="4" t="s">
        <v>21</v>
      </c>
      <c r="H2125" s="4" t="s">
        <v>19</v>
      </c>
      <c r="I2125" s="4" t="s">
        <v>16</v>
      </c>
      <c r="J2125" s="4" t="s">
        <v>34</v>
      </c>
      <c r="K2125" s="4" t="s">
        <v>45</v>
      </c>
      <c r="L2125" s="8">
        <v>3</v>
      </c>
      <c r="M2125" s="5">
        <v>51.89</v>
      </c>
      <c r="N2125" s="6">
        <v>0.1</v>
      </c>
      <c r="O2125" s="5">
        <v>21.56</v>
      </c>
      <c r="P2125" s="5">
        <f t="shared" si="132"/>
        <v>140.10300000000001</v>
      </c>
      <c r="Q2125" s="5">
        <f t="shared" si="133"/>
        <v>64.679999999999993</v>
      </c>
      <c r="R2125" s="5">
        <f t="shared" si="134"/>
        <v>75.423000000000016</v>
      </c>
      <c r="S2125" s="7">
        <f t="shared" si="135"/>
        <v>0.53833965011455864</v>
      </c>
    </row>
    <row r="2126" spans="1:19" ht="15.6">
      <c r="A2126" s="2">
        <v>2741</v>
      </c>
      <c r="B2126" s="3">
        <v>46311</v>
      </c>
      <c r="C2126" s="4">
        <f>YEAR(SalesDataTable[[#This Row],[Order Date]])</f>
        <v>2026</v>
      </c>
      <c r="D2126" s="10" t="str">
        <f>"Q"&amp;ROUNDUP(MONTH(SalesDataTable[[#This Row],[Order Date]])/3,0)</f>
        <v>Q4</v>
      </c>
      <c r="E2126" s="4" t="str">
        <f>TEXT(SalesDataTable[[#This Row],[Order Date]],"mmm")</f>
        <v>Oct</v>
      </c>
      <c r="F2126" s="4" t="s">
        <v>20</v>
      </c>
      <c r="G2126" s="4" t="s">
        <v>21</v>
      </c>
      <c r="H2126" s="4" t="s">
        <v>2</v>
      </c>
      <c r="I2126" s="4" t="s">
        <v>3</v>
      </c>
      <c r="J2126" s="4" t="s">
        <v>34</v>
      </c>
      <c r="K2126" s="4" t="s">
        <v>35</v>
      </c>
      <c r="L2126" s="8">
        <v>1</v>
      </c>
      <c r="M2126" s="5">
        <v>40.75</v>
      </c>
      <c r="N2126" s="6">
        <v>0</v>
      </c>
      <c r="O2126" s="5">
        <v>14.7</v>
      </c>
      <c r="P2126" s="5">
        <f t="shared" si="132"/>
        <v>40.75</v>
      </c>
      <c r="Q2126" s="5">
        <f t="shared" si="133"/>
        <v>14.7</v>
      </c>
      <c r="R2126" s="5">
        <f t="shared" si="134"/>
        <v>26.05</v>
      </c>
      <c r="S2126" s="7">
        <f t="shared" si="135"/>
        <v>0.63926380368098157</v>
      </c>
    </row>
    <row r="2127" spans="1:19" ht="15.6">
      <c r="A2127" s="2">
        <v>3602</v>
      </c>
      <c r="B2127" s="3">
        <v>46311</v>
      </c>
      <c r="C2127" s="4">
        <f>YEAR(SalesDataTable[[#This Row],[Order Date]])</f>
        <v>2026</v>
      </c>
      <c r="D2127" s="10" t="str">
        <f>"Q"&amp;ROUNDUP(MONTH(SalesDataTable[[#This Row],[Order Date]])/3,0)</f>
        <v>Q4</v>
      </c>
      <c r="E2127" s="4" t="str">
        <f>TEXT(SalesDataTable[[#This Row],[Order Date]],"mmm")</f>
        <v>Oct</v>
      </c>
      <c r="F2127" s="4" t="s">
        <v>11</v>
      </c>
      <c r="G2127" s="4" t="s">
        <v>25</v>
      </c>
      <c r="H2127" s="4" t="s">
        <v>8</v>
      </c>
      <c r="I2127" s="4" t="s">
        <v>16</v>
      </c>
      <c r="J2127" s="4" t="s">
        <v>23</v>
      </c>
      <c r="K2127" s="4" t="s">
        <v>24</v>
      </c>
      <c r="L2127" s="8">
        <v>4</v>
      </c>
      <c r="M2127" s="5">
        <v>345.13</v>
      </c>
      <c r="N2127" s="6">
        <v>0.05</v>
      </c>
      <c r="O2127" s="5">
        <v>200.02</v>
      </c>
      <c r="P2127" s="5">
        <f t="shared" si="132"/>
        <v>1311.4939999999999</v>
      </c>
      <c r="Q2127" s="5">
        <f t="shared" si="133"/>
        <v>800.08</v>
      </c>
      <c r="R2127" s="5">
        <f t="shared" si="134"/>
        <v>511.41399999999987</v>
      </c>
      <c r="S2127" s="7">
        <f t="shared" si="135"/>
        <v>0.38994764749209671</v>
      </c>
    </row>
    <row r="2128" spans="1:19" ht="15.6">
      <c r="A2128" s="2">
        <v>4116</v>
      </c>
      <c r="B2128" s="3">
        <v>46311</v>
      </c>
      <c r="C2128" s="4">
        <f>YEAR(SalesDataTable[[#This Row],[Order Date]])</f>
        <v>2026</v>
      </c>
      <c r="D2128" s="10" t="str">
        <f>"Q"&amp;ROUNDUP(MONTH(SalesDataTable[[#This Row],[Order Date]])/3,0)</f>
        <v>Q4</v>
      </c>
      <c r="E2128" s="4" t="str">
        <f>TEXT(SalesDataTable[[#This Row],[Order Date]],"mmm")</f>
        <v>Oct</v>
      </c>
      <c r="F2128" s="4" t="s">
        <v>6</v>
      </c>
      <c r="G2128" s="4" t="s">
        <v>27</v>
      </c>
      <c r="H2128" s="4" t="s">
        <v>19</v>
      </c>
      <c r="I2128" s="4" t="s">
        <v>13</v>
      </c>
      <c r="J2128" s="4" t="s">
        <v>14</v>
      </c>
      <c r="K2128" s="4" t="s">
        <v>15</v>
      </c>
      <c r="L2128" s="8">
        <v>2</v>
      </c>
      <c r="M2128" s="5">
        <v>37.1</v>
      </c>
      <c r="N2128" s="6">
        <v>0</v>
      </c>
      <c r="O2128" s="5">
        <v>13.31</v>
      </c>
      <c r="P2128" s="5">
        <f t="shared" si="132"/>
        <v>74.2</v>
      </c>
      <c r="Q2128" s="5">
        <f t="shared" si="133"/>
        <v>26.62</v>
      </c>
      <c r="R2128" s="5">
        <f t="shared" si="134"/>
        <v>47.58</v>
      </c>
      <c r="S2128" s="7">
        <f t="shared" si="135"/>
        <v>0.64123989218328836</v>
      </c>
    </row>
    <row r="2129" spans="1:19" ht="15.6">
      <c r="A2129" s="2">
        <v>4197</v>
      </c>
      <c r="B2129" s="3">
        <v>46311</v>
      </c>
      <c r="C2129" s="4">
        <f>YEAR(SalesDataTable[[#This Row],[Order Date]])</f>
        <v>2026</v>
      </c>
      <c r="D2129" s="10" t="str">
        <f>"Q"&amp;ROUNDUP(MONTH(SalesDataTable[[#This Row],[Order Date]])/3,0)</f>
        <v>Q4</v>
      </c>
      <c r="E2129" s="4" t="str">
        <f>TEXT(SalesDataTable[[#This Row],[Order Date]],"mmm")</f>
        <v>Oct</v>
      </c>
      <c r="F2129" s="4" t="s">
        <v>20</v>
      </c>
      <c r="G2129" s="4" t="s">
        <v>31</v>
      </c>
      <c r="H2129" s="4" t="s">
        <v>28</v>
      </c>
      <c r="I2129" s="4" t="s">
        <v>13</v>
      </c>
      <c r="J2129" s="4" t="s">
        <v>9</v>
      </c>
      <c r="K2129" s="4" t="s">
        <v>10</v>
      </c>
      <c r="L2129" s="8">
        <v>3</v>
      </c>
      <c r="M2129" s="5">
        <v>94.19</v>
      </c>
      <c r="N2129" s="6">
        <v>0</v>
      </c>
      <c r="O2129" s="5">
        <v>44.89</v>
      </c>
      <c r="P2129" s="5">
        <f t="shared" si="132"/>
        <v>282.57</v>
      </c>
      <c r="Q2129" s="5">
        <f t="shared" si="133"/>
        <v>134.67000000000002</v>
      </c>
      <c r="R2129" s="5">
        <f t="shared" si="134"/>
        <v>147.89999999999998</v>
      </c>
      <c r="S2129" s="7">
        <f t="shared" si="135"/>
        <v>0.52341012846374346</v>
      </c>
    </row>
    <row r="2130" spans="1:19" ht="15.6">
      <c r="A2130" s="2">
        <v>360</v>
      </c>
      <c r="B2130" s="3">
        <v>46312</v>
      </c>
      <c r="C2130" s="4">
        <f>YEAR(SalesDataTable[[#This Row],[Order Date]])</f>
        <v>2026</v>
      </c>
      <c r="D2130" s="10" t="str">
        <f>"Q"&amp;ROUNDUP(MONTH(SalesDataTable[[#This Row],[Order Date]])/3,0)</f>
        <v>Q4</v>
      </c>
      <c r="E2130" s="4" t="str">
        <f>TEXT(SalesDataTable[[#This Row],[Order Date]],"mmm")</f>
        <v>Oct</v>
      </c>
      <c r="F2130" s="4" t="s">
        <v>20</v>
      </c>
      <c r="G2130" s="4" t="s">
        <v>33</v>
      </c>
      <c r="H2130" s="4" t="s">
        <v>2</v>
      </c>
      <c r="I2130" s="4" t="s">
        <v>3</v>
      </c>
      <c r="J2130" s="4" t="s">
        <v>23</v>
      </c>
      <c r="K2130" s="4" t="s">
        <v>40</v>
      </c>
      <c r="L2130" s="8">
        <v>2</v>
      </c>
      <c r="M2130" s="5">
        <v>82.52</v>
      </c>
      <c r="N2130" s="6">
        <v>0.05</v>
      </c>
      <c r="O2130" s="5">
        <v>38.61</v>
      </c>
      <c r="P2130" s="5">
        <f t="shared" si="132"/>
        <v>156.78799999999998</v>
      </c>
      <c r="Q2130" s="5">
        <f t="shared" si="133"/>
        <v>77.22</v>
      </c>
      <c r="R2130" s="5">
        <f t="shared" si="134"/>
        <v>79.567999999999984</v>
      </c>
      <c r="S2130" s="7">
        <f t="shared" si="135"/>
        <v>0.50748781794525089</v>
      </c>
    </row>
    <row r="2131" spans="1:19" ht="15.6">
      <c r="A2131" s="2">
        <v>427</v>
      </c>
      <c r="B2131" s="3">
        <v>46312</v>
      </c>
      <c r="C2131" s="4">
        <f>YEAR(SalesDataTable[[#This Row],[Order Date]])</f>
        <v>2026</v>
      </c>
      <c r="D2131" s="10" t="str">
        <f>"Q"&amp;ROUNDUP(MONTH(SalesDataTable[[#This Row],[Order Date]])/3,0)</f>
        <v>Q4</v>
      </c>
      <c r="E2131" s="4" t="str">
        <f>TEXT(SalesDataTable[[#This Row],[Order Date]],"mmm")</f>
        <v>Oct</v>
      </c>
      <c r="F2131" s="4" t="s">
        <v>20</v>
      </c>
      <c r="G2131" s="4" t="s">
        <v>47</v>
      </c>
      <c r="H2131" s="4" t="s">
        <v>2</v>
      </c>
      <c r="I2131" s="4" t="s">
        <v>16</v>
      </c>
      <c r="J2131" s="4" t="s">
        <v>9</v>
      </c>
      <c r="K2131" s="4" t="s">
        <v>37</v>
      </c>
      <c r="L2131" s="8">
        <v>1</v>
      </c>
      <c r="M2131" s="5">
        <v>155.16</v>
      </c>
      <c r="N2131" s="6">
        <v>0</v>
      </c>
      <c r="O2131" s="5">
        <v>78.84</v>
      </c>
      <c r="P2131" s="5">
        <f t="shared" si="132"/>
        <v>155.16</v>
      </c>
      <c r="Q2131" s="5">
        <f t="shared" si="133"/>
        <v>78.84</v>
      </c>
      <c r="R2131" s="5">
        <f t="shared" si="134"/>
        <v>76.319999999999993</v>
      </c>
      <c r="S2131" s="7">
        <f t="shared" si="135"/>
        <v>0.49187935034802782</v>
      </c>
    </row>
    <row r="2132" spans="1:19" ht="15.6">
      <c r="A2132" s="2">
        <v>1018</v>
      </c>
      <c r="B2132" s="3">
        <v>46312</v>
      </c>
      <c r="C2132" s="4">
        <f>YEAR(SalesDataTable[[#This Row],[Order Date]])</f>
        <v>2026</v>
      </c>
      <c r="D2132" s="10" t="str">
        <f>"Q"&amp;ROUNDUP(MONTH(SalesDataTable[[#This Row],[Order Date]])/3,0)</f>
        <v>Q4</v>
      </c>
      <c r="E2132" s="4" t="str">
        <f>TEXT(SalesDataTable[[#This Row],[Order Date]],"mmm")</f>
        <v>Oct</v>
      </c>
      <c r="F2132" s="4" t="s">
        <v>20</v>
      </c>
      <c r="G2132" s="4" t="s">
        <v>47</v>
      </c>
      <c r="H2132" s="4" t="s">
        <v>28</v>
      </c>
      <c r="I2132" s="4" t="s">
        <v>3</v>
      </c>
      <c r="J2132" s="4" t="s">
        <v>14</v>
      </c>
      <c r="K2132" s="4" t="s">
        <v>32</v>
      </c>
      <c r="L2132" s="8">
        <v>1</v>
      </c>
      <c r="M2132" s="5">
        <v>46.36</v>
      </c>
      <c r="N2132" s="6">
        <v>0.05</v>
      </c>
      <c r="O2132" s="5">
        <v>18.399999999999999</v>
      </c>
      <c r="P2132" s="5">
        <f t="shared" si="132"/>
        <v>44.041999999999994</v>
      </c>
      <c r="Q2132" s="5">
        <f t="shared" si="133"/>
        <v>18.399999999999999</v>
      </c>
      <c r="R2132" s="5">
        <f t="shared" si="134"/>
        <v>25.641999999999996</v>
      </c>
      <c r="S2132" s="7">
        <f t="shared" si="135"/>
        <v>0.58221697470596245</v>
      </c>
    </row>
    <row r="2133" spans="1:19" ht="15.6">
      <c r="A2133" s="2">
        <v>1179</v>
      </c>
      <c r="B2133" s="3">
        <v>46312</v>
      </c>
      <c r="C2133" s="4">
        <f>YEAR(SalesDataTable[[#This Row],[Order Date]])</f>
        <v>2026</v>
      </c>
      <c r="D2133" s="10" t="str">
        <f>"Q"&amp;ROUNDUP(MONTH(SalesDataTable[[#This Row],[Order Date]])/3,0)</f>
        <v>Q4</v>
      </c>
      <c r="E2133" s="4" t="str">
        <f>TEXT(SalesDataTable[[#This Row],[Order Date]],"mmm")</f>
        <v>Oct</v>
      </c>
      <c r="F2133" s="4" t="s">
        <v>11</v>
      </c>
      <c r="G2133" s="4" t="s">
        <v>52</v>
      </c>
      <c r="H2133" s="4" t="s">
        <v>2</v>
      </c>
      <c r="I2133" s="4" t="s">
        <v>16</v>
      </c>
      <c r="J2133" s="4" t="s">
        <v>4</v>
      </c>
      <c r="K2133" s="4" t="s">
        <v>5</v>
      </c>
      <c r="L2133" s="8">
        <v>1</v>
      </c>
      <c r="M2133" s="5">
        <v>81.47</v>
      </c>
      <c r="N2133" s="6">
        <v>0</v>
      </c>
      <c r="O2133" s="5">
        <v>43.67</v>
      </c>
      <c r="P2133" s="5">
        <f t="shared" si="132"/>
        <v>81.47</v>
      </c>
      <c r="Q2133" s="5">
        <f t="shared" si="133"/>
        <v>43.67</v>
      </c>
      <c r="R2133" s="5">
        <f t="shared" si="134"/>
        <v>37.799999999999997</v>
      </c>
      <c r="S2133" s="7">
        <f t="shared" si="135"/>
        <v>0.463974469129741</v>
      </c>
    </row>
    <row r="2134" spans="1:19" ht="15.6">
      <c r="A2134" s="2">
        <v>2267</v>
      </c>
      <c r="B2134" s="3">
        <v>46312</v>
      </c>
      <c r="C2134" s="4">
        <f>YEAR(SalesDataTable[[#This Row],[Order Date]])</f>
        <v>2026</v>
      </c>
      <c r="D2134" s="10" t="str">
        <f>"Q"&amp;ROUNDUP(MONTH(SalesDataTable[[#This Row],[Order Date]])/3,0)</f>
        <v>Q4</v>
      </c>
      <c r="E2134" s="4" t="str">
        <f>TEXT(SalesDataTable[[#This Row],[Order Date]],"mmm")</f>
        <v>Oct</v>
      </c>
      <c r="F2134" s="4" t="s">
        <v>0</v>
      </c>
      <c r="G2134" s="4" t="s">
        <v>50</v>
      </c>
      <c r="H2134" s="4" t="s">
        <v>2</v>
      </c>
      <c r="I2134" s="4" t="s">
        <v>3</v>
      </c>
      <c r="J2134" s="4" t="s">
        <v>14</v>
      </c>
      <c r="K2134" s="4" t="s">
        <v>44</v>
      </c>
      <c r="L2134" s="8">
        <v>1</v>
      </c>
      <c r="M2134" s="5">
        <v>134.31</v>
      </c>
      <c r="N2134" s="6">
        <v>0.05</v>
      </c>
      <c r="O2134" s="5">
        <v>67.239999999999995</v>
      </c>
      <c r="P2134" s="5">
        <f t="shared" si="132"/>
        <v>127.5945</v>
      </c>
      <c r="Q2134" s="5">
        <f t="shared" si="133"/>
        <v>67.239999999999995</v>
      </c>
      <c r="R2134" s="5">
        <f t="shared" si="134"/>
        <v>60.354500000000002</v>
      </c>
      <c r="S2134" s="7">
        <f t="shared" si="135"/>
        <v>0.47301803761133909</v>
      </c>
    </row>
    <row r="2135" spans="1:19" ht="15.6">
      <c r="A2135" s="2">
        <v>2656</v>
      </c>
      <c r="B2135" s="3">
        <v>46312</v>
      </c>
      <c r="C2135" s="4">
        <f>YEAR(SalesDataTable[[#This Row],[Order Date]])</f>
        <v>2026</v>
      </c>
      <c r="D2135" s="10" t="str">
        <f>"Q"&amp;ROUNDUP(MONTH(SalesDataTable[[#This Row],[Order Date]])/3,0)</f>
        <v>Q4</v>
      </c>
      <c r="E2135" s="4" t="str">
        <f>TEXT(SalesDataTable[[#This Row],[Order Date]],"mmm")</f>
        <v>Oct</v>
      </c>
      <c r="F2135" s="4" t="s">
        <v>11</v>
      </c>
      <c r="G2135" s="4" t="s">
        <v>52</v>
      </c>
      <c r="H2135" s="4" t="s">
        <v>2</v>
      </c>
      <c r="I2135" s="4" t="s">
        <v>13</v>
      </c>
      <c r="J2135" s="4" t="s">
        <v>23</v>
      </c>
      <c r="K2135" s="4" t="s">
        <v>51</v>
      </c>
      <c r="L2135" s="8">
        <v>1</v>
      </c>
      <c r="M2135" s="5">
        <v>123.11</v>
      </c>
      <c r="N2135" s="6">
        <v>0</v>
      </c>
      <c r="O2135" s="5">
        <v>58.99</v>
      </c>
      <c r="P2135" s="5">
        <f t="shared" si="132"/>
        <v>123.11</v>
      </c>
      <c r="Q2135" s="5">
        <f t="shared" si="133"/>
        <v>58.99</v>
      </c>
      <c r="R2135" s="5">
        <f t="shared" si="134"/>
        <v>64.12</v>
      </c>
      <c r="S2135" s="7">
        <f t="shared" si="135"/>
        <v>0.52083502558687356</v>
      </c>
    </row>
    <row r="2136" spans="1:19" ht="15.6">
      <c r="A2136" s="2">
        <v>2867</v>
      </c>
      <c r="B2136" s="3">
        <v>46312</v>
      </c>
      <c r="C2136" s="4">
        <f>YEAR(SalesDataTable[[#This Row],[Order Date]])</f>
        <v>2026</v>
      </c>
      <c r="D2136" s="10" t="str">
        <f>"Q"&amp;ROUNDUP(MONTH(SalesDataTable[[#This Row],[Order Date]])/3,0)</f>
        <v>Q4</v>
      </c>
      <c r="E2136" s="4" t="str">
        <f>TEXT(SalesDataTable[[#This Row],[Order Date]],"mmm")</f>
        <v>Oct</v>
      </c>
      <c r="F2136" s="4" t="s">
        <v>6</v>
      </c>
      <c r="G2136" s="4" t="s">
        <v>27</v>
      </c>
      <c r="H2136" s="4" t="s">
        <v>2</v>
      </c>
      <c r="I2136" s="4" t="s">
        <v>13</v>
      </c>
      <c r="J2136" s="4" t="s">
        <v>23</v>
      </c>
      <c r="K2136" s="4" t="s">
        <v>40</v>
      </c>
      <c r="L2136" s="8">
        <v>1</v>
      </c>
      <c r="M2136" s="5">
        <v>81.239999999999995</v>
      </c>
      <c r="N2136" s="6">
        <v>0</v>
      </c>
      <c r="O2136" s="5">
        <v>38.65</v>
      </c>
      <c r="P2136" s="5">
        <f t="shared" si="132"/>
        <v>81.239999999999995</v>
      </c>
      <c r="Q2136" s="5">
        <f t="shared" si="133"/>
        <v>38.65</v>
      </c>
      <c r="R2136" s="5">
        <f t="shared" si="134"/>
        <v>42.589999999999996</v>
      </c>
      <c r="S2136" s="7">
        <f t="shared" si="135"/>
        <v>0.52424913835548992</v>
      </c>
    </row>
    <row r="2137" spans="1:19" ht="15.6">
      <c r="A2137" s="2">
        <v>3335</v>
      </c>
      <c r="B2137" s="3">
        <v>46312</v>
      </c>
      <c r="C2137" s="4">
        <f>YEAR(SalesDataTable[[#This Row],[Order Date]])</f>
        <v>2026</v>
      </c>
      <c r="D2137" s="10" t="str">
        <f>"Q"&amp;ROUNDUP(MONTH(SalesDataTable[[#This Row],[Order Date]])/3,0)</f>
        <v>Q4</v>
      </c>
      <c r="E2137" s="4" t="str">
        <f>TEXT(SalesDataTable[[#This Row],[Order Date]],"mmm")</f>
        <v>Oct</v>
      </c>
      <c r="F2137" s="4" t="s">
        <v>0</v>
      </c>
      <c r="G2137" s="4" t="s">
        <v>36</v>
      </c>
      <c r="H2137" s="4" t="s">
        <v>28</v>
      </c>
      <c r="I2137" s="4" t="s">
        <v>3</v>
      </c>
      <c r="J2137" s="4" t="s">
        <v>9</v>
      </c>
      <c r="K2137" s="4" t="s">
        <v>46</v>
      </c>
      <c r="L2137" s="8">
        <v>1</v>
      </c>
      <c r="M2137" s="5">
        <v>70.81</v>
      </c>
      <c r="N2137" s="6">
        <v>0.15</v>
      </c>
      <c r="O2137" s="5">
        <v>32.93</v>
      </c>
      <c r="P2137" s="5">
        <f t="shared" si="132"/>
        <v>60.188499999999998</v>
      </c>
      <c r="Q2137" s="5">
        <f t="shared" si="133"/>
        <v>32.93</v>
      </c>
      <c r="R2137" s="5">
        <f t="shared" si="134"/>
        <v>27.258499999999998</v>
      </c>
      <c r="S2137" s="7">
        <f t="shared" si="135"/>
        <v>0.45288551799762411</v>
      </c>
    </row>
    <row r="2138" spans="1:19" ht="15.6">
      <c r="A2138" s="2">
        <v>3770</v>
      </c>
      <c r="B2138" s="3">
        <v>46312</v>
      </c>
      <c r="C2138" s="4">
        <f>YEAR(SalesDataTable[[#This Row],[Order Date]])</f>
        <v>2026</v>
      </c>
      <c r="D2138" s="10" t="str">
        <f>"Q"&amp;ROUNDUP(MONTH(SalesDataTable[[#This Row],[Order Date]])/3,0)</f>
        <v>Q4</v>
      </c>
      <c r="E2138" s="4" t="str">
        <f>TEXT(SalesDataTable[[#This Row],[Order Date]],"mmm")</f>
        <v>Oct</v>
      </c>
      <c r="F2138" s="4" t="s">
        <v>20</v>
      </c>
      <c r="G2138" s="4" t="s">
        <v>47</v>
      </c>
      <c r="H2138" s="4" t="s">
        <v>2</v>
      </c>
      <c r="I2138" s="4" t="s">
        <v>16</v>
      </c>
      <c r="J2138" s="4" t="s">
        <v>23</v>
      </c>
      <c r="K2138" s="4" t="s">
        <v>29</v>
      </c>
      <c r="L2138" s="8">
        <v>6</v>
      </c>
      <c r="M2138" s="5">
        <v>200.26</v>
      </c>
      <c r="N2138" s="6">
        <v>0</v>
      </c>
      <c r="O2138" s="5">
        <v>106.71</v>
      </c>
      <c r="P2138" s="5">
        <f t="shared" si="132"/>
        <v>1201.56</v>
      </c>
      <c r="Q2138" s="5">
        <f t="shared" si="133"/>
        <v>640.26</v>
      </c>
      <c r="R2138" s="5">
        <f t="shared" si="134"/>
        <v>561.29999999999995</v>
      </c>
      <c r="S2138" s="7">
        <f t="shared" si="135"/>
        <v>0.46714271447118744</v>
      </c>
    </row>
    <row r="2139" spans="1:19" ht="15.6">
      <c r="A2139" s="2">
        <v>4065</v>
      </c>
      <c r="B2139" s="3">
        <v>46312</v>
      </c>
      <c r="C2139" s="4">
        <f>YEAR(SalesDataTable[[#This Row],[Order Date]])</f>
        <v>2026</v>
      </c>
      <c r="D2139" s="10" t="str">
        <f>"Q"&amp;ROUNDUP(MONTH(SalesDataTable[[#This Row],[Order Date]])/3,0)</f>
        <v>Q4</v>
      </c>
      <c r="E2139" s="4" t="str">
        <f>TEXT(SalesDataTable[[#This Row],[Order Date]],"mmm")</f>
        <v>Oct</v>
      </c>
      <c r="F2139" s="4" t="s">
        <v>20</v>
      </c>
      <c r="G2139" s="4" t="s">
        <v>21</v>
      </c>
      <c r="H2139" s="4" t="s">
        <v>2</v>
      </c>
      <c r="I2139" s="4" t="s">
        <v>13</v>
      </c>
      <c r="J2139" s="4" t="s">
        <v>34</v>
      </c>
      <c r="K2139" s="4" t="s">
        <v>42</v>
      </c>
      <c r="L2139" s="8">
        <v>3</v>
      </c>
      <c r="M2139" s="5">
        <v>36.75</v>
      </c>
      <c r="N2139" s="6">
        <v>0.05</v>
      </c>
      <c r="O2139" s="5">
        <v>13.71</v>
      </c>
      <c r="P2139" s="5">
        <f t="shared" si="132"/>
        <v>104.7375</v>
      </c>
      <c r="Q2139" s="5">
        <f t="shared" si="133"/>
        <v>41.13</v>
      </c>
      <c r="R2139" s="5">
        <f t="shared" si="134"/>
        <v>63.607499999999995</v>
      </c>
      <c r="S2139" s="7">
        <f t="shared" si="135"/>
        <v>0.60730397422126747</v>
      </c>
    </row>
    <row r="2140" spans="1:19" ht="15.6">
      <c r="A2140" s="2">
        <v>4222</v>
      </c>
      <c r="B2140" s="3">
        <v>46312</v>
      </c>
      <c r="C2140" s="4">
        <f>YEAR(SalesDataTable[[#This Row],[Order Date]])</f>
        <v>2026</v>
      </c>
      <c r="D2140" s="10" t="str">
        <f>"Q"&amp;ROUNDUP(MONTH(SalesDataTable[[#This Row],[Order Date]])/3,0)</f>
        <v>Q4</v>
      </c>
      <c r="E2140" s="4" t="str">
        <f>TEXT(SalesDataTable[[#This Row],[Order Date]],"mmm")</f>
        <v>Oct</v>
      </c>
      <c r="F2140" s="4" t="s">
        <v>11</v>
      </c>
      <c r="G2140" s="4" t="s">
        <v>52</v>
      </c>
      <c r="H2140" s="4" t="s">
        <v>2</v>
      </c>
      <c r="I2140" s="4" t="s">
        <v>3</v>
      </c>
      <c r="J2140" s="4" t="s">
        <v>9</v>
      </c>
      <c r="K2140" s="4" t="s">
        <v>10</v>
      </c>
      <c r="L2140" s="8">
        <v>2</v>
      </c>
      <c r="M2140" s="5">
        <v>92.41</v>
      </c>
      <c r="N2140" s="6">
        <v>0.1</v>
      </c>
      <c r="O2140" s="5">
        <v>45.42</v>
      </c>
      <c r="P2140" s="5">
        <f t="shared" si="132"/>
        <v>166.33799999999999</v>
      </c>
      <c r="Q2140" s="5">
        <f t="shared" si="133"/>
        <v>90.84</v>
      </c>
      <c r="R2140" s="5">
        <f t="shared" si="134"/>
        <v>75.49799999999999</v>
      </c>
      <c r="S2140" s="7">
        <f t="shared" si="135"/>
        <v>0.4538830573891714</v>
      </c>
    </row>
    <row r="2141" spans="1:19" ht="15.6">
      <c r="A2141" s="2">
        <v>4304</v>
      </c>
      <c r="B2141" s="3">
        <v>46312</v>
      </c>
      <c r="C2141" s="4">
        <f>YEAR(SalesDataTable[[#This Row],[Order Date]])</f>
        <v>2026</v>
      </c>
      <c r="D2141" s="10" t="str">
        <f>"Q"&amp;ROUNDUP(MONTH(SalesDataTable[[#This Row],[Order Date]])/3,0)</f>
        <v>Q4</v>
      </c>
      <c r="E2141" s="4" t="str">
        <f>TEXT(SalesDataTable[[#This Row],[Order Date]],"mmm")</f>
        <v>Oct</v>
      </c>
      <c r="F2141" s="4" t="s">
        <v>6</v>
      </c>
      <c r="G2141" s="4" t="s">
        <v>49</v>
      </c>
      <c r="H2141" s="4" t="s">
        <v>19</v>
      </c>
      <c r="I2141" s="4" t="s">
        <v>13</v>
      </c>
      <c r="J2141" s="4" t="s">
        <v>34</v>
      </c>
      <c r="K2141" s="4" t="s">
        <v>35</v>
      </c>
      <c r="L2141" s="8">
        <v>1</v>
      </c>
      <c r="M2141" s="5">
        <v>40.67</v>
      </c>
      <c r="N2141" s="6">
        <v>0</v>
      </c>
      <c r="O2141" s="5">
        <v>15.09</v>
      </c>
      <c r="P2141" s="5">
        <f t="shared" si="132"/>
        <v>40.67</v>
      </c>
      <c r="Q2141" s="5">
        <f t="shared" si="133"/>
        <v>15.09</v>
      </c>
      <c r="R2141" s="5">
        <f t="shared" si="134"/>
        <v>25.580000000000002</v>
      </c>
      <c r="S2141" s="7">
        <f t="shared" si="135"/>
        <v>0.62896483894762722</v>
      </c>
    </row>
    <row r="2142" spans="1:19" ht="15.6">
      <c r="A2142" s="2">
        <v>109</v>
      </c>
      <c r="B2142" s="3">
        <v>46313</v>
      </c>
      <c r="C2142" s="4">
        <f>YEAR(SalesDataTable[[#This Row],[Order Date]])</f>
        <v>2026</v>
      </c>
      <c r="D2142" s="10" t="str">
        <f>"Q"&amp;ROUNDUP(MONTH(SalesDataTable[[#This Row],[Order Date]])/3,0)</f>
        <v>Q4</v>
      </c>
      <c r="E2142" s="4" t="str">
        <f>TEXT(SalesDataTable[[#This Row],[Order Date]],"mmm")</f>
        <v>Oct</v>
      </c>
      <c r="F2142" s="4" t="s">
        <v>6</v>
      </c>
      <c r="G2142" s="4" t="s">
        <v>7</v>
      </c>
      <c r="H2142" s="4" t="s">
        <v>2</v>
      </c>
      <c r="I2142" s="4" t="s">
        <v>3</v>
      </c>
      <c r="J2142" s="4" t="s">
        <v>9</v>
      </c>
      <c r="K2142" s="4" t="s">
        <v>10</v>
      </c>
      <c r="L2142" s="8">
        <v>1</v>
      </c>
      <c r="M2142" s="5">
        <v>90.09</v>
      </c>
      <c r="N2142" s="6">
        <v>0</v>
      </c>
      <c r="O2142" s="5">
        <v>45.17</v>
      </c>
      <c r="P2142" s="5">
        <f t="shared" si="132"/>
        <v>90.09</v>
      </c>
      <c r="Q2142" s="5">
        <f t="shared" si="133"/>
        <v>45.17</v>
      </c>
      <c r="R2142" s="5">
        <f t="shared" si="134"/>
        <v>44.92</v>
      </c>
      <c r="S2142" s="7">
        <f t="shared" si="135"/>
        <v>0.49861249861249862</v>
      </c>
    </row>
    <row r="2143" spans="1:19" ht="15.6">
      <c r="A2143" s="2">
        <v>744</v>
      </c>
      <c r="B2143" s="3">
        <v>46313</v>
      </c>
      <c r="C2143" s="4">
        <f>YEAR(SalesDataTable[[#This Row],[Order Date]])</f>
        <v>2026</v>
      </c>
      <c r="D2143" s="10" t="str">
        <f>"Q"&amp;ROUNDUP(MONTH(SalesDataTable[[#This Row],[Order Date]])/3,0)</f>
        <v>Q4</v>
      </c>
      <c r="E2143" s="4" t="str">
        <f>TEXT(SalesDataTable[[#This Row],[Order Date]],"mmm")</f>
        <v>Oct</v>
      </c>
      <c r="F2143" s="4" t="s">
        <v>11</v>
      </c>
      <c r="G2143" s="4" t="s">
        <v>39</v>
      </c>
      <c r="H2143" s="4" t="s">
        <v>2</v>
      </c>
      <c r="I2143" s="4" t="s">
        <v>3</v>
      </c>
      <c r="J2143" s="4" t="s">
        <v>14</v>
      </c>
      <c r="K2143" s="4" t="s">
        <v>15</v>
      </c>
      <c r="L2143" s="8">
        <v>1</v>
      </c>
      <c r="M2143" s="5">
        <v>36.83</v>
      </c>
      <c r="N2143" s="6">
        <v>0</v>
      </c>
      <c r="O2143" s="5">
        <v>13.64</v>
      </c>
      <c r="P2143" s="5">
        <f t="shared" si="132"/>
        <v>36.83</v>
      </c>
      <c r="Q2143" s="5">
        <f t="shared" si="133"/>
        <v>13.64</v>
      </c>
      <c r="R2143" s="5">
        <f t="shared" si="134"/>
        <v>23.189999999999998</v>
      </c>
      <c r="S2143" s="7">
        <f t="shared" si="135"/>
        <v>0.62964974205810476</v>
      </c>
    </row>
    <row r="2144" spans="1:19" ht="15.6">
      <c r="A2144" s="2">
        <v>960</v>
      </c>
      <c r="B2144" s="3">
        <v>46313</v>
      </c>
      <c r="C2144" s="4">
        <f>YEAR(SalesDataTable[[#This Row],[Order Date]])</f>
        <v>2026</v>
      </c>
      <c r="D2144" s="10" t="str">
        <f>"Q"&amp;ROUNDUP(MONTH(SalesDataTable[[#This Row],[Order Date]])/3,0)</f>
        <v>Q4</v>
      </c>
      <c r="E2144" s="4" t="str">
        <f>TEXT(SalesDataTable[[#This Row],[Order Date]],"mmm")</f>
        <v>Oct</v>
      </c>
      <c r="F2144" s="4" t="s">
        <v>6</v>
      </c>
      <c r="G2144" s="4" t="s">
        <v>43</v>
      </c>
      <c r="H2144" s="4" t="s">
        <v>28</v>
      </c>
      <c r="I2144" s="4" t="s">
        <v>3</v>
      </c>
      <c r="J2144" s="4" t="s">
        <v>23</v>
      </c>
      <c r="K2144" s="4" t="s">
        <v>29</v>
      </c>
      <c r="L2144" s="8">
        <v>5</v>
      </c>
      <c r="M2144" s="5">
        <v>196.37</v>
      </c>
      <c r="N2144" s="6">
        <v>0.05</v>
      </c>
      <c r="O2144" s="5">
        <v>103.51</v>
      </c>
      <c r="P2144" s="5">
        <f t="shared" si="132"/>
        <v>932.75749999999994</v>
      </c>
      <c r="Q2144" s="5">
        <f t="shared" si="133"/>
        <v>517.55000000000007</v>
      </c>
      <c r="R2144" s="5">
        <f t="shared" si="134"/>
        <v>415.20749999999987</v>
      </c>
      <c r="S2144" s="7">
        <f t="shared" si="135"/>
        <v>0.44513981393877816</v>
      </c>
    </row>
    <row r="2145" spans="1:19" ht="15.6">
      <c r="A2145" s="2">
        <v>1389</v>
      </c>
      <c r="B2145" s="3">
        <v>46313</v>
      </c>
      <c r="C2145" s="4">
        <f>YEAR(SalesDataTable[[#This Row],[Order Date]])</f>
        <v>2026</v>
      </c>
      <c r="D2145" s="10" t="str">
        <f>"Q"&amp;ROUNDUP(MONTH(SalesDataTable[[#This Row],[Order Date]])/3,0)</f>
        <v>Q4</v>
      </c>
      <c r="E2145" s="4" t="str">
        <f>TEXT(SalesDataTable[[#This Row],[Order Date]],"mmm")</f>
        <v>Oct</v>
      </c>
      <c r="F2145" s="4" t="s">
        <v>0</v>
      </c>
      <c r="G2145" s="4" t="s">
        <v>50</v>
      </c>
      <c r="H2145" s="4" t="s">
        <v>2</v>
      </c>
      <c r="I2145" s="4" t="s">
        <v>13</v>
      </c>
      <c r="J2145" s="4" t="s">
        <v>9</v>
      </c>
      <c r="K2145" s="4" t="s">
        <v>10</v>
      </c>
      <c r="L2145" s="8">
        <v>2</v>
      </c>
      <c r="M2145" s="5">
        <v>93.73</v>
      </c>
      <c r="N2145" s="6">
        <v>0</v>
      </c>
      <c r="O2145" s="5">
        <v>44.79</v>
      </c>
      <c r="P2145" s="5">
        <f t="shared" si="132"/>
        <v>187.46</v>
      </c>
      <c r="Q2145" s="5">
        <f t="shared" si="133"/>
        <v>89.58</v>
      </c>
      <c r="R2145" s="5">
        <f t="shared" si="134"/>
        <v>97.88000000000001</v>
      </c>
      <c r="S2145" s="7">
        <f t="shared" si="135"/>
        <v>0.52213805611863873</v>
      </c>
    </row>
    <row r="2146" spans="1:19" ht="15.6">
      <c r="A2146" s="2">
        <v>1493</v>
      </c>
      <c r="B2146" s="3">
        <v>46313</v>
      </c>
      <c r="C2146" s="4">
        <f>YEAR(SalesDataTable[[#This Row],[Order Date]])</f>
        <v>2026</v>
      </c>
      <c r="D2146" s="10" t="str">
        <f>"Q"&amp;ROUNDUP(MONTH(SalesDataTable[[#This Row],[Order Date]])/3,0)</f>
        <v>Q4</v>
      </c>
      <c r="E2146" s="4" t="str">
        <f>TEXT(SalesDataTable[[#This Row],[Order Date]],"mmm")</f>
        <v>Oct</v>
      </c>
      <c r="F2146" s="4" t="s">
        <v>11</v>
      </c>
      <c r="G2146" s="4" t="s">
        <v>39</v>
      </c>
      <c r="H2146" s="4" t="s">
        <v>2</v>
      </c>
      <c r="I2146" s="4" t="s">
        <v>16</v>
      </c>
      <c r="J2146" s="4" t="s">
        <v>14</v>
      </c>
      <c r="K2146" s="4" t="s">
        <v>15</v>
      </c>
      <c r="L2146" s="8">
        <v>1</v>
      </c>
      <c r="M2146" s="5">
        <v>36.46</v>
      </c>
      <c r="N2146" s="6">
        <v>0.05</v>
      </c>
      <c r="O2146" s="5">
        <v>13.35</v>
      </c>
      <c r="P2146" s="5">
        <f t="shared" si="132"/>
        <v>34.637</v>
      </c>
      <c r="Q2146" s="5">
        <f t="shared" si="133"/>
        <v>13.35</v>
      </c>
      <c r="R2146" s="5">
        <f t="shared" si="134"/>
        <v>21.286999999999999</v>
      </c>
      <c r="S2146" s="7">
        <f t="shared" si="135"/>
        <v>0.61457401045125148</v>
      </c>
    </row>
    <row r="2147" spans="1:19" ht="15.6">
      <c r="A2147" s="2">
        <v>1967</v>
      </c>
      <c r="B2147" s="3">
        <v>46313</v>
      </c>
      <c r="C2147" s="4">
        <f>YEAR(SalesDataTable[[#This Row],[Order Date]])</f>
        <v>2026</v>
      </c>
      <c r="D2147" s="10" t="str">
        <f>"Q"&amp;ROUNDUP(MONTH(SalesDataTable[[#This Row],[Order Date]])/3,0)</f>
        <v>Q4</v>
      </c>
      <c r="E2147" s="4" t="str">
        <f>TEXT(SalesDataTable[[#This Row],[Order Date]],"mmm")</f>
        <v>Oct</v>
      </c>
      <c r="F2147" s="4" t="s">
        <v>6</v>
      </c>
      <c r="G2147" s="4" t="s">
        <v>49</v>
      </c>
      <c r="H2147" s="4" t="s">
        <v>2</v>
      </c>
      <c r="I2147" s="4" t="s">
        <v>3</v>
      </c>
      <c r="J2147" s="4" t="s">
        <v>23</v>
      </c>
      <c r="K2147" s="4" t="s">
        <v>51</v>
      </c>
      <c r="L2147" s="8">
        <v>2</v>
      </c>
      <c r="M2147" s="5">
        <v>125.91</v>
      </c>
      <c r="N2147" s="6">
        <v>0</v>
      </c>
      <c r="O2147" s="5">
        <v>61.95</v>
      </c>
      <c r="P2147" s="5">
        <f t="shared" si="132"/>
        <v>251.82</v>
      </c>
      <c r="Q2147" s="5">
        <f t="shared" si="133"/>
        <v>123.9</v>
      </c>
      <c r="R2147" s="5">
        <f t="shared" si="134"/>
        <v>127.91999999999999</v>
      </c>
      <c r="S2147" s="7">
        <f t="shared" si="135"/>
        <v>0.50798189182749576</v>
      </c>
    </row>
    <row r="2148" spans="1:19" ht="15.6">
      <c r="A2148" s="2">
        <v>2132</v>
      </c>
      <c r="B2148" s="3">
        <v>46313</v>
      </c>
      <c r="C2148" s="4">
        <f>YEAR(SalesDataTable[[#This Row],[Order Date]])</f>
        <v>2026</v>
      </c>
      <c r="D2148" s="10" t="str">
        <f>"Q"&amp;ROUNDUP(MONTH(SalesDataTable[[#This Row],[Order Date]])/3,0)</f>
        <v>Q4</v>
      </c>
      <c r="E2148" s="4" t="str">
        <f>TEXT(SalesDataTable[[#This Row],[Order Date]],"mmm")</f>
        <v>Oct</v>
      </c>
      <c r="F2148" s="4" t="s">
        <v>20</v>
      </c>
      <c r="G2148" s="4" t="s">
        <v>33</v>
      </c>
      <c r="H2148" s="4" t="s">
        <v>19</v>
      </c>
      <c r="I2148" s="4" t="s">
        <v>13</v>
      </c>
      <c r="J2148" s="4" t="s">
        <v>9</v>
      </c>
      <c r="K2148" s="4" t="s">
        <v>10</v>
      </c>
      <c r="L2148" s="8">
        <v>1</v>
      </c>
      <c r="M2148" s="5">
        <v>92.56</v>
      </c>
      <c r="N2148" s="6">
        <v>0.1</v>
      </c>
      <c r="O2148" s="5">
        <v>44.23</v>
      </c>
      <c r="P2148" s="5">
        <f t="shared" si="132"/>
        <v>83.304000000000002</v>
      </c>
      <c r="Q2148" s="5">
        <f t="shared" si="133"/>
        <v>44.23</v>
      </c>
      <c r="R2148" s="5">
        <f t="shared" si="134"/>
        <v>39.074000000000005</v>
      </c>
      <c r="S2148" s="7">
        <f t="shared" si="135"/>
        <v>0.46905310669355621</v>
      </c>
    </row>
    <row r="2149" spans="1:19" ht="15.6">
      <c r="A2149" s="2">
        <v>2882</v>
      </c>
      <c r="B2149" s="3">
        <v>46313</v>
      </c>
      <c r="C2149" s="4">
        <f>YEAR(SalesDataTable[[#This Row],[Order Date]])</f>
        <v>2026</v>
      </c>
      <c r="D2149" s="10" t="str">
        <f>"Q"&amp;ROUNDUP(MONTH(SalesDataTable[[#This Row],[Order Date]])/3,0)</f>
        <v>Q4</v>
      </c>
      <c r="E2149" s="4" t="str">
        <f>TEXT(SalesDataTable[[#This Row],[Order Date]],"mmm")</f>
        <v>Oct</v>
      </c>
      <c r="F2149" s="4" t="s">
        <v>20</v>
      </c>
      <c r="G2149" s="4" t="s">
        <v>33</v>
      </c>
      <c r="H2149" s="4" t="s">
        <v>28</v>
      </c>
      <c r="I2149" s="4" t="s">
        <v>13</v>
      </c>
      <c r="J2149" s="4" t="s">
        <v>9</v>
      </c>
      <c r="K2149" s="4" t="s">
        <v>46</v>
      </c>
      <c r="L2149" s="8">
        <v>4</v>
      </c>
      <c r="M2149" s="5">
        <v>70.02</v>
      </c>
      <c r="N2149" s="6">
        <v>0</v>
      </c>
      <c r="O2149" s="5">
        <v>32.86</v>
      </c>
      <c r="P2149" s="5">
        <f t="shared" si="132"/>
        <v>280.08</v>
      </c>
      <c r="Q2149" s="5">
        <f t="shared" si="133"/>
        <v>131.44</v>
      </c>
      <c r="R2149" s="5">
        <f t="shared" si="134"/>
        <v>148.63999999999999</v>
      </c>
      <c r="S2149" s="7">
        <f t="shared" si="135"/>
        <v>0.53070551271065403</v>
      </c>
    </row>
    <row r="2150" spans="1:19" ht="15.6">
      <c r="A2150" s="2">
        <v>3345</v>
      </c>
      <c r="B2150" s="3">
        <v>46313</v>
      </c>
      <c r="C2150" s="4">
        <f>YEAR(SalesDataTable[[#This Row],[Order Date]])</f>
        <v>2026</v>
      </c>
      <c r="D2150" s="10" t="str">
        <f>"Q"&amp;ROUNDUP(MONTH(SalesDataTable[[#This Row],[Order Date]])/3,0)</f>
        <v>Q4</v>
      </c>
      <c r="E2150" s="4" t="str">
        <f>TEXT(SalesDataTable[[#This Row],[Order Date]],"mmm")</f>
        <v>Oct</v>
      </c>
      <c r="F2150" s="4" t="s">
        <v>0</v>
      </c>
      <c r="G2150" s="4" t="s">
        <v>50</v>
      </c>
      <c r="H2150" s="4" t="s">
        <v>2</v>
      </c>
      <c r="I2150" s="4" t="s">
        <v>3</v>
      </c>
      <c r="J2150" s="4" t="s">
        <v>4</v>
      </c>
      <c r="K2150" s="4" t="s">
        <v>22</v>
      </c>
      <c r="L2150" s="8">
        <v>3</v>
      </c>
      <c r="M2150" s="5">
        <v>51.62</v>
      </c>
      <c r="N2150" s="6">
        <v>0.1</v>
      </c>
      <c r="O2150" s="5">
        <v>22.94</v>
      </c>
      <c r="P2150" s="5">
        <f t="shared" si="132"/>
        <v>139.374</v>
      </c>
      <c r="Q2150" s="5">
        <f t="shared" si="133"/>
        <v>68.820000000000007</v>
      </c>
      <c r="R2150" s="5">
        <f t="shared" si="134"/>
        <v>70.553999999999988</v>
      </c>
      <c r="S2150" s="7">
        <f t="shared" si="135"/>
        <v>0.50622067243531788</v>
      </c>
    </row>
    <row r="2151" spans="1:19" ht="15.6">
      <c r="A2151" s="2">
        <v>4089</v>
      </c>
      <c r="B2151" s="3">
        <v>46313</v>
      </c>
      <c r="C2151" s="4">
        <f>YEAR(SalesDataTable[[#This Row],[Order Date]])</f>
        <v>2026</v>
      </c>
      <c r="D2151" s="10" t="str">
        <f>"Q"&amp;ROUNDUP(MONTH(SalesDataTable[[#This Row],[Order Date]])/3,0)</f>
        <v>Q4</v>
      </c>
      <c r="E2151" s="4" t="str">
        <f>TEXT(SalesDataTable[[#This Row],[Order Date]],"mmm")</f>
        <v>Oct</v>
      </c>
      <c r="F2151" s="4" t="s">
        <v>11</v>
      </c>
      <c r="G2151" s="4" t="s">
        <v>12</v>
      </c>
      <c r="H2151" s="4" t="s">
        <v>2</v>
      </c>
      <c r="I2151" s="4" t="s">
        <v>13</v>
      </c>
      <c r="J2151" s="4" t="s">
        <v>23</v>
      </c>
      <c r="K2151" s="4" t="s">
        <v>29</v>
      </c>
      <c r="L2151" s="8">
        <v>1</v>
      </c>
      <c r="M2151" s="5">
        <v>196.39</v>
      </c>
      <c r="N2151" s="6">
        <v>0</v>
      </c>
      <c r="O2151" s="5">
        <v>104.66</v>
      </c>
      <c r="P2151" s="5">
        <f t="shared" si="132"/>
        <v>196.39</v>
      </c>
      <c r="Q2151" s="5">
        <f t="shared" si="133"/>
        <v>104.66</v>
      </c>
      <c r="R2151" s="5">
        <f t="shared" si="134"/>
        <v>91.72999999999999</v>
      </c>
      <c r="S2151" s="7">
        <f t="shared" si="135"/>
        <v>0.46708080859514228</v>
      </c>
    </row>
    <row r="2152" spans="1:19" ht="15.6">
      <c r="A2152" s="2">
        <v>4119</v>
      </c>
      <c r="B2152" s="3">
        <v>46313</v>
      </c>
      <c r="C2152" s="4">
        <f>YEAR(SalesDataTable[[#This Row],[Order Date]])</f>
        <v>2026</v>
      </c>
      <c r="D2152" s="10" t="str">
        <f>"Q"&amp;ROUNDUP(MONTH(SalesDataTable[[#This Row],[Order Date]])/3,0)</f>
        <v>Q4</v>
      </c>
      <c r="E2152" s="4" t="str">
        <f>TEXT(SalesDataTable[[#This Row],[Order Date]],"mmm")</f>
        <v>Oct</v>
      </c>
      <c r="F2152" s="4" t="s">
        <v>20</v>
      </c>
      <c r="G2152" s="4" t="s">
        <v>33</v>
      </c>
      <c r="H2152" s="4" t="s">
        <v>8</v>
      </c>
      <c r="I2152" s="4" t="s">
        <v>16</v>
      </c>
      <c r="J2152" s="4" t="s">
        <v>34</v>
      </c>
      <c r="K2152" s="4" t="s">
        <v>35</v>
      </c>
      <c r="L2152" s="8">
        <v>10</v>
      </c>
      <c r="M2152" s="5">
        <v>41.26</v>
      </c>
      <c r="N2152" s="6">
        <v>0.1</v>
      </c>
      <c r="O2152" s="5">
        <v>15.06</v>
      </c>
      <c r="P2152" s="5">
        <f t="shared" si="132"/>
        <v>371.34</v>
      </c>
      <c r="Q2152" s="5">
        <f t="shared" si="133"/>
        <v>150.6</v>
      </c>
      <c r="R2152" s="5">
        <f t="shared" si="134"/>
        <v>220.73999999999998</v>
      </c>
      <c r="S2152" s="7">
        <f t="shared" si="135"/>
        <v>0.59444175149458711</v>
      </c>
    </row>
    <row r="2153" spans="1:19" ht="15.6">
      <c r="A2153" s="2">
        <v>4968</v>
      </c>
      <c r="B2153" s="3">
        <v>46313</v>
      </c>
      <c r="C2153" s="4">
        <f>YEAR(SalesDataTable[[#This Row],[Order Date]])</f>
        <v>2026</v>
      </c>
      <c r="D2153" s="10" t="str">
        <f>"Q"&amp;ROUNDUP(MONTH(SalesDataTable[[#This Row],[Order Date]])/3,0)</f>
        <v>Q4</v>
      </c>
      <c r="E2153" s="4" t="str">
        <f>TEXT(SalesDataTable[[#This Row],[Order Date]],"mmm")</f>
        <v>Oct</v>
      </c>
      <c r="F2153" s="4" t="s">
        <v>11</v>
      </c>
      <c r="G2153" s="4" t="s">
        <v>18</v>
      </c>
      <c r="H2153" s="4" t="s">
        <v>28</v>
      </c>
      <c r="I2153" s="4" t="s">
        <v>13</v>
      </c>
      <c r="J2153" s="4" t="s">
        <v>14</v>
      </c>
      <c r="K2153" s="4" t="s">
        <v>15</v>
      </c>
      <c r="L2153" s="8">
        <v>1</v>
      </c>
      <c r="M2153" s="5">
        <v>35.549999999999997</v>
      </c>
      <c r="N2153" s="6">
        <v>0.05</v>
      </c>
      <c r="O2153" s="5">
        <v>13.44</v>
      </c>
      <c r="P2153" s="5">
        <f t="shared" si="132"/>
        <v>33.772499999999994</v>
      </c>
      <c r="Q2153" s="5">
        <f t="shared" si="133"/>
        <v>13.44</v>
      </c>
      <c r="R2153" s="5">
        <f t="shared" si="134"/>
        <v>20.332499999999996</v>
      </c>
      <c r="S2153" s="7">
        <f t="shared" si="135"/>
        <v>0.60204308238951809</v>
      </c>
    </row>
    <row r="2154" spans="1:19" ht="15.6">
      <c r="A2154" s="2">
        <v>5197</v>
      </c>
      <c r="B2154" s="3">
        <v>46313</v>
      </c>
      <c r="C2154" s="4">
        <f>YEAR(SalesDataTable[[#This Row],[Order Date]])</f>
        <v>2026</v>
      </c>
      <c r="D2154" s="10" t="str">
        <f>"Q"&amp;ROUNDUP(MONTH(SalesDataTable[[#This Row],[Order Date]])/3,0)</f>
        <v>Q4</v>
      </c>
      <c r="E2154" s="4" t="str">
        <f>TEXT(SalesDataTable[[#This Row],[Order Date]],"mmm")</f>
        <v>Oct</v>
      </c>
      <c r="F2154" s="4" t="s">
        <v>20</v>
      </c>
      <c r="G2154" s="4" t="s">
        <v>33</v>
      </c>
      <c r="H2154" s="4" t="s">
        <v>2</v>
      </c>
      <c r="I2154" s="4" t="s">
        <v>13</v>
      </c>
      <c r="J2154" s="4" t="s">
        <v>4</v>
      </c>
      <c r="K2154" s="4" t="s">
        <v>22</v>
      </c>
      <c r="L2154" s="8">
        <v>1</v>
      </c>
      <c r="M2154" s="5">
        <v>49.5</v>
      </c>
      <c r="N2154" s="6">
        <v>0</v>
      </c>
      <c r="O2154" s="5">
        <v>22.36</v>
      </c>
      <c r="P2154" s="5">
        <f t="shared" si="132"/>
        <v>49.5</v>
      </c>
      <c r="Q2154" s="5">
        <f t="shared" si="133"/>
        <v>22.36</v>
      </c>
      <c r="R2154" s="5">
        <f t="shared" si="134"/>
        <v>27.14</v>
      </c>
      <c r="S2154" s="7">
        <f t="shared" si="135"/>
        <v>0.54828282828282826</v>
      </c>
    </row>
    <row r="2155" spans="1:19" ht="15.6">
      <c r="A2155" s="2">
        <v>66</v>
      </c>
      <c r="B2155" s="3">
        <v>46314</v>
      </c>
      <c r="C2155" s="4">
        <f>YEAR(SalesDataTable[[#This Row],[Order Date]])</f>
        <v>2026</v>
      </c>
      <c r="D2155" s="10" t="str">
        <f>"Q"&amp;ROUNDUP(MONTH(SalesDataTable[[#This Row],[Order Date]])/3,0)</f>
        <v>Q4</v>
      </c>
      <c r="E2155" s="4" t="str">
        <f>TEXT(SalesDataTable[[#This Row],[Order Date]],"mmm")</f>
        <v>Oct</v>
      </c>
      <c r="F2155" s="4" t="s">
        <v>0</v>
      </c>
      <c r="G2155" s="4" t="s">
        <v>50</v>
      </c>
      <c r="H2155" s="4" t="s">
        <v>2</v>
      </c>
      <c r="I2155" s="4" t="s">
        <v>16</v>
      </c>
      <c r="J2155" s="4" t="s">
        <v>23</v>
      </c>
      <c r="K2155" s="4" t="s">
        <v>40</v>
      </c>
      <c r="L2155" s="8">
        <v>1</v>
      </c>
      <c r="M2155" s="5">
        <v>80.58</v>
      </c>
      <c r="N2155" s="6">
        <v>0</v>
      </c>
      <c r="O2155" s="5">
        <v>40.43</v>
      </c>
      <c r="P2155" s="5">
        <f t="shared" si="132"/>
        <v>80.58</v>
      </c>
      <c r="Q2155" s="5">
        <f t="shared" si="133"/>
        <v>40.43</v>
      </c>
      <c r="R2155" s="5">
        <f t="shared" si="134"/>
        <v>40.15</v>
      </c>
      <c r="S2155" s="7">
        <f t="shared" si="135"/>
        <v>0.49826259617771157</v>
      </c>
    </row>
    <row r="2156" spans="1:19" ht="15.6">
      <c r="A2156" s="2">
        <v>585</v>
      </c>
      <c r="B2156" s="3">
        <v>46314</v>
      </c>
      <c r="C2156" s="4">
        <f>YEAR(SalesDataTable[[#This Row],[Order Date]])</f>
        <v>2026</v>
      </c>
      <c r="D2156" s="10" t="str">
        <f>"Q"&amp;ROUNDUP(MONTH(SalesDataTable[[#This Row],[Order Date]])/3,0)</f>
        <v>Q4</v>
      </c>
      <c r="E2156" s="4" t="str">
        <f>TEXT(SalesDataTable[[#This Row],[Order Date]],"mmm")</f>
        <v>Oct</v>
      </c>
      <c r="F2156" s="4" t="s">
        <v>11</v>
      </c>
      <c r="G2156" s="4" t="s">
        <v>25</v>
      </c>
      <c r="H2156" s="4" t="s">
        <v>19</v>
      </c>
      <c r="I2156" s="4" t="s">
        <v>16</v>
      </c>
      <c r="J2156" s="4" t="s">
        <v>14</v>
      </c>
      <c r="K2156" s="4" t="s">
        <v>48</v>
      </c>
      <c r="L2156" s="8">
        <v>2</v>
      </c>
      <c r="M2156" s="5">
        <v>161.59</v>
      </c>
      <c r="N2156" s="6">
        <v>0.05</v>
      </c>
      <c r="O2156" s="5">
        <v>89.57</v>
      </c>
      <c r="P2156" s="5">
        <f t="shared" si="132"/>
        <v>307.02100000000002</v>
      </c>
      <c r="Q2156" s="5">
        <f t="shared" si="133"/>
        <v>179.14</v>
      </c>
      <c r="R2156" s="5">
        <f t="shared" si="134"/>
        <v>127.88100000000003</v>
      </c>
      <c r="S2156" s="7">
        <f t="shared" si="135"/>
        <v>0.41652199686666391</v>
      </c>
    </row>
    <row r="2157" spans="1:19" ht="15.6">
      <c r="A2157" s="2">
        <v>856</v>
      </c>
      <c r="B2157" s="3">
        <v>46314</v>
      </c>
      <c r="C2157" s="4">
        <f>YEAR(SalesDataTable[[#This Row],[Order Date]])</f>
        <v>2026</v>
      </c>
      <c r="D2157" s="10" t="str">
        <f>"Q"&amp;ROUNDUP(MONTH(SalesDataTable[[#This Row],[Order Date]])/3,0)</f>
        <v>Q4</v>
      </c>
      <c r="E2157" s="4" t="str">
        <f>TEXT(SalesDataTable[[#This Row],[Order Date]],"mmm")</f>
        <v>Oct</v>
      </c>
      <c r="F2157" s="4" t="s">
        <v>20</v>
      </c>
      <c r="G2157" s="4" t="s">
        <v>33</v>
      </c>
      <c r="H2157" s="4" t="s">
        <v>2</v>
      </c>
      <c r="I2157" s="4" t="s">
        <v>16</v>
      </c>
      <c r="J2157" s="4" t="s">
        <v>23</v>
      </c>
      <c r="K2157" s="4" t="s">
        <v>40</v>
      </c>
      <c r="L2157" s="8">
        <v>1</v>
      </c>
      <c r="M2157" s="5">
        <v>80.319999999999993</v>
      </c>
      <c r="N2157" s="6">
        <v>0</v>
      </c>
      <c r="O2157" s="5">
        <v>39.729999999999997</v>
      </c>
      <c r="P2157" s="5">
        <f t="shared" si="132"/>
        <v>80.319999999999993</v>
      </c>
      <c r="Q2157" s="5">
        <f t="shared" si="133"/>
        <v>39.729999999999997</v>
      </c>
      <c r="R2157" s="5">
        <f t="shared" si="134"/>
        <v>40.589999999999996</v>
      </c>
      <c r="S2157" s="7">
        <f t="shared" si="135"/>
        <v>0.50535358565737054</v>
      </c>
    </row>
    <row r="2158" spans="1:19" ht="15.6">
      <c r="A2158" s="2">
        <v>1793</v>
      </c>
      <c r="B2158" s="3">
        <v>46314</v>
      </c>
      <c r="C2158" s="4">
        <f>YEAR(SalesDataTable[[#This Row],[Order Date]])</f>
        <v>2026</v>
      </c>
      <c r="D2158" s="10" t="str">
        <f>"Q"&amp;ROUNDUP(MONTH(SalesDataTable[[#This Row],[Order Date]])/3,0)</f>
        <v>Q4</v>
      </c>
      <c r="E2158" s="4" t="str">
        <f>TEXT(SalesDataTable[[#This Row],[Order Date]],"mmm")</f>
        <v>Oct</v>
      </c>
      <c r="F2158" s="4" t="s">
        <v>0</v>
      </c>
      <c r="G2158" s="4" t="s">
        <v>36</v>
      </c>
      <c r="H2158" s="4" t="s">
        <v>28</v>
      </c>
      <c r="I2158" s="4" t="s">
        <v>13</v>
      </c>
      <c r="J2158" s="4" t="s">
        <v>14</v>
      </c>
      <c r="K2158" s="4" t="s">
        <v>48</v>
      </c>
      <c r="L2158" s="8">
        <v>1</v>
      </c>
      <c r="M2158" s="5">
        <v>164.25</v>
      </c>
      <c r="N2158" s="6">
        <v>0</v>
      </c>
      <c r="O2158" s="5">
        <v>86.6</v>
      </c>
      <c r="P2158" s="5">
        <f t="shared" si="132"/>
        <v>164.25</v>
      </c>
      <c r="Q2158" s="5">
        <f t="shared" si="133"/>
        <v>86.6</v>
      </c>
      <c r="R2158" s="5">
        <f t="shared" si="134"/>
        <v>77.650000000000006</v>
      </c>
      <c r="S2158" s="7">
        <f t="shared" si="135"/>
        <v>0.47275494672754947</v>
      </c>
    </row>
    <row r="2159" spans="1:19" ht="15.6">
      <c r="A2159" s="2">
        <v>4763</v>
      </c>
      <c r="B2159" s="3">
        <v>46314</v>
      </c>
      <c r="C2159" s="4">
        <f>YEAR(SalesDataTable[[#This Row],[Order Date]])</f>
        <v>2026</v>
      </c>
      <c r="D2159" s="10" t="str">
        <f>"Q"&amp;ROUNDUP(MONTH(SalesDataTable[[#This Row],[Order Date]])/3,0)</f>
        <v>Q4</v>
      </c>
      <c r="E2159" s="4" t="str">
        <f>TEXT(SalesDataTable[[#This Row],[Order Date]],"mmm")</f>
        <v>Oct</v>
      </c>
      <c r="F2159" s="4" t="s">
        <v>20</v>
      </c>
      <c r="G2159" s="4" t="s">
        <v>33</v>
      </c>
      <c r="H2159" s="4" t="s">
        <v>28</v>
      </c>
      <c r="I2159" s="4" t="s">
        <v>13</v>
      </c>
      <c r="J2159" s="4" t="s">
        <v>4</v>
      </c>
      <c r="K2159" s="4" t="s">
        <v>30</v>
      </c>
      <c r="L2159" s="8">
        <v>6</v>
      </c>
      <c r="M2159" s="5">
        <v>101.6</v>
      </c>
      <c r="N2159" s="6">
        <v>0</v>
      </c>
      <c r="O2159" s="5">
        <v>50.17</v>
      </c>
      <c r="P2159" s="5">
        <f t="shared" si="132"/>
        <v>609.59999999999991</v>
      </c>
      <c r="Q2159" s="5">
        <f t="shared" si="133"/>
        <v>301.02</v>
      </c>
      <c r="R2159" s="5">
        <f t="shared" si="134"/>
        <v>308.57999999999993</v>
      </c>
      <c r="S2159" s="7">
        <f t="shared" si="135"/>
        <v>0.50620078740157481</v>
      </c>
    </row>
    <row r="2160" spans="1:19" ht="15.6">
      <c r="A2160" s="2">
        <v>1716</v>
      </c>
      <c r="B2160" s="3">
        <v>46315</v>
      </c>
      <c r="C2160" s="4">
        <f>YEAR(SalesDataTable[[#This Row],[Order Date]])</f>
        <v>2026</v>
      </c>
      <c r="D2160" s="10" t="str">
        <f>"Q"&amp;ROUNDUP(MONTH(SalesDataTable[[#This Row],[Order Date]])/3,0)</f>
        <v>Q4</v>
      </c>
      <c r="E2160" s="4" t="str">
        <f>TEXT(SalesDataTable[[#This Row],[Order Date]],"mmm")</f>
        <v>Oct</v>
      </c>
      <c r="F2160" s="4" t="s">
        <v>0</v>
      </c>
      <c r="G2160" s="4" t="s">
        <v>1</v>
      </c>
      <c r="H2160" s="4" t="s">
        <v>19</v>
      </c>
      <c r="I2160" s="4" t="s">
        <v>3</v>
      </c>
      <c r="J2160" s="4" t="s">
        <v>34</v>
      </c>
      <c r="K2160" s="4" t="s">
        <v>42</v>
      </c>
      <c r="L2160" s="8">
        <v>5</v>
      </c>
      <c r="M2160" s="5">
        <v>35.99</v>
      </c>
      <c r="N2160" s="6">
        <v>0</v>
      </c>
      <c r="O2160" s="5">
        <v>14.19</v>
      </c>
      <c r="P2160" s="5">
        <f t="shared" si="132"/>
        <v>179.95000000000002</v>
      </c>
      <c r="Q2160" s="5">
        <f t="shared" si="133"/>
        <v>70.95</v>
      </c>
      <c r="R2160" s="5">
        <f t="shared" si="134"/>
        <v>109.00000000000001</v>
      </c>
      <c r="S2160" s="7">
        <f t="shared" si="135"/>
        <v>0.60572381217004723</v>
      </c>
    </row>
    <row r="2161" spans="1:19" ht="15.6">
      <c r="A2161" s="2">
        <v>1759</v>
      </c>
      <c r="B2161" s="3">
        <v>46315</v>
      </c>
      <c r="C2161" s="4">
        <f>YEAR(SalesDataTable[[#This Row],[Order Date]])</f>
        <v>2026</v>
      </c>
      <c r="D2161" s="10" t="str">
        <f>"Q"&amp;ROUNDUP(MONTH(SalesDataTable[[#This Row],[Order Date]])/3,0)</f>
        <v>Q4</v>
      </c>
      <c r="E2161" s="4" t="str">
        <f>TEXT(SalesDataTable[[#This Row],[Order Date]],"mmm")</f>
        <v>Oct</v>
      </c>
      <c r="F2161" s="4" t="s">
        <v>20</v>
      </c>
      <c r="G2161" s="4" t="s">
        <v>33</v>
      </c>
      <c r="H2161" s="4" t="s">
        <v>2</v>
      </c>
      <c r="I2161" s="4" t="s">
        <v>3</v>
      </c>
      <c r="J2161" s="4" t="s">
        <v>34</v>
      </c>
      <c r="K2161" s="4" t="s">
        <v>42</v>
      </c>
      <c r="L2161" s="8">
        <v>2</v>
      </c>
      <c r="M2161" s="5">
        <v>36.57</v>
      </c>
      <c r="N2161" s="6">
        <v>0.1</v>
      </c>
      <c r="O2161" s="5">
        <v>13.79</v>
      </c>
      <c r="P2161" s="5">
        <f t="shared" si="132"/>
        <v>65.826000000000008</v>
      </c>
      <c r="Q2161" s="5">
        <f t="shared" si="133"/>
        <v>27.58</v>
      </c>
      <c r="R2161" s="5">
        <f t="shared" si="134"/>
        <v>38.246000000000009</v>
      </c>
      <c r="S2161" s="7">
        <f t="shared" si="135"/>
        <v>0.58101661957281325</v>
      </c>
    </row>
    <row r="2162" spans="1:19" ht="15.6">
      <c r="A2162" s="2">
        <v>1811</v>
      </c>
      <c r="B2162" s="3">
        <v>46315</v>
      </c>
      <c r="C2162" s="4">
        <f>YEAR(SalesDataTable[[#This Row],[Order Date]])</f>
        <v>2026</v>
      </c>
      <c r="D2162" s="10" t="str">
        <f>"Q"&amp;ROUNDUP(MONTH(SalesDataTable[[#This Row],[Order Date]])/3,0)</f>
        <v>Q4</v>
      </c>
      <c r="E2162" s="4" t="str">
        <f>TEXT(SalesDataTable[[#This Row],[Order Date]],"mmm")</f>
        <v>Oct</v>
      </c>
      <c r="F2162" s="4" t="s">
        <v>6</v>
      </c>
      <c r="G2162" s="4" t="s">
        <v>27</v>
      </c>
      <c r="H2162" s="4" t="s">
        <v>2</v>
      </c>
      <c r="I2162" s="4" t="s">
        <v>13</v>
      </c>
      <c r="J2162" s="4" t="s">
        <v>4</v>
      </c>
      <c r="K2162" s="4" t="s">
        <v>26</v>
      </c>
      <c r="L2162" s="8">
        <v>1</v>
      </c>
      <c r="M2162" s="5">
        <v>40.99</v>
      </c>
      <c r="N2162" s="6">
        <v>0.1</v>
      </c>
      <c r="O2162" s="5">
        <v>17.16</v>
      </c>
      <c r="P2162" s="5">
        <f t="shared" si="132"/>
        <v>36.891000000000005</v>
      </c>
      <c r="Q2162" s="5">
        <f t="shared" si="133"/>
        <v>17.16</v>
      </c>
      <c r="R2162" s="5">
        <f t="shared" si="134"/>
        <v>19.731000000000005</v>
      </c>
      <c r="S2162" s="7">
        <f t="shared" si="135"/>
        <v>0.5348458973733432</v>
      </c>
    </row>
    <row r="2163" spans="1:19" ht="15.6">
      <c r="A2163" s="2">
        <v>2918</v>
      </c>
      <c r="B2163" s="3">
        <v>46315</v>
      </c>
      <c r="C2163" s="4">
        <f>YEAR(SalesDataTable[[#This Row],[Order Date]])</f>
        <v>2026</v>
      </c>
      <c r="D2163" s="10" t="str">
        <f>"Q"&amp;ROUNDUP(MONTH(SalesDataTable[[#This Row],[Order Date]])/3,0)</f>
        <v>Q4</v>
      </c>
      <c r="E2163" s="4" t="str">
        <f>TEXT(SalesDataTable[[#This Row],[Order Date]],"mmm")</f>
        <v>Oct</v>
      </c>
      <c r="F2163" s="4" t="s">
        <v>20</v>
      </c>
      <c r="G2163" s="4" t="s">
        <v>33</v>
      </c>
      <c r="H2163" s="4" t="s">
        <v>19</v>
      </c>
      <c r="I2163" s="4" t="s">
        <v>3</v>
      </c>
      <c r="J2163" s="4" t="s">
        <v>23</v>
      </c>
      <c r="K2163" s="4" t="s">
        <v>40</v>
      </c>
      <c r="L2163" s="8">
        <v>3</v>
      </c>
      <c r="M2163" s="5">
        <v>80.47</v>
      </c>
      <c r="N2163" s="6">
        <v>0</v>
      </c>
      <c r="O2163" s="5">
        <v>40.090000000000003</v>
      </c>
      <c r="P2163" s="5">
        <f t="shared" si="132"/>
        <v>241.41</v>
      </c>
      <c r="Q2163" s="5">
        <f t="shared" si="133"/>
        <v>120.27000000000001</v>
      </c>
      <c r="R2163" s="5">
        <f t="shared" si="134"/>
        <v>121.13999999999999</v>
      </c>
      <c r="S2163" s="7">
        <f t="shared" si="135"/>
        <v>0.50180191375667949</v>
      </c>
    </row>
    <row r="2164" spans="1:19" ht="15.6">
      <c r="A2164" s="2">
        <v>4150</v>
      </c>
      <c r="B2164" s="3">
        <v>46315</v>
      </c>
      <c r="C2164" s="4">
        <f>YEAR(SalesDataTable[[#This Row],[Order Date]])</f>
        <v>2026</v>
      </c>
      <c r="D2164" s="10" t="str">
        <f>"Q"&amp;ROUNDUP(MONTH(SalesDataTable[[#This Row],[Order Date]])/3,0)</f>
        <v>Q4</v>
      </c>
      <c r="E2164" s="4" t="str">
        <f>TEXT(SalesDataTable[[#This Row],[Order Date]],"mmm")</f>
        <v>Oct</v>
      </c>
      <c r="F2164" s="4" t="s">
        <v>20</v>
      </c>
      <c r="G2164" s="4" t="s">
        <v>47</v>
      </c>
      <c r="H2164" s="4" t="s">
        <v>19</v>
      </c>
      <c r="I2164" s="4" t="s">
        <v>16</v>
      </c>
      <c r="J2164" s="4" t="s">
        <v>9</v>
      </c>
      <c r="K2164" s="4" t="s">
        <v>17</v>
      </c>
      <c r="L2164" s="8">
        <v>5</v>
      </c>
      <c r="M2164" s="5">
        <v>140.32</v>
      </c>
      <c r="N2164" s="6">
        <v>0</v>
      </c>
      <c r="O2164" s="5">
        <v>80.08</v>
      </c>
      <c r="P2164" s="5">
        <f t="shared" si="132"/>
        <v>701.59999999999991</v>
      </c>
      <c r="Q2164" s="5">
        <f t="shared" si="133"/>
        <v>400.4</v>
      </c>
      <c r="R2164" s="5">
        <f t="shared" si="134"/>
        <v>301.19999999999993</v>
      </c>
      <c r="S2164" s="7">
        <f t="shared" si="135"/>
        <v>0.4293044469783352</v>
      </c>
    </row>
    <row r="2165" spans="1:19" ht="15.6">
      <c r="A2165" s="2">
        <v>4830</v>
      </c>
      <c r="B2165" s="3">
        <v>46315</v>
      </c>
      <c r="C2165" s="4">
        <f>YEAR(SalesDataTable[[#This Row],[Order Date]])</f>
        <v>2026</v>
      </c>
      <c r="D2165" s="10" t="str">
        <f>"Q"&amp;ROUNDUP(MONTH(SalesDataTable[[#This Row],[Order Date]])/3,0)</f>
        <v>Q4</v>
      </c>
      <c r="E2165" s="4" t="str">
        <f>TEXT(SalesDataTable[[#This Row],[Order Date]],"mmm")</f>
        <v>Oct</v>
      </c>
      <c r="F2165" s="4" t="s">
        <v>6</v>
      </c>
      <c r="G2165" s="4" t="s">
        <v>41</v>
      </c>
      <c r="H2165" s="4" t="s">
        <v>2</v>
      </c>
      <c r="I2165" s="4" t="s">
        <v>13</v>
      </c>
      <c r="J2165" s="4" t="s">
        <v>34</v>
      </c>
      <c r="K2165" s="4" t="s">
        <v>38</v>
      </c>
      <c r="L2165" s="8">
        <v>3</v>
      </c>
      <c r="M2165" s="5">
        <v>125.93</v>
      </c>
      <c r="N2165" s="6">
        <v>0.1</v>
      </c>
      <c r="O2165" s="5">
        <v>68.45</v>
      </c>
      <c r="P2165" s="5">
        <f t="shared" si="132"/>
        <v>340.01100000000002</v>
      </c>
      <c r="Q2165" s="5">
        <f t="shared" si="133"/>
        <v>205.35000000000002</v>
      </c>
      <c r="R2165" s="5">
        <f t="shared" si="134"/>
        <v>134.661</v>
      </c>
      <c r="S2165" s="7">
        <f t="shared" si="135"/>
        <v>0.39604895135745605</v>
      </c>
    </row>
    <row r="2166" spans="1:19" ht="15.6">
      <c r="A2166" s="2">
        <v>4698</v>
      </c>
      <c r="B2166" s="3">
        <v>46316</v>
      </c>
      <c r="C2166" s="4">
        <f>YEAR(SalesDataTable[[#This Row],[Order Date]])</f>
        <v>2026</v>
      </c>
      <c r="D2166" s="10" t="str">
        <f>"Q"&amp;ROUNDUP(MONTH(SalesDataTable[[#This Row],[Order Date]])/3,0)</f>
        <v>Q4</v>
      </c>
      <c r="E2166" s="4" t="str">
        <f>TEXT(SalesDataTable[[#This Row],[Order Date]],"mmm")</f>
        <v>Oct</v>
      </c>
      <c r="F2166" s="4" t="s">
        <v>20</v>
      </c>
      <c r="G2166" s="4" t="s">
        <v>33</v>
      </c>
      <c r="H2166" s="4" t="s">
        <v>2</v>
      </c>
      <c r="I2166" s="4" t="s">
        <v>3</v>
      </c>
      <c r="J2166" s="4" t="s">
        <v>9</v>
      </c>
      <c r="K2166" s="4" t="s">
        <v>17</v>
      </c>
      <c r="L2166" s="8">
        <v>2</v>
      </c>
      <c r="M2166" s="5">
        <v>141.4</v>
      </c>
      <c r="N2166" s="6">
        <v>0.05</v>
      </c>
      <c r="O2166" s="5">
        <v>77.48</v>
      </c>
      <c r="P2166" s="5">
        <f t="shared" si="132"/>
        <v>268.66000000000003</v>
      </c>
      <c r="Q2166" s="5">
        <f t="shared" si="133"/>
        <v>154.96</v>
      </c>
      <c r="R2166" s="5">
        <f t="shared" si="134"/>
        <v>113.70000000000002</v>
      </c>
      <c r="S2166" s="7">
        <f t="shared" si="135"/>
        <v>0.42321149408173903</v>
      </c>
    </row>
    <row r="2167" spans="1:19" ht="15.6">
      <c r="A2167" s="2">
        <v>4846</v>
      </c>
      <c r="B2167" s="3">
        <v>46316</v>
      </c>
      <c r="C2167" s="4">
        <f>YEAR(SalesDataTable[[#This Row],[Order Date]])</f>
        <v>2026</v>
      </c>
      <c r="D2167" s="10" t="str">
        <f>"Q"&amp;ROUNDUP(MONTH(SalesDataTable[[#This Row],[Order Date]])/3,0)</f>
        <v>Q4</v>
      </c>
      <c r="E2167" s="4" t="str">
        <f>TEXT(SalesDataTable[[#This Row],[Order Date]],"mmm")</f>
        <v>Oct</v>
      </c>
      <c r="F2167" s="4" t="s">
        <v>0</v>
      </c>
      <c r="G2167" s="4" t="s">
        <v>1</v>
      </c>
      <c r="H2167" s="4" t="s">
        <v>8</v>
      </c>
      <c r="I2167" s="4" t="s">
        <v>16</v>
      </c>
      <c r="J2167" s="4" t="s">
        <v>4</v>
      </c>
      <c r="K2167" s="4" t="s">
        <v>22</v>
      </c>
      <c r="L2167" s="8">
        <v>8</v>
      </c>
      <c r="M2167" s="5">
        <v>51.91</v>
      </c>
      <c r="N2167" s="6">
        <v>0.05</v>
      </c>
      <c r="O2167" s="5">
        <v>22.99</v>
      </c>
      <c r="P2167" s="5">
        <f t="shared" si="132"/>
        <v>394.51599999999996</v>
      </c>
      <c r="Q2167" s="5">
        <f t="shared" si="133"/>
        <v>183.92</v>
      </c>
      <c r="R2167" s="5">
        <f t="shared" si="134"/>
        <v>210.59599999999998</v>
      </c>
      <c r="S2167" s="7">
        <f t="shared" si="135"/>
        <v>0.53380851473704483</v>
      </c>
    </row>
    <row r="2168" spans="1:19" ht="15.6">
      <c r="A2168" s="2">
        <v>5024</v>
      </c>
      <c r="B2168" s="3">
        <v>46316</v>
      </c>
      <c r="C2168" s="4">
        <f>YEAR(SalesDataTable[[#This Row],[Order Date]])</f>
        <v>2026</v>
      </c>
      <c r="D2168" s="10" t="str">
        <f>"Q"&amp;ROUNDUP(MONTH(SalesDataTable[[#This Row],[Order Date]])/3,0)</f>
        <v>Q4</v>
      </c>
      <c r="E2168" s="4" t="str">
        <f>TEXT(SalesDataTable[[#This Row],[Order Date]],"mmm")</f>
        <v>Oct</v>
      </c>
      <c r="F2168" s="4" t="s">
        <v>20</v>
      </c>
      <c r="G2168" s="4" t="s">
        <v>31</v>
      </c>
      <c r="H2168" s="4" t="s">
        <v>28</v>
      </c>
      <c r="I2168" s="4" t="s">
        <v>3</v>
      </c>
      <c r="J2168" s="4" t="s">
        <v>23</v>
      </c>
      <c r="K2168" s="4" t="s">
        <v>29</v>
      </c>
      <c r="L2168" s="8">
        <v>1</v>
      </c>
      <c r="M2168" s="5">
        <v>192.62</v>
      </c>
      <c r="N2168" s="6">
        <v>0</v>
      </c>
      <c r="O2168" s="5">
        <v>102.51</v>
      </c>
      <c r="P2168" s="5">
        <f t="shared" si="132"/>
        <v>192.62</v>
      </c>
      <c r="Q2168" s="5">
        <f t="shared" si="133"/>
        <v>102.51</v>
      </c>
      <c r="R2168" s="5">
        <f t="shared" si="134"/>
        <v>90.11</v>
      </c>
      <c r="S2168" s="7">
        <f t="shared" si="135"/>
        <v>0.46781227286886096</v>
      </c>
    </row>
    <row r="2169" spans="1:19" ht="15.6">
      <c r="A2169" s="2">
        <v>1157</v>
      </c>
      <c r="B2169" s="3">
        <v>46317</v>
      </c>
      <c r="C2169" s="4">
        <f>YEAR(SalesDataTable[[#This Row],[Order Date]])</f>
        <v>2026</v>
      </c>
      <c r="D2169" s="10" t="str">
        <f>"Q"&amp;ROUNDUP(MONTH(SalesDataTable[[#This Row],[Order Date]])/3,0)</f>
        <v>Q4</v>
      </c>
      <c r="E2169" s="4" t="str">
        <f>TEXT(SalesDataTable[[#This Row],[Order Date]],"mmm")</f>
        <v>Oct</v>
      </c>
      <c r="F2169" s="4" t="s">
        <v>20</v>
      </c>
      <c r="G2169" s="4" t="s">
        <v>21</v>
      </c>
      <c r="H2169" s="4" t="s">
        <v>2</v>
      </c>
      <c r="I2169" s="4" t="s">
        <v>13</v>
      </c>
      <c r="J2169" s="4" t="s">
        <v>4</v>
      </c>
      <c r="K2169" s="4" t="s">
        <v>22</v>
      </c>
      <c r="L2169" s="8">
        <v>1</v>
      </c>
      <c r="M2169" s="5">
        <v>51.25</v>
      </c>
      <c r="N2169" s="6">
        <v>0</v>
      </c>
      <c r="O2169" s="5">
        <v>22.58</v>
      </c>
      <c r="P2169" s="5">
        <f t="shared" si="132"/>
        <v>51.25</v>
      </c>
      <c r="Q2169" s="5">
        <f t="shared" si="133"/>
        <v>22.58</v>
      </c>
      <c r="R2169" s="5">
        <f t="shared" si="134"/>
        <v>28.67</v>
      </c>
      <c r="S2169" s="7">
        <f t="shared" si="135"/>
        <v>0.55941463414634152</v>
      </c>
    </row>
    <row r="2170" spans="1:19" ht="15.6">
      <c r="A2170" s="2">
        <v>1427</v>
      </c>
      <c r="B2170" s="3">
        <v>46317</v>
      </c>
      <c r="C2170" s="4">
        <f>YEAR(SalesDataTable[[#This Row],[Order Date]])</f>
        <v>2026</v>
      </c>
      <c r="D2170" s="10" t="str">
        <f>"Q"&amp;ROUNDUP(MONTH(SalesDataTable[[#This Row],[Order Date]])/3,0)</f>
        <v>Q4</v>
      </c>
      <c r="E2170" s="4" t="str">
        <f>TEXT(SalesDataTable[[#This Row],[Order Date]],"mmm")</f>
        <v>Oct</v>
      </c>
      <c r="F2170" s="4" t="s">
        <v>20</v>
      </c>
      <c r="G2170" s="4" t="s">
        <v>21</v>
      </c>
      <c r="H2170" s="4" t="s">
        <v>19</v>
      </c>
      <c r="I2170" s="4" t="s">
        <v>13</v>
      </c>
      <c r="J2170" s="4" t="s">
        <v>14</v>
      </c>
      <c r="K2170" s="4" t="s">
        <v>32</v>
      </c>
      <c r="L2170" s="8">
        <v>1</v>
      </c>
      <c r="M2170" s="5">
        <v>45.97</v>
      </c>
      <c r="N2170" s="6">
        <v>0.05</v>
      </c>
      <c r="O2170" s="5">
        <v>18.760000000000002</v>
      </c>
      <c r="P2170" s="5">
        <f t="shared" si="132"/>
        <v>43.671499999999995</v>
      </c>
      <c r="Q2170" s="5">
        <f t="shared" si="133"/>
        <v>18.760000000000002</v>
      </c>
      <c r="R2170" s="5">
        <f t="shared" si="134"/>
        <v>24.911499999999993</v>
      </c>
      <c r="S2170" s="7">
        <f t="shared" si="135"/>
        <v>0.57042922729926826</v>
      </c>
    </row>
    <row r="2171" spans="1:19" ht="15.6">
      <c r="A2171" s="2">
        <v>1622</v>
      </c>
      <c r="B2171" s="3">
        <v>46317</v>
      </c>
      <c r="C2171" s="4">
        <f>YEAR(SalesDataTable[[#This Row],[Order Date]])</f>
        <v>2026</v>
      </c>
      <c r="D2171" s="10" t="str">
        <f>"Q"&amp;ROUNDUP(MONTH(SalesDataTable[[#This Row],[Order Date]])/3,0)</f>
        <v>Q4</v>
      </c>
      <c r="E2171" s="4" t="str">
        <f>TEXT(SalesDataTable[[#This Row],[Order Date]],"mmm")</f>
        <v>Oct</v>
      </c>
      <c r="F2171" s="4" t="s">
        <v>11</v>
      </c>
      <c r="G2171" s="4" t="s">
        <v>12</v>
      </c>
      <c r="H2171" s="4" t="s">
        <v>28</v>
      </c>
      <c r="I2171" s="4" t="s">
        <v>3</v>
      </c>
      <c r="J2171" s="4" t="s">
        <v>23</v>
      </c>
      <c r="K2171" s="4" t="s">
        <v>51</v>
      </c>
      <c r="L2171" s="8">
        <v>1</v>
      </c>
      <c r="M2171" s="5">
        <v>123.29</v>
      </c>
      <c r="N2171" s="6">
        <v>0</v>
      </c>
      <c r="O2171" s="5">
        <v>59.48</v>
      </c>
      <c r="P2171" s="5">
        <f t="shared" si="132"/>
        <v>123.29</v>
      </c>
      <c r="Q2171" s="5">
        <f t="shared" si="133"/>
        <v>59.48</v>
      </c>
      <c r="R2171" s="5">
        <f t="shared" si="134"/>
        <v>63.810000000000009</v>
      </c>
      <c r="S2171" s="7">
        <f t="shared" si="135"/>
        <v>0.51756022386243816</v>
      </c>
    </row>
    <row r="2172" spans="1:19" ht="15.6">
      <c r="A2172" s="2">
        <v>1879</v>
      </c>
      <c r="B2172" s="3">
        <v>46317</v>
      </c>
      <c r="C2172" s="4">
        <f>YEAR(SalesDataTable[[#This Row],[Order Date]])</f>
        <v>2026</v>
      </c>
      <c r="D2172" s="10" t="str">
        <f>"Q"&amp;ROUNDUP(MONTH(SalesDataTable[[#This Row],[Order Date]])/3,0)</f>
        <v>Q4</v>
      </c>
      <c r="E2172" s="4" t="str">
        <f>TEXT(SalesDataTable[[#This Row],[Order Date]],"mmm")</f>
        <v>Oct</v>
      </c>
      <c r="F2172" s="4" t="s">
        <v>20</v>
      </c>
      <c r="G2172" s="4" t="s">
        <v>33</v>
      </c>
      <c r="H2172" s="4" t="s">
        <v>8</v>
      </c>
      <c r="I2172" s="4" t="s">
        <v>16</v>
      </c>
      <c r="J2172" s="4" t="s">
        <v>14</v>
      </c>
      <c r="K2172" s="4" t="s">
        <v>15</v>
      </c>
      <c r="L2172" s="8">
        <v>8</v>
      </c>
      <c r="M2172" s="5">
        <v>35.83</v>
      </c>
      <c r="N2172" s="6">
        <v>0.05</v>
      </c>
      <c r="O2172" s="5">
        <v>13.89</v>
      </c>
      <c r="P2172" s="5">
        <f t="shared" si="132"/>
        <v>272.30799999999999</v>
      </c>
      <c r="Q2172" s="5">
        <f t="shared" si="133"/>
        <v>111.12</v>
      </c>
      <c r="R2172" s="5">
        <f t="shared" si="134"/>
        <v>161.18799999999999</v>
      </c>
      <c r="S2172" s="7">
        <f t="shared" si="135"/>
        <v>0.59193266448286497</v>
      </c>
    </row>
    <row r="2173" spans="1:19" ht="15.6">
      <c r="A2173" s="2">
        <v>2483</v>
      </c>
      <c r="B2173" s="3">
        <v>46317</v>
      </c>
      <c r="C2173" s="4">
        <f>YEAR(SalesDataTable[[#This Row],[Order Date]])</f>
        <v>2026</v>
      </c>
      <c r="D2173" s="10" t="str">
        <f>"Q"&amp;ROUNDUP(MONTH(SalesDataTable[[#This Row],[Order Date]])/3,0)</f>
        <v>Q4</v>
      </c>
      <c r="E2173" s="4" t="str">
        <f>TEXT(SalesDataTable[[#This Row],[Order Date]],"mmm")</f>
        <v>Oct</v>
      </c>
      <c r="F2173" s="4" t="s">
        <v>0</v>
      </c>
      <c r="G2173" s="4" t="s">
        <v>1</v>
      </c>
      <c r="H2173" s="4" t="s">
        <v>2</v>
      </c>
      <c r="I2173" s="4" t="s">
        <v>13</v>
      </c>
      <c r="J2173" s="4" t="s">
        <v>23</v>
      </c>
      <c r="K2173" s="4" t="s">
        <v>40</v>
      </c>
      <c r="L2173" s="8">
        <v>1</v>
      </c>
      <c r="M2173" s="5">
        <v>80.56</v>
      </c>
      <c r="N2173" s="6">
        <v>0</v>
      </c>
      <c r="O2173" s="5">
        <v>39.53</v>
      </c>
      <c r="P2173" s="5">
        <f t="shared" si="132"/>
        <v>80.56</v>
      </c>
      <c r="Q2173" s="5">
        <f t="shared" si="133"/>
        <v>39.53</v>
      </c>
      <c r="R2173" s="5">
        <f t="shared" si="134"/>
        <v>41.03</v>
      </c>
      <c r="S2173" s="7">
        <f t="shared" si="135"/>
        <v>0.5093098311817279</v>
      </c>
    </row>
    <row r="2174" spans="1:19" ht="15.6">
      <c r="A2174" s="2">
        <v>4451</v>
      </c>
      <c r="B2174" s="3">
        <v>46317</v>
      </c>
      <c r="C2174" s="4">
        <f>YEAR(SalesDataTable[[#This Row],[Order Date]])</f>
        <v>2026</v>
      </c>
      <c r="D2174" s="10" t="str">
        <f>"Q"&amp;ROUNDUP(MONTH(SalesDataTable[[#This Row],[Order Date]])/3,0)</f>
        <v>Q4</v>
      </c>
      <c r="E2174" s="4" t="str">
        <f>TEXT(SalesDataTable[[#This Row],[Order Date]],"mmm")</f>
        <v>Oct</v>
      </c>
      <c r="F2174" s="4" t="s">
        <v>20</v>
      </c>
      <c r="G2174" s="4" t="s">
        <v>31</v>
      </c>
      <c r="H2174" s="4" t="s">
        <v>2</v>
      </c>
      <c r="I2174" s="4" t="s">
        <v>13</v>
      </c>
      <c r="J2174" s="4" t="s">
        <v>4</v>
      </c>
      <c r="K2174" s="4" t="s">
        <v>26</v>
      </c>
      <c r="L2174" s="8">
        <v>1</v>
      </c>
      <c r="M2174" s="5">
        <v>40.47</v>
      </c>
      <c r="N2174" s="6">
        <v>0.05</v>
      </c>
      <c r="O2174" s="5">
        <v>16.73</v>
      </c>
      <c r="P2174" s="5">
        <f t="shared" si="132"/>
        <v>38.4465</v>
      </c>
      <c r="Q2174" s="5">
        <f t="shared" si="133"/>
        <v>16.73</v>
      </c>
      <c r="R2174" s="5">
        <f t="shared" si="134"/>
        <v>21.7165</v>
      </c>
      <c r="S2174" s="7">
        <f t="shared" si="135"/>
        <v>0.5648498562938109</v>
      </c>
    </row>
    <row r="2175" spans="1:19" ht="15.6">
      <c r="A2175" s="2">
        <v>93</v>
      </c>
      <c r="B2175" s="3">
        <v>46318</v>
      </c>
      <c r="C2175" s="4">
        <f>YEAR(SalesDataTable[[#This Row],[Order Date]])</f>
        <v>2026</v>
      </c>
      <c r="D2175" s="10" t="str">
        <f>"Q"&amp;ROUNDUP(MONTH(SalesDataTable[[#This Row],[Order Date]])/3,0)</f>
        <v>Q4</v>
      </c>
      <c r="E2175" s="4" t="str">
        <f>TEXT(SalesDataTable[[#This Row],[Order Date]],"mmm")</f>
        <v>Oct</v>
      </c>
      <c r="F2175" s="4" t="s">
        <v>6</v>
      </c>
      <c r="G2175" s="4" t="s">
        <v>43</v>
      </c>
      <c r="H2175" s="4" t="s">
        <v>8</v>
      </c>
      <c r="I2175" s="4" t="s">
        <v>16</v>
      </c>
      <c r="J2175" s="4" t="s">
        <v>14</v>
      </c>
      <c r="K2175" s="4" t="s">
        <v>44</v>
      </c>
      <c r="L2175" s="8">
        <v>15</v>
      </c>
      <c r="M2175" s="5">
        <v>133.52000000000001</v>
      </c>
      <c r="N2175" s="6">
        <v>0.2</v>
      </c>
      <c r="O2175" s="5">
        <v>66</v>
      </c>
      <c r="P2175" s="5">
        <f t="shared" si="132"/>
        <v>1602.2400000000002</v>
      </c>
      <c r="Q2175" s="5">
        <f t="shared" si="133"/>
        <v>990</v>
      </c>
      <c r="R2175" s="5">
        <f t="shared" si="134"/>
        <v>612.24000000000024</v>
      </c>
      <c r="S2175" s="7">
        <f t="shared" si="135"/>
        <v>0.38211503894547644</v>
      </c>
    </row>
    <row r="2176" spans="1:19" ht="15.6">
      <c r="A2176" s="2">
        <v>265</v>
      </c>
      <c r="B2176" s="3">
        <v>46318</v>
      </c>
      <c r="C2176" s="4">
        <f>YEAR(SalesDataTable[[#This Row],[Order Date]])</f>
        <v>2026</v>
      </c>
      <c r="D2176" s="10" t="str">
        <f>"Q"&amp;ROUNDUP(MONTH(SalesDataTable[[#This Row],[Order Date]])/3,0)</f>
        <v>Q4</v>
      </c>
      <c r="E2176" s="4" t="str">
        <f>TEXT(SalesDataTable[[#This Row],[Order Date]],"mmm")</f>
        <v>Oct</v>
      </c>
      <c r="F2176" s="4" t="s">
        <v>6</v>
      </c>
      <c r="G2176" s="4" t="s">
        <v>27</v>
      </c>
      <c r="H2176" s="4" t="s">
        <v>2</v>
      </c>
      <c r="I2176" s="4" t="s">
        <v>3</v>
      </c>
      <c r="J2176" s="4" t="s">
        <v>4</v>
      </c>
      <c r="K2176" s="4" t="s">
        <v>5</v>
      </c>
      <c r="L2176" s="8">
        <v>1</v>
      </c>
      <c r="M2176" s="5">
        <v>82.28</v>
      </c>
      <c r="N2176" s="6">
        <v>0</v>
      </c>
      <c r="O2176" s="5">
        <v>42.08</v>
      </c>
      <c r="P2176" s="5">
        <f t="shared" si="132"/>
        <v>82.28</v>
      </c>
      <c r="Q2176" s="5">
        <f t="shared" si="133"/>
        <v>42.08</v>
      </c>
      <c r="R2176" s="5">
        <f t="shared" si="134"/>
        <v>40.200000000000003</v>
      </c>
      <c r="S2176" s="7">
        <f t="shared" si="135"/>
        <v>0.48857559552746721</v>
      </c>
    </row>
    <row r="2177" spans="1:19" ht="15.6">
      <c r="A2177" s="2">
        <v>555</v>
      </c>
      <c r="B2177" s="3">
        <v>46318</v>
      </c>
      <c r="C2177" s="4">
        <f>YEAR(SalesDataTable[[#This Row],[Order Date]])</f>
        <v>2026</v>
      </c>
      <c r="D2177" s="10" t="str">
        <f>"Q"&amp;ROUNDUP(MONTH(SalesDataTable[[#This Row],[Order Date]])/3,0)</f>
        <v>Q4</v>
      </c>
      <c r="E2177" s="4" t="str">
        <f>TEXT(SalesDataTable[[#This Row],[Order Date]],"mmm")</f>
        <v>Oct</v>
      </c>
      <c r="F2177" s="4" t="s">
        <v>6</v>
      </c>
      <c r="G2177" s="4" t="s">
        <v>41</v>
      </c>
      <c r="H2177" s="4" t="s">
        <v>2</v>
      </c>
      <c r="I2177" s="4" t="s">
        <v>13</v>
      </c>
      <c r="J2177" s="4" t="s">
        <v>14</v>
      </c>
      <c r="K2177" s="4" t="s">
        <v>15</v>
      </c>
      <c r="L2177" s="8">
        <v>6</v>
      </c>
      <c r="M2177" s="5">
        <v>35.479999999999997</v>
      </c>
      <c r="N2177" s="6">
        <v>0</v>
      </c>
      <c r="O2177" s="5">
        <v>13.37</v>
      </c>
      <c r="P2177" s="5">
        <f t="shared" si="132"/>
        <v>212.88</v>
      </c>
      <c r="Q2177" s="5">
        <f t="shared" si="133"/>
        <v>80.22</v>
      </c>
      <c r="R2177" s="5">
        <f t="shared" si="134"/>
        <v>132.66</v>
      </c>
      <c r="S2177" s="7">
        <f t="shared" si="135"/>
        <v>0.62316798196166856</v>
      </c>
    </row>
    <row r="2178" spans="1:19" ht="15.6">
      <c r="A2178" s="2">
        <v>1993</v>
      </c>
      <c r="B2178" s="3">
        <v>46318</v>
      </c>
      <c r="C2178" s="4">
        <f>YEAR(SalesDataTable[[#This Row],[Order Date]])</f>
        <v>2026</v>
      </c>
      <c r="D2178" s="10" t="str">
        <f>"Q"&amp;ROUNDUP(MONTH(SalesDataTable[[#This Row],[Order Date]])/3,0)</f>
        <v>Q4</v>
      </c>
      <c r="E2178" s="4" t="str">
        <f>TEXT(SalesDataTable[[#This Row],[Order Date]],"mmm")</f>
        <v>Oct</v>
      </c>
      <c r="F2178" s="4" t="s">
        <v>11</v>
      </c>
      <c r="G2178" s="4" t="s">
        <v>18</v>
      </c>
      <c r="H2178" s="4" t="s">
        <v>19</v>
      </c>
      <c r="I2178" s="4" t="s">
        <v>13</v>
      </c>
      <c r="J2178" s="4" t="s">
        <v>9</v>
      </c>
      <c r="K2178" s="4" t="s">
        <v>37</v>
      </c>
      <c r="L2178" s="8">
        <v>1</v>
      </c>
      <c r="M2178" s="5">
        <v>152.38</v>
      </c>
      <c r="N2178" s="6">
        <v>0.15</v>
      </c>
      <c r="O2178" s="5">
        <v>78.92</v>
      </c>
      <c r="P2178" s="5">
        <f t="shared" ref="P2178:P2241" si="136">L2178*M2178*(1-N2178)</f>
        <v>129.523</v>
      </c>
      <c r="Q2178" s="5">
        <f t="shared" ref="Q2178:Q2241" si="137">L2178*O2178</f>
        <v>78.92</v>
      </c>
      <c r="R2178" s="5">
        <f t="shared" ref="R2178:R2241" si="138">P2178-Q2178</f>
        <v>50.602999999999994</v>
      </c>
      <c r="S2178" s="7">
        <f t="shared" ref="S2178:S2241" si="139">IFERROR(R2178/P2178,0)</f>
        <v>0.39068736826663986</v>
      </c>
    </row>
    <row r="2179" spans="1:19" ht="15.6">
      <c r="A2179" s="2">
        <v>3116</v>
      </c>
      <c r="B2179" s="3">
        <v>46318</v>
      </c>
      <c r="C2179" s="4">
        <f>YEAR(SalesDataTable[[#This Row],[Order Date]])</f>
        <v>2026</v>
      </c>
      <c r="D2179" s="10" t="str">
        <f>"Q"&amp;ROUNDUP(MONTH(SalesDataTable[[#This Row],[Order Date]])/3,0)</f>
        <v>Q4</v>
      </c>
      <c r="E2179" s="4" t="str">
        <f>TEXT(SalesDataTable[[#This Row],[Order Date]],"mmm")</f>
        <v>Oct</v>
      </c>
      <c r="F2179" s="4" t="s">
        <v>6</v>
      </c>
      <c r="G2179" s="4" t="s">
        <v>7</v>
      </c>
      <c r="H2179" s="4" t="s">
        <v>28</v>
      </c>
      <c r="I2179" s="4" t="s">
        <v>13</v>
      </c>
      <c r="J2179" s="4" t="s">
        <v>9</v>
      </c>
      <c r="K2179" s="4" t="s">
        <v>10</v>
      </c>
      <c r="L2179" s="8">
        <v>1</v>
      </c>
      <c r="M2179" s="5">
        <v>93.64</v>
      </c>
      <c r="N2179" s="6">
        <v>0</v>
      </c>
      <c r="O2179" s="5">
        <v>44.34</v>
      </c>
      <c r="P2179" s="5">
        <f t="shared" si="136"/>
        <v>93.64</v>
      </c>
      <c r="Q2179" s="5">
        <f t="shared" si="137"/>
        <v>44.34</v>
      </c>
      <c r="R2179" s="5">
        <f t="shared" si="138"/>
        <v>49.3</v>
      </c>
      <c r="S2179" s="7">
        <f t="shared" si="139"/>
        <v>0.52648440837249033</v>
      </c>
    </row>
    <row r="2180" spans="1:19" ht="15.6">
      <c r="A2180" s="2">
        <v>3631</v>
      </c>
      <c r="B2180" s="3">
        <v>46318</v>
      </c>
      <c r="C2180" s="4">
        <f>YEAR(SalesDataTable[[#This Row],[Order Date]])</f>
        <v>2026</v>
      </c>
      <c r="D2180" s="10" t="str">
        <f>"Q"&amp;ROUNDUP(MONTH(SalesDataTable[[#This Row],[Order Date]])/3,0)</f>
        <v>Q4</v>
      </c>
      <c r="E2180" s="4" t="str">
        <f>TEXT(SalesDataTable[[#This Row],[Order Date]],"mmm")</f>
        <v>Oct</v>
      </c>
      <c r="F2180" s="4" t="s">
        <v>20</v>
      </c>
      <c r="G2180" s="4" t="s">
        <v>31</v>
      </c>
      <c r="H2180" s="4" t="s">
        <v>19</v>
      </c>
      <c r="I2180" s="4" t="s">
        <v>3</v>
      </c>
      <c r="J2180" s="4" t="s">
        <v>34</v>
      </c>
      <c r="K2180" s="4" t="s">
        <v>38</v>
      </c>
      <c r="L2180" s="8">
        <v>1</v>
      </c>
      <c r="M2180" s="5">
        <v>123.6</v>
      </c>
      <c r="N2180" s="6">
        <v>0</v>
      </c>
      <c r="O2180" s="5">
        <v>67.3</v>
      </c>
      <c r="P2180" s="5">
        <f t="shared" si="136"/>
        <v>123.6</v>
      </c>
      <c r="Q2180" s="5">
        <f t="shared" si="137"/>
        <v>67.3</v>
      </c>
      <c r="R2180" s="5">
        <f t="shared" si="138"/>
        <v>56.3</v>
      </c>
      <c r="S2180" s="7">
        <f t="shared" si="139"/>
        <v>0.45550161812297735</v>
      </c>
    </row>
    <row r="2181" spans="1:19" ht="15.6">
      <c r="A2181" s="2">
        <v>4216</v>
      </c>
      <c r="B2181" s="3">
        <v>46318</v>
      </c>
      <c r="C2181" s="4">
        <f>YEAR(SalesDataTable[[#This Row],[Order Date]])</f>
        <v>2026</v>
      </c>
      <c r="D2181" s="10" t="str">
        <f>"Q"&amp;ROUNDUP(MONTH(SalesDataTable[[#This Row],[Order Date]])/3,0)</f>
        <v>Q4</v>
      </c>
      <c r="E2181" s="4" t="str">
        <f>TEXT(SalesDataTable[[#This Row],[Order Date]],"mmm")</f>
        <v>Oct</v>
      </c>
      <c r="F2181" s="4" t="s">
        <v>6</v>
      </c>
      <c r="G2181" s="4" t="s">
        <v>7</v>
      </c>
      <c r="H2181" s="4" t="s">
        <v>2</v>
      </c>
      <c r="I2181" s="4" t="s">
        <v>13</v>
      </c>
      <c r="J2181" s="4" t="s">
        <v>34</v>
      </c>
      <c r="K2181" s="4" t="s">
        <v>38</v>
      </c>
      <c r="L2181" s="8">
        <v>3</v>
      </c>
      <c r="M2181" s="5">
        <v>124.6</v>
      </c>
      <c r="N2181" s="6">
        <v>0.05</v>
      </c>
      <c r="O2181" s="5">
        <v>69.12</v>
      </c>
      <c r="P2181" s="5">
        <f t="shared" si="136"/>
        <v>355.10999999999996</v>
      </c>
      <c r="Q2181" s="5">
        <f t="shared" si="137"/>
        <v>207.36</v>
      </c>
      <c r="R2181" s="5">
        <f t="shared" si="138"/>
        <v>147.74999999999994</v>
      </c>
      <c r="S2181" s="7">
        <f t="shared" si="139"/>
        <v>0.41606826053898782</v>
      </c>
    </row>
    <row r="2182" spans="1:19" ht="15.6">
      <c r="A2182" s="2">
        <v>4956</v>
      </c>
      <c r="B2182" s="3">
        <v>46318</v>
      </c>
      <c r="C2182" s="4">
        <f>YEAR(SalesDataTable[[#This Row],[Order Date]])</f>
        <v>2026</v>
      </c>
      <c r="D2182" s="10" t="str">
        <f>"Q"&amp;ROUNDUP(MONTH(SalesDataTable[[#This Row],[Order Date]])/3,0)</f>
        <v>Q4</v>
      </c>
      <c r="E2182" s="4" t="str">
        <f>TEXT(SalesDataTable[[#This Row],[Order Date]],"mmm")</f>
        <v>Oct</v>
      </c>
      <c r="F2182" s="4" t="s">
        <v>20</v>
      </c>
      <c r="G2182" s="4" t="s">
        <v>47</v>
      </c>
      <c r="H2182" s="4" t="s">
        <v>19</v>
      </c>
      <c r="I2182" s="4" t="s">
        <v>16</v>
      </c>
      <c r="J2182" s="4" t="s">
        <v>9</v>
      </c>
      <c r="K2182" s="4" t="s">
        <v>37</v>
      </c>
      <c r="L2182" s="8">
        <v>2</v>
      </c>
      <c r="M2182" s="5">
        <v>151.66</v>
      </c>
      <c r="N2182" s="6">
        <v>0</v>
      </c>
      <c r="O2182" s="5">
        <v>77.17</v>
      </c>
      <c r="P2182" s="5">
        <f t="shared" si="136"/>
        <v>303.32</v>
      </c>
      <c r="Q2182" s="5">
        <f t="shared" si="137"/>
        <v>154.34</v>
      </c>
      <c r="R2182" s="5">
        <f t="shared" si="138"/>
        <v>148.97999999999999</v>
      </c>
      <c r="S2182" s="7">
        <f t="shared" si="139"/>
        <v>0.49116444678886984</v>
      </c>
    </row>
    <row r="2183" spans="1:19" ht="15.6">
      <c r="A2183" s="2">
        <v>439</v>
      </c>
      <c r="B2183" s="3">
        <v>46319</v>
      </c>
      <c r="C2183" s="4">
        <f>YEAR(SalesDataTable[[#This Row],[Order Date]])</f>
        <v>2026</v>
      </c>
      <c r="D2183" s="10" t="str">
        <f>"Q"&amp;ROUNDUP(MONTH(SalesDataTable[[#This Row],[Order Date]])/3,0)</f>
        <v>Q4</v>
      </c>
      <c r="E2183" s="4" t="str">
        <f>TEXT(SalesDataTable[[#This Row],[Order Date]],"mmm")</f>
        <v>Oct</v>
      </c>
      <c r="F2183" s="4" t="s">
        <v>11</v>
      </c>
      <c r="G2183" s="4" t="s">
        <v>25</v>
      </c>
      <c r="H2183" s="4" t="s">
        <v>19</v>
      </c>
      <c r="I2183" s="4" t="s">
        <v>13</v>
      </c>
      <c r="J2183" s="4" t="s">
        <v>14</v>
      </c>
      <c r="K2183" s="4" t="s">
        <v>15</v>
      </c>
      <c r="L2183" s="8">
        <v>1</v>
      </c>
      <c r="M2183" s="5">
        <v>36.76</v>
      </c>
      <c r="N2183" s="6">
        <v>0</v>
      </c>
      <c r="O2183" s="5">
        <v>13.18</v>
      </c>
      <c r="P2183" s="5">
        <f t="shared" si="136"/>
        <v>36.76</v>
      </c>
      <c r="Q2183" s="5">
        <f t="shared" si="137"/>
        <v>13.18</v>
      </c>
      <c r="R2183" s="5">
        <f t="shared" si="138"/>
        <v>23.58</v>
      </c>
      <c r="S2183" s="7">
        <f t="shared" si="139"/>
        <v>0.64145810663764957</v>
      </c>
    </row>
    <row r="2184" spans="1:19" ht="15.6">
      <c r="A2184" s="2">
        <v>1076</v>
      </c>
      <c r="B2184" s="3">
        <v>46319</v>
      </c>
      <c r="C2184" s="4">
        <f>YEAR(SalesDataTable[[#This Row],[Order Date]])</f>
        <v>2026</v>
      </c>
      <c r="D2184" s="10" t="str">
        <f>"Q"&amp;ROUNDUP(MONTH(SalesDataTable[[#This Row],[Order Date]])/3,0)</f>
        <v>Q4</v>
      </c>
      <c r="E2184" s="4" t="str">
        <f>TEXT(SalesDataTable[[#This Row],[Order Date]],"mmm")</f>
        <v>Oct</v>
      </c>
      <c r="F2184" s="4" t="s">
        <v>0</v>
      </c>
      <c r="G2184" s="4" t="s">
        <v>36</v>
      </c>
      <c r="H2184" s="4" t="s">
        <v>28</v>
      </c>
      <c r="I2184" s="4" t="s">
        <v>3</v>
      </c>
      <c r="J2184" s="4" t="s">
        <v>23</v>
      </c>
      <c r="K2184" s="4" t="s">
        <v>29</v>
      </c>
      <c r="L2184" s="8">
        <v>1</v>
      </c>
      <c r="M2184" s="5">
        <v>195.67</v>
      </c>
      <c r="N2184" s="6">
        <v>0</v>
      </c>
      <c r="O2184" s="5">
        <v>105.88</v>
      </c>
      <c r="P2184" s="5">
        <f t="shared" si="136"/>
        <v>195.67</v>
      </c>
      <c r="Q2184" s="5">
        <f t="shared" si="137"/>
        <v>105.88</v>
      </c>
      <c r="R2184" s="5">
        <f t="shared" si="138"/>
        <v>89.789999999999992</v>
      </c>
      <c r="S2184" s="7">
        <f t="shared" si="139"/>
        <v>0.45888485715745897</v>
      </c>
    </row>
    <row r="2185" spans="1:19" ht="15.6">
      <c r="A2185" s="2">
        <v>1130</v>
      </c>
      <c r="B2185" s="3">
        <v>46319</v>
      </c>
      <c r="C2185" s="4">
        <f>YEAR(SalesDataTable[[#This Row],[Order Date]])</f>
        <v>2026</v>
      </c>
      <c r="D2185" s="10" t="str">
        <f>"Q"&amp;ROUNDUP(MONTH(SalesDataTable[[#This Row],[Order Date]])/3,0)</f>
        <v>Q4</v>
      </c>
      <c r="E2185" s="4" t="str">
        <f>TEXT(SalesDataTable[[#This Row],[Order Date]],"mmm")</f>
        <v>Oct</v>
      </c>
      <c r="F2185" s="4" t="s">
        <v>0</v>
      </c>
      <c r="G2185" s="4" t="s">
        <v>50</v>
      </c>
      <c r="H2185" s="4" t="s">
        <v>19</v>
      </c>
      <c r="I2185" s="4" t="s">
        <v>3</v>
      </c>
      <c r="J2185" s="4" t="s">
        <v>4</v>
      </c>
      <c r="K2185" s="4" t="s">
        <v>26</v>
      </c>
      <c r="L2185" s="8">
        <v>1</v>
      </c>
      <c r="M2185" s="5">
        <v>40.83</v>
      </c>
      <c r="N2185" s="6">
        <v>0.1</v>
      </c>
      <c r="O2185" s="5">
        <v>16.54</v>
      </c>
      <c r="P2185" s="5">
        <f t="shared" si="136"/>
        <v>36.747</v>
      </c>
      <c r="Q2185" s="5">
        <f t="shared" si="137"/>
        <v>16.54</v>
      </c>
      <c r="R2185" s="5">
        <f t="shared" si="138"/>
        <v>20.207000000000001</v>
      </c>
      <c r="S2185" s="7">
        <f t="shared" si="139"/>
        <v>0.54989522954254766</v>
      </c>
    </row>
    <row r="2186" spans="1:19" ht="15.6">
      <c r="A2186" s="2">
        <v>2820</v>
      </c>
      <c r="B2186" s="3">
        <v>46319</v>
      </c>
      <c r="C2186" s="4">
        <f>YEAR(SalesDataTable[[#This Row],[Order Date]])</f>
        <v>2026</v>
      </c>
      <c r="D2186" s="10" t="str">
        <f>"Q"&amp;ROUNDUP(MONTH(SalesDataTable[[#This Row],[Order Date]])/3,0)</f>
        <v>Q4</v>
      </c>
      <c r="E2186" s="4" t="str">
        <f>TEXT(SalesDataTable[[#This Row],[Order Date]],"mmm")</f>
        <v>Oct</v>
      </c>
      <c r="F2186" s="4" t="s">
        <v>20</v>
      </c>
      <c r="G2186" s="4" t="s">
        <v>31</v>
      </c>
      <c r="H2186" s="4" t="s">
        <v>8</v>
      </c>
      <c r="I2186" s="4" t="s">
        <v>16</v>
      </c>
      <c r="J2186" s="4" t="s">
        <v>9</v>
      </c>
      <c r="K2186" s="4" t="s">
        <v>46</v>
      </c>
      <c r="L2186" s="8">
        <v>6</v>
      </c>
      <c r="M2186" s="5">
        <v>72.73</v>
      </c>
      <c r="N2186" s="6">
        <v>0.05</v>
      </c>
      <c r="O2186" s="5">
        <v>32.700000000000003</v>
      </c>
      <c r="P2186" s="5">
        <f t="shared" si="136"/>
        <v>414.56099999999998</v>
      </c>
      <c r="Q2186" s="5">
        <f t="shared" si="137"/>
        <v>196.20000000000002</v>
      </c>
      <c r="R2186" s="5">
        <f t="shared" si="138"/>
        <v>218.36099999999996</v>
      </c>
      <c r="S2186" s="7">
        <f t="shared" si="139"/>
        <v>0.52672827400551425</v>
      </c>
    </row>
    <row r="2187" spans="1:19" ht="15.6">
      <c r="A2187" s="2">
        <v>4213</v>
      </c>
      <c r="B2187" s="3">
        <v>46319</v>
      </c>
      <c r="C2187" s="4">
        <f>YEAR(SalesDataTable[[#This Row],[Order Date]])</f>
        <v>2026</v>
      </c>
      <c r="D2187" s="10" t="str">
        <f>"Q"&amp;ROUNDUP(MONTH(SalesDataTable[[#This Row],[Order Date]])/3,0)</f>
        <v>Q4</v>
      </c>
      <c r="E2187" s="4" t="str">
        <f>TEXT(SalesDataTable[[#This Row],[Order Date]],"mmm")</f>
        <v>Oct</v>
      </c>
      <c r="F2187" s="4" t="s">
        <v>6</v>
      </c>
      <c r="G2187" s="4" t="s">
        <v>49</v>
      </c>
      <c r="H2187" s="4" t="s">
        <v>8</v>
      </c>
      <c r="I2187" s="4" t="s">
        <v>16</v>
      </c>
      <c r="J2187" s="4" t="s">
        <v>23</v>
      </c>
      <c r="K2187" s="4" t="s">
        <v>40</v>
      </c>
      <c r="L2187" s="8">
        <v>4</v>
      </c>
      <c r="M2187" s="5">
        <v>81.23</v>
      </c>
      <c r="N2187" s="6">
        <v>0.1</v>
      </c>
      <c r="O2187" s="5">
        <v>38.96</v>
      </c>
      <c r="P2187" s="5">
        <f t="shared" si="136"/>
        <v>292.428</v>
      </c>
      <c r="Q2187" s="5">
        <f t="shared" si="137"/>
        <v>155.84</v>
      </c>
      <c r="R2187" s="5">
        <f t="shared" si="138"/>
        <v>136.58799999999999</v>
      </c>
      <c r="S2187" s="7">
        <f t="shared" si="139"/>
        <v>0.46708249552026482</v>
      </c>
    </row>
    <row r="2188" spans="1:19" ht="15.6">
      <c r="A2188" s="2">
        <v>4375</v>
      </c>
      <c r="B2188" s="3">
        <v>46319</v>
      </c>
      <c r="C2188" s="4">
        <f>YEAR(SalesDataTable[[#This Row],[Order Date]])</f>
        <v>2026</v>
      </c>
      <c r="D2188" s="10" t="str">
        <f>"Q"&amp;ROUNDUP(MONTH(SalesDataTable[[#This Row],[Order Date]])/3,0)</f>
        <v>Q4</v>
      </c>
      <c r="E2188" s="4" t="str">
        <f>TEXT(SalesDataTable[[#This Row],[Order Date]],"mmm")</f>
        <v>Oct</v>
      </c>
      <c r="F2188" s="4" t="s">
        <v>6</v>
      </c>
      <c r="G2188" s="4" t="s">
        <v>7</v>
      </c>
      <c r="H2188" s="4" t="s">
        <v>2</v>
      </c>
      <c r="I2188" s="4" t="s">
        <v>16</v>
      </c>
      <c r="J2188" s="4" t="s">
        <v>14</v>
      </c>
      <c r="K2188" s="4" t="s">
        <v>32</v>
      </c>
      <c r="L2188" s="8">
        <v>1</v>
      </c>
      <c r="M2188" s="5">
        <v>46.38</v>
      </c>
      <c r="N2188" s="6">
        <v>0.15</v>
      </c>
      <c r="O2188" s="5">
        <v>17.87</v>
      </c>
      <c r="P2188" s="5">
        <f t="shared" si="136"/>
        <v>39.423000000000002</v>
      </c>
      <c r="Q2188" s="5">
        <f t="shared" si="137"/>
        <v>17.87</v>
      </c>
      <c r="R2188" s="5">
        <f t="shared" si="138"/>
        <v>21.553000000000001</v>
      </c>
      <c r="S2188" s="7">
        <f t="shared" si="139"/>
        <v>0.54671131065621592</v>
      </c>
    </row>
    <row r="2189" spans="1:19" ht="15.6">
      <c r="A2189" s="2">
        <v>5072</v>
      </c>
      <c r="B2189" s="3">
        <v>46319</v>
      </c>
      <c r="C2189" s="4">
        <f>YEAR(SalesDataTable[[#This Row],[Order Date]])</f>
        <v>2026</v>
      </c>
      <c r="D2189" s="10" t="str">
        <f>"Q"&amp;ROUNDUP(MONTH(SalesDataTable[[#This Row],[Order Date]])/3,0)</f>
        <v>Q4</v>
      </c>
      <c r="E2189" s="4" t="str">
        <f>TEXT(SalesDataTable[[#This Row],[Order Date]],"mmm")</f>
        <v>Oct</v>
      </c>
      <c r="F2189" s="4" t="s">
        <v>20</v>
      </c>
      <c r="G2189" s="4" t="s">
        <v>31</v>
      </c>
      <c r="H2189" s="4" t="s">
        <v>8</v>
      </c>
      <c r="I2189" s="4" t="s">
        <v>16</v>
      </c>
      <c r="J2189" s="4" t="s">
        <v>14</v>
      </c>
      <c r="K2189" s="4" t="s">
        <v>32</v>
      </c>
      <c r="L2189" s="8">
        <v>5</v>
      </c>
      <c r="M2189" s="5">
        <v>45.9</v>
      </c>
      <c r="N2189" s="6">
        <v>0.1</v>
      </c>
      <c r="O2189" s="5">
        <v>17.940000000000001</v>
      </c>
      <c r="P2189" s="5">
        <f t="shared" si="136"/>
        <v>206.55</v>
      </c>
      <c r="Q2189" s="5">
        <f t="shared" si="137"/>
        <v>89.7</v>
      </c>
      <c r="R2189" s="5">
        <f t="shared" si="138"/>
        <v>116.85000000000001</v>
      </c>
      <c r="S2189" s="7">
        <f t="shared" si="139"/>
        <v>0.56572258533042852</v>
      </c>
    </row>
    <row r="2190" spans="1:19" ht="15.6">
      <c r="A2190" s="2">
        <v>310</v>
      </c>
      <c r="B2190" s="3">
        <v>46320</v>
      </c>
      <c r="C2190" s="4">
        <f>YEAR(SalesDataTable[[#This Row],[Order Date]])</f>
        <v>2026</v>
      </c>
      <c r="D2190" s="10" t="str">
        <f>"Q"&amp;ROUNDUP(MONTH(SalesDataTable[[#This Row],[Order Date]])/3,0)</f>
        <v>Q4</v>
      </c>
      <c r="E2190" s="4" t="str">
        <f>TEXT(SalesDataTable[[#This Row],[Order Date]],"mmm")</f>
        <v>Oct</v>
      </c>
      <c r="F2190" s="4" t="s">
        <v>6</v>
      </c>
      <c r="G2190" s="4" t="s">
        <v>43</v>
      </c>
      <c r="H2190" s="4" t="s">
        <v>2</v>
      </c>
      <c r="I2190" s="4" t="s">
        <v>16</v>
      </c>
      <c r="J2190" s="4" t="s">
        <v>9</v>
      </c>
      <c r="K2190" s="4" t="s">
        <v>17</v>
      </c>
      <c r="L2190" s="8">
        <v>5</v>
      </c>
      <c r="M2190" s="5">
        <v>144.04</v>
      </c>
      <c r="N2190" s="6">
        <v>0.1</v>
      </c>
      <c r="O2190" s="5">
        <v>78.069999999999993</v>
      </c>
      <c r="P2190" s="5">
        <f t="shared" si="136"/>
        <v>648.17999999999995</v>
      </c>
      <c r="Q2190" s="5">
        <f t="shared" si="137"/>
        <v>390.34999999999997</v>
      </c>
      <c r="R2190" s="5">
        <f t="shared" si="138"/>
        <v>257.83</v>
      </c>
      <c r="S2190" s="7">
        <f t="shared" si="139"/>
        <v>0.39777530932765592</v>
      </c>
    </row>
    <row r="2191" spans="1:19" ht="15.6">
      <c r="A2191" s="2">
        <v>317</v>
      </c>
      <c r="B2191" s="3">
        <v>46320</v>
      </c>
      <c r="C2191" s="4">
        <f>YEAR(SalesDataTable[[#This Row],[Order Date]])</f>
        <v>2026</v>
      </c>
      <c r="D2191" s="10" t="str">
        <f>"Q"&amp;ROUNDUP(MONTH(SalesDataTable[[#This Row],[Order Date]])/3,0)</f>
        <v>Q4</v>
      </c>
      <c r="E2191" s="4" t="str">
        <f>TEXT(SalesDataTable[[#This Row],[Order Date]],"mmm")</f>
        <v>Oct</v>
      </c>
      <c r="F2191" s="4" t="s">
        <v>11</v>
      </c>
      <c r="G2191" s="4" t="s">
        <v>39</v>
      </c>
      <c r="H2191" s="4" t="s">
        <v>28</v>
      </c>
      <c r="I2191" s="4" t="s">
        <v>13</v>
      </c>
      <c r="J2191" s="4" t="s">
        <v>4</v>
      </c>
      <c r="K2191" s="4" t="s">
        <v>5</v>
      </c>
      <c r="L2191" s="8">
        <v>2</v>
      </c>
      <c r="M2191" s="5">
        <v>80.69</v>
      </c>
      <c r="N2191" s="6">
        <v>0.05</v>
      </c>
      <c r="O2191" s="5">
        <v>43.81</v>
      </c>
      <c r="P2191" s="5">
        <f t="shared" si="136"/>
        <v>153.31099999999998</v>
      </c>
      <c r="Q2191" s="5">
        <f t="shared" si="137"/>
        <v>87.62</v>
      </c>
      <c r="R2191" s="5">
        <f t="shared" si="138"/>
        <v>65.690999999999974</v>
      </c>
      <c r="S2191" s="7">
        <f t="shared" si="139"/>
        <v>0.42848197454846676</v>
      </c>
    </row>
    <row r="2192" spans="1:19" ht="15.6">
      <c r="A2192" s="2">
        <v>684</v>
      </c>
      <c r="B2192" s="3">
        <v>46320</v>
      </c>
      <c r="C2192" s="4">
        <f>YEAR(SalesDataTable[[#This Row],[Order Date]])</f>
        <v>2026</v>
      </c>
      <c r="D2192" s="10" t="str">
        <f>"Q"&amp;ROUNDUP(MONTH(SalesDataTable[[#This Row],[Order Date]])/3,0)</f>
        <v>Q4</v>
      </c>
      <c r="E2192" s="4" t="str">
        <f>TEXT(SalesDataTable[[#This Row],[Order Date]],"mmm")</f>
        <v>Oct</v>
      </c>
      <c r="F2192" s="4" t="s">
        <v>20</v>
      </c>
      <c r="G2192" s="4" t="s">
        <v>21</v>
      </c>
      <c r="H2192" s="4" t="s">
        <v>2</v>
      </c>
      <c r="I2192" s="4" t="s">
        <v>16</v>
      </c>
      <c r="J2192" s="4" t="s">
        <v>23</v>
      </c>
      <c r="K2192" s="4" t="s">
        <v>29</v>
      </c>
      <c r="L2192" s="8">
        <v>1</v>
      </c>
      <c r="M2192" s="5">
        <v>191.91</v>
      </c>
      <c r="N2192" s="6">
        <v>0</v>
      </c>
      <c r="O2192" s="5">
        <v>101.89</v>
      </c>
      <c r="P2192" s="5">
        <f t="shared" si="136"/>
        <v>191.91</v>
      </c>
      <c r="Q2192" s="5">
        <f t="shared" si="137"/>
        <v>101.89</v>
      </c>
      <c r="R2192" s="5">
        <f t="shared" si="138"/>
        <v>90.02</v>
      </c>
      <c r="S2192" s="7">
        <f t="shared" si="139"/>
        <v>0.46907404512531914</v>
      </c>
    </row>
    <row r="2193" spans="1:19" ht="15.6">
      <c r="A2193" s="2">
        <v>1430</v>
      </c>
      <c r="B2193" s="3">
        <v>46320</v>
      </c>
      <c r="C2193" s="4">
        <f>YEAR(SalesDataTable[[#This Row],[Order Date]])</f>
        <v>2026</v>
      </c>
      <c r="D2193" s="10" t="str">
        <f>"Q"&amp;ROUNDUP(MONTH(SalesDataTable[[#This Row],[Order Date]])/3,0)</f>
        <v>Q4</v>
      </c>
      <c r="E2193" s="4" t="str">
        <f>TEXT(SalesDataTable[[#This Row],[Order Date]],"mmm")</f>
        <v>Oct</v>
      </c>
      <c r="F2193" s="4" t="s">
        <v>20</v>
      </c>
      <c r="G2193" s="4" t="s">
        <v>47</v>
      </c>
      <c r="H2193" s="4" t="s">
        <v>19</v>
      </c>
      <c r="I2193" s="4" t="s">
        <v>13</v>
      </c>
      <c r="J2193" s="4" t="s">
        <v>34</v>
      </c>
      <c r="K2193" s="4" t="s">
        <v>42</v>
      </c>
      <c r="L2193" s="8">
        <v>1</v>
      </c>
      <c r="M2193" s="5">
        <v>36.630000000000003</v>
      </c>
      <c r="N2193" s="6">
        <v>0.05</v>
      </c>
      <c r="O2193" s="5">
        <v>13.97</v>
      </c>
      <c r="P2193" s="5">
        <f t="shared" si="136"/>
        <v>34.798500000000004</v>
      </c>
      <c r="Q2193" s="5">
        <f t="shared" si="137"/>
        <v>13.97</v>
      </c>
      <c r="R2193" s="5">
        <f t="shared" si="138"/>
        <v>20.828500000000005</v>
      </c>
      <c r="S2193" s="7">
        <f t="shared" si="139"/>
        <v>0.59854591433538806</v>
      </c>
    </row>
    <row r="2194" spans="1:19" ht="15.6">
      <c r="A2194" s="2">
        <v>2049</v>
      </c>
      <c r="B2194" s="3">
        <v>46320</v>
      </c>
      <c r="C2194" s="4">
        <f>YEAR(SalesDataTable[[#This Row],[Order Date]])</f>
        <v>2026</v>
      </c>
      <c r="D2194" s="10" t="str">
        <f>"Q"&amp;ROUNDUP(MONTH(SalesDataTable[[#This Row],[Order Date]])/3,0)</f>
        <v>Q4</v>
      </c>
      <c r="E2194" s="4" t="str">
        <f>TEXT(SalesDataTable[[#This Row],[Order Date]],"mmm")</f>
        <v>Oct</v>
      </c>
      <c r="F2194" s="4" t="s">
        <v>20</v>
      </c>
      <c r="G2194" s="4" t="s">
        <v>21</v>
      </c>
      <c r="H2194" s="4" t="s">
        <v>8</v>
      </c>
      <c r="I2194" s="4" t="s">
        <v>16</v>
      </c>
      <c r="J2194" s="4" t="s">
        <v>14</v>
      </c>
      <c r="K2194" s="4" t="s">
        <v>15</v>
      </c>
      <c r="L2194" s="8">
        <v>6</v>
      </c>
      <c r="M2194" s="5">
        <v>35.380000000000003</v>
      </c>
      <c r="N2194" s="6">
        <v>0.05</v>
      </c>
      <c r="O2194" s="5">
        <v>13.9</v>
      </c>
      <c r="P2194" s="5">
        <f t="shared" si="136"/>
        <v>201.66600000000003</v>
      </c>
      <c r="Q2194" s="5">
        <f t="shared" si="137"/>
        <v>83.4</v>
      </c>
      <c r="R2194" s="5">
        <f t="shared" si="138"/>
        <v>118.26600000000002</v>
      </c>
      <c r="S2194" s="7">
        <f t="shared" si="139"/>
        <v>0.58644491386748387</v>
      </c>
    </row>
    <row r="2195" spans="1:19" ht="15.6">
      <c r="A2195" s="2">
        <v>2199</v>
      </c>
      <c r="B2195" s="3">
        <v>46320</v>
      </c>
      <c r="C2195" s="4">
        <f>YEAR(SalesDataTable[[#This Row],[Order Date]])</f>
        <v>2026</v>
      </c>
      <c r="D2195" s="10" t="str">
        <f>"Q"&amp;ROUNDUP(MONTH(SalesDataTable[[#This Row],[Order Date]])/3,0)</f>
        <v>Q4</v>
      </c>
      <c r="E2195" s="4" t="str">
        <f>TEXT(SalesDataTable[[#This Row],[Order Date]],"mmm")</f>
        <v>Oct</v>
      </c>
      <c r="F2195" s="4" t="s">
        <v>6</v>
      </c>
      <c r="G2195" s="4" t="s">
        <v>43</v>
      </c>
      <c r="H2195" s="4" t="s">
        <v>28</v>
      </c>
      <c r="I2195" s="4" t="s">
        <v>3</v>
      </c>
      <c r="J2195" s="4" t="s">
        <v>14</v>
      </c>
      <c r="K2195" s="4" t="s">
        <v>44</v>
      </c>
      <c r="L2195" s="8">
        <v>1</v>
      </c>
      <c r="M2195" s="5">
        <v>132.63</v>
      </c>
      <c r="N2195" s="6">
        <v>0.05</v>
      </c>
      <c r="O2195" s="5">
        <v>67.489999999999995</v>
      </c>
      <c r="P2195" s="5">
        <f t="shared" si="136"/>
        <v>125.99849999999999</v>
      </c>
      <c r="Q2195" s="5">
        <f t="shared" si="137"/>
        <v>67.489999999999995</v>
      </c>
      <c r="R2195" s="5">
        <f t="shared" si="138"/>
        <v>58.508499999999998</v>
      </c>
      <c r="S2195" s="7">
        <f t="shared" si="139"/>
        <v>0.46435870268296847</v>
      </c>
    </row>
    <row r="2196" spans="1:19" ht="15.6">
      <c r="A2196" s="2">
        <v>2954</v>
      </c>
      <c r="B2196" s="3">
        <v>46320</v>
      </c>
      <c r="C2196" s="4">
        <f>YEAR(SalesDataTable[[#This Row],[Order Date]])</f>
        <v>2026</v>
      </c>
      <c r="D2196" s="10" t="str">
        <f>"Q"&amp;ROUNDUP(MONTH(SalesDataTable[[#This Row],[Order Date]])/3,0)</f>
        <v>Q4</v>
      </c>
      <c r="E2196" s="4" t="str">
        <f>TEXT(SalesDataTable[[#This Row],[Order Date]],"mmm")</f>
        <v>Oct</v>
      </c>
      <c r="F2196" s="4" t="s">
        <v>20</v>
      </c>
      <c r="G2196" s="4" t="s">
        <v>21</v>
      </c>
      <c r="H2196" s="4" t="s">
        <v>2</v>
      </c>
      <c r="I2196" s="4" t="s">
        <v>13</v>
      </c>
      <c r="J2196" s="4" t="s">
        <v>9</v>
      </c>
      <c r="K2196" s="4" t="s">
        <v>46</v>
      </c>
      <c r="L2196" s="8">
        <v>1</v>
      </c>
      <c r="M2196" s="5">
        <v>71.17</v>
      </c>
      <c r="N2196" s="6">
        <v>0</v>
      </c>
      <c r="O2196" s="5">
        <v>32.57</v>
      </c>
      <c r="P2196" s="5">
        <f t="shared" si="136"/>
        <v>71.17</v>
      </c>
      <c r="Q2196" s="5">
        <f t="shared" si="137"/>
        <v>32.57</v>
      </c>
      <c r="R2196" s="5">
        <f t="shared" si="138"/>
        <v>38.6</v>
      </c>
      <c r="S2196" s="7">
        <f t="shared" si="139"/>
        <v>0.54236335534635383</v>
      </c>
    </row>
    <row r="2197" spans="1:19" ht="15.6">
      <c r="A2197" s="2">
        <v>3218</v>
      </c>
      <c r="B2197" s="3">
        <v>46320</v>
      </c>
      <c r="C2197" s="4">
        <f>YEAR(SalesDataTable[[#This Row],[Order Date]])</f>
        <v>2026</v>
      </c>
      <c r="D2197" s="10" t="str">
        <f>"Q"&amp;ROUNDUP(MONTH(SalesDataTable[[#This Row],[Order Date]])/3,0)</f>
        <v>Q4</v>
      </c>
      <c r="E2197" s="4" t="str">
        <f>TEXT(SalesDataTable[[#This Row],[Order Date]],"mmm")</f>
        <v>Oct</v>
      </c>
      <c r="F2197" s="4" t="s">
        <v>0</v>
      </c>
      <c r="G2197" s="4" t="s">
        <v>50</v>
      </c>
      <c r="H2197" s="4" t="s">
        <v>8</v>
      </c>
      <c r="I2197" s="4" t="s">
        <v>16</v>
      </c>
      <c r="J2197" s="4" t="s">
        <v>14</v>
      </c>
      <c r="K2197" s="4" t="s">
        <v>44</v>
      </c>
      <c r="L2197" s="8">
        <v>6</v>
      </c>
      <c r="M2197" s="5">
        <v>132.08000000000001</v>
      </c>
      <c r="N2197" s="6">
        <v>0.1</v>
      </c>
      <c r="O2197" s="5">
        <v>67.61</v>
      </c>
      <c r="P2197" s="5">
        <f t="shared" si="136"/>
        <v>713.23200000000008</v>
      </c>
      <c r="Q2197" s="5">
        <f t="shared" si="137"/>
        <v>405.65999999999997</v>
      </c>
      <c r="R2197" s="5">
        <f t="shared" si="138"/>
        <v>307.57200000000012</v>
      </c>
      <c r="S2197" s="7">
        <f t="shared" si="139"/>
        <v>0.43123696076451995</v>
      </c>
    </row>
    <row r="2198" spans="1:19" ht="15.6">
      <c r="A2198" s="2">
        <v>3965</v>
      </c>
      <c r="B2198" s="3">
        <v>46320</v>
      </c>
      <c r="C2198" s="4">
        <f>YEAR(SalesDataTable[[#This Row],[Order Date]])</f>
        <v>2026</v>
      </c>
      <c r="D2198" s="10" t="str">
        <f>"Q"&amp;ROUNDUP(MONTH(SalesDataTable[[#This Row],[Order Date]])/3,0)</f>
        <v>Q4</v>
      </c>
      <c r="E2198" s="4" t="str">
        <f>TEXT(SalesDataTable[[#This Row],[Order Date]],"mmm")</f>
        <v>Oct</v>
      </c>
      <c r="F2198" s="4" t="s">
        <v>6</v>
      </c>
      <c r="G2198" s="4" t="s">
        <v>41</v>
      </c>
      <c r="H2198" s="4" t="s">
        <v>19</v>
      </c>
      <c r="I2198" s="4" t="s">
        <v>3</v>
      </c>
      <c r="J2198" s="4" t="s">
        <v>23</v>
      </c>
      <c r="K2198" s="4" t="s">
        <v>40</v>
      </c>
      <c r="L2198" s="8">
        <v>3</v>
      </c>
      <c r="M2198" s="5">
        <v>82.75</v>
      </c>
      <c r="N2198" s="6">
        <v>0.05</v>
      </c>
      <c r="O2198" s="5">
        <v>38.53</v>
      </c>
      <c r="P2198" s="5">
        <f t="shared" si="136"/>
        <v>235.83749999999998</v>
      </c>
      <c r="Q2198" s="5">
        <f t="shared" si="137"/>
        <v>115.59</v>
      </c>
      <c r="R2198" s="5">
        <f t="shared" si="138"/>
        <v>120.24749999999997</v>
      </c>
      <c r="S2198" s="7">
        <f t="shared" si="139"/>
        <v>0.50987438384480832</v>
      </c>
    </row>
    <row r="2199" spans="1:19" ht="15.6">
      <c r="A2199" s="2">
        <v>2278</v>
      </c>
      <c r="B2199" s="3">
        <v>46321</v>
      </c>
      <c r="C2199" s="4">
        <f>YEAR(SalesDataTable[[#This Row],[Order Date]])</f>
        <v>2026</v>
      </c>
      <c r="D2199" s="10" t="str">
        <f>"Q"&amp;ROUNDUP(MONTH(SalesDataTable[[#This Row],[Order Date]])/3,0)</f>
        <v>Q4</v>
      </c>
      <c r="E2199" s="4" t="str">
        <f>TEXT(SalesDataTable[[#This Row],[Order Date]],"mmm")</f>
        <v>Oct</v>
      </c>
      <c r="F2199" s="4" t="s">
        <v>0</v>
      </c>
      <c r="G2199" s="4" t="s">
        <v>50</v>
      </c>
      <c r="H2199" s="4" t="s">
        <v>2</v>
      </c>
      <c r="I2199" s="4" t="s">
        <v>3</v>
      </c>
      <c r="J2199" s="4" t="s">
        <v>34</v>
      </c>
      <c r="K2199" s="4" t="s">
        <v>45</v>
      </c>
      <c r="L2199" s="8">
        <v>5</v>
      </c>
      <c r="M2199" s="5">
        <v>51.5</v>
      </c>
      <c r="N2199" s="6">
        <v>0.1</v>
      </c>
      <c r="O2199" s="5">
        <v>21.38</v>
      </c>
      <c r="P2199" s="5">
        <f t="shared" si="136"/>
        <v>231.75</v>
      </c>
      <c r="Q2199" s="5">
        <f t="shared" si="137"/>
        <v>106.89999999999999</v>
      </c>
      <c r="R2199" s="5">
        <f t="shared" si="138"/>
        <v>124.85000000000001</v>
      </c>
      <c r="S2199" s="7">
        <f t="shared" si="139"/>
        <v>0.53872707659115426</v>
      </c>
    </row>
    <row r="2200" spans="1:19" ht="15.6">
      <c r="A2200" s="2">
        <v>3132</v>
      </c>
      <c r="B2200" s="3">
        <v>46321</v>
      </c>
      <c r="C2200" s="4">
        <f>YEAR(SalesDataTable[[#This Row],[Order Date]])</f>
        <v>2026</v>
      </c>
      <c r="D2200" s="10" t="str">
        <f>"Q"&amp;ROUNDUP(MONTH(SalesDataTable[[#This Row],[Order Date]])/3,0)</f>
        <v>Q4</v>
      </c>
      <c r="E2200" s="4" t="str">
        <f>TEXT(SalesDataTable[[#This Row],[Order Date]],"mmm")</f>
        <v>Oct</v>
      </c>
      <c r="F2200" s="4" t="s">
        <v>11</v>
      </c>
      <c r="G2200" s="4" t="s">
        <v>25</v>
      </c>
      <c r="H2200" s="4" t="s">
        <v>2</v>
      </c>
      <c r="I2200" s="4" t="s">
        <v>13</v>
      </c>
      <c r="J2200" s="4" t="s">
        <v>9</v>
      </c>
      <c r="K2200" s="4" t="s">
        <v>17</v>
      </c>
      <c r="L2200" s="8">
        <v>3</v>
      </c>
      <c r="M2200" s="5">
        <v>140.49</v>
      </c>
      <c r="N2200" s="6">
        <v>0.05</v>
      </c>
      <c r="O2200" s="5">
        <v>77.45</v>
      </c>
      <c r="P2200" s="5">
        <f t="shared" si="136"/>
        <v>400.3965</v>
      </c>
      <c r="Q2200" s="5">
        <f t="shared" si="137"/>
        <v>232.35000000000002</v>
      </c>
      <c r="R2200" s="5">
        <f t="shared" si="138"/>
        <v>168.04649999999998</v>
      </c>
      <c r="S2200" s="7">
        <f t="shared" si="139"/>
        <v>0.41970022215478903</v>
      </c>
    </row>
    <row r="2201" spans="1:19" ht="15.6">
      <c r="A2201" s="2">
        <v>3144</v>
      </c>
      <c r="B2201" s="3">
        <v>46321</v>
      </c>
      <c r="C2201" s="4">
        <f>YEAR(SalesDataTable[[#This Row],[Order Date]])</f>
        <v>2026</v>
      </c>
      <c r="D2201" s="10" t="str">
        <f>"Q"&amp;ROUNDUP(MONTH(SalesDataTable[[#This Row],[Order Date]])/3,0)</f>
        <v>Q4</v>
      </c>
      <c r="E2201" s="4" t="str">
        <f>TEXT(SalesDataTable[[#This Row],[Order Date]],"mmm")</f>
        <v>Oct</v>
      </c>
      <c r="F2201" s="4" t="s">
        <v>11</v>
      </c>
      <c r="G2201" s="4" t="s">
        <v>12</v>
      </c>
      <c r="H2201" s="4" t="s">
        <v>28</v>
      </c>
      <c r="I2201" s="4" t="s">
        <v>13</v>
      </c>
      <c r="J2201" s="4" t="s">
        <v>34</v>
      </c>
      <c r="K2201" s="4" t="s">
        <v>42</v>
      </c>
      <c r="L2201" s="8">
        <v>4</v>
      </c>
      <c r="M2201" s="5">
        <v>36.200000000000003</v>
      </c>
      <c r="N2201" s="6">
        <v>0.15</v>
      </c>
      <c r="O2201" s="5">
        <v>13.53</v>
      </c>
      <c r="P2201" s="5">
        <f t="shared" si="136"/>
        <v>123.08000000000001</v>
      </c>
      <c r="Q2201" s="5">
        <f t="shared" si="137"/>
        <v>54.12</v>
      </c>
      <c r="R2201" s="5">
        <f t="shared" si="138"/>
        <v>68.960000000000008</v>
      </c>
      <c r="S2201" s="7">
        <f t="shared" si="139"/>
        <v>0.56028599285017877</v>
      </c>
    </row>
    <row r="2202" spans="1:19" ht="15.6">
      <c r="A2202" s="2">
        <v>3501</v>
      </c>
      <c r="B2202" s="3">
        <v>46321</v>
      </c>
      <c r="C2202" s="4">
        <f>YEAR(SalesDataTable[[#This Row],[Order Date]])</f>
        <v>2026</v>
      </c>
      <c r="D2202" s="10" t="str">
        <f>"Q"&amp;ROUNDUP(MONTH(SalesDataTable[[#This Row],[Order Date]])/3,0)</f>
        <v>Q4</v>
      </c>
      <c r="E2202" s="4" t="str">
        <f>TEXT(SalesDataTable[[#This Row],[Order Date]],"mmm")</f>
        <v>Oct</v>
      </c>
      <c r="F2202" s="4" t="s">
        <v>20</v>
      </c>
      <c r="G2202" s="4" t="s">
        <v>31</v>
      </c>
      <c r="H2202" s="4" t="s">
        <v>19</v>
      </c>
      <c r="I2202" s="4" t="s">
        <v>13</v>
      </c>
      <c r="J2202" s="4" t="s">
        <v>23</v>
      </c>
      <c r="K2202" s="4" t="s">
        <v>51</v>
      </c>
      <c r="L2202" s="8">
        <v>1</v>
      </c>
      <c r="M2202" s="5">
        <v>120.5</v>
      </c>
      <c r="N2202" s="6">
        <v>0.05</v>
      </c>
      <c r="O2202" s="5">
        <v>61.71</v>
      </c>
      <c r="P2202" s="5">
        <f t="shared" si="136"/>
        <v>114.47499999999999</v>
      </c>
      <c r="Q2202" s="5">
        <f t="shared" si="137"/>
        <v>61.71</v>
      </c>
      <c r="R2202" s="5">
        <f t="shared" si="138"/>
        <v>52.764999999999993</v>
      </c>
      <c r="S2202" s="7">
        <f t="shared" si="139"/>
        <v>0.4609303341340904</v>
      </c>
    </row>
    <row r="2203" spans="1:19" ht="15.6">
      <c r="A2203" s="2">
        <v>458</v>
      </c>
      <c r="B2203" s="3">
        <v>46322</v>
      </c>
      <c r="C2203" s="4">
        <f>YEAR(SalesDataTable[[#This Row],[Order Date]])</f>
        <v>2026</v>
      </c>
      <c r="D2203" s="10" t="str">
        <f>"Q"&amp;ROUNDUP(MONTH(SalesDataTable[[#This Row],[Order Date]])/3,0)</f>
        <v>Q4</v>
      </c>
      <c r="E2203" s="4" t="str">
        <f>TEXT(SalesDataTable[[#This Row],[Order Date]],"mmm")</f>
        <v>Oct</v>
      </c>
      <c r="F2203" s="4" t="s">
        <v>11</v>
      </c>
      <c r="G2203" s="4" t="s">
        <v>12</v>
      </c>
      <c r="H2203" s="4" t="s">
        <v>19</v>
      </c>
      <c r="I2203" s="4" t="s">
        <v>16</v>
      </c>
      <c r="J2203" s="4" t="s">
        <v>4</v>
      </c>
      <c r="K2203" s="4" t="s">
        <v>30</v>
      </c>
      <c r="L2203" s="8">
        <v>1</v>
      </c>
      <c r="M2203" s="5">
        <v>102.44</v>
      </c>
      <c r="N2203" s="6">
        <v>0.05</v>
      </c>
      <c r="O2203" s="5">
        <v>49.14</v>
      </c>
      <c r="P2203" s="5">
        <f t="shared" si="136"/>
        <v>97.317999999999998</v>
      </c>
      <c r="Q2203" s="5">
        <f t="shared" si="137"/>
        <v>49.14</v>
      </c>
      <c r="R2203" s="5">
        <f t="shared" si="138"/>
        <v>48.177999999999997</v>
      </c>
      <c r="S2203" s="7">
        <f t="shared" si="139"/>
        <v>0.49505744055570394</v>
      </c>
    </row>
    <row r="2204" spans="1:19" ht="15.6">
      <c r="A2204" s="2">
        <v>1065</v>
      </c>
      <c r="B2204" s="3">
        <v>46322</v>
      </c>
      <c r="C2204" s="4">
        <f>YEAR(SalesDataTable[[#This Row],[Order Date]])</f>
        <v>2026</v>
      </c>
      <c r="D2204" s="10" t="str">
        <f>"Q"&amp;ROUNDUP(MONTH(SalesDataTable[[#This Row],[Order Date]])/3,0)</f>
        <v>Q4</v>
      </c>
      <c r="E2204" s="4" t="str">
        <f>TEXT(SalesDataTable[[#This Row],[Order Date]],"mmm")</f>
        <v>Oct</v>
      </c>
      <c r="F2204" s="4" t="s">
        <v>11</v>
      </c>
      <c r="G2204" s="4" t="s">
        <v>25</v>
      </c>
      <c r="H2204" s="4" t="s">
        <v>2</v>
      </c>
      <c r="I2204" s="4" t="s">
        <v>13</v>
      </c>
      <c r="J2204" s="4" t="s">
        <v>34</v>
      </c>
      <c r="K2204" s="4" t="s">
        <v>38</v>
      </c>
      <c r="L2204" s="8">
        <v>6</v>
      </c>
      <c r="M2204" s="5">
        <v>121.58</v>
      </c>
      <c r="N2204" s="6">
        <v>0.15</v>
      </c>
      <c r="O2204" s="5">
        <v>68.86</v>
      </c>
      <c r="P2204" s="5">
        <f t="shared" si="136"/>
        <v>620.05799999999999</v>
      </c>
      <c r="Q2204" s="5">
        <f t="shared" si="137"/>
        <v>413.15999999999997</v>
      </c>
      <c r="R2204" s="5">
        <f t="shared" si="138"/>
        <v>206.89800000000002</v>
      </c>
      <c r="S2204" s="7">
        <f t="shared" si="139"/>
        <v>0.33367523683268346</v>
      </c>
    </row>
    <row r="2205" spans="1:19" ht="15.6">
      <c r="A2205" s="2">
        <v>1707</v>
      </c>
      <c r="B2205" s="3">
        <v>46322</v>
      </c>
      <c r="C2205" s="4">
        <f>YEAR(SalesDataTable[[#This Row],[Order Date]])</f>
        <v>2026</v>
      </c>
      <c r="D2205" s="10" t="str">
        <f>"Q"&amp;ROUNDUP(MONTH(SalesDataTable[[#This Row],[Order Date]])/3,0)</f>
        <v>Q4</v>
      </c>
      <c r="E2205" s="4" t="str">
        <f>TEXT(SalesDataTable[[#This Row],[Order Date]],"mmm")</f>
        <v>Oct</v>
      </c>
      <c r="F2205" s="4" t="s">
        <v>11</v>
      </c>
      <c r="G2205" s="4" t="s">
        <v>52</v>
      </c>
      <c r="H2205" s="4" t="s">
        <v>2</v>
      </c>
      <c r="I2205" s="4" t="s">
        <v>13</v>
      </c>
      <c r="J2205" s="4" t="s">
        <v>14</v>
      </c>
      <c r="K2205" s="4" t="s">
        <v>15</v>
      </c>
      <c r="L2205" s="8">
        <v>2</v>
      </c>
      <c r="M2205" s="5">
        <v>35.36</v>
      </c>
      <c r="N2205" s="6">
        <v>0</v>
      </c>
      <c r="O2205" s="5">
        <v>13.33</v>
      </c>
      <c r="P2205" s="5">
        <f t="shared" si="136"/>
        <v>70.72</v>
      </c>
      <c r="Q2205" s="5">
        <f t="shared" si="137"/>
        <v>26.66</v>
      </c>
      <c r="R2205" s="5">
        <f t="shared" si="138"/>
        <v>44.06</v>
      </c>
      <c r="S2205" s="7">
        <f t="shared" si="139"/>
        <v>0.62302036199095023</v>
      </c>
    </row>
    <row r="2206" spans="1:19" ht="15.6">
      <c r="A2206" s="2">
        <v>1989</v>
      </c>
      <c r="B2206" s="3">
        <v>46322</v>
      </c>
      <c r="C2206" s="4">
        <f>YEAR(SalesDataTable[[#This Row],[Order Date]])</f>
        <v>2026</v>
      </c>
      <c r="D2206" s="10" t="str">
        <f>"Q"&amp;ROUNDUP(MONTH(SalesDataTable[[#This Row],[Order Date]])/3,0)</f>
        <v>Q4</v>
      </c>
      <c r="E2206" s="4" t="str">
        <f>TEXT(SalesDataTable[[#This Row],[Order Date]],"mmm")</f>
        <v>Oct</v>
      </c>
      <c r="F2206" s="4" t="s">
        <v>20</v>
      </c>
      <c r="G2206" s="4" t="s">
        <v>21</v>
      </c>
      <c r="H2206" s="4" t="s">
        <v>2</v>
      </c>
      <c r="I2206" s="4" t="s">
        <v>13</v>
      </c>
      <c r="J2206" s="4" t="s">
        <v>23</v>
      </c>
      <c r="K2206" s="4" t="s">
        <v>24</v>
      </c>
      <c r="L2206" s="8">
        <v>2</v>
      </c>
      <c r="M2206" s="5">
        <v>335.73</v>
      </c>
      <c r="N2206" s="6">
        <v>0</v>
      </c>
      <c r="O2206" s="5">
        <v>199.44</v>
      </c>
      <c r="P2206" s="5">
        <f t="shared" si="136"/>
        <v>671.46</v>
      </c>
      <c r="Q2206" s="5">
        <f t="shared" si="137"/>
        <v>398.88</v>
      </c>
      <c r="R2206" s="5">
        <f t="shared" si="138"/>
        <v>272.58000000000004</v>
      </c>
      <c r="S2206" s="7">
        <f t="shared" si="139"/>
        <v>0.4059512107943884</v>
      </c>
    </row>
    <row r="2207" spans="1:19" ht="15.6">
      <c r="A2207" s="2">
        <v>2852</v>
      </c>
      <c r="B2207" s="3">
        <v>46322</v>
      </c>
      <c r="C2207" s="4">
        <f>YEAR(SalesDataTable[[#This Row],[Order Date]])</f>
        <v>2026</v>
      </c>
      <c r="D2207" s="10" t="str">
        <f>"Q"&amp;ROUNDUP(MONTH(SalesDataTable[[#This Row],[Order Date]])/3,0)</f>
        <v>Q4</v>
      </c>
      <c r="E2207" s="4" t="str">
        <f>TEXT(SalesDataTable[[#This Row],[Order Date]],"mmm")</f>
        <v>Oct</v>
      </c>
      <c r="F2207" s="4" t="s">
        <v>6</v>
      </c>
      <c r="G2207" s="4" t="s">
        <v>43</v>
      </c>
      <c r="H2207" s="4" t="s">
        <v>8</v>
      </c>
      <c r="I2207" s="4" t="s">
        <v>16</v>
      </c>
      <c r="J2207" s="4" t="s">
        <v>9</v>
      </c>
      <c r="K2207" s="4" t="s">
        <v>17</v>
      </c>
      <c r="L2207" s="8">
        <v>3</v>
      </c>
      <c r="M2207" s="5">
        <v>141.96</v>
      </c>
      <c r="N2207" s="6">
        <v>0.1</v>
      </c>
      <c r="O2207" s="5">
        <v>77.42</v>
      </c>
      <c r="P2207" s="5">
        <f t="shared" si="136"/>
        <v>383.29200000000003</v>
      </c>
      <c r="Q2207" s="5">
        <f t="shared" si="137"/>
        <v>232.26</v>
      </c>
      <c r="R2207" s="5">
        <f t="shared" si="138"/>
        <v>151.03200000000004</v>
      </c>
      <c r="S2207" s="7">
        <f t="shared" si="139"/>
        <v>0.39403900942362485</v>
      </c>
    </row>
    <row r="2208" spans="1:19" ht="15.6">
      <c r="A2208" s="2">
        <v>4762</v>
      </c>
      <c r="B2208" s="3">
        <v>46322</v>
      </c>
      <c r="C2208" s="4">
        <f>YEAR(SalesDataTable[[#This Row],[Order Date]])</f>
        <v>2026</v>
      </c>
      <c r="D2208" s="10" t="str">
        <f>"Q"&amp;ROUNDUP(MONTH(SalesDataTable[[#This Row],[Order Date]])/3,0)</f>
        <v>Q4</v>
      </c>
      <c r="E2208" s="4" t="str">
        <f>TEXT(SalesDataTable[[#This Row],[Order Date]],"mmm")</f>
        <v>Oct</v>
      </c>
      <c r="F2208" s="4" t="s">
        <v>6</v>
      </c>
      <c r="G2208" s="4" t="s">
        <v>43</v>
      </c>
      <c r="H2208" s="4" t="s">
        <v>28</v>
      </c>
      <c r="I2208" s="4" t="s">
        <v>13</v>
      </c>
      <c r="J2208" s="4" t="s">
        <v>34</v>
      </c>
      <c r="K2208" s="4" t="s">
        <v>45</v>
      </c>
      <c r="L2208" s="8">
        <v>2</v>
      </c>
      <c r="M2208" s="5">
        <v>51.76</v>
      </c>
      <c r="N2208" s="6">
        <v>0</v>
      </c>
      <c r="O2208" s="5">
        <v>21.64</v>
      </c>
      <c r="P2208" s="5">
        <f t="shared" si="136"/>
        <v>103.52</v>
      </c>
      <c r="Q2208" s="5">
        <f t="shared" si="137"/>
        <v>43.28</v>
      </c>
      <c r="R2208" s="5">
        <f t="shared" si="138"/>
        <v>60.239999999999995</v>
      </c>
      <c r="S2208" s="7">
        <f t="shared" si="139"/>
        <v>0.58191653786707875</v>
      </c>
    </row>
    <row r="2209" spans="1:19" ht="15.6">
      <c r="A2209" s="2">
        <v>4997</v>
      </c>
      <c r="B2209" s="3">
        <v>46322</v>
      </c>
      <c r="C2209" s="4">
        <f>YEAR(SalesDataTable[[#This Row],[Order Date]])</f>
        <v>2026</v>
      </c>
      <c r="D2209" s="10" t="str">
        <f>"Q"&amp;ROUNDUP(MONTH(SalesDataTable[[#This Row],[Order Date]])/3,0)</f>
        <v>Q4</v>
      </c>
      <c r="E2209" s="4" t="str">
        <f>TEXT(SalesDataTable[[#This Row],[Order Date]],"mmm")</f>
        <v>Oct</v>
      </c>
      <c r="F2209" s="4" t="s">
        <v>20</v>
      </c>
      <c r="G2209" s="4" t="s">
        <v>31</v>
      </c>
      <c r="H2209" s="4" t="s">
        <v>2</v>
      </c>
      <c r="I2209" s="4" t="s">
        <v>3</v>
      </c>
      <c r="J2209" s="4" t="s">
        <v>23</v>
      </c>
      <c r="K2209" s="4" t="s">
        <v>29</v>
      </c>
      <c r="L2209" s="8">
        <v>3</v>
      </c>
      <c r="M2209" s="5">
        <v>194.09</v>
      </c>
      <c r="N2209" s="6">
        <v>0.1</v>
      </c>
      <c r="O2209" s="5">
        <v>105.84</v>
      </c>
      <c r="P2209" s="5">
        <f t="shared" si="136"/>
        <v>524.04300000000001</v>
      </c>
      <c r="Q2209" s="5">
        <f t="shared" si="137"/>
        <v>317.52</v>
      </c>
      <c r="R2209" s="5">
        <f t="shared" si="138"/>
        <v>206.52300000000002</v>
      </c>
      <c r="S2209" s="7">
        <f t="shared" si="139"/>
        <v>0.39409552269565667</v>
      </c>
    </row>
    <row r="2210" spans="1:19" ht="15.6">
      <c r="A2210" s="2">
        <v>1238</v>
      </c>
      <c r="B2210" s="3">
        <v>46323</v>
      </c>
      <c r="C2210" s="4">
        <f>YEAR(SalesDataTable[[#This Row],[Order Date]])</f>
        <v>2026</v>
      </c>
      <c r="D2210" s="10" t="str">
        <f>"Q"&amp;ROUNDUP(MONTH(SalesDataTable[[#This Row],[Order Date]])/3,0)</f>
        <v>Q4</v>
      </c>
      <c r="E2210" s="4" t="str">
        <f>TEXT(SalesDataTable[[#This Row],[Order Date]],"mmm")</f>
        <v>Oct</v>
      </c>
      <c r="F2210" s="4" t="s">
        <v>6</v>
      </c>
      <c r="G2210" s="4" t="s">
        <v>43</v>
      </c>
      <c r="H2210" s="4" t="s">
        <v>2</v>
      </c>
      <c r="I2210" s="4" t="s">
        <v>3</v>
      </c>
      <c r="J2210" s="4" t="s">
        <v>23</v>
      </c>
      <c r="K2210" s="4" t="s">
        <v>51</v>
      </c>
      <c r="L2210" s="8">
        <v>1</v>
      </c>
      <c r="M2210" s="5">
        <v>125.39</v>
      </c>
      <c r="N2210" s="6">
        <v>0.05</v>
      </c>
      <c r="O2210" s="5">
        <v>61.19</v>
      </c>
      <c r="P2210" s="5">
        <f t="shared" si="136"/>
        <v>119.12049999999999</v>
      </c>
      <c r="Q2210" s="5">
        <f t="shared" si="137"/>
        <v>61.19</v>
      </c>
      <c r="R2210" s="5">
        <f t="shared" si="138"/>
        <v>57.930499999999995</v>
      </c>
      <c r="S2210" s="7">
        <f t="shared" si="139"/>
        <v>0.48631847582909743</v>
      </c>
    </row>
    <row r="2211" spans="1:19" ht="15.6">
      <c r="A2211" s="2">
        <v>2622</v>
      </c>
      <c r="B2211" s="3">
        <v>46323</v>
      </c>
      <c r="C2211" s="4">
        <f>YEAR(SalesDataTable[[#This Row],[Order Date]])</f>
        <v>2026</v>
      </c>
      <c r="D2211" s="10" t="str">
        <f>"Q"&amp;ROUNDUP(MONTH(SalesDataTable[[#This Row],[Order Date]])/3,0)</f>
        <v>Q4</v>
      </c>
      <c r="E2211" s="4" t="str">
        <f>TEXT(SalesDataTable[[#This Row],[Order Date]],"mmm")</f>
        <v>Oct</v>
      </c>
      <c r="F2211" s="4" t="s">
        <v>0</v>
      </c>
      <c r="G2211" s="4" t="s">
        <v>50</v>
      </c>
      <c r="H2211" s="4" t="s">
        <v>28</v>
      </c>
      <c r="I2211" s="4" t="s">
        <v>13</v>
      </c>
      <c r="J2211" s="4" t="s">
        <v>23</v>
      </c>
      <c r="K2211" s="4" t="s">
        <v>40</v>
      </c>
      <c r="L2211" s="8">
        <v>3</v>
      </c>
      <c r="M2211" s="5">
        <v>83.73</v>
      </c>
      <c r="N2211" s="6">
        <v>0.15</v>
      </c>
      <c r="O2211" s="5">
        <v>39.43</v>
      </c>
      <c r="P2211" s="5">
        <f t="shared" si="136"/>
        <v>213.51149999999998</v>
      </c>
      <c r="Q2211" s="5">
        <f t="shared" si="137"/>
        <v>118.28999999999999</v>
      </c>
      <c r="R2211" s="5">
        <f t="shared" si="138"/>
        <v>95.221499999999992</v>
      </c>
      <c r="S2211" s="7">
        <f t="shared" si="139"/>
        <v>0.44597831966896395</v>
      </c>
    </row>
    <row r="2212" spans="1:19" ht="15.6">
      <c r="A2212" s="2">
        <v>3106</v>
      </c>
      <c r="B2212" s="3">
        <v>46323</v>
      </c>
      <c r="C2212" s="4">
        <f>YEAR(SalesDataTable[[#This Row],[Order Date]])</f>
        <v>2026</v>
      </c>
      <c r="D2212" s="10" t="str">
        <f>"Q"&amp;ROUNDUP(MONTH(SalesDataTable[[#This Row],[Order Date]])/3,0)</f>
        <v>Q4</v>
      </c>
      <c r="E2212" s="4" t="str">
        <f>TEXT(SalesDataTable[[#This Row],[Order Date]],"mmm")</f>
        <v>Oct</v>
      </c>
      <c r="F2212" s="4" t="s">
        <v>20</v>
      </c>
      <c r="G2212" s="4" t="s">
        <v>33</v>
      </c>
      <c r="H2212" s="4" t="s">
        <v>28</v>
      </c>
      <c r="I2212" s="4" t="s">
        <v>16</v>
      </c>
      <c r="J2212" s="4" t="s">
        <v>34</v>
      </c>
      <c r="K2212" s="4" t="s">
        <v>42</v>
      </c>
      <c r="L2212" s="8">
        <v>3</v>
      </c>
      <c r="M2212" s="5">
        <v>36.99</v>
      </c>
      <c r="N2212" s="6">
        <v>0.05</v>
      </c>
      <c r="O2212" s="5">
        <v>14.14</v>
      </c>
      <c r="P2212" s="5">
        <f t="shared" si="136"/>
        <v>105.42149999999999</v>
      </c>
      <c r="Q2212" s="5">
        <f t="shared" si="137"/>
        <v>42.42</v>
      </c>
      <c r="R2212" s="5">
        <f t="shared" si="138"/>
        <v>63.001499999999993</v>
      </c>
      <c r="S2212" s="7">
        <f t="shared" si="139"/>
        <v>0.59761528720422297</v>
      </c>
    </row>
    <row r="2213" spans="1:19" ht="15.6">
      <c r="A2213" s="2">
        <v>3274</v>
      </c>
      <c r="B2213" s="3">
        <v>46323</v>
      </c>
      <c r="C2213" s="4">
        <f>YEAR(SalesDataTable[[#This Row],[Order Date]])</f>
        <v>2026</v>
      </c>
      <c r="D2213" s="10" t="str">
        <f>"Q"&amp;ROUNDUP(MONTH(SalesDataTable[[#This Row],[Order Date]])/3,0)</f>
        <v>Q4</v>
      </c>
      <c r="E2213" s="4" t="str">
        <f>TEXT(SalesDataTable[[#This Row],[Order Date]],"mmm")</f>
        <v>Oct</v>
      </c>
      <c r="F2213" s="4" t="s">
        <v>20</v>
      </c>
      <c r="G2213" s="4" t="s">
        <v>31</v>
      </c>
      <c r="H2213" s="4" t="s">
        <v>28</v>
      </c>
      <c r="I2213" s="4" t="s">
        <v>13</v>
      </c>
      <c r="J2213" s="4" t="s">
        <v>34</v>
      </c>
      <c r="K2213" s="4" t="s">
        <v>35</v>
      </c>
      <c r="L2213" s="8">
        <v>1</v>
      </c>
      <c r="M2213" s="5">
        <v>39.42</v>
      </c>
      <c r="N2213" s="6">
        <v>0</v>
      </c>
      <c r="O2213" s="5">
        <v>14.58</v>
      </c>
      <c r="P2213" s="5">
        <f t="shared" si="136"/>
        <v>39.42</v>
      </c>
      <c r="Q2213" s="5">
        <f t="shared" si="137"/>
        <v>14.58</v>
      </c>
      <c r="R2213" s="5">
        <f t="shared" si="138"/>
        <v>24.840000000000003</v>
      </c>
      <c r="S2213" s="7">
        <f t="shared" si="139"/>
        <v>0.63013698630136994</v>
      </c>
    </row>
    <row r="2214" spans="1:19" ht="15.6">
      <c r="A2214" s="2">
        <v>3542</v>
      </c>
      <c r="B2214" s="3">
        <v>46323</v>
      </c>
      <c r="C2214" s="4">
        <f>YEAR(SalesDataTable[[#This Row],[Order Date]])</f>
        <v>2026</v>
      </c>
      <c r="D2214" s="10" t="str">
        <f>"Q"&amp;ROUNDUP(MONTH(SalesDataTable[[#This Row],[Order Date]])/3,0)</f>
        <v>Q4</v>
      </c>
      <c r="E2214" s="4" t="str">
        <f>TEXT(SalesDataTable[[#This Row],[Order Date]],"mmm")</f>
        <v>Oct</v>
      </c>
      <c r="F2214" s="4" t="s">
        <v>20</v>
      </c>
      <c r="G2214" s="4" t="s">
        <v>21</v>
      </c>
      <c r="H2214" s="4" t="s">
        <v>2</v>
      </c>
      <c r="I2214" s="4" t="s">
        <v>13</v>
      </c>
      <c r="J2214" s="4" t="s">
        <v>4</v>
      </c>
      <c r="K2214" s="4" t="s">
        <v>22</v>
      </c>
      <c r="L2214" s="8">
        <v>2</v>
      </c>
      <c r="M2214" s="5">
        <v>50.66</v>
      </c>
      <c r="N2214" s="6">
        <v>0</v>
      </c>
      <c r="O2214" s="5">
        <v>22.02</v>
      </c>
      <c r="P2214" s="5">
        <f t="shared" si="136"/>
        <v>101.32</v>
      </c>
      <c r="Q2214" s="5">
        <f t="shared" si="137"/>
        <v>44.04</v>
      </c>
      <c r="R2214" s="5">
        <f t="shared" si="138"/>
        <v>57.279999999999994</v>
      </c>
      <c r="S2214" s="7">
        <f t="shared" si="139"/>
        <v>0.56533754441373862</v>
      </c>
    </row>
    <row r="2215" spans="1:19" ht="15.6">
      <c r="A2215" s="2">
        <v>3704</v>
      </c>
      <c r="B2215" s="3">
        <v>46323</v>
      </c>
      <c r="C2215" s="4">
        <f>YEAR(SalesDataTable[[#This Row],[Order Date]])</f>
        <v>2026</v>
      </c>
      <c r="D2215" s="10" t="str">
        <f>"Q"&amp;ROUNDUP(MONTH(SalesDataTable[[#This Row],[Order Date]])/3,0)</f>
        <v>Q4</v>
      </c>
      <c r="E2215" s="4" t="str">
        <f>TEXT(SalesDataTable[[#This Row],[Order Date]],"mmm")</f>
        <v>Oct</v>
      </c>
      <c r="F2215" s="4" t="s">
        <v>6</v>
      </c>
      <c r="G2215" s="4" t="s">
        <v>43</v>
      </c>
      <c r="H2215" s="4" t="s">
        <v>2</v>
      </c>
      <c r="I2215" s="4" t="s">
        <v>3</v>
      </c>
      <c r="J2215" s="4" t="s">
        <v>9</v>
      </c>
      <c r="K2215" s="4" t="s">
        <v>46</v>
      </c>
      <c r="L2215" s="8">
        <v>4</v>
      </c>
      <c r="M2215" s="5">
        <v>71.959999999999994</v>
      </c>
      <c r="N2215" s="6">
        <v>0.1</v>
      </c>
      <c r="O2215" s="5">
        <v>31.51</v>
      </c>
      <c r="P2215" s="5">
        <f t="shared" si="136"/>
        <v>259.05599999999998</v>
      </c>
      <c r="Q2215" s="5">
        <f t="shared" si="137"/>
        <v>126.04</v>
      </c>
      <c r="R2215" s="5">
        <f t="shared" si="138"/>
        <v>133.01599999999996</v>
      </c>
      <c r="S2215" s="7">
        <f t="shared" si="139"/>
        <v>0.51346427027360864</v>
      </c>
    </row>
    <row r="2216" spans="1:19" ht="15.6">
      <c r="A2216" s="2">
        <v>4699</v>
      </c>
      <c r="B2216" s="3">
        <v>46323</v>
      </c>
      <c r="C2216" s="4">
        <f>YEAR(SalesDataTable[[#This Row],[Order Date]])</f>
        <v>2026</v>
      </c>
      <c r="D2216" s="10" t="str">
        <f>"Q"&amp;ROUNDUP(MONTH(SalesDataTable[[#This Row],[Order Date]])/3,0)</f>
        <v>Q4</v>
      </c>
      <c r="E2216" s="4" t="str">
        <f>TEXT(SalesDataTable[[#This Row],[Order Date]],"mmm")</f>
        <v>Oct</v>
      </c>
      <c r="F2216" s="4" t="s">
        <v>11</v>
      </c>
      <c r="G2216" s="4" t="s">
        <v>25</v>
      </c>
      <c r="H2216" s="4" t="s">
        <v>19</v>
      </c>
      <c r="I2216" s="4" t="s">
        <v>3</v>
      </c>
      <c r="J2216" s="4" t="s">
        <v>4</v>
      </c>
      <c r="K2216" s="4" t="s">
        <v>22</v>
      </c>
      <c r="L2216" s="8">
        <v>1</v>
      </c>
      <c r="M2216" s="5">
        <v>49.72</v>
      </c>
      <c r="N2216" s="6">
        <v>0.05</v>
      </c>
      <c r="O2216" s="5">
        <v>22.5</v>
      </c>
      <c r="P2216" s="5">
        <f t="shared" si="136"/>
        <v>47.233999999999995</v>
      </c>
      <c r="Q2216" s="5">
        <f t="shared" si="137"/>
        <v>22.5</v>
      </c>
      <c r="R2216" s="5">
        <f t="shared" si="138"/>
        <v>24.733999999999995</v>
      </c>
      <c r="S2216" s="7">
        <f t="shared" si="139"/>
        <v>0.52364821950290041</v>
      </c>
    </row>
    <row r="2217" spans="1:19" ht="15.6">
      <c r="A2217" s="2">
        <v>1226</v>
      </c>
      <c r="B2217" s="3">
        <v>46324</v>
      </c>
      <c r="C2217" s="4">
        <f>YEAR(SalesDataTable[[#This Row],[Order Date]])</f>
        <v>2026</v>
      </c>
      <c r="D2217" s="10" t="str">
        <f>"Q"&amp;ROUNDUP(MONTH(SalesDataTable[[#This Row],[Order Date]])/3,0)</f>
        <v>Q4</v>
      </c>
      <c r="E2217" s="4" t="str">
        <f>TEXT(SalesDataTable[[#This Row],[Order Date]],"mmm")</f>
        <v>Oct</v>
      </c>
      <c r="F2217" s="4" t="s">
        <v>0</v>
      </c>
      <c r="G2217" s="4" t="s">
        <v>1</v>
      </c>
      <c r="H2217" s="4" t="s">
        <v>28</v>
      </c>
      <c r="I2217" s="4" t="s">
        <v>3</v>
      </c>
      <c r="J2217" s="4" t="s">
        <v>14</v>
      </c>
      <c r="K2217" s="4" t="s">
        <v>15</v>
      </c>
      <c r="L2217" s="8">
        <v>1</v>
      </c>
      <c r="M2217" s="5">
        <v>36.58</v>
      </c>
      <c r="N2217" s="6">
        <v>0</v>
      </c>
      <c r="O2217" s="5">
        <v>13.5</v>
      </c>
      <c r="P2217" s="5">
        <f t="shared" si="136"/>
        <v>36.58</v>
      </c>
      <c r="Q2217" s="5">
        <f t="shared" si="137"/>
        <v>13.5</v>
      </c>
      <c r="R2217" s="5">
        <f t="shared" si="138"/>
        <v>23.08</v>
      </c>
      <c r="S2217" s="7">
        <f t="shared" si="139"/>
        <v>0.63094587206123565</v>
      </c>
    </row>
    <row r="2218" spans="1:19" ht="15.6">
      <c r="A2218" s="2">
        <v>1245</v>
      </c>
      <c r="B2218" s="3">
        <v>46324</v>
      </c>
      <c r="C2218" s="4">
        <f>YEAR(SalesDataTable[[#This Row],[Order Date]])</f>
        <v>2026</v>
      </c>
      <c r="D2218" s="10" t="str">
        <f>"Q"&amp;ROUNDUP(MONTH(SalesDataTable[[#This Row],[Order Date]])/3,0)</f>
        <v>Q4</v>
      </c>
      <c r="E2218" s="4" t="str">
        <f>TEXT(SalesDataTable[[#This Row],[Order Date]],"mmm")</f>
        <v>Oct</v>
      </c>
      <c r="F2218" s="4" t="s">
        <v>6</v>
      </c>
      <c r="G2218" s="4" t="s">
        <v>27</v>
      </c>
      <c r="H2218" s="4" t="s">
        <v>28</v>
      </c>
      <c r="I2218" s="4" t="s">
        <v>3</v>
      </c>
      <c r="J2218" s="4" t="s">
        <v>34</v>
      </c>
      <c r="K2218" s="4" t="s">
        <v>35</v>
      </c>
      <c r="L2218" s="8">
        <v>2</v>
      </c>
      <c r="M2218" s="5">
        <v>41.06</v>
      </c>
      <c r="N2218" s="6">
        <v>0.05</v>
      </c>
      <c r="O2218" s="5">
        <v>15.07</v>
      </c>
      <c r="P2218" s="5">
        <f t="shared" si="136"/>
        <v>78.013999999999996</v>
      </c>
      <c r="Q2218" s="5">
        <f t="shared" si="137"/>
        <v>30.14</v>
      </c>
      <c r="R2218" s="5">
        <f t="shared" si="138"/>
        <v>47.873999999999995</v>
      </c>
      <c r="S2218" s="7">
        <f t="shared" si="139"/>
        <v>0.6136590868305688</v>
      </c>
    </row>
    <row r="2219" spans="1:19" ht="15.6">
      <c r="A2219" s="2">
        <v>1477</v>
      </c>
      <c r="B2219" s="3">
        <v>46324</v>
      </c>
      <c r="C2219" s="4">
        <f>YEAR(SalesDataTable[[#This Row],[Order Date]])</f>
        <v>2026</v>
      </c>
      <c r="D2219" s="10" t="str">
        <f>"Q"&amp;ROUNDUP(MONTH(SalesDataTable[[#This Row],[Order Date]])/3,0)</f>
        <v>Q4</v>
      </c>
      <c r="E2219" s="4" t="str">
        <f>TEXT(SalesDataTable[[#This Row],[Order Date]],"mmm")</f>
        <v>Oct</v>
      </c>
      <c r="F2219" s="4" t="s">
        <v>6</v>
      </c>
      <c r="G2219" s="4" t="s">
        <v>49</v>
      </c>
      <c r="H2219" s="4" t="s">
        <v>28</v>
      </c>
      <c r="I2219" s="4" t="s">
        <v>3</v>
      </c>
      <c r="J2219" s="4" t="s">
        <v>23</v>
      </c>
      <c r="K2219" s="4" t="s">
        <v>51</v>
      </c>
      <c r="L2219" s="8">
        <v>1</v>
      </c>
      <c r="M2219" s="5">
        <v>121.78</v>
      </c>
      <c r="N2219" s="6">
        <v>0.15</v>
      </c>
      <c r="O2219" s="5">
        <v>61.55</v>
      </c>
      <c r="P2219" s="5">
        <f t="shared" si="136"/>
        <v>103.51300000000001</v>
      </c>
      <c r="Q2219" s="5">
        <f t="shared" si="137"/>
        <v>61.55</v>
      </c>
      <c r="R2219" s="5">
        <f t="shared" si="138"/>
        <v>41.963000000000008</v>
      </c>
      <c r="S2219" s="7">
        <f t="shared" si="139"/>
        <v>0.40538869513974096</v>
      </c>
    </row>
    <row r="2220" spans="1:19" ht="15.6">
      <c r="A2220" s="2">
        <v>1575</v>
      </c>
      <c r="B2220" s="3">
        <v>46324</v>
      </c>
      <c r="C2220" s="4">
        <f>YEAR(SalesDataTable[[#This Row],[Order Date]])</f>
        <v>2026</v>
      </c>
      <c r="D2220" s="10" t="str">
        <f>"Q"&amp;ROUNDUP(MONTH(SalesDataTable[[#This Row],[Order Date]])/3,0)</f>
        <v>Q4</v>
      </c>
      <c r="E2220" s="4" t="str">
        <f>TEXT(SalesDataTable[[#This Row],[Order Date]],"mmm")</f>
        <v>Oct</v>
      </c>
      <c r="F2220" s="4" t="s">
        <v>20</v>
      </c>
      <c r="G2220" s="4" t="s">
        <v>31</v>
      </c>
      <c r="H2220" s="4" t="s">
        <v>8</v>
      </c>
      <c r="I2220" s="4" t="s">
        <v>3</v>
      </c>
      <c r="J2220" s="4" t="s">
        <v>14</v>
      </c>
      <c r="K2220" s="4" t="s">
        <v>44</v>
      </c>
      <c r="L2220" s="8">
        <v>5</v>
      </c>
      <c r="M2220" s="5">
        <v>130.68</v>
      </c>
      <c r="N2220" s="6">
        <v>0.2</v>
      </c>
      <c r="O2220" s="5">
        <v>67.209999999999994</v>
      </c>
      <c r="P2220" s="5">
        <f t="shared" si="136"/>
        <v>522.72000000000014</v>
      </c>
      <c r="Q2220" s="5">
        <f t="shared" si="137"/>
        <v>336.04999999999995</v>
      </c>
      <c r="R2220" s="5">
        <f t="shared" si="138"/>
        <v>186.67000000000019</v>
      </c>
      <c r="S2220" s="7">
        <f t="shared" si="139"/>
        <v>0.35711279461279488</v>
      </c>
    </row>
    <row r="2221" spans="1:19" ht="15.6">
      <c r="A2221" s="2">
        <v>2830</v>
      </c>
      <c r="B2221" s="3">
        <v>46324</v>
      </c>
      <c r="C2221" s="4">
        <f>YEAR(SalesDataTable[[#This Row],[Order Date]])</f>
        <v>2026</v>
      </c>
      <c r="D2221" s="10" t="str">
        <f>"Q"&amp;ROUNDUP(MONTH(SalesDataTable[[#This Row],[Order Date]])/3,0)</f>
        <v>Q4</v>
      </c>
      <c r="E2221" s="4" t="str">
        <f>TEXT(SalesDataTable[[#This Row],[Order Date]],"mmm")</f>
        <v>Oct</v>
      </c>
      <c r="F2221" s="4" t="s">
        <v>11</v>
      </c>
      <c r="G2221" s="4" t="s">
        <v>12</v>
      </c>
      <c r="H2221" s="4" t="s">
        <v>2</v>
      </c>
      <c r="I2221" s="4" t="s">
        <v>13</v>
      </c>
      <c r="J2221" s="4" t="s">
        <v>14</v>
      </c>
      <c r="K2221" s="4" t="s">
        <v>48</v>
      </c>
      <c r="L2221" s="8">
        <v>1</v>
      </c>
      <c r="M2221" s="5">
        <v>161.94999999999999</v>
      </c>
      <c r="N2221" s="6">
        <v>0</v>
      </c>
      <c r="O2221" s="5">
        <v>86.61</v>
      </c>
      <c r="P2221" s="5">
        <f t="shared" si="136"/>
        <v>161.94999999999999</v>
      </c>
      <c r="Q2221" s="5">
        <f t="shared" si="137"/>
        <v>86.61</v>
      </c>
      <c r="R2221" s="5">
        <f t="shared" si="138"/>
        <v>75.339999999999989</v>
      </c>
      <c r="S2221" s="7">
        <f t="shared" si="139"/>
        <v>0.46520531028095086</v>
      </c>
    </row>
    <row r="2222" spans="1:19" ht="15.6">
      <c r="A2222" s="2">
        <v>2884</v>
      </c>
      <c r="B2222" s="3">
        <v>46324</v>
      </c>
      <c r="C2222" s="4">
        <f>YEAR(SalesDataTable[[#This Row],[Order Date]])</f>
        <v>2026</v>
      </c>
      <c r="D2222" s="10" t="str">
        <f>"Q"&amp;ROUNDUP(MONTH(SalesDataTable[[#This Row],[Order Date]])/3,0)</f>
        <v>Q4</v>
      </c>
      <c r="E2222" s="4" t="str">
        <f>TEXT(SalesDataTable[[#This Row],[Order Date]],"mmm")</f>
        <v>Oct</v>
      </c>
      <c r="F2222" s="4" t="s">
        <v>0</v>
      </c>
      <c r="G2222" s="4" t="s">
        <v>50</v>
      </c>
      <c r="H2222" s="4" t="s">
        <v>19</v>
      </c>
      <c r="I2222" s="4" t="s">
        <v>3</v>
      </c>
      <c r="J2222" s="4" t="s">
        <v>4</v>
      </c>
      <c r="K2222" s="4" t="s">
        <v>5</v>
      </c>
      <c r="L2222" s="8">
        <v>2</v>
      </c>
      <c r="M2222" s="5">
        <v>83.6</v>
      </c>
      <c r="N2222" s="6">
        <v>0</v>
      </c>
      <c r="O2222" s="5">
        <v>43.01</v>
      </c>
      <c r="P2222" s="5">
        <f t="shared" si="136"/>
        <v>167.2</v>
      </c>
      <c r="Q2222" s="5">
        <f t="shared" si="137"/>
        <v>86.02</v>
      </c>
      <c r="R2222" s="5">
        <f t="shared" si="138"/>
        <v>81.179999999999993</v>
      </c>
      <c r="S2222" s="7">
        <f t="shared" si="139"/>
        <v>0.48552631578947369</v>
      </c>
    </row>
    <row r="2223" spans="1:19" ht="15.6">
      <c r="A2223" s="2">
        <v>3093</v>
      </c>
      <c r="B2223" s="3">
        <v>46324</v>
      </c>
      <c r="C2223" s="4">
        <f>YEAR(SalesDataTable[[#This Row],[Order Date]])</f>
        <v>2026</v>
      </c>
      <c r="D2223" s="10" t="str">
        <f>"Q"&amp;ROUNDUP(MONTH(SalesDataTable[[#This Row],[Order Date]])/3,0)</f>
        <v>Q4</v>
      </c>
      <c r="E2223" s="4" t="str">
        <f>TEXT(SalesDataTable[[#This Row],[Order Date]],"mmm")</f>
        <v>Oct</v>
      </c>
      <c r="F2223" s="4" t="s">
        <v>20</v>
      </c>
      <c r="G2223" s="4" t="s">
        <v>21</v>
      </c>
      <c r="H2223" s="4" t="s">
        <v>8</v>
      </c>
      <c r="I2223" s="4" t="s">
        <v>16</v>
      </c>
      <c r="J2223" s="4" t="s">
        <v>23</v>
      </c>
      <c r="K2223" s="4" t="s">
        <v>29</v>
      </c>
      <c r="L2223" s="8">
        <v>3</v>
      </c>
      <c r="M2223" s="5">
        <v>194.19</v>
      </c>
      <c r="N2223" s="6">
        <v>0.15</v>
      </c>
      <c r="O2223" s="5">
        <v>104.22</v>
      </c>
      <c r="P2223" s="5">
        <f t="shared" si="136"/>
        <v>495.18449999999996</v>
      </c>
      <c r="Q2223" s="5">
        <f t="shared" si="137"/>
        <v>312.65999999999997</v>
      </c>
      <c r="R2223" s="5">
        <f t="shared" si="138"/>
        <v>182.52449999999999</v>
      </c>
      <c r="S2223" s="7">
        <f t="shared" si="139"/>
        <v>0.36859897674503139</v>
      </c>
    </row>
    <row r="2224" spans="1:19" ht="15.6">
      <c r="A2224" s="2">
        <v>3613</v>
      </c>
      <c r="B2224" s="3">
        <v>46324</v>
      </c>
      <c r="C2224" s="4">
        <f>YEAR(SalesDataTable[[#This Row],[Order Date]])</f>
        <v>2026</v>
      </c>
      <c r="D2224" s="10" t="str">
        <f>"Q"&amp;ROUNDUP(MONTH(SalesDataTable[[#This Row],[Order Date]])/3,0)</f>
        <v>Q4</v>
      </c>
      <c r="E2224" s="4" t="str">
        <f>TEXT(SalesDataTable[[#This Row],[Order Date]],"mmm")</f>
        <v>Oct</v>
      </c>
      <c r="F2224" s="4" t="s">
        <v>6</v>
      </c>
      <c r="G2224" s="4" t="s">
        <v>43</v>
      </c>
      <c r="H2224" s="4" t="s">
        <v>2</v>
      </c>
      <c r="I2224" s="4" t="s">
        <v>3</v>
      </c>
      <c r="J2224" s="4" t="s">
        <v>14</v>
      </c>
      <c r="K2224" s="4" t="s">
        <v>48</v>
      </c>
      <c r="L2224" s="8">
        <v>3</v>
      </c>
      <c r="M2224" s="5">
        <v>167.41</v>
      </c>
      <c r="N2224" s="6">
        <v>0</v>
      </c>
      <c r="O2224" s="5">
        <v>85.33</v>
      </c>
      <c r="P2224" s="5">
        <f t="shared" si="136"/>
        <v>502.23</v>
      </c>
      <c r="Q2224" s="5">
        <f t="shared" si="137"/>
        <v>255.99</v>
      </c>
      <c r="R2224" s="5">
        <f t="shared" si="138"/>
        <v>246.24</v>
      </c>
      <c r="S2224" s="7">
        <f t="shared" si="139"/>
        <v>0.49029329191804549</v>
      </c>
    </row>
    <row r="2225" spans="1:19" ht="15.6">
      <c r="A2225" s="2">
        <v>4496</v>
      </c>
      <c r="B2225" s="3">
        <v>46324</v>
      </c>
      <c r="C2225" s="4">
        <f>YEAR(SalesDataTable[[#This Row],[Order Date]])</f>
        <v>2026</v>
      </c>
      <c r="D2225" s="10" t="str">
        <f>"Q"&amp;ROUNDUP(MONTH(SalesDataTable[[#This Row],[Order Date]])/3,0)</f>
        <v>Q4</v>
      </c>
      <c r="E2225" s="4" t="str">
        <f>TEXT(SalesDataTable[[#This Row],[Order Date]],"mmm")</f>
        <v>Oct</v>
      </c>
      <c r="F2225" s="4" t="s">
        <v>20</v>
      </c>
      <c r="G2225" s="4" t="s">
        <v>33</v>
      </c>
      <c r="H2225" s="4" t="s">
        <v>2</v>
      </c>
      <c r="I2225" s="4" t="s">
        <v>3</v>
      </c>
      <c r="J2225" s="4" t="s">
        <v>34</v>
      </c>
      <c r="K2225" s="4" t="s">
        <v>35</v>
      </c>
      <c r="L2225" s="8">
        <v>2</v>
      </c>
      <c r="M2225" s="5">
        <v>40.83</v>
      </c>
      <c r="N2225" s="6">
        <v>0.1</v>
      </c>
      <c r="O2225" s="5">
        <v>14.91</v>
      </c>
      <c r="P2225" s="5">
        <f t="shared" si="136"/>
        <v>73.494</v>
      </c>
      <c r="Q2225" s="5">
        <f t="shared" si="137"/>
        <v>29.82</v>
      </c>
      <c r="R2225" s="5">
        <f t="shared" si="138"/>
        <v>43.673999999999999</v>
      </c>
      <c r="S2225" s="7">
        <f t="shared" si="139"/>
        <v>0.59425259204833047</v>
      </c>
    </row>
    <row r="2226" spans="1:19" ht="15.6">
      <c r="A2226" s="2">
        <v>5194</v>
      </c>
      <c r="B2226" s="3">
        <v>46324</v>
      </c>
      <c r="C2226" s="4">
        <f>YEAR(SalesDataTable[[#This Row],[Order Date]])</f>
        <v>2026</v>
      </c>
      <c r="D2226" s="10" t="str">
        <f>"Q"&amp;ROUNDUP(MONTH(SalesDataTable[[#This Row],[Order Date]])/3,0)</f>
        <v>Q4</v>
      </c>
      <c r="E2226" s="4" t="str">
        <f>TEXT(SalesDataTable[[#This Row],[Order Date]],"mmm")</f>
        <v>Oct</v>
      </c>
      <c r="F2226" s="4" t="s">
        <v>0</v>
      </c>
      <c r="G2226" s="4" t="s">
        <v>36</v>
      </c>
      <c r="H2226" s="4" t="s">
        <v>8</v>
      </c>
      <c r="I2226" s="4" t="s">
        <v>16</v>
      </c>
      <c r="J2226" s="4" t="s">
        <v>23</v>
      </c>
      <c r="K2226" s="4" t="s">
        <v>40</v>
      </c>
      <c r="L2226" s="8">
        <v>12</v>
      </c>
      <c r="M2226" s="5">
        <v>80.84</v>
      </c>
      <c r="N2226" s="6">
        <v>0.1</v>
      </c>
      <c r="O2226" s="5">
        <v>38.39</v>
      </c>
      <c r="P2226" s="5">
        <f t="shared" si="136"/>
        <v>873.072</v>
      </c>
      <c r="Q2226" s="5">
        <f t="shared" si="137"/>
        <v>460.68</v>
      </c>
      <c r="R2226" s="5">
        <f t="shared" si="138"/>
        <v>412.392</v>
      </c>
      <c r="S2226" s="7">
        <f t="shared" si="139"/>
        <v>0.4723459233602727</v>
      </c>
    </row>
    <row r="2227" spans="1:19" ht="15.6">
      <c r="A2227" s="2">
        <v>339</v>
      </c>
      <c r="B2227" s="3">
        <v>46325</v>
      </c>
      <c r="C2227" s="4">
        <f>YEAR(SalesDataTable[[#This Row],[Order Date]])</f>
        <v>2026</v>
      </c>
      <c r="D2227" s="10" t="str">
        <f>"Q"&amp;ROUNDUP(MONTH(SalesDataTable[[#This Row],[Order Date]])/3,0)</f>
        <v>Q4</v>
      </c>
      <c r="E2227" s="4" t="str">
        <f>TEXT(SalesDataTable[[#This Row],[Order Date]],"mmm")</f>
        <v>Oct</v>
      </c>
      <c r="F2227" s="4" t="s">
        <v>20</v>
      </c>
      <c r="G2227" s="4" t="s">
        <v>47</v>
      </c>
      <c r="H2227" s="4" t="s">
        <v>2</v>
      </c>
      <c r="I2227" s="4" t="s">
        <v>3</v>
      </c>
      <c r="J2227" s="4" t="s">
        <v>4</v>
      </c>
      <c r="K2227" s="4" t="s">
        <v>26</v>
      </c>
      <c r="L2227" s="8">
        <v>1</v>
      </c>
      <c r="M2227" s="5">
        <v>39.65</v>
      </c>
      <c r="N2227" s="6">
        <v>0</v>
      </c>
      <c r="O2227" s="5">
        <v>16.38</v>
      </c>
      <c r="P2227" s="5">
        <f t="shared" si="136"/>
        <v>39.65</v>
      </c>
      <c r="Q2227" s="5">
        <f t="shared" si="137"/>
        <v>16.38</v>
      </c>
      <c r="R2227" s="5">
        <f t="shared" si="138"/>
        <v>23.27</v>
      </c>
      <c r="S2227" s="7">
        <f t="shared" si="139"/>
        <v>0.58688524590163937</v>
      </c>
    </row>
    <row r="2228" spans="1:19" ht="15.6">
      <c r="A2228" s="2">
        <v>1199</v>
      </c>
      <c r="B2228" s="3">
        <v>46325</v>
      </c>
      <c r="C2228" s="4">
        <f>YEAR(SalesDataTable[[#This Row],[Order Date]])</f>
        <v>2026</v>
      </c>
      <c r="D2228" s="10" t="str">
        <f>"Q"&amp;ROUNDUP(MONTH(SalesDataTable[[#This Row],[Order Date]])/3,0)</f>
        <v>Q4</v>
      </c>
      <c r="E2228" s="4" t="str">
        <f>TEXT(SalesDataTable[[#This Row],[Order Date]],"mmm")</f>
        <v>Oct</v>
      </c>
      <c r="F2228" s="4" t="s">
        <v>6</v>
      </c>
      <c r="G2228" s="4" t="s">
        <v>43</v>
      </c>
      <c r="H2228" s="4" t="s">
        <v>2</v>
      </c>
      <c r="I2228" s="4" t="s">
        <v>13</v>
      </c>
      <c r="J2228" s="4" t="s">
        <v>4</v>
      </c>
      <c r="K2228" s="4" t="s">
        <v>30</v>
      </c>
      <c r="L2228" s="8">
        <v>1</v>
      </c>
      <c r="M2228" s="5">
        <v>102.47</v>
      </c>
      <c r="N2228" s="6">
        <v>0.1</v>
      </c>
      <c r="O2228" s="5">
        <v>49.75</v>
      </c>
      <c r="P2228" s="5">
        <f t="shared" si="136"/>
        <v>92.222999999999999</v>
      </c>
      <c r="Q2228" s="5">
        <f t="shared" si="137"/>
        <v>49.75</v>
      </c>
      <c r="R2228" s="5">
        <f t="shared" si="138"/>
        <v>42.472999999999999</v>
      </c>
      <c r="S2228" s="7">
        <f t="shared" si="139"/>
        <v>0.46054671828068922</v>
      </c>
    </row>
    <row r="2229" spans="1:19" ht="15.6">
      <c r="A2229" s="2">
        <v>1253</v>
      </c>
      <c r="B2229" s="3">
        <v>46325</v>
      </c>
      <c r="C2229" s="4">
        <f>YEAR(SalesDataTable[[#This Row],[Order Date]])</f>
        <v>2026</v>
      </c>
      <c r="D2229" s="10" t="str">
        <f>"Q"&amp;ROUNDUP(MONTH(SalesDataTable[[#This Row],[Order Date]])/3,0)</f>
        <v>Q4</v>
      </c>
      <c r="E2229" s="4" t="str">
        <f>TEXT(SalesDataTable[[#This Row],[Order Date]],"mmm")</f>
        <v>Oct</v>
      </c>
      <c r="F2229" s="4" t="s">
        <v>20</v>
      </c>
      <c r="G2229" s="4" t="s">
        <v>47</v>
      </c>
      <c r="H2229" s="4" t="s">
        <v>19</v>
      </c>
      <c r="I2229" s="4" t="s">
        <v>16</v>
      </c>
      <c r="J2229" s="4" t="s">
        <v>34</v>
      </c>
      <c r="K2229" s="4" t="s">
        <v>35</v>
      </c>
      <c r="L2229" s="8">
        <v>2</v>
      </c>
      <c r="M2229" s="5">
        <v>40.43</v>
      </c>
      <c r="N2229" s="6">
        <v>0</v>
      </c>
      <c r="O2229" s="5">
        <v>14.88</v>
      </c>
      <c r="P2229" s="5">
        <f t="shared" si="136"/>
        <v>80.86</v>
      </c>
      <c r="Q2229" s="5">
        <f t="shared" si="137"/>
        <v>29.76</v>
      </c>
      <c r="R2229" s="5">
        <f t="shared" si="138"/>
        <v>51.099999999999994</v>
      </c>
      <c r="S2229" s="7">
        <f t="shared" si="139"/>
        <v>0.63195646796932969</v>
      </c>
    </row>
    <row r="2230" spans="1:19" ht="15.6">
      <c r="A2230" s="2">
        <v>1407</v>
      </c>
      <c r="B2230" s="3">
        <v>46325</v>
      </c>
      <c r="C2230" s="4">
        <f>YEAR(SalesDataTable[[#This Row],[Order Date]])</f>
        <v>2026</v>
      </c>
      <c r="D2230" s="10" t="str">
        <f>"Q"&amp;ROUNDUP(MONTH(SalesDataTable[[#This Row],[Order Date]])/3,0)</f>
        <v>Q4</v>
      </c>
      <c r="E2230" s="4" t="str">
        <f>TEXT(SalesDataTable[[#This Row],[Order Date]],"mmm")</f>
        <v>Oct</v>
      </c>
      <c r="F2230" s="4" t="s">
        <v>20</v>
      </c>
      <c r="G2230" s="4" t="s">
        <v>33</v>
      </c>
      <c r="H2230" s="4" t="s">
        <v>19</v>
      </c>
      <c r="I2230" s="4" t="s">
        <v>16</v>
      </c>
      <c r="J2230" s="4" t="s">
        <v>14</v>
      </c>
      <c r="K2230" s="4" t="s">
        <v>15</v>
      </c>
      <c r="L2230" s="8">
        <v>2</v>
      </c>
      <c r="M2230" s="5">
        <v>35.880000000000003</v>
      </c>
      <c r="N2230" s="6">
        <v>0.05</v>
      </c>
      <c r="O2230" s="5">
        <v>13.52</v>
      </c>
      <c r="P2230" s="5">
        <f t="shared" si="136"/>
        <v>68.171999999999997</v>
      </c>
      <c r="Q2230" s="5">
        <f t="shared" si="137"/>
        <v>27.04</v>
      </c>
      <c r="R2230" s="5">
        <f t="shared" si="138"/>
        <v>41.131999999999998</v>
      </c>
      <c r="S2230" s="7">
        <f t="shared" si="139"/>
        <v>0.60335621662852779</v>
      </c>
    </row>
    <row r="2231" spans="1:19" ht="15.6">
      <c r="A2231" s="2">
        <v>2532</v>
      </c>
      <c r="B2231" s="3">
        <v>46325</v>
      </c>
      <c r="C2231" s="4">
        <f>YEAR(SalesDataTable[[#This Row],[Order Date]])</f>
        <v>2026</v>
      </c>
      <c r="D2231" s="10" t="str">
        <f>"Q"&amp;ROUNDUP(MONTH(SalesDataTable[[#This Row],[Order Date]])/3,0)</f>
        <v>Q4</v>
      </c>
      <c r="E2231" s="4" t="str">
        <f>TEXT(SalesDataTable[[#This Row],[Order Date]],"mmm")</f>
        <v>Oct</v>
      </c>
      <c r="F2231" s="4" t="s">
        <v>0</v>
      </c>
      <c r="G2231" s="4" t="s">
        <v>50</v>
      </c>
      <c r="H2231" s="4" t="s">
        <v>28</v>
      </c>
      <c r="I2231" s="4" t="s">
        <v>13</v>
      </c>
      <c r="J2231" s="4" t="s">
        <v>4</v>
      </c>
      <c r="K2231" s="4" t="s">
        <v>5</v>
      </c>
      <c r="L2231" s="8">
        <v>1</v>
      </c>
      <c r="M2231" s="5">
        <v>80.400000000000006</v>
      </c>
      <c r="N2231" s="6">
        <v>0</v>
      </c>
      <c r="O2231" s="5">
        <v>43.34</v>
      </c>
      <c r="P2231" s="5">
        <f t="shared" si="136"/>
        <v>80.400000000000006</v>
      </c>
      <c r="Q2231" s="5">
        <f t="shared" si="137"/>
        <v>43.34</v>
      </c>
      <c r="R2231" s="5">
        <f t="shared" si="138"/>
        <v>37.06</v>
      </c>
      <c r="S2231" s="7">
        <f t="shared" si="139"/>
        <v>0.46094527363184079</v>
      </c>
    </row>
    <row r="2232" spans="1:19" ht="15.6">
      <c r="A2232" s="2">
        <v>307</v>
      </c>
      <c r="B2232" s="3">
        <v>46326</v>
      </c>
      <c r="C2232" s="4">
        <f>YEAR(SalesDataTable[[#This Row],[Order Date]])</f>
        <v>2026</v>
      </c>
      <c r="D2232" s="10" t="str">
        <f>"Q"&amp;ROUNDUP(MONTH(SalesDataTable[[#This Row],[Order Date]])/3,0)</f>
        <v>Q4</v>
      </c>
      <c r="E2232" s="4" t="str">
        <f>TEXT(SalesDataTable[[#This Row],[Order Date]],"mmm")</f>
        <v>Oct</v>
      </c>
      <c r="F2232" s="4" t="s">
        <v>20</v>
      </c>
      <c r="G2232" s="4" t="s">
        <v>33</v>
      </c>
      <c r="H2232" s="4" t="s">
        <v>2</v>
      </c>
      <c r="I2232" s="4" t="s">
        <v>3</v>
      </c>
      <c r="J2232" s="4" t="s">
        <v>34</v>
      </c>
      <c r="K2232" s="4" t="s">
        <v>42</v>
      </c>
      <c r="L2232" s="8">
        <v>1</v>
      </c>
      <c r="M2232" s="5">
        <v>37.08</v>
      </c>
      <c r="N2232" s="6">
        <v>0</v>
      </c>
      <c r="O2232" s="5">
        <v>13.62</v>
      </c>
      <c r="P2232" s="5">
        <f t="shared" si="136"/>
        <v>37.08</v>
      </c>
      <c r="Q2232" s="5">
        <f t="shared" si="137"/>
        <v>13.62</v>
      </c>
      <c r="R2232" s="5">
        <f t="shared" si="138"/>
        <v>23.46</v>
      </c>
      <c r="S2232" s="7">
        <f t="shared" si="139"/>
        <v>0.63268608414239491</v>
      </c>
    </row>
    <row r="2233" spans="1:19" ht="15.6">
      <c r="A2233" s="2">
        <v>3257</v>
      </c>
      <c r="B2233" s="3">
        <v>46326</v>
      </c>
      <c r="C2233" s="4">
        <f>YEAR(SalesDataTable[[#This Row],[Order Date]])</f>
        <v>2026</v>
      </c>
      <c r="D2233" s="10" t="str">
        <f>"Q"&amp;ROUNDUP(MONTH(SalesDataTable[[#This Row],[Order Date]])/3,0)</f>
        <v>Q4</v>
      </c>
      <c r="E2233" s="4" t="str">
        <f>TEXT(SalesDataTable[[#This Row],[Order Date]],"mmm")</f>
        <v>Oct</v>
      </c>
      <c r="F2233" s="4" t="s">
        <v>20</v>
      </c>
      <c r="G2233" s="4" t="s">
        <v>21</v>
      </c>
      <c r="H2233" s="4" t="s">
        <v>19</v>
      </c>
      <c r="I2233" s="4" t="s">
        <v>13</v>
      </c>
      <c r="J2233" s="4" t="s">
        <v>14</v>
      </c>
      <c r="K2233" s="4" t="s">
        <v>48</v>
      </c>
      <c r="L2233" s="8">
        <v>6</v>
      </c>
      <c r="M2233" s="5">
        <v>165.92</v>
      </c>
      <c r="N2233" s="6">
        <v>0</v>
      </c>
      <c r="O2233" s="5">
        <v>87.55</v>
      </c>
      <c r="P2233" s="5">
        <f t="shared" si="136"/>
        <v>995.52</v>
      </c>
      <c r="Q2233" s="5">
        <f t="shared" si="137"/>
        <v>525.29999999999995</v>
      </c>
      <c r="R2233" s="5">
        <f t="shared" si="138"/>
        <v>470.22</v>
      </c>
      <c r="S2233" s="7">
        <f t="shared" si="139"/>
        <v>0.4723360655737705</v>
      </c>
    </row>
    <row r="2234" spans="1:19" ht="15.6">
      <c r="A2234" s="2">
        <v>3739</v>
      </c>
      <c r="B2234" s="3">
        <v>46326</v>
      </c>
      <c r="C2234" s="4">
        <f>YEAR(SalesDataTable[[#This Row],[Order Date]])</f>
        <v>2026</v>
      </c>
      <c r="D2234" s="10" t="str">
        <f>"Q"&amp;ROUNDUP(MONTH(SalesDataTable[[#This Row],[Order Date]])/3,0)</f>
        <v>Q4</v>
      </c>
      <c r="E2234" s="4" t="str">
        <f>TEXT(SalesDataTable[[#This Row],[Order Date]],"mmm")</f>
        <v>Oct</v>
      </c>
      <c r="F2234" s="4" t="s">
        <v>6</v>
      </c>
      <c r="G2234" s="4" t="s">
        <v>43</v>
      </c>
      <c r="H2234" s="4" t="s">
        <v>28</v>
      </c>
      <c r="I2234" s="4" t="s">
        <v>13</v>
      </c>
      <c r="J2234" s="4" t="s">
        <v>14</v>
      </c>
      <c r="K2234" s="4" t="s">
        <v>44</v>
      </c>
      <c r="L2234" s="8">
        <v>1</v>
      </c>
      <c r="M2234" s="5">
        <v>135.19</v>
      </c>
      <c r="N2234" s="6">
        <v>0</v>
      </c>
      <c r="O2234" s="5">
        <v>68.319999999999993</v>
      </c>
      <c r="P2234" s="5">
        <f t="shared" si="136"/>
        <v>135.19</v>
      </c>
      <c r="Q2234" s="5">
        <f t="shared" si="137"/>
        <v>68.319999999999993</v>
      </c>
      <c r="R2234" s="5">
        <f t="shared" si="138"/>
        <v>66.87</v>
      </c>
      <c r="S2234" s="7">
        <f t="shared" si="139"/>
        <v>0.49463717730601381</v>
      </c>
    </row>
    <row r="2235" spans="1:19" ht="15.6">
      <c r="A2235" s="2">
        <v>77</v>
      </c>
      <c r="B2235" s="3">
        <v>46327</v>
      </c>
      <c r="C2235" s="4">
        <f>YEAR(SalesDataTable[[#This Row],[Order Date]])</f>
        <v>2026</v>
      </c>
      <c r="D2235" s="10" t="str">
        <f>"Q"&amp;ROUNDUP(MONTH(SalesDataTable[[#This Row],[Order Date]])/3,0)</f>
        <v>Q4</v>
      </c>
      <c r="E2235" s="4" t="str">
        <f>TEXT(SalesDataTable[[#This Row],[Order Date]],"mmm")</f>
        <v>Nov</v>
      </c>
      <c r="F2235" s="4" t="s">
        <v>6</v>
      </c>
      <c r="G2235" s="4" t="s">
        <v>41</v>
      </c>
      <c r="H2235" s="4" t="s">
        <v>2</v>
      </c>
      <c r="I2235" s="4" t="s">
        <v>13</v>
      </c>
      <c r="J2235" s="4" t="s">
        <v>14</v>
      </c>
      <c r="K2235" s="4" t="s">
        <v>44</v>
      </c>
      <c r="L2235" s="8">
        <v>2</v>
      </c>
      <c r="M2235" s="5">
        <v>133.96</v>
      </c>
      <c r="N2235" s="6">
        <v>0.1</v>
      </c>
      <c r="O2235" s="5">
        <v>65.44</v>
      </c>
      <c r="P2235" s="5">
        <f t="shared" si="136"/>
        <v>241.12800000000001</v>
      </c>
      <c r="Q2235" s="5">
        <f t="shared" si="137"/>
        <v>130.88</v>
      </c>
      <c r="R2235" s="5">
        <f t="shared" si="138"/>
        <v>110.24800000000002</v>
      </c>
      <c r="S2235" s="7">
        <f t="shared" si="139"/>
        <v>0.4572177432732823</v>
      </c>
    </row>
    <row r="2236" spans="1:19" ht="15.6">
      <c r="A2236" s="2">
        <v>461</v>
      </c>
      <c r="B2236" s="3">
        <v>46327</v>
      </c>
      <c r="C2236" s="4">
        <f>YEAR(SalesDataTable[[#This Row],[Order Date]])</f>
        <v>2026</v>
      </c>
      <c r="D2236" s="10" t="str">
        <f>"Q"&amp;ROUNDUP(MONTH(SalesDataTable[[#This Row],[Order Date]])/3,0)</f>
        <v>Q4</v>
      </c>
      <c r="E2236" s="4" t="str">
        <f>TEXT(SalesDataTable[[#This Row],[Order Date]],"mmm")</f>
        <v>Nov</v>
      </c>
      <c r="F2236" s="4" t="s">
        <v>6</v>
      </c>
      <c r="G2236" s="4" t="s">
        <v>41</v>
      </c>
      <c r="H2236" s="4" t="s">
        <v>28</v>
      </c>
      <c r="I2236" s="4" t="s">
        <v>16</v>
      </c>
      <c r="J2236" s="4" t="s">
        <v>4</v>
      </c>
      <c r="K2236" s="4" t="s">
        <v>22</v>
      </c>
      <c r="L2236" s="8">
        <v>3</v>
      </c>
      <c r="M2236" s="5">
        <v>51.67</v>
      </c>
      <c r="N2236" s="6">
        <v>0.05</v>
      </c>
      <c r="O2236" s="5">
        <v>22.8</v>
      </c>
      <c r="P2236" s="5">
        <f t="shared" si="136"/>
        <v>147.25949999999997</v>
      </c>
      <c r="Q2236" s="5">
        <f t="shared" si="137"/>
        <v>68.400000000000006</v>
      </c>
      <c r="R2236" s="5">
        <f t="shared" si="138"/>
        <v>78.859499999999969</v>
      </c>
      <c r="S2236" s="7">
        <f t="shared" si="139"/>
        <v>0.53551383781691497</v>
      </c>
    </row>
    <row r="2237" spans="1:19" ht="15.6">
      <c r="A2237" s="2">
        <v>732</v>
      </c>
      <c r="B2237" s="3">
        <v>46327</v>
      </c>
      <c r="C2237" s="4">
        <f>YEAR(SalesDataTable[[#This Row],[Order Date]])</f>
        <v>2026</v>
      </c>
      <c r="D2237" s="10" t="str">
        <f>"Q"&amp;ROUNDUP(MONTH(SalesDataTable[[#This Row],[Order Date]])/3,0)</f>
        <v>Q4</v>
      </c>
      <c r="E2237" s="4" t="str">
        <f>TEXT(SalesDataTable[[#This Row],[Order Date]],"mmm")</f>
        <v>Nov</v>
      </c>
      <c r="F2237" s="4" t="s">
        <v>6</v>
      </c>
      <c r="G2237" s="4" t="s">
        <v>7</v>
      </c>
      <c r="H2237" s="4" t="s">
        <v>28</v>
      </c>
      <c r="I2237" s="4" t="s">
        <v>3</v>
      </c>
      <c r="J2237" s="4" t="s">
        <v>9</v>
      </c>
      <c r="K2237" s="4" t="s">
        <v>37</v>
      </c>
      <c r="L2237" s="8">
        <v>1</v>
      </c>
      <c r="M2237" s="5">
        <v>150.46</v>
      </c>
      <c r="N2237" s="6">
        <v>0.15</v>
      </c>
      <c r="O2237" s="5">
        <v>78.39</v>
      </c>
      <c r="P2237" s="5">
        <f t="shared" si="136"/>
        <v>127.89100000000001</v>
      </c>
      <c r="Q2237" s="5">
        <f t="shared" si="137"/>
        <v>78.39</v>
      </c>
      <c r="R2237" s="5">
        <f t="shared" si="138"/>
        <v>49.501000000000005</v>
      </c>
      <c r="S2237" s="7">
        <f t="shared" si="139"/>
        <v>0.38705616501552104</v>
      </c>
    </row>
    <row r="2238" spans="1:19" ht="15.6">
      <c r="A2238" s="2">
        <v>919</v>
      </c>
      <c r="B2238" s="3">
        <v>46327</v>
      </c>
      <c r="C2238" s="4">
        <f>YEAR(SalesDataTable[[#This Row],[Order Date]])</f>
        <v>2026</v>
      </c>
      <c r="D2238" s="10" t="str">
        <f>"Q"&amp;ROUNDUP(MONTH(SalesDataTable[[#This Row],[Order Date]])/3,0)</f>
        <v>Q4</v>
      </c>
      <c r="E2238" s="4" t="str">
        <f>TEXT(SalesDataTable[[#This Row],[Order Date]],"mmm")</f>
        <v>Nov</v>
      </c>
      <c r="F2238" s="4" t="s">
        <v>20</v>
      </c>
      <c r="G2238" s="4" t="s">
        <v>47</v>
      </c>
      <c r="H2238" s="4" t="s">
        <v>2</v>
      </c>
      <c r="I2238" s="4" t="s">
        <v>13</v>
      </c>
      <c r="J2238" s="4" t="s">
        <v>4</v>
      </c>
      <c r="K2238" s="4" t="s">
        <v>30</v>
      </c>
      <c r="L2238" s="8">
        <v>1</v>
      </c>
      <c r="M2238" s="5">
        <v>103.53</v>
      </c>
      <c r="N2238" s="6">
        <v>0.1</v>
      </c>
      <c r="O2238" s="5">
        <v>51.75</v>
      </c>
      <c r="P2238" s="5">
        <f t="shared" si="136"/>
        <v>93.177000000000007</v>
      </c>
      <c r="Q2238" s="5">
        <f t="shared" si="137"/>
        <v>51.75</v>
      </c>
      <c r="R2238" s="5">
        <f t="shared" si="138"/>
        <v>41.427000000000007</v>
      </c>
      <c r="S2238" s="7">
        <f t="shared" si="139"/>
        <v>0.4446054283782479</v>
      </c>
    </row>
    <row r="2239" spans="1:19" ht="15.6">
      <c r="A2239" s="2">
        <v>949</v>
      </c>
      <c r="B2239" s="3">
        <v>46327</v>
      </c>
      <c r="C2239" s="4">
        <f>YEAR(SalesDataTable[[#This Row],[Order Date]])</f>
        <v>2026</v>
      </c>
      <c r="D2239" s="10" t="str">
        <f>"Q"&amp;ROUNDUP(MONTH(SalesDataTable[[#This Row],[Order Date]])/3,0)</f>
        <v>Q4</v>
      </c>
      <c r="E2239" s="4" t="str">
        <f>TEXT(SalesDataTable[[#This Row],[Order Date]],"mmm")</f>
        <v>Nov</v>
      </c>
      <c r="F2239" s="4" t="s">
        <v>11</v>
      </c>
      <c r="G2239" s="4" t="s">
        <v>12</v>
      </c>
      <c r="H2239" s="4" t="s">
        <v>2</v>
      </c>
      <c r="I2239" s="4" t="s">
        <v>3</v>
      </c>
      <c r="J2239" s="4" t="s">
        <v>4</v>
      </c>
      <c r="K2239" s="4" t="s">
        <v>30</v>
      </c>
      <c r="L2239" s="8">
        <v>4</v>
      </c>
      <c r="M2239" s="5">
        <v>103.33</v>
      </c>
      <c r="N2239" s="6">
        <v>0</v>
      </c>
      <c r="O2239" s="5">
        <v>49.15</v>
      </c>
      <c r="P2239" s="5">
        <f t="shared" si="136"/>
        <v>413.32</v>
      </c>
      <c r="Q2239" s="5">
        <f t="shared" si="137"/>
        <v>196.6</v>
      </c>
      <c r="R2239" s="5">
        <f t="shared" si="138"/>
        <v>216.72</v>
      </c>
      <c r="S2239" s="7">
        <f t="shared" si="139"/>
        <v>0.5243394948224136</v>
      </c>
    </row>
    <row r="2240" spans="1:19" ht="15.6">
      <c r="A2240" s="2">
        <v>1185</v>
      </c>
      <c r="B2240" s="3">
        <v>46327</v>
      </c>
      <c r="C2240" s="4">
        <f>YEAR(SalesDataTable[[#This Row],[Order Date]])</f>
        <v>2026</v>
      </c>
      <c r="D2240" s="10" t="str">
        <f>"Q"&amp;ROUNDUP(MONTH(SalesDataTable[[#This Row],[Order Date]])/3,0)</f>
        <v>Q4</v>
      </c>
      <c r="E2240" s="4" t="str">
        <f>TEXT(SalesDataTable[[#This Row],[Order Date]],"mmm")</f>
        <v>Nov</v>
      </c>
      <c r="F2240" s="4" t="s">
        <v>20</v>
      </c>
      <c r="G2240" s="4" t="s">
        <v>33</v>
      </c>
      <c r="H2240" s="4" t="s">
        <v>8</v>
      </c>
      <c r="I2240" s="4" t="s">
        <v>16</v>
      </c>
      <c r="J2240" s="4" t="s">
        <v>14</v>
      </c>
      <c r="K2240" s="4" t="s">
        <v>15</v>
      </c>
      <c r="L2240" s="8">
        <v>5</v>
      </c>
      <c r="M2240" s="5">
        <v>37.08</v>
      </c>
      <c r="N2240" s="6">
        <v>0.15</v>
      </c>
      <c r="O2240" s="5">
        <v>13.27</v>
      </c>
      <c r="P2240" s="5">
        <f t="shared" si="136"/>
        <v>157.58999999999997</v>
      </c>
      <c r="Q2240" s="5">
        <f t="shared" si="137"/>
        <v>66.349999999999994</v>
      </c>
      <c r="R2240" s="5">
        <f t="shared" si="138"/>
        <v>91.239999999999981</v>
      </c>
      <c r="S2240" s="7">
        <f t="shared" si="139"/>
        <v>0.57897074687480166</v>
      </c>
    </row>
    <row r="2241" spans="1:19" ht="15.6">
      <c r="A2241" s="2">
        <v>1248</v>
      </c>
      <c r="B2241" s="3">
        <v>46327</v>
      </c>
      <c r="C2241" s="4">
        <f>YEAR(SalesDataTable[[#This Row],[Order Date]])</f>
        <v>2026</v>
      </c>
      <c r="D2241" s="10" t="str">
        <f>"Q"&amp;ROUNDUP(MONTH(SalesDataTable[[#This Row],[Order Date]])/3,0)</f>
        <v>Q4</v>
      </c>
      <c r="E2241" s="4" t="str">
        <f>TEXT(SalesDataTable[[#This Row],[Order Date]],"mmm")</f>
        <v>Nov</v>
      </c>
      <c r="F2241" s="4" t="s">
        <v>0</v>
      </c>
      <c r="G2241" s="4" t="s">
        <v>1</v>
      </c>
      <c r="H2241" s="4" t="s">
        <v>8</v>
      </c>
      <c r="I2241" s="4" t="s">
        <v>16</v>
      </c>
      <c r="J2241" s="4" t="s">
        <v>14</v>
      </c>
      <c r="K2241" s="4" t="s">
        <v>44</v>
      </c>
      <c r="L2241" s="8">
        <v>5</v>
      </c>
      <c r="M2241" s="5">
        <v>132.33000000000001</v>
      </c>
      <c r="N2241" s="6">
        <v>0.2</v>
      </c>
      <c r="O2241" s="5">
        <v>65.2</v>
      </c>
      <c r="P2241" s="5">
        <f t="shared" si="136"/>
        <v>529.32000000000005</v>
      </c>
      <c r="Q2241" s="5">
        <f t="shared" si="137"/>
        <v>326</v>
      </c>
      <c r="R2241" s="5">
        <f t="shared" si="138"/>
        <v>203.32000000000005</v>
      </c>
      <c r="S2241" s="7">
        <f t="shared" si="139"/>
        <v>0.3841154689034989</v>
      </c>
    </row>
    <row r="2242" spans="1:19" ht="15.6">
      <c r="A2242" s="2">
        <v>2129</v>
      </c>
      <c r="B2242" s="3">
        <v>46327</v>
      </c>
      <c r="C2242" s="4">
        <f>YEAR(SalesDataTable[[#This Row],[Order Date]])</f>
        <v>2026</v>
      </c>
      <c r="D2242" s="10" t="str">
        <f>"Q"&amp;ROUNDUP(MONTH(SalesDataTable[[#This Row],[Order Date]])/3,0)</f>
        <v>Q4</v>
      </c>
      <c r="E2242" s="4" t="str">
        <f>TEXT(SalesDataTable[[#This Row],[Order Date]],"mmm")</f>
        <v>Nov</v>
      </c>
      <c r="F2242" s="4" t="s">
        <v>20</v>
      </c>
      <c r="G2242" s="4" t="s">
        <v>47</v>
      </c>
      <c r="H2242" s="4" t="s">
        <v>19</v>
      </c>
      <c r="I2242" s="4" t="s">
        <v>13</v>
      </c>
      <c r="J2242" s="4" t="s">
        <v>4</v>
      </c>
      <c r="K2242" s="4" t="s">
        <v>22</v>
      </c>
      <c r="L2242" s="8">
        <v>2</v>
      </c>
      <c r="M2242" s="5">
        <v>50.43</v>
      </c>
      <c r="N2242" s="6">
        <v>0</v>
      </c>
      <c r="O2242" s="5">
        <v>22.54</v>
      </c>
      <c r="P2242" s="5">
        <f t="shared" ref="P2242:P2305" si="140">L2242*M2242*(1-N2242)</f>
        <v>100.86</v>
      </c>
      <c r="Q2242" s="5">
        <f t="shared" ref="Q2242:Q2305" si="141">L2242*O2242</f>
        <v>45.08</v>
      </c>
      <c r="R2242" s="5">
        <f t="shared" ref="R2242:R2305" si="142">P2242-Q2242</f>
        <v>55.78</v>
      </c>
      <c r="S2242" s="7">
        <f t="shared" ref="S2242:S2305" si="143">IFERROR(R2242/P2242,0)</f>
        <v>0.55304382312115807</v>
      </c>
    </row>
    <row r="2243" spans="1:19" ht="15.6">
      <c r="A2243" s="2">
        <v>2850</v>
      </c>
      <c r="B2243" s="3">
        <v>46327</v>
      </c>
      <c r="C2243" s="4">
        <f>YEAR(SalesDataTable[[#This Row],[Order Date]])</f>
        <v>2026</v>
      </c>
      <c r="D2243" s="10" t="str">
        <f>"Q"&amp;ROUNDUP(MONTH(SalesDataTable[[#This Row],[Order Date]])/3,0)</f>
        <v>Q4</v>
      </c>
      <c r="E2243" s="4" t="str">
        <f>TEXT(SalesDataTable[[#This Row],[Order Date]],"mmm")</f>
        <v>Nov</v>
      </c>
      <c r="F2243" s="4" t="s">
        <v>11</v>
      </c>
      <c r="G2243" s="4" t="s">
        <v>12</v>
      </c>
      <c r="H2243" s="4" t="s">
        <v>8</v>
      </c>
      <c r="I2243" s="4" t="s">
        <v>3</v>
      </c>
      <c r="J2243" s="4" t="s">
        <v>34</v>
      </c>
      <c r="K2243" s="4" t="s">
        <v>45</v>
      </c>
      <c r="L2243" s="8">
        <v>3</v>
      </c>
      <c r="M2243" s="5">
        <v>50.05</v>
      </c>
      <c r="N2243" s="6">
        <v>0.15</v>
      </c>
      <c r="O2243" s="5">
        <v>22.36</v>
      </c>
      <c r="P2243" s="5">
        <f t="shared" si="140"/>
        <v>127.62749999999998</v>
      </c>
      <c r="Q2243" s="5">
        <f t="shared" si="141"/>
        <v>67.08</v>
      </c>
      <c r="R2243" s="5">
        <f t="shared" si="142"/>
        <v>60.547499999999985</v>
      </c>
      <c r="S2243" s="7">
        <f t="shared" si="143"/>
        <v>0.47440794499618022</v>
      </c>
    </row>
    <row r="2244" spans="1:19" ht="15.6">
      <c r="A2244" s="2">
        <v>3477</v>
      </c>
      <c r="B2244" s="3">
        <v>46327</v>
      </c>
      <c r="C2244" s="4">
        <f>YEAR(SalesDataTable[[#This Row],[Order Date]])</f>
        <v>2026</v>
      </c>
      <c r="D2244" s="10" t="str">
        <f>"Q"&amp;ROUNDUP(MONTH(SalesDataTable[[#This Row],[Order Date]])/3,0)</f>
        <v>Q4</v>
      </c>
      <c r="E2244" s="4" t="str">
        <f>TEXT(SalesDataTable[[#This Row],[Order Date]],"mmm")</f>
        <v>Nov</v>
      </c>
      <c r="F2244" s="4" t="s">
        <v>20</v>
      </c>
      <c r="G2244" s="4" t="s">
        <v>47</v>
      </c>
      <c r="H2244" s="4" t="s">
        <v>2</v>
      </c>
      <c r="I2244" s="4" t="s">
        <v>3</v>
      </c>
      <c r="J2244" s="4" t="s">
        <v>23</v>
      </c>
      <c r="K2244" s="4" t="s">
        <v>29</v>
      </c>
      <c r="L2244" s="8">
        <v>1</v>
      </c>
      <c r="M2244" s="5">
        <v>197.14</v>
      </c>
      <c r="N2244" s="6">
        <v>0.05</v>
      </c>
      <c r="O2244" s="5">
        <v>102.87</v>
      </c>
      <c r="P2244" s="5">
        <f t="shared" si="140"/>
        <v>187.28299999999999</v>
      </c>
      <c r="Q2244" s="5">
        <f t="shared" si="141"/>
        <v>102.87</v>
      </c>
      <c r="R2244" s="5">
        <f t="shared" si="142"/>
        <v>84.412999999999982</v>
      </c>
      <c r="S2244" s="7">
        <f t="shared" si="143"/>
        <v>0.45072430492890431</v>
      </c>
    </row>
    <row r="2245" spans="1:19" ht="15.6">
      <c r="A2245" s="2">
        <v>4673</v>
      </c>
      <c r="B2245" s="3">
        <v>46327</v>
      </c>
      <c r="C2245" s="4">
        <f>YEAR(SalesDataTable[[#This Row],[Order Date]])</f>
        <v>2026</v>
      </c>
      <c r="D2245" s="10" t="str">
        <f>"Q"&amp;ROUNDUP(MONTH(SalesDataTable[[#This Row],[Order Date]])/3,0)</f>
        <v>Q4</v>
      </c>
      <c r="E2245" s="4" t="str">
        <f>TEXT(SalesDataTable[[#This Row],[Order Date]],"mmm")</f>
        <v>Nov</v>
      </c>
      <c r="F2245" s="4" t="s">
        <v>0</v>
      </c>
      <c r="G2245" s="4" t="s">
        <v>1</v>
      </c>
      <c r="H2245" s="4" t="s">
        <v>8</v>
      </c>
      <c r="I2245" s="4" t="s">
        <v>16</v>
      </c>
      <c r="J2245" s="4" t="s">
        <v>9</v>
      </c>
      <c r="K2245" s="4" t="s">
        <v>46</v>
      </c>
      <c r="L2245" s="8">
        <v>5</v>
      </c>
      <c r="M2245" s="5">
        <v>72.13</v>
      </c>
      <c r="N2245" s="6">
        <v>0.1</v>
      </c>
      <c r="O2245" s="5">
        <v>31.41</v>
      </c>
      <c r="P2245" s="5">
        <f t="shared" si="140"/>
        <v>324.58499999999998</v>
      </c>
      <c r="Q2245" s="5">
        <f t="shared" si="141"/>
        <v>157.05000000000001</v>
      </c>
      <c r="R2245" s="5">
        <f t="shared" si="142"/>
        <v>167.53499999999997</v>
      </c>
      <c r="S2245" s="7">
        <f t="shared" si="143"/>
        <v>0.51615139331762094</v>
      </c>
    </row>
    <row r="2246" spans="1:19" ht="15.6">
      <c r="A2246" s="2">
        <v>4679</v>
      </c>
      <c r="B2246" s="3">
        <v>46327</v>
      </c>
      <c r="C2246" s="4">
        <f>YEAR(SalesDataTable[[#This Row],[Order Date]])</f>
        <v>2026</v>
      </c>
      <c r="D2246" s="10" t="str">
        <f>"Q"&amp;ROUNDUP(MONTH(SalesDataTable[[#This Row],[Order Date]])/3,0)</f>
        <v>Q4</v>
      </c>
      <c r="E2246" s="4" t="str">
        <f>TEXT(SalesDataTable[[#This Row],[Order Date]],"mmm")</f>
        <v>Nov</v>
      </c>
      <c r="F2246" s="4" t="s">
        <v>6</v>
      </c>
      <c r="G2246" s="4" t="s">
        <v>43</v>
      </c>
      <c r="H2246" s="4" t="s">
        <v>8</v>
      </c>
      <c r="I2246" s="4" t="s">
        <v>3</v>
      </c>
      <c r="J2246" s="4" t="s">
        <v>23</v>
      </c>
      <c r="K2246" s="4" t="s">
        <v>24</v>
      </c>
      <c r="L2246" s="8">
        <v>8</v>
      </c>
      <c r="M2246" s="5">
        <v>341.51</v>
      </c>
      <c r="N2246" s="6">
        <v>0.1</v>
      </c>
      <c r="O2246" s="5">
        <v>200.1</v>
      </c>
      <c r="P2246" s="5">
        <f t="shared" si="140"/>
        <v>2458.8719999999998</v>
      </c>
      <c r="Q2246" s="5">
        <f t="shared" si="141"/>
        <v>1600.8</v>
      </c>
      <c r="R2246" s="5">
        <f t="shared" si="142"/>
        <v>858.07199999999989</v>
      </c>
      <c r="S2246" s="7">
        <f t="shared" si="143"/>
        <v>0.34896977150498276</v>
      </c>
    </row>
    <row r="2247" spans="1:19" ht="15.6">
      <c r="A2247" s="2">
        <v>4809</v>
      </c>
      <c r="B2247" s="3">
        <v>46327</v>
      </c>
      <c r="C2247" s="4">
        <f>YEAR(SalesDataTable[[#This Row],[Order Date]])</f>
        <v>2026</v>
      </c>
      <c r="D2247" s="10" t="str">
        <f>"Q"&amp;ROUNDUP(MONTH(SalesDataTable[[#This Row],[Order Date]])/3,0)</f>
        <v>Q4</v>
      </c>
      <c r="E2247" s="4" t="str">
        <f>TEXT(SalesDataTable[[#This Row],[Order Date]],"mmm")</f>
        <v>Nov</v>
      </c>
      <c r="F2247" s="4" t="s">
        <v>6</v>
      </c>
      <c r="G2247" s="4" t="s">
        <v>41</v>
      </c>
      <c r="H2247" s="4" t="s">
        <v>2</v>
      </c>
      <c r="I2247" s="4" t="s">
        <v>13</v>
      </c>
      <c r="J2247" s="4" t="s">
        <v>14</v>
      </c>
      <c r="K2247" s="4" t="s">
        <v>15</v>
      </c>
      <c r="L2247" s="8">
        <v>1</v>
      </c>
      <c r="M2247" s="5">
        <v>36.47</v>
      </c>
      <c r="N2247" s="6">
        <v>0.05</v>
      </c>
      <c r="O2247" s="5">
        <v>13.88</v>
      </c>
      <c r="P2247" s="5">
        <f t="shared" si="140"/>
        <v>34.646499999999996</v>
      </c>
      <c r="Q2247" s="5">
        <f t="shared" si="141"/>
        <v>13.88</v>
      </c>
      <c r="R2247" s="5">
        <f t="shared" si="142"/>
        <v>20.766499999999994</v>
      </c>
      <c r="S2247" s="7">
        <f t="shared" si="143"/>
        <v>0.59938233299178834</v>
      </c>
    </row>
    <row r="2248" spans="1:19" ht="15.6">
      <c r="A2248" s="2">
        <v>4849</v>
      </c>
      <c r="B2248" s="3">
        <v>46327</v>
      </c>
      <c r="C2248" s="4">
        <f>YEAR(SalesDataTable[[#This Row],[Order Date]])</f>
        <v>2026</v>
      </c>
      <c r="D2248" s="10" t="str">
        <f>"Q"&amp;ROUNDUP(MONTH(SalesDataTable[[#This Row],[Order Date]])/3,0)</f>
        <v>Q4</v>
      </c>
      <c r="E2248" s="4" t="str">
        <f>TEXT(SalesDataTable[[#This Row],[Order Date]],"mmm")</f>
        <v>Nov</v>
      </c>
      <c r="F2248" s="4" t="s">
        <v>0</v>
      </c>
      <c r="G2248" s="4" t="s">
        <v>1</v>
      </c>
      <c r="H2248" s="4" t="s">
        <v>2</v>
      </c>
      <c r="I2248" s="4" t="s">
        <v>13</v>
      </c>
      <c r="J2248" s="4" t="s">
        <v>14</v>
      </c>
      <c r="K2248" s="4" t="s">
        <v>15</v>
      </c>
      <c r="L2248" s="8">
        <v>4</v>
      </c>
      <c r="M2248" s="5">
        <v>35.69</v>
      </c>
      <c r="N2248" s="6">
        <v>0.15</v>
      </c>
      <c r="O2248" s="5">
        <v>13.52</v>
      </c>
      <c r="P2248" s="5">
        <f t="shared" si="140"/>
        <v>121.34599999999999</v>
      </c>
      <c r="Q2248" s="5">
        <f t="shared" si="141"/>
        <v>54.08</v>
      </c>
      <c r="R2248" s="5">
        <f t="shared" si="142"/>
        <v>67.265999999999991</v>
      </c>
      <c r="S2248" s="7">
        <f t="shared" si="143"/>
        <v>0.55433224004087478</v>
      </c>
    </row>
    <row r="2249" spans="1:19" ht="15.6">
      <c r="A2249" s="2">
        <v>436</v>
      </c>
      <c r="B2249" s="3">
        <v>46328</v>
      </c>
      <c r="C2249" s="4">
        <f>YEAR(SalesDataTable[[#This Row],[Order Date]])</f>
        <v>2026</v>
      </c>
      <c r="D2249" s="10" t="str">
        <f>"Q"&amp;ROUNDUP(MONTH(SalesDataTable[[#This Row],[Order Date]])/3,0)</f>
        <v>Q4</v>
      </c>
      <c r="E2249" s="4" t="str">
        <f>TEXT(SalesDataTable[[#This Row],[Order Date]],"mmm")</f>
        <v>Nov</v>
      </c>
      <c r="F2249" s="4" t="s">
        <v>11</v>
      </c>
      <c r="G2249" s="4" t="s">
        <v>39</v>
      </c>
      <c r="H2249" s="4" t="s">
        <v>2</v>
      </c>
      <c r="I2249" s="4" t="s">
        <v>13</v>
      </c>
      <c r="J2249" s="4" t="s">
        <v>14</v>
      </c>
      <c r="K2249" s="4" t="s">
        <v>15</v>
      </c>
      <c r="L2249" s="8">
        <v>2</v>
      </c>
      <c r="M2249" s="5">
        <v>35.340000000000003</v>
      </c>
      <c r="N2249" s="6">
        <v>0.1</v>
      </c>
      <c r="O2249" s="5">
        <v>13.82</v>
      </c>
      <c r="P2249" s="5">
        <f t="shared" si="140"/>
        <v>63.612000000000009</v>
      </c>
      <c r="Q2249" s="5">
        <f t="shared" si="141"/>
        <v>27.64</v>
      </c>
      <c r="R2249" s="5">
        <f t="shared" si="142"/>
        <v>35.972000000000008</v>
      </c>
      <c r="S2249" s="7">
        <f t="shared" si="143"/>
        <v>0.56549078790165386</v>
      </c>
    </row>
    <row r="2250" spans="1:19" ht="15.6">
      <c r="A2250" s="2">
        <v>879</v>
      </c>
      <c r="B2250" s="3">
        <v>46328</v>
      </c>
      <c r="C2250" s="4">
        <f>YEAR(SalesDataTable[[#This Row],[Order Date]])</f>
        <v>2026</v>
      </c>
      <c r="D2250" s="10" t="str">
        <f>"Q"&amp;ROUNDUP(MONTH(SalesDataTable[[#This Row],[Order Date]])/3,0)</f>
        <v>Q4</v>
      </c>
      <c r="E2250" s="4" t="str">
        <f>TEXT(SalesDataTable[[#This Row],[Order Date]],"mmm")</f>
        <v>Nov</v>
      </c>
      <c r="F2250" s="4" t="s">
        <v>11</v>
      </c>
      <c r="G2250" s="4" t="s">
        <v>39</v>
      </c>
      <c r="H2250" s="4" t="s">
        <v>2</v>
      </c>
      <c r="I2250" s="4" t="s">
        <v>13</v>
      </c>
      <c r="J2250" s="4" t="s">
        <v>14</v>
      </c>
      <c r="K2250" s="4" t="s">
        <v>32</v>
      </c>
      <c r="L2250" s="8">
        <v>4</v>
      </c>
      <c r="M2250" s="5">
        <v>46.8</v>
      </c>
      <c r="N2250" s="6">
        <v>0.05</v>
      </c>
      <c r="O2250" s="5">
        <v>18.52</v>
      </c>
      <c r="P2250" s="5">
        <f t="shared" si="140"/>
        <v>177.83999999999997</v>
      </c>
      <c r="Q2250" s="5">
        <f t="shared" si="141"/>
        <v>74.08</v>
      </c>
      <c r="R2250" s="5">
        <f t="shared" si="142"/>
        <v>103.75999999999998</v>
      </c>
      <c r="S2250" s="7">
        <f t="shared" si="143"/>
        <v>0.58344579397210972</v>
      </c>
    </row>
    <row r="2251" spans="1:19" ht="15.6">
      <c r="A2251" s="2">
        <v>955</v>
      </c>
      <c r="B2251" s="3">
        <v>46328</v>
      </c>
      <c r="C2251" s="4">
        <f>YEAR(SalesDataTable[[#This Row],[Order Date]])</f>
        <v>2026</v>
      </c>
      <c r="D2251" s="10" t="str">
        <f>"Q"&amp;ROUNDUP(MONTH(SalesDataTable[[#This Row],[Order Date]])/3,0)</f>
        <v>Q4</v>
      </c>
      <c r="E2251" s="4" t="str">
        <f>TEXT(SalesDataTable[[#This Row],[Order Date]],"mmm")</f>
        <v>Nov</v>
      </c>
      <c r="F2251" s="4" t="s">
        <v>20</v>
      </c>
      <c r="G2251" s="4" t="s">
        <v>47</v>
      </c>
      <c r="H2251" s="4" t="s">
        <v>19</v>
      </c>
      <c r="I2251" s="4" t="s">
        <v>13</v>
      </c>
      <c r="J2251" s="4" t="s">
        <v>23</v>
      </c>
      <c r="K2251" s="4" t="s">
        <v>29</v>
      </c>
      <c r="L2251" s="8">
        <v>1</v>
      </c>
      <c r="M2251" s="5">
        <v>198.34</v>
      </c>
      <c r="N2251" s="6">
        <v>0.05</v>
      </c>
      <c r="O2251" s="5">
        <v>103.2</v>
      </c>
      <c r="P2251" s="5">
        <f t="shared" si="140"/>
        <v>188.423</v>
      </c>
      <c r="Q2251" s="5">
        <f t="shared" si="141"/>
        <v>103.2</v>
      </c>
      <c r="R2251" s="5">
        <f t="shared" si="142"/>
        <v>85.222999999999999</v>
      </c>
      <c r="S2251" s="7">
        <f t="shared" si="143"/>
        <v>0.45229616341954004</v>
      </c>
    </row>
    <row r="2252" spans="1:19" ht="15.6">
      <c r="A2252" s="2">
        <v>1068</v>
      </c>
      <c r="B2252" s="3">
        <v>46328</v>
      </c>
      <c r="C2252" s="4">
        <f>YEAR(SalesDataTable[[#This Row],[Order Date]])</f>
        <v>2026</v>
      </c>
      <c r="D2252" s="10" t="str">
        <f>"Q"&amp;ROUNDUP(MONTH(SalesDataTable[[#This Row],[Order Date]])/3,0)</f>
        <v>Q4</v>
      </c>
      <c r="E2252" s="4" t="str">
        <f>TEXT(SalesDataTable[[#This Row],[Order Date]],"mmm")</f>
        <v>Nov</v>
      </c>
      <c r="F2252" s="4" t="s">
        <v>6</v>
      </c>
      <c r="G2252" s="4" t="s">
        <v>27</v>
      </c>
      <c r="H2252" s="4" t="s">
        <v>2</v>
      </c>
      <c r="I2252" s="4" t="s">
        <v>3</v>
      </c>
      <c r="J2252" s="4" t="s">
        <v>34</v>
      </c>
      <c r="K2252" s="4" t="s">
        <v>38</v>
      </c>
      <c r="L2252" s="8">
        <v>5</v>
      </c>
      <c r="M2252" s="5">
        <v>122.26</v>
      </c>
      <c r="N2252" s="6">
        <v>0.1</v>
      </c>
      <c r="O2252" s="5">
        <v>68.3</v>
      </c>
      <c r="P2252" s="5">
        <f t="shared" si="140"/>
        <v>550.17000000000007</v>
      </c>
      <c r="Q2252" s="5">
        <f t="shared" si="141"/>
        <v>341.5</v>
      </c>
      <c r="R2252" s="5">
        <f t="shared" si="142"/>
        <v>208.67000000000007</v>
      </c>
      <c r="S2252" s="7">
        <f t="shared" si="143"/>
        <v>0.37928276714470083</v>
      </c>
    </row>
    <row r="2253" spans="1:19" ht="15.6">
      <c r="A2253" s="2">
        <v>1733</v>
      </c>
      <c r="B2253" s="3">
        <v>46328</v>
      </c>
      <c r="C2253" s="4">
        <f>YEAR(SalesDataTable[[#This Row],[Order Date]])</f>
        <v>2026</v>
      </c>
      <c r="D2253" s="10" t="str">
        <f>"Q"&amp;ROUNDUP(MONTH(SalesDataTable[[#This Row],[Order Date]])/3,0)</f>
        <v>Q4</v>
      </c>
      <c r="E2253" s="4" t="str">
        <f>TEXT(SalesDataTable[[#This Row],[Order Date]],"mmm")</f>
        <v>Nov</v>
      </c>
      <c r="F2253" s="4" t="s">
        <v>0</v>
      </c>
      <c r="G2253" s="4" t="s">
        <v>36</v>
      </c>
      <c r="H2253" s="4" t="s">
        <v>8</v>
      </c>
      <c r="I2253" s="4" t="s">
        <v>3</v>
      </c>
      <c r="J2253" s="4" t="s">
        <v>9</v>
      </c>
      <c r="K2253" s="4" t="s">
        <v>46</v>
      </c>
      <c r="L2253" s="8">
        <v>3</v>
      </c>
      <c r="M2253" s="5">
        <v>71.12</v>
      </c>
      <c r="N2253" s="6">
        <v>0.15</v>
      </c>
      <c r="O2253" s="5">
        <v>33.090000000000003</v>
      </c>
      <c r="P2253" s="5">
        <f t="shared" si="140"/>
        <v>181.35599999999999</v>
      </c>
      <c r="Q2253" s="5">
        <f t="shared" si="141"/>
        <v>99.27000000000001</v>
      </c>
      <c r="R2253" s="5">
        <f t="shared" si="142"/>
        <v>82.085999999999984</v>
      </c>
      <c r="S2253" s="7">
        <f t="shared" si="143"/>
        <v>0.45262356911268437</v>
      </c>
    </row>
    <row r="2254" spans="1:19" ht="15.6">
      <c r="A2254" s="2">
        <v>3270</v>
      </c>
      <c r="B2254" s="3">
        <v>46328</v>
      </c>
      <c r="C2254" s="4">
        <f>YEAR(SalesDataTable[[#This Row],[Order Date]])</f>
        <v>2026</v>
      </c>
      <c r="D2254" s="10" t="str">
        <f>"Q"&amp;ROUNDUP(MONTH(SalesDataTable[[#This Row],[Order Date]])/3,0)</f>
        <v>Q4</v>
      </c>
      <c r="E2254" s="4" t="str">
        <f>TEXT(SalesDataTable[[#This Row],[Order Date]],"mmm")</f>
        <v>Nov</v>
      </c>
      <c r="F2254" s="4" t="s">
        <v>6</v>
      </c>
      <c r="G2254" s="4" t="s">
        <v>43</v>
      </c>
      <c r="H2254" s="4" t="s">
        <v>19</v>
      </c>
      <c r="I2254" s="4" t="s">
        <v>3</v>
      </c>
      <c r="J2254" s="4" t="s">
        <v>4</v>
      </c>
      <c r="K2254" s="4" t="s">
        <v>5</v>
      </c>
      <c r="L2254" s="8">
        <v>2</v>
      </c>
      <c r="M2254" s="5">
        <v>81.900000000000006</v>
      </c>
      <c r="N2254" s="6">
        <v>0.15</v>
      </c>
      <c r="O2254" s="5">
        <v>41.91</v>
      </c>
      <c r="P2254" s="5">
        <f t="shared" si="140"/>
        <v>139.23000000000002</v>
      </c>
      <c r="Q2254" s="5">
        <f t="shared" si="141"/>
        <v>83.82</v>
      </c>
      <c r="R2254" s="5">
        <f t="shared" si="142"/>
        <v>55.410000000000025</v>
      </c>
      <c r="S2254" s="7">
        <f t="shared" si="143"/>
        <v>0.39797457444516282</v>
      </c>
    </row>
    <row r="2255" spans="1:19" ht="15.6">
      <c r="A2255" s="2">
        <v>3484</v>
      </c>
      <c r="B2255" s="3">
        <v>46328</v>
      </c>
      <c r="C2255" s="4">
        <f>YEAR(SalesDataTable[[#This Row],[Order Date]])</f>
        <v>2026</v>
      </c>
      <c r="D2255" s="10" t="str">
        <f>"Q"&amp;ROUNDUP(MONTH(SalesDataTable[[#This Row],[Order Date]])/3,0)</f>
        <v>Q4</v>
      </c>
      <c r="E2255" s="4" t="str">
        <f>TEXT(SalesDataTable[[#This Row],[Order Date]],"mmm")</f>
        <v>Nov</v>
      </c>
      <c r="F2255" s="4" t="s">
        <v>11</v>
      </c>
      <c r="G2255" s="4" t="s">
        <v>12</v>
      </c>
      <c r="H2255" s="4" t="s">
        <v>28</v>
      </c>
      <c r="I2255" s="4" t="s">
        <v>3</v>
      </c>
      <c r="J2255" s="4" t="s">
        <v>14</v>
      </c>
      <c r="K2255" s="4" t="s">
        <v>48</v>
      </c>
      <c r="L2255" s="8">
        <v>4</v>
      </c>
      <c r="M2255" s="5">
        <v>165.12</v>
      </c>
      <c r="N2255" s="6">
        <v>0.05</v>
      </c>
      <c r="O2255" s="5">
        <v>89.65</v>
      </c>
      <c r="P2255" s="5">
        <f t="shared" si="140"/>
        <v>627.45600000000002</v>
      </c>
      <c r="Q2255" s="5">
        <f t="shared" si="141"/>
        <v>358.6</v>
      </c>
      <c r="R2255" s="5">
        <f t="shared" si="142"/>
        <v>268.85599999999999</v>
      </c>
      <c r="S2255" s="7">
        <f t="shared" si="143"/>
        <v>0.42848582211342306</v>
      </c>
    </row>
    <row r="2256" spans="1:19" ht="15.6">
      <c r="A2256" s="2">
        <v>3608</v>
      </c>
      <c r="B2256" s="3">
        <v>46328</v>
      </c>
      <c r="C2256" s="4">
        <f>YEAR(SalesDataTable[[#This Row],[Order Date]])</f>
        <v>2026</v>
      </c>
      <c r="D2256" s="10" t="str">
        <f>"Q"&amp;ROUNDUP(MONTH(SalesDataTable[[#This Row],[Order Date]])/3,0)</f>
        <v>Q4</v>
      </c>
      <c r="E2256" s="4" t="str">
        <f>TEXT(SalesDataTable[[#This Row],[Order Date]],"mmm")</f>
        <v>Nov</v>
      </c>
      <c r="F2256" s="4" t="s">
        <v>20</v>
      </c>
      <c r="G2256" s="4" t="s">
        <v>33</v>
      </c>
      <c r="H2256" s="4" t="s">
        <v>19</v>
      </c>
      <c r="I2256" s="4" t="s">
        <v>13</v>
      </c>
      <c r="J2256" s="4" t="s">
        <v>9</v>
      </c>
      <c r="K2256" s="4" t="s">
        <v>10</v>
      </c>
      <c r="L2256" s="8">
        <v>1</v>
      </c>
      <c r="M2256" s="5">
        <v>91.35</v>
      </c>
      <c r="N2256" s="6">
        <v>0</v>
      </c>
      <c r="O2256" s="5">
        <v>45.5</v>
      </c>
      <c r="P2256" s="5">
        <f t="shared" si="140"/>
        <v>91.35</v>
      </c>
      <c r="Q2256" s="5">
        <f t="shared" si="141"/>
        <v>45.5</v>
      </c>
      <c r="R2256" s="5">
        <f t="shared" si="142"/>
        <v>45.849999999999994</v>
      </c>
      <c r="S2256" s="7">
        <f t="shared" si="143"/>
        <v>0.50191570881226055</v>
      </c>
    </row>
    <row r="2257" spans="1:19" ht="15.6">
      <c r="A2257" s="2">
        <v>4036</v>
      </c>
      <c r="B2257" s="3">
        <v>46328</v>
      </c>
      <c r="C2257" s="4">
        <f>YEAR(SalesDataTable[[#This Row],[Order Date]])</f>
        <v>2026</v>
      </c>
      <c r="D2257" s="10" t="str">
        <f>"Q"&amp;ROUNDUP(MONTH(SalesDataTable[[#This Row],[Order Date]])/3,0)</f>
        <v>Q4</v>
      </c>
      <c r="E2257" s="4" t="str">
        <f>TEXT(SalesDataTable[[#This Row],[Order Date]],"mmm")</f>
        <v>Nov</v>
      </c>
      <c r="F2257" s="4" t="s">
        <v>11</v>
      </c>
      <c r="G2257" s="4" t="s">
        <v>18</v>
      </c>
      <c r="H2257" s="4" t="s">
        <v>2</v>
      </c>
      <c r="I2257" s="4" t="s">
        <v>16</v>
      </c>
      <c r="J2257" s="4" t="s">
        <v>34</v>
      </c>
      <c r="K2257" s="4" t="s">
        <v>42</v>
      </c>
      <c r="L2257" s="8">
        <v>1</v>
      </c>
      <c r="M2257" s="5">
        <v>36.96</v>
      </c>
      <c r="N2257" s="6">
        <v>0.1</v>
      </c>
      <c r="O2257" s="5">
        <v>14.18</v>
      </c>
      <c r="P2257" s="5">
        <f t="shared" si="140"/>
        <v>33.264000000000003</v>
      </c>
      <c r="Q2257" s="5">
        <f t="shared" si="141"/>
        <v>14.18</v>
      </c>
      <c r="R2257" s="5">
        <f t="shared" si="142"/>
        <v>19.084000000000003</v>
      </c>
      <c r="S2257" s="7">
        <f t="shared" si="143"/>
        <v>0.57371332371332373</v>
      </c>
    </row>
    <row r="2258" spans="1:19" ht="15.6">
      <c r="A2258" s="2">
        <v>408</v>
      </c>
      <c r="B2258" s="3">
        <v>46329</v>
      </c>
      <c r="C2258" s="4">
        <f>YEAR(SalesDataTable[[#This Row],[Order Date]])</f>
        <v>2026</v>
      </c>
      <c r="D2258" s="10" t="str">
        <f>"Q"&amp;ROUNDUP(MONTH(SalesDataTable[[#This Row],[Order Date]])/3,0)</f>
        <v>Q4</v>
      </c>
      <c r="E2258" s="4" t="str">
        <f>TEXT(SalesDataTable[[#This Row],[Order Date]],"mmm")</f>
        <v>Nov</v>
      </c>
      <c r="F2258" s="4" t="s">
        <v>20</v>
      </c>
      <c r="G2258" s="4" t="s">
        <v>47</v>
      </c>
      <c r="H2258" s="4" t="s">
        <v>2</v>
      </c>
      <c r="I2258" s="4" t="s">
        <v>3</v>
      </c>
      <c r="J2258" s="4" t="s">
        <v>4</v>
      </c>
      <c r="K2258" s="4" t="s">
        <v>22</v>
      </c>
      <c r="L2258" s="8">
        <v>1</v>
      </c>
      <c r="M2258" s="5">
        <v>49.61</v>
      </c>
      <c r="N2258" s="6">
        <v>0</v>
      </c>
      <c r="O2258" s="5">
        <v>22.8</v>
      </c>
      <c r="P2258" s="5">
        <f t="shared" si="140"/>
        <v>49.61</v>
      </c>
      <c r="Q2258" s="5">
        <f t="shared" si="141"/>
        <v>22.8</v>
      </c>
      <c r="R2258" s="5">
        <f t="shared" si="142"/>
        <v>26.81</v>
      </c>
      <c r="S2258" s="7">
        <f t="shared" si="143"/>
        <v>0.54041523886313236</v>
      </c>
    </row>
    <row r="2259" spans="1:19" ht="15.6">
      <c r="A2259" s="2">
        <v>939</v>
      </c>
      <c r="B2259" s="3">
        <v>46329</v>
      </c>
      <c r="C2259" s="4">
        <f>YEAR(SalesDataTable[[#This Row],[Order Date]])</f>
        <v>2026</v>
      </c>
      <c r="D2259" s="10" t="str">
        <f>"Q"&amp;ROUNDUP(MONTH(SalesDataTable[[#This Row],[Order Date]])/3,0)</f>
        <v>Q4</v>
      </c>
      <c r="E2259" s="4" t="str">
        <f>TEXT(SalesDataTable[[#This Row],[Order Date]],"mmm")</f>
        <v>Nov</v>
      </c>
      <c r="F2259" s="4" t="s">
        <v>6</v>
      </c>
      <c r="G2259" s="4" t="s">
        <v>41</v>
      </c>
      <c r="H2259" s="4" t="s">
        <v>19</v>
      </c>
      <c r="I2259" s="4" t="s">
        <v>3</v>
      </c>
      <c r="J2259" s="4" t="s">
        <v>4</v>
      </c>
      <c r="K2259" s="4" t="s">
        <v>22</v>
      </c>
      <c r="L2259" s="8">
        <v>1</v>
      </c>
      <c r="M2259" s="5">
        <v>49.76</v>
      </c>
      <c r="N2259" s="6">
        <v>0.1</v>
      </c>
      <c r="O2259" s="5">
        <v>21.94</v>
      </c>
      <c r="P2259" s="5">
        <f t="shared" si="140"/>
        <v>44.783999999999999</v>
      </c>
      <c r="Q2259" s="5">
        <f t="shared" si="141"/>
        <v>21.94</v>
      </c>
      <c r="R2259" s="5">
        <f t="shared" si="142"/>
        <v>22.843999999999998</v>
      </c>
      <c r="S2259" s="7">
        <f t="shared" si="143"/>
        <v>0.51009289031797067</v>
      </c>
    </row>
    <row r="2260" spans="1:19" ht="15.6">
      <c r="A2260" s="2">
        <v>1022</v>
      </c>
      <c r="B2260" s="3">
        <v>46329</v>
      </c>
      <c r="C2260" s="4">
        <f>YEAR(SalesDataTable[[#This Row],[Order Date]])</f>
        <v>2026</v>
      </c>
      <c r="D2260" s="10" t="str">
        <f>"Q"&amp;ROUNDUP(MONTH(SalesDataTable[[#This Row],[Order Date]])/3,0)</f>
        <v>Q4</v>
      </c>
      <c r="E2260" s="4" t="str">
        <f>TEXT(SalesDataTable[[#This Row],[Order Date]],"mmm")</f>
        <v>Nov</v>
      </c>
      <c r="F2260" s="4" t="s">
        <v>20</v>
      </c>
      <c r="G2260" s="4" t="s">
        <v>31</v>
      </c>
      <c r="H2260" s="4" t="s">
        <v>2</v>
      </c>
      <c r="I2260" s="4" t="s">
        <v>3</v>
      </c>
      <c r="J2260" s="4" t="s">
        <v>4</v>
      </c>
      <c r="K2260" s="4" t="s">
        <v>26</v>
      </c>
      <c r="L2260" s="8">
        <v>1</v>
      </c>
      <c r="M2260" s="5">
        <v>39.97</v>
      </c>
      <c r="N2260" s="6">
        <v>0.1</v>
      </c>
      <c r="O2260" s="5">
        <v>16.93</v>
      </c>
      <c r="P2260" s="5">
        <f t="shared" si="140"/>
        <v>35.972999999999999</v>
      </c>
      <c r="Q2260" s="5">
        <f t="shared" si="141"/>
        <v>16.93</v>
      </c>
      <c r="R2260" s="5">
        <f t="shared" si="142"/>
        <v>19.042999999999999</v>
      </c>
      <c r="S2260" s="7">
        <f t="shared" si="143"/>
        <v>0.52936924915909156</v>
      </c>
    </row>
    <row r="2261" spans="1:19" ht="15.6">
      <c r="A2261" s="2">
        <v>1997</v>
      </c>
      <c r="B2261" s="3">
        <v>46329</v>
      </c>
      <c r="C2261" s="4">
        <f>YEAR(SalesDataTable[[#This Row],[Order Date]])</f>
        <v>2026</v>
      </c>
      <c r="D2261" s="10" t="str">
        <f>"Q"&amp;ROUNDUP(MONTH(SalesDataTable[[#This Row],[Order Date]])/3,0)</f>
        <v>Q4</v>
      </c>
      <c r="E2261" s="4" t="str">
        <f>TEXT(SalesDataTable[[#This Row],[Order Date]],"mmm")</f>
        <v>Nov</v>
      </c>
      <c r="F2261" s="4" t="s">
        <v>6</v>
      </c>
      <c r="G2261" s="4" t="s">
        <v>43</v>
      </c>
      <c r="H2261" s="4" t="s">
        <v>28</v>
      </c>
      <c r="I2261" s="4" t="s">
        <v>3</v>
      </c>
      <c r="J2261" s="4" t="s">
        <v>23</v>
      </c>
      <c r="K2261" s="4" t="s">
        <v>24</v>
      </c>
      <c r="L2261" s="8">
        <v>2</v>
      </c>
      <c r="M2261" s="5">
        <v>335.46</v>
      </c>
      <c r="N2261" s="6">
        <v>0.1</v>
      </c>
      <c r="O2261" s="5">
        <v>199.87</v>
      </c>
      <c r="P2261" s="5">
        <f t="shared" si="140"/>
        <v>603.82799999999997</v>
      </c>
      <c r="Q2261" s="5">
        <f t="shared" si="141"/>
        <v>399.74</v>
      </c>
      <c r="R2261" s="5">
        <f t="shared" si="142"/>
        <v>204.08799999999997</v>
      </c>
      <c r="S2261" s="7">
        <f t="shared" si="143"/>
        <v>0.33799028862523761</v>
      </c>
    </row>
    <row r="2262" spans="1:19" ht="15.6">
      <c r="A2262" s="2">
        <v>3978</v>
      </c>
      <c r="B2262" s="3">
        <v>46329</v>
      </c>
      <c r="C2262" s="4">
        <f>YEAR(SalesDataTable[[#This Row],[Order Date]])</f>
        <v>2026</v>
      </c>
      <c r="D2262" s="10" t="str">
        <f>"Q"&amp;ROUNDUP(MONTH(SalesDataTable[[#This Row],[Order Date]])/3,0)</f>
        <v>Q4</v>
      </c>
      <c r="E2262" s="4" t="str">
        <f>TEXT(SalesDataTable[[#This Row],[Order Date]],"mmm")</f>
        <v>Nov</v>
      </c>
      <c r="F2262" s="4" t="s">
        <v>6</v>
      </c>
      <c r="G2262" s="4" t="s">
        <v>43</v>
      </c>
      <c r="H2262" s="4" t="s">
        <v>2</v>
      </c>
      <c r="I2262" s="4" t="s">
        <v>13</v>
      </c>
      <c r="J2262" s="4" t="s">
        <v>9</v>
      </c>
      <c r="K2262" s="4" t="s">
        <v>37</v>
      </c>
      <c r="L2262" s="8">
        <v>4</v>
      </c>
      <c r="M2262" s="5">
        <v>154.46</v>
      </c>
      <c r="N2262" s="6">
        <v>0.05</v>
      </c>
      <c r="O2262" s="5">
        <v>80.48</v>
      </c>
      <c r="P2262" s="5">
        <f t="shared" si="140"/>
        <v>586.94799999999998</v>
      </c>
      <c r="Q2262" s="5">
        <f t="shared" si="141"/>
        <v>321.92</v>
      </c>
      <c r="R2262" s="5">
        <f t="shared" si="142"/>
        <v>265.02799999999996</v>
      </c>
      <c r="S2262" s="7">
        <f t="shared" si="143"/>
        <v>0.45153574081519993</v>
      </c>
    </row>
    <row r="2263" spans="1:19" ht="15.6">
      <c r="A2263" s="2">
        <v>4715</v>
      </c>
      <c r="B2263" s="3">
        <v>46329</v>
      </c>
      <c r="C2263" s="4">
        <f>YEAR(SalesDataTable[[#This Row],[Order Date]])</f>
        <v>2026</v>
      </c>
      <c r="D2263" s="10" t="str">
        <f>"Q"&amp;ROUNDUP(MONTH(SalesDataTable[[#This Row],[Order Date]])/3,0)</f>
        <v>Q4</v>
      </c>
      <c r="E2263" s="4" t="str">
        <f>TEXT(SalesDataTable[[#This Row],[Order Date]],"mmm")</f>
        <v>Nov</v>
      </c>
      <c r="F2263" s="4" t="s">
        <v>0</v>
      </c>
      <c r="G2263" s="4" t="s">
        <v>1</v>
      </c>
      <c r="H2263" s="4" t="s">
        <v>8</v>
      </c>
      <c r="I2263" s="4" t="s">
        <v>16</v>
      </c>
      <c r="J2263" s="4" t="s">
        <v>34</v>
      </c>
      <c r="K2263" s="4" t="s">
        <v>35</v>
      </c>
      <c r="L2263" s="8">
        <v>10</v>
      </c>
      <c r="M2263" s="5">
        <v>39.869999999999997</v>
      </c>
      <c r="N2263" s="6">
        <v>0.15</v>
      </c>
      <c r="O2263" s="5">
        <v>14.31</v>
      </c>
      <c r="P2263" s="5">
        <f t="shared" si="140"/>
        <v>338.89499999999998</v>
      </c>
      <c r="Q2263" s="5">
        <f t="shared" si="141"/>
        <v>143.1</v>
      </c>
      <c r="R2263" s="5">
        <f t="shared" si="142"/>
        <v>195.79499999999999</v>
      </c>
      <c r="S2263" s="7">
        <f t="shared" si="143"/>
        <v>0.57774531934670026</v>
      </c>
    </row>
    <row r="2264" spans="1:19" ht="15.6">
      <c r="A2264" s="2">
        <v>145</v>
      </c>
      <c r="B2264" s="3">
        <v>46330</v>
      </c>
      <c r="C2264" s="4">
        <f>YEAR(SalesDataTable[[#This Row],[Order Date]])</f>
        <v>2026</v>
      </c>
      <c r="D2264" s="10" t="str">
        <f>"Q"&amp;ROUNDUP(MONTH(SalesDataTable[[#This Row],[Order Date]])/3,0)</f>
        <v>Q4</v>
      </c>
      <c r="E2264" s="4" t="str">
        <f>TEXT(SalesDataTable[[#This Row],[Order Date]],"mmm")</f>
        <v>Nov</v>
      </c>
      <c r="F2264" s="4" t="s">
        <v>0</v>
      </c>
      <c r="G2264" s="4" t="s">
        <v>50</v>
      </c>
      <c r="H2264" s="4" t="s">
        <v>2</v>
      </c>
      <c r="I2264" s="4" t="s">
        <v>16</v>
      </c>
      <c r="J2264" s="4" t="s">
        <v>9</v>
      </c>
      <c r="K2264" s="4" t="s">
        <v>10</v>
      </c>
      <c r="L2264" s="8">
        <v>2</v>
      </c>
      <c r="M2264" s="5">
        <v>93.19</v>
      </c>
      <c r="N2264" s="6">
        <v>0.2</v>
      </c>
      <c r="O2264" s="5">
        <v>45.7</v>
      </c>
      <c r="P2264" s="5">
        <f t="shared" si="140"/>
        <v>149.10400000000001</v>
      </c>
      <c r="Q2264" s="5">
        <f t="shared" si="141"/>
        <v>91.4</v>
      </c>
      <c r="R2264" s="5">
        <f t="shared" si="142"/>
        <v>57.704000000000008</v>
      </c>
      <c r="S2264" s="7">
        <f t="shared" si="143"/>
        <v>0.38700504345959869</v>
      </c>
    </row>
    <row r="2265" spans="1:19" ht="15.6">
      <c r="A2265" s="2">
        <v>465</v>
      </c>
      <c r="B2265" s="3">
        <v>46330</v>
      </c>
      <c r="C2265" s="4">
        <f>YEAR(SalesDataTable[[#This Row],[Order Date]])</f>
        <v>2026</v>
      </c>
      <c r="D2265" s="10" t="str">
        <f>"Q"&amp;ROUNDUP(MONTH(SalesDataTable[[#This Row],[Order Date]])/3,0)</f>
        <v>Q4</v>
      </c>
      <c r="E2265" s="4" t="str">
        <f>TEXT(SalesDataTable[[#This Row],[Order Date]],"mmm")</f>
        <v>Nov</v>
      </c>
      <c r="F2265" s="4" t="s">
        <v>6</v>
      </c>
      <c r="G2265" s="4" t="s">
        <v>43</v>
      </c>
      <c r="H2265" s="4" t="s">
        <v>2</v>
      </c>
      <c r="I2265" s="4" t="s">
        <v>3</v>
      </c>
      <c r="J2265" s="4" t="s">
        <v>34</v>
      </c>
      <c r="K2265" s="4" t="s">
        <v>35</v>
      </c>
      <c r="L2265" s="8">
        <v>3</v>
      </c>
      <c r="M2265" s="5">
        <v>41.29</v>
      </c>
      <c r="N2265" s="6">
        <v>0.05</v>
      </c>
      <c r="O2265" s="5">
        <v>14.43</v>
      </c>
      <c r="P2265" s="5">
        <f t="shared" si="140"/>
        <v>117.6765</v>
      </c>
      <c r="Q2265" s="5">
        <f t="shared" si="141"/>
        <v>43.29</v>
      </c>
      <c r="R2265" s="5">
        <f t="shared" si="142"/>
        <v>74.386500000000012</v>
      </c>
      <c r="S2265" s="7">
        <f t="shared" si="143"/>
        <v>0.63212706020318421</v>
      </c>
    </row>
    <row r="2266" spans="1:19" ht="15.6">
      <c r="A2266" s="2">
        <v>1449</v>
      </c>
      <c r="B2266" s="3">
        <v>46330</v>
      </c>
      <c r="C2266" s="4">
        <f>YEAR(SalesDataTable[[#This Row],[Order Date]])</f>
        <v>2026</v>
      </c>
      <c r="D2266" s="10" t="str">
        <f>"Q"&amp;ROUNDUP(MONTH(SalesDataTable[[#This Row],[Order Date]])/3,0)</f>
        <v>Q4</v>
      </c>
      <c r="E2266" s="4" t="str">
        <f>TEXT(SalesDataTable[[#This Row],[Order Date]],"mmm")</f>
        <v>Nov</v>
      </c>
      <c r="F2266" s="4" t="s">
        <v>20</v>
      </c>
      <c r="G2266" s="4" t="s">
        <v>33</v>
      </c>
      <c r="H2266" s="4" t="s">
        <v>2</v>
      </c>
      <c r="I2266" s="4" t="s">
        <v>3</v>
      </c>
      <c r="J2266" s="4" t="s">
        <v>4</v>
      </c>
      <c r="K2266" s="4" t="s">
        <v>22</v>
      </c>
      <c r="L2266" s="8">
        <v>1</v>
      </c>
      <c r="M2266" s="5">
        <v>50.76</v>
      </c>
      <c r="N2266" s="6">
        <v>0.1</v>
      </c>
      <c r="O2266" s="5">
        <v>22.72</v>
      </c>
      <c r="P2266" s="5">
        <f t="shared" si="140"/>
        <v>45.683999999999997</v>
      </c>
      <c r="Q2266" s="5">
        <f t="shared" si="141"/>
        <v>22.72</v>
      </c>
      <c r="R2266" s="5">
        <f t="shared" si="142"/>
        <v>22.963999999999999</v>
      </c>
      <c r="S2266" s="7">
        <f t="shared" si="143"/>
        <v>0.50267051921898254</v>
      </c>
    </row>
    <row r="2267" spans="1:19" ht="15.6">
      <c r="A2267" s="2">
        <v>1802</v>
      </c>
      <c r="B2267" s="3">
        <v>46330</v>
      </c>
      <c r="C2267" s="4">
        <f>YEAR(SalesDataTable[[#This Row],[Order Date]])</f>
        <v>2026</v>
      </c>
      <c r="D2267" s="10" t="str">
        <f>"Q"&amp;ROUNDUP(MONTH(SalesDataTable[[#This Row],[Order Date]])/3,0)</f>
        <v>Q4</v>
      </c>
      <c r="E2267" s="4" t="str">
        <f>TEXT(SalesDataTable[[#This Row],[Order Date]],"mmm")</f>
        <v>Nov</v>
      </c>
      <c r="F2267" s="4" t="s">
        <v>11</v>
      </c>
      <c r="G2267" s="4" t="s">
        <v>52</v>
      </c>
      <c r="H2267" s="4" t="s">
        <v>19</v>
      </c>
      <c r="I2267" s="4" t="s">
        <v>16</v>
      </c>
      <c r="J2267" s="4" t="s">
        <v>14</v>
      </c>
      <c r="K2267" s="4" t="s">
        <v>15</v>
      </c>
      <c r="L2267" s="8">
        <v>1</v>
      </c>
      <c r="M2267" s="5">
        <v>35.94</v>
      </c>
      <c r="N2267" s="6">
        <v>0.05</v>
      </c>
      <c r="O2267" s="5">
        <v>13.39</v>
      </c>
      <c r="P2267" s="5">
        <f t="shared" si="140"/>
        <v>34.142999999999994</v>
      </c>
      <c r="Q2267" s="5">
        <f t="shared" si="141"/>
        <v>13.39</v>
      </c>
      <c r="R2267" s="5">
        <f t="shared" si="142"/>
        <v>20.752999999999993</v>
      </c>
      <c r="S2267" s="7">
        <f t="shared" si="143"/>
        <v>0.60782590867820629</v>
      </c>
    </row>
    <row r="2268" spans="1:19" ht="15.6">
      <c r="A2268" s="2">
        <v>2645</v>
      </c>
      <c r="B2268" s="3">
        <v>46330</v>
      </c>
      <c r="C2268" s="4">
        <f>YEAR(SalesDataTable[[#This Row],[Order Date]])</f>
        <v>2026</v>
      </c>
      <c r="D2268" s="10" t="str">
        <f>"Q"&amp;ROUNDUP(MONTH(SalesDataTable[[#This Row],[Order Date]])/3,0)</f>
        <v>Q4</v>
      </c>
      <c r="E2268" s="4" t="str">
        <f>TEXT(SalesDataTable[[#This Row],[Order Date]],"mmm")</f>
        <v>Nov</v>
      </c>
      <c r="F2268" s="4" t="s">
        <v>0</v>
      </c>
      <c r="G2268" s="4" t="s">
        <v>50</v>
      </c>
      <c r="H2268" s="4" t="s">
        <v>19</v>
      </c>
      <c r="I2268" s="4" t="s">
        <v>13</v>
      </c>
      <c r="J2268" s="4" t="s">
        <v>9</v>
      </c>
      <c r="K2268" s="4" t="s">
        <v>46</v>
      </c>
      <c r="L2268" s="8">
        <v>4</v>
      </c>
      <c r="M2268" s="5">
        <v>70.010000000000005</v>
      </c>
      <c r="N2268" s="6">
        <v>0.05</v>
      </c>
      <c r="O2268" s="5">
        <v>31.43</v>
      </c>
      <c r="P2268" s="5">
        <f t="shared" si="140"/>
        <v>266.03800000000001</v>
      </c>
      <c r="Q2268" s="5">
        <f t="shared" si="141"/>
        <v>125.72</v>
      </c>
      <c r="R2268" s="5">
        <f t="shared" si="142"/>
        <v>140.31800000000001</v>
      </c>
      <c r="S2268" s="7">
        <f t="shared" si="143"/>
        <v>0.52743593020545942</v>
      </c>
    </row>
    <row r="2269" spans="1:19" ht="15.6">
      <c r="A2269" s="2">
        <v>3539</v>
      </c>
      <c r="B2269" s="3">
        <v>46330</v>
      </c>
      <c r="C2269" s="4">
        <f>YEAR(SalesDataTable[[#This Row],[Order Date]])</f>
        <v>2026</v>
      </c>
      <c r="D2269" s="10" t="str">
        <f>"Q"&amp;ROUNDUP(MONTH(SalesDataTable[[#This Row],[Order Date]])/3,0)</f>
        <v>Q4</v>
      </c>
      <c r="E2269" s="4" t="str">
        <f>TEXT(SalesDataTable[[#This Row],[Order Date]],"mmm")</f>
        <v>Nov</v>
      </c>
      <c r="F2269" s="4" t="s">
        <v>0</v>
      </c>
      <c r="G2269" s="4" t="s">
        <v>50</v>
      </c>
      <c r="H2269" s="4" t="s">
        <v>28</v>
      </c>
      <c r="I2269" s="4" t="s">
        <v>3</v>
      </c>
      <c r="J2269" s="4" t="s">
        <v>9</v>
      </c>
      <c r="K2269" s="4" t="s">
        <v>37</v>
      </c>
      <c r="L2269" s="8">
        <v>3</v>
      </c>
      <c r="M2269" s="5">
        <v>152.32</v>
      </c>
      <c r="N2269" s="6">
        <v>0.1</v>
      </c>
      <c r="O2269" s="5">
        <v>79.36</v>
      </c>
      <c r="P2269" s="5">
        <f t="shared" si="140"/>
        <v>411.26400000000001</v>
      </c>
      <c r="Q2269" s="5">
        <f t="shared" si="141"/>
        <v>238.07999999999998</v>
      </c>
      <c r="R2269" s="5">
        <f t="shared" si="142"/>
        <v>173.18400000000003</v>
      </c>
      <c r="S2269" s="7">
        <f t="shared" si="143"/>
        <v>0.42110177404295057</v>
      </c>
    </row>
    <row r="2270" spans="1:19" ht="15.6">
      <c r="A2270" s="2">
        <v>4309</v>
      </c>
      <c r="B2270" s="3">
        <v>46330</v>
      </c>
      <c r="C2270" s="4">
        <f>YEAR(SalesDataTable[[#This Row],[Order Date]])</f>
        <v>2026</v>
      </c>
      <c r="D2270" s="10" t="str">
        <f>"Q"&amp;ROUNDUP(MONTH(SalesDataTable[[#This Row],[Order Date]])/3,0)</f>
        <v>Q4</v>
      </c>
      <c r="E2270" s="4" t="str">
        <f>TEXT(SalesDataTable[[#This Row],[Order Date]],"mmm")</f>
        <v>Nov</v>
      </c>
      <c r="F2270" s="4" t="s">
        <v>20</v>
      </c>
      <c r="G2270" s="4" t="s">
        <v>33</v>
      </c>
      <c r="H2270" s="4" t="s">
        <v>2</v>
      </c>
      <c r="I2270" s="4" t="s">
        <v>16</v>
      </c>
      <c r="J2270" s="4" t="s">
        <v>4</v>
      </c>
      <c r="K2270" s="4" t="s">
        <v>22</v>
      </c>
      <c r="L2270" s="8">
        <v>1</v>
      </c>
      <c r="M2270" s="5">
        <v>50.32</v>
      </c>
      <c r="N2270" s="6">
        <v>0.05</v>
      </c>
      <c r="O2270" s="5">
        <v>22.46</v>
      </c>
      <c r="P2270" s="5">
        <f t="shared" si="140"/>
        <v>47.803999999999995</v>
      </c>
      <c r="Q2270" s="5">
        <f t="shared" si="141"/>
        <v>22.46</v>
      </c>
      <c r="R2270" s="5">
        <f t="shared" si="142"/>
        <v>25.343999999999994</v>
      </c>
      <c r="S2270" s="7">
        <f t="shared" si="143"/>
        <v>0.53016483976236295</v>
      </c>
    </row>
    <row r="2271" spans="1:19" ht="15.6">
      <c r="A2271" s="2">
        <v>4355</v>
      </c>
      <c r="B2271" s="3">
        <v>46330</v>
      </c>
      <c r="C2271" s="4">
        <f>YEAR(SalesDataTable[[#This Row],[Order Date]])</f>
        <v>2026</v>
      </c>
      <c r="D2271" s="10" t="str">
        <f>"Q"&amp;ROUNDUP(MONTH(SalesDataTable[[#This Row],[Order Date]])/3,0)</f>
        <v>Q4</v>
      </c>
      <c r="E2271" s="4" t="str">
        <f>TEXT(SalesDataTable[[#This Row],[Order Date]],"mmm")</f>
        <v>Nov</v>
      </c>
      <c r="F2271" s="4" t="s">
        <v>11</v>
      </c>
      <c r="G2271" s="4" t="s">
        <v>12</v>
      </c>
      <c r="H2271" s="4" t="s">
        <v>19</v>
      </c>
      <c r="I2271" s="4" t="s">
        <v>3</v>
      </c>
      <c r="J2271" s="4" t="s">
        <v>9</v>
      </c>
      <c r="K2271" s="4" t="s">
        <v>37</v>
      </c>
      <c r="L2271" s="8">
        <v>2</v>
      </c>
      <c r="M2271" s="5">
        <v>151.04</v>
      </c>
      <c r="N2271" s="6">
        <v>0.15</v>
      </c>
      <c r="O2271" s="5">
        <v>76.97</v>
      </c>
      <c r="P2271" s="5">
        <f t="shared" si="140"/>
        <v>256.76799999999997</v>
      </c>
      <c r="Q2271" s="5">
        <f t="shared" si="141"/>
        <v>153.94</v>
      </c>
      <c r="R2271" s="5">
        <f t="shared" si="142"/>
        <v>102.82799999999997</v>
      </c>
      <c r="S2271" s="7">
        <f t="shared" si="143"/>
        <v>0.40047046360917243</v>
      </c>
    </row>
    <row r="2272" spans="1:19" ht="15.6">
      <c r="A2272" s="2">
        <v>5052</v>
      </c>
      <c r="B2272" s="3">
        <v>46330</v>
      </c>
      <c r="C2272" s="4">
        <f>YEAR(SalesDataTable[[#This Row],[Order Date]])</f>
        <v>2026</v>
      </c>
      <c r="D2272" s="10" t="str">
        <f>"Q"&amp;ROUNDUP(MONTH(SalesDataTable[[#This Row],[Order Date]])/3,0)</f>
        <v>Q4</v>
      </c>
      <c r="E2272" s="4" t="str">
        <f>TEXT(SalesDataTable[[#This Row],[Order Date]],"mmm")</f>
        <v>Nov</v>
      </c>
      <c r="F2272" s="4" t="s">
        <v>0</v>
      </c>
      <c r="G2272" s="4" t="s">
        <v>50</v>
      </c>
      <c r="H2272" s="4" t="s">
        <v>28</v>
      </c>
      <c r="I2272" s="4" t="s">
        <v>3</v>
      </c>
      <c r="J2272" s="4" t="s">
        <v>4</v>
      </c>
      <c r="K2272" s="4" t="s">
        <v>26</v>
      </c>
      <c r="L2272" s="8">
        <v>3</v>
      </c>
      <c r="M2272" s="5">
        <v>41.12</v>
      </c>
      <c r="N2272" s="6">
        <v>0.1</v>
      </c>
      <c r="O2272" s="5">
        <v>16.670000000000002</v>
      </c>
      <c r="P2272" s="5">
        <f t="shared" si="140"/>
        <v>111.02399999999999</v>
      </c>
      <c r="Q2272" s="5">
        <f t="shared" si="141"/>
        <v>50.010000000000005</v>
      </c>
      <c r="R2272" s="5">
        <f t="shared" si="142"/>
        <v>61.013999999999982</v>
      </c>
      <c r="S2272" s="7">
        <f t="shared" si="143"/>
        <v>0.54955685257241671</v>
      </c>
    </row>
    <row r="2273" spans="1:19" ht="15.6">
      <c r="A2273" s="2">
        <v>9</v>
      </c>
      <c r="B2273" s="3">
        <v>46331</v>
      </c>
      <c r="C2273" s="4">
        <f>YEAR(SalesDataTable[[#This Row],[Order Date]])</f>
        <v>2026</v>
      </c>
      <c r="D2273" s="10" t="str">
        <f>"Q"&amp;ROUNDUP(MONTH(SalesDataTable[[#This Row],[Order Date]])/3,0)</f>
        <v>Q4</v>
      </c>
      <c r="E2273" s="4" t="str">
        <f>TEXT(SalesDataTable[[#This Row],[Order Date]],"mmm")</f>
        <v>Nov</v>
      </c>
      <c r="F2273" s="4" t="s">
        <v>0</v>
      </c>
      <c r="G2273" s="4" t="s">
        <v>50</v>
      </c>
      <c r="H2273" s="4" t="s">
        <v>2</v>
      </c>
      <c r="I2273" s="4" t="s">
        <v>13</v>
      </c>
      <c r="J2273" s="4" t="s">
        <v>9</v>
      </c>
      <c r="K2273" s="4" t="s">
        <v>17</v>
      </c>
      <c r="L2273" s="8">
        <v>1</v>
      </c>
      <c r="M2273" s="5">
        <v>140.59</v>
      </c>
      <c r="N2273" s="6">
        <v>0.1</v>
      </c>
      <c r="O2273" s="5">
        <v>79.510000000000005</v>
      </c>
      <c r="P2273" s="5">
        <f t="shared" si="140"/>
        <v>126.53100000000001</v>
      </c>
      <c r="Q2273" s="5">
        <f t="shared" si="141"/>
        <v>79.510000000000005</v>
      </c>
      <c r="R2273" s="5">
        <f t="shared" si="142"/>
        <v>47.021000000000001</v>
      </c>
      <c r="S2273" s="7">
        <f t="shared" si="143"/>
        <v>0.37161644182058151</v>
      </c>
    </row>
    <row r="2274" spans="1:19" ht="15.6">
      <c r="A2274" s="2">
        <v>703</v>
      </c>
      <c r="B2274" s="3">
        <v>46331</v>
      </c>
      <c r="C2274" s="4">
        <f>YEAR(SalesDataTable[[#This Row],[Order Date]])</f>
        <v>2026</v>
      </c>
      <c r="D2274" s="10" t="str">
        <f>"Q"&amp;ROUNDUP(MONTH(SalesDataTable[[#This Row],[Order Date]])/3,0)</f>
        <v>Q4</v>
      </c>
      <c r="E2274" s="4" t="str">
        <f>TEXT(SalesDataTable[[#This Row],[Order Date]],"mmm")</f>
        <v>Nov</v>
      </c>
      <c r="F2274" s="4" t="s">
        <v>6</v>
      </c>
      <c r="G2274" s="4" t="s">
        <v>49</v>
      </c>
      <c r="H2274" s="4" t="s">
        <v>2</v>
      </c>
      <c r="I2274" s="4" t="s">
        <v>3</v>
      </c>
      <c r="J2274" s="4" t="s">
        <v>14</v>
      </c>
      <c r="K2274" s="4" t="s">
        <v>48</v>
      </c>
      <c r="L2274" s="8">
        <v>2</v>
      </c>
      <c r="M2274" s="5">
        <v>160.68</v>
      </c>
      <c r="N2274" s="6">
        <v>0</v>
      </c>
      <c r="O2274" s="5">
        <v>89.49</v>
      </c>
      <c r="P2274" s="5">
        <f t="shared" si="140"/>
        <v>321.36</v>
      </c>
      <c r="Q2274" s="5">
        <f t="shared" si="141"/>
        <v>178.98</v>
      </c>
      <c r="R2274" s="5">
        <f t="shared" si="142"/>
        <v>142.38000000000002</v>
      </c>
      <c r="S2274" s="7">
        <f t="shared" si="143"/>
        <v>0.4430545182972368</v>
      </c>
    </row>
    <row r="2275" spans="1:19" ht="15.6">
      <c r="A2275" s="2">
        <v>1627</v>
      </c>
      <c r="B2275" s="3">
        <v>46331</v>
      </c>
      <c r="C2275" s="4">
        <f>YEAR(SalesDataTable[[#This Row],[Order Date]])</f>
        <v>2026</v>
      </c>
      <c r="D2275" s="10" t="str">
        <f>"Q"&amp;ROUNDUP(MONTH(SalesDataTable[[#This Row],[Order Date]])/3,0)</f>
        <v>Q4</v>
      </c>
      <c r="E2275" s="4" t="str">
        <f>TEXT(SalesDataTable[[#This Row],[Order Date]],"mmm")</f>
        <v>Nov</v>
      </c>
      <c r="F2275" s="4" t="s">
        <v>20</v>
      </c>
      <c r="G2275" s="4" t="s">
        <v>21</v>
      </c>
      <c r="H2275" s="4" t="s">
        <v>2</v>
      </c>
      <c r="I2275" s="4" t="s">
        <v>3</v>
      </c>
      <c r="J2275" s="4" t="s">
        <v>34</v>
      </c>
      <c r="K2275" s="4" t="s">
        <v>45</v>
      </c>
      <c r="L2275" s="8">
        <v>6</v>
      </c>
      <c r="M2275" s="5">
        <v>49.7</v>
      </c>
      <c r="N2275" s="6">
        <v>0</v>
      </c>
      <c r="O2275" s="5">
        <v>22.34</v>
      </c>
      <c r="P2275" s="5">
        <f t="shared" si="140"/>
        <v>298.20000000000005</v>
      </c>
      <c r="Q2275" s="5">
        <f t="shared" si="141"/>
        <v>134.04</v>
      </c>
      <c r="R2275" s="5">
        <f t="shared" si="142"/>
        <v>164.16000000000005</v>
      </c>
      <c r="S2275" s="7">
        <f t="shared" si="143"/>
        <v>0.55050301810865199</v>
      </c>
    </row>
    <row r="2276" spans="1:19" ht="15.6">
      <c r="A2276" s="2">
        <v>1760</v>
      </c>
      <c r="B2276" s="3">
        <v>46331</v>
      </c>
      <c r="C2276" s="4">
        <f>YEAR(SalesDataTable[[#This Row],[Order Date]])</f>
        <v>2026</v>
      </c>
      <c r="D2276" s="10" t="str">
        <f>"Q"&amp;ROUNDUP(MONTH(SalesDataTable[[#This Row],[Order Date]])/3,0)</f>
        <v>Q4</v>
      </c>
      <c r="E2276" s="4" t="str">
        <f>TEXT(SalesDataTable[[#This Row],[Order Date]],"mmm")</f>
        <v>Nov</v>
      </c>
      <c r="F2276" s="4" t="s">
        <v>6</v>
      </c>
      <c r="G2276" s="4" t="s">
        <v>41</v>
      </c>
      <c r="H2276" s="4" t="s">
        <v>19</v>
      </c>
      <c r="I2276" s="4" t="s">
        <v>3</v>
      </c>
      <c r="J2276" s="4" t="s">
        <v>4</v>
      </c>
      <c r="K2276" s="4" t="s">
        <v>5</v>
      </c>
      <c r="L2276" s="8">
        <v>3</v>
      </c>
      <c r="M2276" s="5">
        <v>80.400000000000006</v>
      </c>
      <c r="N2276" s="6">
        <v>0.05</v>
      </c>
      <c r="O2276" s="5">
        <v>42.82</v>
      </c>
      <c r="P2276" s="5">
        <f t="shared" si="140"/>
        <v>229.14000000000001</v>
      </c>
      <c r="Q2276" s="5">
        <f t="shared" si="141"/>
        <v>128.46</v>
      </c>
      <c r="R2276" s="5">
        <f t="shared" si="142"/>
        <v>100.68</v>
      </c>
      <c r="S2276" s="7">
        <f t="shared" si="143"/>
        <v>0.43938203718250851</v>
      </c>
    </row>
    <row r="2277" spans="1:19" ht="15.6">
      <c r="A2277" s="2">
        <v>2268</v>
      </c>
      <c r="B2277" s="3">
        <v>46331</v>
      </c>
      <c r="C2277" s="4">
        <f>YEAR(SalesDataTable[[#This Row],[Order Date]])</f>
        <v>2026</v>
      </c>
      <c r="D2277" s="10" t="str">
        <f>"Q"&amp;ROUNDUP(MONTH(SalesDataTable[[#This Row],[Order Date]])/3,0)</f>
        <v>Q4</v>
      </c>
      <c r="E2277" s="4" t="str">
        <f>TEXT(SalesDataTable[[#This Row],[Order Date]],"mmm")</f>
        <v>Nov</v>
      </c>
      <c r="F2277" s="4" t="s">
        <v>6</v>
      </c>
      <c r="G2277" s="4" t="s">
        <v>7</v>
      </c>
      <c r="H2277" s="4" t="s">
        <v>19</v>
      </c>
      <c r="I2277" s="4" t="s">
        <v>13</v>
      </c>
      <c r="J2277" s="4" t="s">
        <v>9</v>
      </c>
      <c r="K2277" s="4" t="s">
        <v>37</v>
      </c>
      <c r="L2277" s="8">
        <v>4</v>
      </c>
      <c r="M2277" s="5">
        <v>151.38999999999999</v>
      </c>
      <c r="N2277" s="6">
        <v>0.05</v>
      </c>
      <c r="O2277" s="5">
        <v>80.66</v>
      </c>
      <c r="P2277" s="5">
        <f t="shared" si="140"/>
        <v>575.28199999999993</v>
      </c>
      <c r="Q2277" s="5">
        <f t="shared" si="141"/>
        <v>322.64</v>
      </c>
      <c r="R2277" s="5">
        <f t="shared" si="142"/>
        <v>252.64199999999994</v>
      </c>
      <c r="S2277" s="7">
        <f t="shared" si="143"/>
        <v>0.43916201097896329</v>
      </c>
    </row>
    <row r="2278" spans="1:19" ht="15.6">
      <c r="A2278" s="2">
        <v>2636</v>
      </c>
      <c r="B2278" s="3">
        <v>46331</v>
      </c>
      <c r="C2278" s="4">
        <f>YEAR(SalesDataTable[[#This Row],[Order Date]])</f>
        <v>2026</v>
      </c>
      <c r="D2278" s="10" t="str">
        <f>"Q"&amp;ROUNDUP(MONTH(SalesDataTable[[#This Row],[Order Date]])/3,0)</f>
        <v>Q4</v>
      </c>
      <c r="E2278" s="4" t="str">
        <f>TEXT(SalesDataTable[[#This Row],[Order Date]],"mmm")</f>
        <v>Nov</v>
      </c>
      <c r="F2278" s="4" t="s">
        <v>6</v>
      </c>
      <c r="G2278" s="4" t="s">
        <v>49</v>
      </c>
      <c r="H2278" s="4" t="s">
        <v>19</v>
      </c>
      <c r="I2278" s="4" t="s">
        <v>16</v>
      </c>
      <c r="J2278" s="4" t="s">
        <v>14</v>
      </c>
      <c r="K2278" s="4" t="s">
        <v>32</v>
      </c>
      <c r="L2278" s="8">
        <v>2</v>
      </c>
      <c r="M2278" s="5">
        <v>45.44</v>
      </c>
      <c r="N2278" s="6">
        <v>0.05</v>
      </c>
      <c r="O2278" s="5">
        <v>18.2</v>
      </c>
      <c r="P2278" s="5">
        <f t="shared" si="140"/>
        <v>86.335999999999999</v>
      </c>
      <c r="Q2278" s="5">
        <f t="shared" si="141"/>
        <v>36.4</v>
      </c>
      <c r="R2278" s="5">
        <f t="shared" si="142"/>
        <v>49.936</v>
      </c>
      <c r="S2278" s="7">
        <f t="shared" si="143"/>
        <v>0.57839140103780584</v>
      </c>
    </row>
    <row r="2279" spans="1:19" ht="15.6">
      <c r="A2279" s="2">
        <v>3255</v>
      </c>
      <c r="B2279" s="3">
        <v>46331</v>
      </c>
      <c r="C2279" s="4">
        <f>YEAR(SalesDataTable[[#This Row],[Order Date]])</f>
        <v>2026</v>
      </c>
      <c r="D2279" s="10" t="str">
        <f>"Q"&amp;ROUNDUP(MONTH(SalesDataTable[[#This Row],[Order Date]])/3,0)</f>
        <v>Q4</v>
      </c>
      <c r="E2279" s="4" t="str">
        <f>TEXT(SalesDataTable[[#This Row],[Order Date]],"mmm")</f>
        <v>Nov</v>
      </c>
      <c r="F2279" s="4" t="s">
        <v>20</v>
      </c>
      <c r="G2279" s="4" t="s">
        <v>47</v>
      </c>
      <c r="H2279" s="4" t="s">
        <v>2</v>
      </c>
      <c r="I2279" s="4" t="s">
        <v>13</v>
      </c>
      <c r="J2279" s="4" t="s">
        <v>9</v>
      </c>
      <c r="K2279" s="4" t="s">
        <v>46</v>
      </c>
      <c r="L2279" s="8">
        <v>2</v>
      </c>
      <c r="M2279" s="5">
        <v>70.790000000000006</v>
      </c>
      <c r="N2279" s="6">
        <v>0.15</v>
      </c>
      <c r="O2279" s="5">
        <v>33.32</v>
      </c>
      <c r="P2279" s="5">
        <f t="shared" si="140"/>
        <v>120.343</v>
      </c>
      <c r="Q2279" s="5">
        <f t="shared" si="141"/>
        <v>66.64</v>
      </c>
      <c r="R2279" s="5">
        <f t="shared" si="142"/>
        <v>53.703000000000003</v>
      </c>
      <c r="S2279" s="7">
        <f t="shared" si="143"/>
        <v>0.44624947026416162</v>
      </c>
    </row>
    <row r="2280" spans="1:19" ht="15.6">
      <c r="A2280" s="2">
        <v>4326</v>
      </c>
      <c r="B2280" s="3">
        <v>46331</v>
      </c>
      <c r="C2280" s="4">
        <f>YEAR(SalesDataTable[[#This Row],[Order Date]])</f>
        <v>2026</v>
      </c>
      <c r="D2280" s="10" t="str">
        <f>"Q"&amp;ROUNDUP(MONTH(SalesDataTable[[#This Row],[Order Date]])/3,0)</f>
        <v>Q4</v>
      </c>
      <c r="E2280" s="4" t="str">
        <f>TEXT(SalesDataTable[[#This Row],[Order Date]],"mmm")</f>
        <v>Nov</v>
      </c>
      <c r="F2280" s="4" t="s">
        <v>11</v>
      </c>
      <c r="G2280" s="4" t="s">
        <v>25</v>
      </c>
      <c r="H2280" s="4" t="s">
        <v>19</v>
      </c>
      <c r="I2280" s="4" t="s">
        <v>3</v>
      </c>
      <c r="J2280" s="4" t="s">
        <v>14</v>
      </c>
      <c r="K2280" s="4" t="s">
        <v>15</v>
      </c>
      <c r="L2280" s="8">
        <v>1</v>
      </c>
      <c r="M2280" s="5">
        <v>35.630000000000003</v>
      </c>
      <c r="N2280" s="6">
        <v>0</v>
      </c>
      <c r="O2280" s="5">
        <v>13.47</v>
      </c>
      <c r="P2280" s="5">
        <f t="shared" si="140"/>
        <v>35.630000000000003</v>
      </c>
      <c r="Q2280" s="5">
        <f t="shared" si="141"/>
        <v>13.47</v>
      </c>
      <c r="R2280" s="5">
        <f t="shared" si="142"/>
        <v>22.160000000000004</v>
      </c>
      <c r="S2280" s="7">
        <f t="shared" si="143"/>
        <v>0.62194779680044909</v>
      </c>
    </row>
    <row r="2281" spans="1:19" ht="15.6">
      <c r="A2281" s="2">
        <v>4346</v>
      </c>
      <c r="B2281" s="3">
        <v>46331</v>
      </c>
      <c r="C2281" s="4">
        <f>YEAR(SalesDataTable[[#This Row],[Order Date]])</f>
        <v>2026</v>
      </c>
      <c r="D2281" s="10" t="str">
        <f>"Q"&amp;ROUNDUP(MONTH(SalesDataTable[[#This Row],[Order Date]])/3,0)</f>
        <v>Q4</v>
      </c>
      <c r="E2281" s="4" t="str">
        <f>TEXT(SalesDataTable[[#This Row],[Order Date]],"mmm")</f>
        <v>Nov</v>
      </c>
      <c r="F2281" s="4" t="s">
        <v>0</v>
      </c>
      <c r="G2281" s="4" t="s">
        <v>50</v>
      </c>
      <c r="H2281" s="4" t="s">
        <v>2</v>
      </c>
      <c r="I2281" s="4" t="s">
        <v>16</v>
      </c>
      <c r="J2281" s="4" t="s">
        <v>9</v>
      </c>
      <c r="K2281" s="4" t="s">
        <v>46</v>
      </c>
      <c r="L2281" s="8">
        <v>3</v>
      </c>
      <c r="M2281" s="5">
        <v>73.010000000000005</v>
      </c>
      <c r="N2281" s="6">
        <v>0.15</v>
      </c>
      <c r="O2281" s="5">
        <v>32.49</v>
      </c>
      <c r="P2281" s="5">
        <f t="shared" si="140"/>
        <v>186.17550000000003</v>
      </c>
      <c r="Q2281" s="5">
        <f t="shared" si="141"/>
        <v>97.47</v>
      </c>
      <c r="R2281" s="5">
        <f t="shared" si="142"/>
        <v>88.705500000000029</v>
      </c>
      <c r="S2281" s="7">
        <f t="shared" si="143"/>
        <v>0.47646172562984934</v>
      </c>
    </row>
    <row r="2282" spans="1:19" ht="15.6">
      <c r="A2282" s="2">
        <v>266</v>
      </c>
      <c r="B2282" s="3">
        <v>46332</v>
      </c>
      <c r="C2282" s="4">
        <f>YEAR(SalesDataTable[[#This Row],[Order Date]])</f>
        <v>2026</v>
      </c>
      <c r="D2282" s="10" t="str">
        <f>"Q"&amp;ROUNDUP(MONTH(SalesDataTable[[#This Row],[Order Date]])/3,0)</f>
        <v>Q4</v>
      </c>
      <c r="E2282" s="4" t="str">
        <f>TEXT(SalesDataTable[[#This Row],[Order Date]],"mmm")</f>
        <v>Nov</v>
      </c>
      <c r="F2282" s="4" t="s">
        <v>6</v>
      </c>
      <c r="G2282" s="4" t="s">
        <v>7</v>
      </c>
      <c r="H2282" s="4" t="s">
        <v>28</v>
      </c>
      <c r="I2282" s="4" t="s">
        <v>16</v>
      </c>
      <c r="J2282" s="4" t="s">
        <v>9</v>
      </c>
      <c r="K2282" s="4" t="s">
        <v>10</v>
      </c>
      <c r="L2282" s="8">
        <v>1</v>
      </c>
      <c r="M2282" s="5">
        <v>93.48</v>
      </c>
      <c r="N2282" s="6">
        <v>0.05</v>
      </c>
      <c r="O2282" s="5">
        <v>46.34</v>
      </c>
      <c r="P2282" s="5">
        <f t="shared" si="140"/>
        <v>88.805999999999997</v>
      </c>
      <c r="Q2282" s="5">
        <f t="shared" si="141"/>
        <v>46.34</v>
      </c>
      <c r="R2282" s="5">
        <f t="shared" si="142"/>
        <v>42.465999999999994</v>
      </c>
      <c r="S2282" s="7">
        <f t="shared" si="143"/>
        <v>0.47818841069297113</v>
      </c>
    </row>
    <row r="2283" spans="1:19" ht="15.6">
      <c r="A2283" s="2">
        <v>274</v>
      </c>
      <c r="B2283" s="3">
        <v>46332</v>
      </c>
      <c r="C2283" s="4">
        <f>YEAR(SalesDataTable[[#This Row],[Order Date]])</f>
        <v>2026</v>
      </c>
      <c r="D2283" s="10" t="str">
        <f>"Q"&amp;ROUNDUP(MONTH(SalesDataTable[[#This Row],[Order Date]])/3,0)</f>
        <v>Q4</v>
      </c>
      <c r="E2283" s="4" t="str">
        <f>TEXT(SalesDataTable[[#This Row],[Order Date]],"mmm")</f>
        <v>Nov</v>
      </c>
      <c r="F2283" s="4" t="s">
        <v>6</v>
      </c>
      <c r="G2283" s="4" t="s">
        <v>7</v>
      </c>
      <c r="H2283" s="4" t="s">
        <v>2</v>
      </c>
      <c r="I2283" s="4" t="s">
        <v>16</v>
      </c>
      <c r="J2283" s="4" t="s">
        <v>4</v>
      </c>
      <c r="K2283" s="4" t="s">
        <v>5</v>
      </c>
      <c r="L2283" s="8">
        <v>1</v>
      </c>
      <c r="M2283" s="5">
        <v>82.89</v>
      </c>
      <c r="N2283" s="6">
        <v>0</v>
      </c>
      <c r="O2283" s="5">
        <v>41.44</v>
      </c>
      <c r="P2283" s="5">
        <f t="shared" si="140"/>
        <v>82.89</v>
      </c>
      <c r="Q2283" s="5">
        <f t="shared" si="141"/>
        <v>41.44</v>
      </c>
      <c r="R2283" s="5">
        <f t="shared" si="142"/>
        <v>41.45</v>
      </c>
      <c r="S2283" s="7">
        <f t="shared" si="143"/>
        <v>0.50006032090722652</v>
      </c>
    </row>
    <row r="2284" spans="1:19" ht="15.6">
      <c r="A2284" s="2">
        <v>1135</v>
      </c>
      <c r="B2284" s="3">
        <v>46332</v>
      </c>
      <c r="C2284" s="4">
        <f>YEAR(SalesDataTable[[#This Row],[Order Date]])</f>
        <v>2026</v>
      </c>
      <c r="D2284" s="10" t="str">
        <f>"Q"&amp;ROUNDUP(MONTH(SalesDataTable[[#This Row],[Order Date]])/3,0)</f>
        <v>Q4</v>
      </c>
      <c r="E2284" s="4" t="str">
        <f>TEXT(SalesDataTable[[#This Row],[Order Date]],"mmm")</f>
        <v>Nov</v>
      </c>
      <c r="F2284" s="4" t="s">
        <v>20</v>
      </c>
      <c r="G2284" s="4" t="s">
        <v>31</v>
      </c>
      <c r="H2284" s="4" t="s">
        <v>2</v>
      </c>
      <c r="I2284" s="4" t="s">
        <v>13</v>
      </c>
      <c r="J2284" s="4" t="s">
        <v>14</v>
      </c>
      <c r="K2284" s="4" t="s">
        <v>15</v>
      </c>
      <c r="L2284" s="8">
        <v>2</v>
      </c>
      <c r="M2284" s="5">
        <v>35.71</v>
      </c>
      <c r="N2284" s="6">
        <v>0.2</v>
      </c>
      <c r="O2284" s="5">
        <v>13.48</v>
      </c>
      <c r="P2284" s="5">
        <f t="shared" si="140"/>
        <v>57.136000000000003</v>
      </c>
      <c r="Q2284" s="5">
        <f t="shared" si="141"/>
        <v>26.96</v>
      </c>
      <c r="R2284" s="5">
        <f t="shared" si="142"/>
        <v>30.176000000000002</v>
      </c>
      <c r="S2284" s="7">
        <f t="shared" si="143"/>
        <v>0.52814337720526461</v>
      </c>
    </row>
    <row r="2285" spans="1:19" ht="15.6">
      <c r="A2285" s="2">
        <v>2166</v>
      </c>
      <c r="B2285" s="3">
        <v>46332</v>
      </c>
      <c r="C2285" s="4">
        <f>YEAR(SalesDataTable[[#This Row],[Order Date]])</f>
        <v>2026</v>
      </c>
      <c r="D2285" s="10" t="str">
        <f>"Q"&amp;ROUNDUP(MONTH(SalesDataTable[[#This Row],[Order Date]])/3,0)</f>
        <v>Q4</v>
      </c>
      <c r="E2285" s="4" t="str">
        <f>TEXT(SalesDataTable[[#This Row],[Order Date]],"mmm")</f>
        <v>Nov</v>
      </c>
      <c r="F2285" s="4" t="s">
        <v>20</v>
      </c>
      <c r="G2285" s="4" t="s">
        <v>47</v>
      </c>
      <c r="H2285" s="4" t="s">
        <v>19</v>
      </c>
      <c r="I2285" s="4" t="s">
        <v>13</v>
      </c>
      <c r="J2285" s="4" t="s">
        <v>34</v>
      </c>
      <c r="K2285" s="4" t="s">
        <v>35</v>
      </c>
      <c r="L2285" s="8">
        <v>1</v>
      </c>
      <c r="M2285" s="5">
        <v>40.380000000000003</v>
      </c>
      <c r="N2285" s="6">
        <v>0.15</v>
      </c>
      <c r="O2285" s="5">
        <v>14.53</v>
      </c>
      <c r="P2285" s="5">
        <f t="shared" si="140"/>
        <v>34.323</v>
      </c>
      <c r="Q2285" s="5">
        <f t="shared" si="141"/>
        <v>14.53</v>
      </c>
      <c r="R2285" s="5">
        <f t="shared" si="142"/>
        <v>19.792999999999999</v>
      </c>
      <c r="S2285" s="7">
        <f t="shared" si="143"/>
        <v>0.57666870611543275</v>
      </c>
    </row>
    <row r="2286" spans="1:19" ht="15.6">
      <c r="A2286" s="2">
        <v>3620</v>
      </c>
      <c r="B2286" s="3">
        <v>46332</v>
      </c>
      <c r="C2286" s="4">
        <f>YEAR(SalesDataTable[[#This Row],[Order Date]])</f>
        <v>2026</v>
      </c>
      <c r="D2286" s="10" t="str">
        <f>"Q"&amp;ROUNDUP(MONTH(SalesDataTable[[#This Row],[Order Date]])/3,0)</f>
        <v>Q4</v>
      </c>
      <c r="E2286" s="4" t="str">
        <f>TEXT(SalesDataTable[[#This Row],[Order Date]],"mmm")</f>
        <v>Nov</v>
      </c>
      <c r="F2286" s="4" t="s">
        <v>6</v>
      </c>
      <c r="G2286" s="4" t="s">
        <v>43</v>
      </c>
      <c r="H2286" s="4" t="s">
        <v>28</v>
      </c>
      <c r="I2286" s="4" t="s">
        <v>13</v>
      </c>
      <c r="J2286" s="4" t="s">
        <v>9</v>
      </c>
      <c r="K2286" s="4" t="s">
        <v>17</v>
      </c>
      <c r="L2286" s="8">
        <v>1</v>
      </c>
      <c r="M2286" s="5">
        <v>142</v>
      </c>
      <c r="N2286" s="6">
        <v>0.05</v>
      </c>
      <c r="O2286" s="5">
        <v>81.099999999999994</v>
      </c>
      <c r="P2286" s="5">
        <f t="shared" si="140"/>
        <v>134.9</v>
      </c>
      <c r="Q2286" s="5">
        <f t="shared" si="141"/>
        <v>81.099999999999994</v>
      </c>
      <c r="R2286" s="5">
        <f t="shared" si="142"/>
        <v>53.800000000000011</v>
      </c>
      <c r="S2286" s="7">
        <f t="shared" si="143"/>
        <v>0.39881393624907346</v>
      </c>
    </row>
    <row r="2287" spans="1:19" ht="15.6">
      <c r="A2287" s="2">
        <v>3986</v>
      </c>
      <c r="B2287" s="3">
        <v>46332</v>
      </c>
      <c r="C2287" s="4">
        <f>YEAR(SalesDataTable[[#This Row],[Order Date]])</f>
        <v>2026</v>
      </c>
      <c r="D2287" s="10" t="str">
        <f>"Q"&amp;ROUNDUP(MONTH(SalesDataTable[[#This Row],[Order Date]])/3,0)</f>
        <v>Q4</v>
      </c>
      <c r="E2287" s="4" t="str">
        <f>TEXT(SalesDataTable[[#This Row],[Order Date]],"mmm")</f>
        <v>Nov</v>
      </c>
      <c r="F2287" s="4" t="s">
        <v>0</v>
      </c>
      <c r="G2287" s="4" t="s">
        <v>50</v>
      </c>
      <c r="H2287" s="4" t="s">
        <v>28</v>
      </c>
      <c r="I2287" s="4" t="s">
        <v>13</v>
      </c>
      <c r="J2287" s="4" t="s">
        <v>14</v>
      </c>
      <c r="K2287" s="4" t="s">
        <v>15</v>
      </c>
      <c r="L2287" s="8">
        <v>2</v>
      </c>
      <c r="M2287" s="5">
        <v>36.29</v>
      </c>
      <c r="N2287" s="6">
        <v>0.15</v>
      </c>
      <c r="O2287" s="5">
        <v>13.93</v>
      </c>
      <c r="P2287" s="5">
        <f t="shared" si="140"/>
        <v>61.692999999999998</v>
      </c>
      <c r="Q2287" s="5">
        <f t="shared" si="141"/>
        <v>27.86</v>
      </c>
      <c r="R2287" s="5">
        <f t="shared" si="142"/>
        <v>33.832999999999998</v>
      </c>
      <c r="S2287" s="7">
        <f t="shared" si="143"/>
        <v>0.54840905775371596</v>
      </c>
    </row>
    <row r="2288" spans="1:19" ht="15.6">
      <c r="A2288" s="2">
        <v>4384</v>
      </c>
      <c r="B2288" s="3">
        <v>46332</v>
      </c>
      <c r="C2288" s="4">
        <f>YEAR(SalesDataTable[[#This Row],[Order Date]])</f>
        <v>2026</v>
      </c>
      <c r="D2288" s="10" t="str">
        <f>"Q"&amp;ROUNDUP(MONTH(SalesDataTable[[#This Row],[Order Date]])/3,0)</f>
        <v>Q4</v>
      </c>
      <c r="E2288" s="4" t="str">
        <f>TEXT(SalesDataTable[[#This Row],[Order Date]],"mmm")</f>
        <v>Nov</v>
      </c>
      <c r="F2288" s="4" t="s">
        <v>20</v>
      </c>
      <c r="G2288" s="4" t="s">
        <v>33</v>
      </c>
      <c r="H2288" s="4" t="s">
        <v>2</v>
      </c>
      <c r="I2288" s="4" t="s">
        <v>13</v>
      </c>
      <c r="J2288" s="4" t="s">
        <v>23</v>
      </c>
      <c r="K2288" s="4" t="s">
        <v>51</v>
      </c>
      <c r="L2288" s="8">
        <v>1</v>
      </c>
      <c r="M2288" s="5">
        <v>121.66</v>
      </c>
      <c r="N2288" s="6">
        <v>0</v>
      </c>
      <c r="O2288" s="5">
        <v>61.66</v>
      </c>
      <c r="P2288" s="5">
        <f t="shared" si="140"/>
        <v>121.66</v>
      </c>
      <c r="Q2288" s="5">
        <f t="shared" si="141"/>
        <v>61.66</v>
      </c>
      <c r="R2288" s="5">
        <f t="shared" si="142"/>
        <v>60</v>
      </c>
      <c r="S2288" s="7">
        <f t="shared" si="143"/>
        <v>0.49317770836758179</v>
      </c>
    </row>
    <row r="2289" spans="1:19" ht="15.6">
      <c r="A2289" s="2">
        <v>4565</v>
      </c>
      <c r="B2289" s="3">
        <v>46332</v>
      </c>
      <c r="C2289" s="4">
        <f>YEAR(SalesDataTable[[#This Row],[Order Date]])</f>
        <v>2026</v>
      </c>
      <c r="D2289" s="10" t="str">
        <f>"Q"&amp;ROUNDUP(MONTH(SalesDataTable[[#This Row],[Order Date]])/3,0)</f>
        <v>Q4</v>
      </c>
      <c r="E2289" s="4" t="str">
        <f>TEXT(SalesDataTable[[#This Row],[Order Date]],"mmm")</f>
        <v>Nov</v>
      </c>
      <c r="F2289" s="4" t="s">
        <v>6</v>
      </c>
      <c r="G2289" s="4" t="s">
        <v>49</v>
      </c>
      <c r="H2289" s="4" t="s">
        <v>2</v>
      </c>
      <c r="I2289" s="4" t="s">
        <v>3</v>
      </c>
      <c r="J2289" s="4" t="s">
        <v>23</v>
      </c>
      <c r="K2289" s="4" t="s">
        <v>51</v>
      </c>
      <c r="L2289" s="8">
        <v>3</v>
      </c>
      <c r="M2289" s="5">
        <v>124.65</v>
      </c>
      <c r="N2289" s="6">
        <v>0.05</v>
      </c>
      <c r="O2289" s="5">
        <v>62.27</v>
      </c>
      <c r="P2289" s="5">
        <f t="shared" si="140"/>
        <v>355.25250000000005</v>
      </c>
      <c r="Q2289" s="5">
        <f t="shared" si="141"/>
        <v>186.81</v>
      </c>
      <c r="R2289" s="5">
        <f t="shared" si="142"/>
        <v>168.44250000000005</v>
      </c>
      <c r="S2289" s="7">
        <f t="shared" si="143"/>
        <v>0.47414866890451163</v>
      </c>
    </row>
    <row r="2290" spans="1:19" ht="15.6">
      <c r="A2290" s="2">
        <v>4634</v>
      </c>
      <c r="B2290" s="3">
        <v>46332</v>
      </c>
      <c r="C2290" s="4">
        <f>YEAR(SalesDataTable[[#This Row],[Order Date]])</f>
        <v>2026</v>
      </c>
      <c r="D2290" s="10" t="str">
        <f>"Q"&amp;ROUNDUP(MONTH(SalesDataTable[[#This Row],[Order Date]])/3,0)</f>
        <v>Q4</v>
      </c>
      <c r="E2290" s="4" t="str">
        <f>TEXT(SalesDataTable[[#This Row],[Order Date]],"mmm")</f>
        <v>Nov</v>
      </c>
      <c r="F2290" s="4" t="s">
        <v>0</v>
      </c>
      <c r="G2290" s="4" t="s">
        <v>50</v>
      </c>
      <c r="H2290" s="4" t="s">
        <v>2</v>
      </c>
      <c r="I2290" s="4" t="s">
        <v>13</v>
      </c>
      <c r="J2290" s="4" t="s">
        <v>4</v>
      </c>
      <c r="K2290" s="4" t="s">
        <v>5</v>
      </c>
      <c r="L2290" s="8">
        <v>2</v>
      </c>
      <c r="M2290" s="5">
        <v>80.61</v>
      </c>
      <c r="N2290" s="6">
        <v>0</v>
      </c>
      <c r="O2290" s="5">
        <v>43.72</v>
      </c>
      <c r="P2290" s="5">
        <f t="shared" si="140"/>
        <v>161.22</v>
      </c>
      <c r="Q2290" s="5">
        <f t="shared" si="141"/>
        <v>87.44</v>
      </c>
      <c r="R2290" s="5">
        <f t="shared" si="142"/>
        <v>73.78</v>
      </c>
      <c r="S2290" s="7">
        <f t="shared" si="143"/>
        <v>0.45763552909068356</v>
      </c>
    </row>
    <row r="2291" spans="1:19" ht="15.6">
      <c r="A2291" s="2">
        <v>104</v>
      </c>
      <c r="B2291" s="3">
        <v>46333</v>
      </c>
      <c r="C2291" s="4">
        <f>YEAR(SalesDataTable[[#This Row],[Order Date]])</f>
        <v>2026</v>
      </c>
      <c r="D2291" s="10" t="str">
        <f>"Q"&amp;ROUNDUP(MONTH(SalesDataTable[[#This Row],[Order Date]])/3,0)</f>
        <v>Q4</v>
      </c>
      <c r="E2291" s="4" t="str">
        <f>TEXT(SalesDataTable[[#This Row],[Order Date]],"mmm")</f>
        <v>Nov</v>
      </c>
      <c r="F2291" s="4" t="s">
        <v>6</v>
      </c>
      <c r="G2291" s="4" t="s">
        <v>41</v>
      </c>
      <c r="H2291" s="4" t="s">
        <v>2</v>
      </c>
      <c r="I2291" s="4" t="s">
        <v>13</v>
      </c>
      <c r="J2291" s="4" t="s">
        <v>9</v>
      </c>
      <c r="K2291" s="4" t="s">
        <v>37</v>
      </c>
      <c r="L2291" s="8">
        <v>1</v>
      </c>
      <c r="M2291" s="5">
        <v>153.96</v>
      </c>
      <c r="N2291" s="6">
        <v>0</v>
      </c>
      <c r="O2291" s="5">
        <v>80.62</v>
      </c>
      <c r="P2291" s="5">
        <f t="shared" si="140"/>
        <v>153.96</v>
      </c>
      <c r="Q2291" s="5">
        <f t="shared" si="141"/>
        <v>80.62</v>
      </c>
      <c r="R2291" s="5">
        <f t="shared" si="142"/>
        <v>73.34</v>
      </c>
      <c r="S2291" s="7">
        <f t="shared" si="143"/>
        <v>0.47635749545336453</v>
      </c>
    </row>
    <row r="2292" spans="1:19" ht="15.6">
      <c r="A2292" s="2">
        <v>181</v>
      </c>
      <c r="B2292" s="3">
        <v>46333</v>
      </c>
      <c r="C2292" s="4">
        <f>YEAR(SalesDataTable[[#This Row],[Order Date]])</f>
        <v>2026</v>
      </c>
      <c r="D2292" s="10" t="str">
        <f>"Q"&amp;ROUNDUP(MONTH(SalesDataTable[[#This Row],[Order Date]])/3,0)</f>
        <v>Q4</v>
      </c>
      <c r="E2292" s="4" t="str">
        <f>TEXT(SalesDataTable[[#This Row],[Order Date]],"mmm")</f>
        <v>Nov</v>
      </c>
      <c r="F2292" s="4" t="s">
        <v>6</v>
      </c>
      <c r="G2292" s="4" t="s">
        <v>7</v>
      </c>
      <c r="H2292" s="4" t="s">
        <v>19</v>
      </c>
      <c r="I2292" s="4" t="s">
        <v>3</v>
      </c>
      <c r="J2292" s="4" t="s">
        <v>14</v>
      </c>
      <c r="K2292" s="4" t="s">
        <v>15</v>
      </c>
      <c r="L2292" s="8">
        <v>1</v>
      </c>
      <c r="M2292" s="5">
        <v>35.58</v>
      </c>
      <c r="N2292" s="6">
        <v>0</v>
      </c>
      <c r="O2292" s="5">
        <v>13.4</v>
      </c>
      <c r="P2292" s="5">
        <f t="shared" si="140"/>
        <v>35.58</v>
      </c>
      <c r="Q2292" s="5">
        <f t="shared" si="141"/>
        <v>13.4</v>
      </c>
      <c r="R2292" s="5">
        <f t="shared" si="142"/>
        <v>22.18</v>
      </c>
      <c r="S2292" s="7">
        <f t="shared" si="143"/>
        <v>0.62338392355255767</v>
      </c>
    </row>
    <row r="2293" spans="1:19" ht="15.6">
      <c r="A2293" s="2">
        <v>823</v>
      </c>
      <c r="B2293" s="3">
        <v>46333</v>
      </c>
      <c r="C2293" s="4">
        <f>YEAR(SalesDataTable[[#This Row],[Order Date]])</f>
        <v>2026</v>
      </c>
      <c r="D2293" s="10" t="str">
        <f>"Q"&amp;ROUNDUP(MONTH(SalesDataTable[[#This Row],[Order Date]])/3,0)</f>
        <v>Q4</v>
      </c>
      <c r="E2293" s="4" t="str">
        <f>TEXT(SalesDataTable[[#This Row],[Order Date]],"mmm")</f>
        <v>Nov</v>
      </c>
      <c r="F2293" s="4" t="s">
        <v>0</v>
      </c>
      <c r="G2293" s="4" t="s">
        <v>1</v>
      </c>
      <c r="H2293" s="4" t="s">
        <v>28</v>
      </c>
      <c r="I2293" s="4" t="s">
        <v>13</v>
      </c>
      <c r="J2293" s="4" t="s">
        <v>34</v>
      </c>
      <c r="K2293" s="4" t="s">
        <v>42</v>
      </c>
      <c r="L2293" s="8">
        <v>5</v>
      </c>
      <c r="M2293" s="5">
        <v>36.369999999999997</v>
      </c>
      <c r="N2293" s="6">
        <v>0.15</v>
      </c>
      <c r="O2293" s="5">
        <v>13.65</v>
      </c>
      <c r="P2293" s="5">
        <f t="shared" si="140"/>
        <v>154.57249999999999</v>
      </c>
      <c r="Q2293" s="5">
        <f t="shared" si="141"/>
        <v>68.25</v>
      </c>
      <c r="R2293" s="5">
        <f t="shared" si="142"/>
        <v>86.322499999999991</v>
      </c>
      <c r="S2293" s="7">
        <f t="shared" si="143"/>
        <v>0.55845962250723769</v>
      </c>
    </row>
    <row r="2294" spans="1:19" ht="15.6">
      <c r="A2294" s="2">
        <v>1730</v>
      </c>
      <c r="B2294" s="3">
        <v>46333</v>
      </c>
      <c r="C2294" s="4">
        <f>YEAR(SalesDataTable[[#This Row],[Order Date]])</f>
        <v>2026</v>
      </c>
      <c r="D2294" s="10" t="str">
        <f>"Q"&amp;ROUNDUP(MONTH(SalesDataTable[[#This Row],[Order Date]])/3,0)</f>
        <v>Q4</v>
      </c>
      <c r="E2294" s="4" t="str">
        <f>TEXT(SalesDataTable[[#This Row],[Order Date]],"mmm")</f>
        <v>Nov</v>
      </c>
      <c r="F2294" s="4" t="s">
        <v>20</v>
      </c>
      <c r="G2294" s="4" t="s">
        <v>21</v>
      </c>
      <c r="H2294" s="4" t="s">
        <v>28</v>
      </c>
      <c r="I2294" s="4" t="s">
        <v>3</v>
      </c>
      <c r="J2294" s="4" t="s">
        <v>9</v>
      </c>
      <c r="K2294" s="4" t="s">
        <v>37</v>
      </c>
      <c r="L2294" s="8">
        <v>2</v>
      </c>
      <c r="M2294" s="5">
        <v>151.55000000000001</v>
      </c>
      <c r="N2294" s="6">
        <v>0.1</v>
      </c>
      <c r="O2294" s="5">
        <v>80.48</v>
      </c>
      <c r="P2294" s="5">
        <f t="shared" si="140"/>
        <v>272.79000000000002</v>
      </c>
      <c r="Q2294" s="5">
        <f t="shared" si="141"/>
        <v>160.96</v>
      </c>
      <c r="R2294" s="5">
        <f t="shared" si="142"/>
        <v>111.83000000000001</v>
      </c>
      <c r="S2294" s="7">
        <f t="shared" si="143"/>
        <v>0.40994904505297114</v>
      </c>
    </row>
    <row r="2295" spans="1:19" ht="15.6">
      <c r="A2295" s="2">
        <v>2710</v>
      </c>
      <c r="B2295" s="3">
        <v>46333</v>
      </c>
      <c r="C2295" s="4">
        <f>YEAR(SalesDataTable[[#This Row],[Order Date]])</f>
        <v>2026</v>
      </c>
      <c r="D2295" s="10" t="str">
        <f>"Q"&amp;ROUNDUP(MONTH(SalesDataTable[[#This Row],[Order Date]])/3,0)</f>
        <v>Q4</v>
      </c>
      <c r="E2295" s="4" t="str">
        <f>TEXT(SalesDataTable[[#This Row],[Order Date]],"mmm")</f>
        <v>Nov</v>
      </c>
      <c r="F2295" s="4" t="s">
        <v>0</v>
      </c>
      <c r="G2295" s="4" t="s">
        <v>36</v>
      </c>
      <c r="H2295" s="4" t="s">
        <v>19</v>
      </c>
      <c r="I2295" s="4" t="s">
        <v>13</v>
      </c>
      <c r="J2295" s="4" t="s">
        <v>23</v>
      </c>
      <c r="K2295" s="4" t="s">
        <v>40</v>
      </c>
      <c r="L2295" s="8">
        <v>2</v>
      </c>
      <c r="M2295" s="5">
        <v>80.67</v>
      </c>
      <c r="N2295" s="6">
        <v>0</v>
      </c>
      <c r="O2295" s="5">
        <v>40.5</v>
      </c>
      <c r="P2295" s="5">
        <f t="shared" si="140"/>
        <v>161.34</v>
      </c>
      <c r="Q2295" s="5">
        <f t="shared" si="141"/>
        <v>81</v>
      </c>
      <c r="R2295" s="5">
        <f t="shared" si="142"/>
        <v>80.34</v>
      </c>
      <c r="S2295" s="7">
        <f t="shared" si="143"/>
        <v>0.49795462997396805</v>
      </c>
    </row>
    <row r="2296" spans="1:19" ht="15.6">
      <c r="A2296" s="2">
        <v>3018</v>
      </c>
      <c r="B2296" s="3">
        <v>46333</v>
      </c>
      <c r="C2296" s="4">
        <f>YEAR(SalesDataTable[[#This Row],[Order Date]])</f>
        <v>2026</v>
      </c>
      <c r="D2296" s="10" t="str">
        <f>"Q"&amp;ROUNDUP(MONTH(SalesDataTable[[#This Row],[Order Date]])/3,0)</f>
        <v>Q4</v>
      </c>
      <c r="E2296" s="4" t="str">
        <f>TEXT(SalesDataTable[[#This Row],[Order Date]],"mmm")</f>
        <v>Nov</v>
      </c>
      <c r="F2296" s="4" t="s">
        <v>20</v>
      </c>
      <c r="G2296" s="4" t="s">
        <v>31</v>
      </c>
      <c r="H2296" s="4" t="s">
        <v>8</v>
      </c>
      <c r="I2296" s="4" t="s">
        <v>16</v>
      </c>
      <c r="J2296" s="4" t="s">
        <v>4</v>
      </c>
      <c r="K2296" s="4" t="s">
        <v>5</v>
      </c>
      <c r="L2296" s="8">
        <v>10</v>
      </c>
      <c r="M2296" s="5">
        <v>81.48</v>
      </c>
      <c r="N2296" s="6">
        <v>0.05</v>
      </c>
      <c r="O2296" s="5">
        <v>43.7</v>
      </c>
      <c r="P2296" s="5">
        <f t="shared" si="140"/>
        <v>774.06000000000006</v>
      </c>
      <c r="Q2296" s="5">
        <f t="shared" si="141"/>
        <v>437</v>
      </c>
      <c r="R2296" s="5">
        <f t="shared" si="142"/>
        <v>337.06000000000006</v>
      </c>
      <c r="S2296" s="7">
        <f t="shared" si="143"/>
        <v>0.43544428080510561</v>
      </c>
    </row>
    <row r="2297" spans="1:19" ht="15.6">
      <c r="A2297" s="2">
        <v>3735</v>
      </c>
      <c r="B2297" s="3">
        <v>46333</v>
      </c>
      <c r="C2297" s="4">
        <f>YEAR(SalesDataTable[[#This Row],[Order Date]])</f>
        <v>2026</v>
      </c>
      <c r="D2297" s="10" t="str">
        <f>"Q"&amp;ROUNDUP(MONTH(SalesDataTable[[#This Row],[Order Date]])/3,0)</f>
        <v>Q4</v>
      </c>
      <c r="E2297" s="4" t="str">
        <f>TEXT(SalesDataTable[[#This Row],[Order Date]],"mmm")</f>
        <v>Nov</v>
      </c>
      <c r="F2297" s="4" t="s">
        <v>20</v>
      </c>
      <c r="G2297" s="4" t="s">
        <v>33</v>
      </c>
      <c r="H2297" s="4" t="s">
        <v>19</v>
      </c>
      <c r="I2297" s="4" t="s">
        <v>3</v>
      </c>
      <c r="J2297" s="4" t="s">
        <v>14</v>
      </c>
      <c r="K2297" s="4" t="s">
        <v>48</v>
      </c>
      <c r="L2297" s="8">
        <v>2</v>
      </c>
      <c r="M2297" s="5">
        <v>163.58000000000001</v>
      </c>
      <c r="N2297" s="6">
        <v>0.1</v>
      </c>
      <c r="O2297" s="5">
        <v>88.14</v>
      </c>
      <c r="P2297" s="5">
        <f t="shared" si="140"/>
        <v>294.44400000000002</v>
      </c>
      <c r="Q2297" s="5">
        <f t="shared" si="141"/>
        <v>176.28</v>
      </c>
      <c r="R2297" s="5">
        <f t="shared" si="142"/>
        <v>118.16400000000002</v>
      </c>
      <c r="S2297" s="7">
        <f t="shared" si="143"/>
        <v>0.40131230386762851</v>
      </c>
    </row>
    <row r="2298" spans="1:19" ht="15.6">
      <c r="A2298" s="2">
        <v>4460</v>
      </c>
      <c r="B2298" s="3">
        <v>46333</v>
      </c>
      <c r="C2298" s="4">
        <f>YEAR(SalesDataTable[[#This Row],[Order Date]])</f>
        <v>2026</v>
      </c>
      <c r="D2298" s="10" t="str">
        <f>"Q"&amp;ROUNDUP(MONTH(SalesDataTable[[#This Row],[Order Date]])/3,0)</f>
        <v>Q4</v>
      </c>
      <c r="E2298" s="4" t="str">
        <f>TEXT(SalesDataTable[[#This Row],[Order Date]],"mmm")</f>
        <v>Nov</v>
      </c>
      <c r="F2298" s="4" t="s">
        <v>0</v>
      </c>
      <c r="G2298" s="4" t="s">
        <v>36</v>
      </c>
      <c r="H2298" s="4" t="s">
        <v>19</v>
      </c>
      <c r="I2298" s="4" t="s">
        <v>3</v>
      </c>
      <c r="J2298" s="4" t="s">
        <v>9</v>
      </c>
      <c r="K2298" s="4" t="s">
        <v>46</v>
      </c>
      <c r="L2298" s="8">
        <v>2</v>
      </c>
      <c r="M2298" s="5">
        <v>71.88</v>
      </c>
      <c r="N2298" s="6">
        <v>0.15</v>
      </c>
      <c r="O2298" s="5">
        <v>31.65</v>
      </c>
      <c r="P2298" s="5">
        <f t="shared" si="140"/>
        <v>122.19599999999998</v>
      </c>
      <c r="Q2298" s="5">
        <f t="shared" si="141"/>
        <v>63.3</v>
      </c>
      <c r="R2298" s="5">
        <f t="shared" si="142"/>
        <v>58.895999999999987</v>
      </c>
      <c r="S2298" s="7">
        <f t="shared" si="143"/>
        <v>0.48197977020524396</v>
      </c>
    </row>
    <row r="2299" spans="1:19" ht="15.6">
      <c r="A2299" s="2">
        <v>319</v>
      </c>
      <c r="B2299" s="3">
        <v>46334</v>
      </c>
      <c r="C2299" s="4">
        <f>YEAR(SalesDataTable[[#This Row],[Order Date]])</f>
        <v>2026</v>
      </c>
      <c r="D2299" s="10" t="str">
        <f>"Q"&amp;ROUNDUP(MONTH(SalesDataTable[[#This Row],[Order Date]])/3,0)</f>
        <v>Q4</v>
      </c>
      <c r="E2299" s="4" t="str">
        <f>TEXT(SalesDataTable[[#This Row],[Order Date]],"mmm")</f>
        <v>Nov</v>
      </c>
      <c r="F2299" s="4" t="s">
        <v>20</v>
      </c>
      <c r="G2299" s="4" t="s">
        <v>33</v>
      </c>
      <c r="H2299" s="4" t="s">
        <v>2</v>
      </c>
      <c r="I2299" s="4" t="s">
        <v>3</v>
      </c>
      <c r="J2299" s="4" t="s">
        <v>14</v>
      </c>
      <c r="K2299" s="4" t="s">
        <v>15</v>
      </c>
      <c r="L2299" s="8">
        <v>2</v>
      </c>
      <c r="M2299" s="5">
        <v>36.299999999999997</v>
      </c>
      <c r="N2299" s="6">
        <v>0.15</v>
      </c>
      <c r="O2299" s="5">
        <v>13.38</v>
      </c>
      <c r="P2299" s="5">
        <f t="shared" si="140"/>
        <v>61.709999999999994</v>
      </c>
      <c r="Q2299" s="5">
        <f t="shared" si="141"/>
        <v>26.76</v>
      </c>
      <c r="R2299" s="5">
        <f t="shared" si="142"/>
        <v>34.949999999999989</v>
      </c>
      <c r="S2299" s="7">
        <f t="shared" si="143"/>
        <v>0.56635877491492448</v>
      </c>
    </row>
    <row r="2300" spans="1:19" ht="15.6">
      <c r="A2300" s="2">
        <v>595</v>
      </c>
      <c r="B2300" s="3">
        <v>46334</v>
      </c>
      <c r="C2300" s="4">
        <f>YEAR(SalesDataTable[[#This Row],[Order Date]])</f>
        <v>2026</v>
      </c>
      <c r="D2300" s="10" t="str">
        <f>"Q"&amp;ROUNDUP(MONTH(SalesDataTable[[#This Row],[Order Date]])/3,0)</f>
        <v>Q4</v>
      </c>
      <c r="E2300" s="4" t="str">
        <f>TEXT(SalesDataTable[[#This Row],[Order Date]],"mmm")</f>
        <v>Nov</v>
      </c>
      <c r="F2300" s="4" t="s">
        <v>6</v>
      </c>
      <c r="G2300" s="4" t="s">
        <v>43</v>
      </c>
      <c r="H2300" s="4" t="s">
        <v>2</v>
      </c>
      <c r="I2300" s="4" t="s">
        <v>13</v>
      </c>
      <c r="J2300" s="4" t="s">
        <v>34</v>
      </c>
      <c r="K2300" s="4" t="s">
        <v>42</v>
      </c>
      <c r="L2300" s="8">
        <v>2</v>
      </c>
      <c r="M2300" s="5">
        <v>36.159999999999997</v>
      </c>
      <c r="N2300" s="6">
        <v>0.1</v>
      </c>
      <c r="O2300" s="5">
        <v>13.79</v>
      </c>
      <c r="P2300" s="5">
        <f t="shared" si="140"/>
        <v>65.087999999999994</v>
      </c>
      <c r="Q2300" s="5">
        <f t="shared" si="141"/>
        <v>27.58</v>
      </c>
      <c r="R2300" s="5">
        <f t="shared" si="142"/>
        <v>37.507999999999996</v>
      </c>
      <c r="S2300" s="7">
        <f t="shared" si="143"/>
        <v>0.57626597836774829</v>
      </c>
    </row>
    <row r="2301" spans="1:19" ht="15.6">
      <c r="A2301" s="2">
        <v>1623</v>
      </c>
      <c r="B2301" s="3">
        <v>46334</v>
      </c>
      <c r="C2301" s="4">
        <f>YEAR(SalesDataTable[[#This Row],[Order Date]])</f>
        <v>2026</v>
      </c>
      <c r="D2301" s="10" t="str">
        <f>"Q"&amp;ROUNDUP(MONTH(SalesDataTable[[#This Row],[Order Date]])/3,0)</f>
        <v>Q4</v>
      </c>
      <c r="E2301" s="4" t="str">
        <f>TEXT(SalesDataTable[[#This Row],[Order Date]],"mmm")</f>
        <v>Nov</v>
      </c>
      <c r="F2301" s="4" t="s">
        <v>11</v>
      </c>
      <c r="G2301" s="4" t="s">
        <v>25</v>
      </c>
      <c r="H2301" s="4" t="s">
        <v>2</v>
      </c>
      <c r="I2301" s="4" t="s">
        <v>3</v>
      </c>
      <c r="J2301" s="4" t="s">
        <v>14</v>
      </c>
      <c r="K2301" s="4" t="s">
        <v>15</v>
      </c>
      <c r="L2301" s="8">
        <v>2</v>
      </c>
      <c r="M2301" s="5">
        <v>35.49</v>
      </c>
      <c r="N2301" s="6">
        <v>0.1</v>
      </c>
      <c r="O2301" s="5">
        <v>13.78</v>
      </c>
      <c r="P2301" s="5">
        <f t="shared" si="140"/>
        <v>63.882000000000005</v>
      </c>
      <c r="Q2301" s="5">
        <f t="shared" si="141"/>
        <v>27.56</v>
      </c>
      <c r="R2301" s="5">
        <f t="shared" si="142"/>
        <v>36.322000000000003</v>
      </c>
      <c r="S2301" s="7">
        <f t="shared" si="143"/>
        <v>0.56857956857956859</v>
      </c>
    </row>
    <row r="2302" spans="1:19" ht="15.6">
      <c r="A2302" s="2">
        <v>2638</v>
      </c>
      <c r="B2302" s="3">
        <v>46334</v>
      </c>
      <c r="C2302" s="4">
        <f>YEAR(SalesDataTable[[#This Row],[Order Date]])</f>
        <v>2026</v>
      </c>
      <c r="D2302" s="10" t="str">
        <f>"Q"&amp;ROUNDUP(MONTH(SalesDataTable[[#This Row],[Order Date]])/3,0)</f>
        <v>Q4</v>
      </c>
      <c r="E2302" s="4" t="str">
        <f>TEXT(SalesDataTable[[#This Row],[Order Date]],"mmm")</f>
        <v>Nov</v>
      </c>
      <c r="F2302" s="4" t="s">
        <v>0</v>
      </c>
      <c r="G2302" s="4" t="s">
        <v>36</v>
      </c>
      <c r="H2302" s="4" t="s">
        <v>2</v>
      </c>
      <c r="I2302" s="4" t="s">
        <v>13</v>
      </c>
      <c r="J2302" s="4" t="s">
        <v>9</v>
      </c>
      <c r="K2302" s="4" t="s">
        <v>46</v>
      </c>
      <c r="L2302" s="8">
        <v>1</v>
      </c>
      <c r="M2302" s="5">
        <v>69.760000000000005</v>
      </c>
      <c r="N2302" s="6">
        <v>0.15</v>
      </c>
      <c r="O2302" s="5">
        <v>32.39</v>
      </c>
      <c r="P2302" s="5">
        <f t="shared" si="140"/>
        <v>59.295999999999999</v>
      </c>
      <c r="Q2302" s="5">
        <f t="shared" si="141"/>
        <v>32.39</v>
      </c>
      <c r="R2302" s="5">
        <f t="shared" si="142"/>
        <v>26.905999999999999</v>
      </c>
      <c r="S2302" s="7">
        <f t="shared" si="143"/>
        <v>0.45375742039935241</v>
      </c>
    </row>
    <row r="2303" spans="1:19" ht="15.6">
      <c r="A2303" s="2">
        <v>2666</v>
      </c>
      <c r="B2303" s="3">
        <v>46334</v>
      </c>
      <c r="C2303" s="4">
        <f>YEAR(SalesDataTable[[#This Row],[Order Date]])</f>
        <v>2026</v>
      </c>
      <c r="D2303" s="10" t="str">
        <f>"Q"&amp;ROUNDUP(MONTH(SalesDataTable[[#This Row],[Order Date]])/3,0)</f>
        <v>Q4</v>
      </c>
      <c r="E2303" s="4" t="str">
        <f>TEXT(SalesDataTable[[#This Row],[Order Date]],"mmm")</f>
        <v>Nov</v>
      </c>
      <c r="F2303" s="4" t="s">
        <v>6</v>
      </c>
      <c r="G2303" s="4" t="s">
        <v>43</v>
      </c>
      <c r="H2303" s="4" t="s">
        <v>19</v>
      </c>
      <c r="I2303" s="4" t="s">
        <v>16</v>
      </c>
      <c r="J2303" s="4" t="s">
        <v>23</v>
      </c>
      <c r="K2303" s="4" t="s">
        <v>40</v>
      </c>
      <c r="L2303" s="8">
        <v>6</v>
      </c>
      <c r="M2303" s="5">
        <v>81.37</v>
      </c>
      <c r="N2303" s="6">
        <v>0</v>
      </c>
      <c r="O2303" s="5">
        <v>39.5</v>
      </c>
      <c r="P2303" s="5">
        <f t="shared" si="140"/>
        <v>488.22</v>
      </c>
      <c r="Q2303" s="5">
        <f t="shared" si="141"/>
        <v>237</v>
      </c>
      <c r="R2303" s="5">
        <f t="shared" si="142"/>
        <v>251.22000000000003</v>
      </c>
      <c r="S2303" s="7">
        <f t="shared" si="143"/>
        <v>0.5145631067961165</v>
      </c>
    </row>
    <row r="2304" spans="1:19" ht="15.6">
      <c r="A2304" s="2">
        <v>3505</v>
      </c>
      <c r="B2304" s="3">
        <v>46334</v>
      </c>
      <c r="C2304" s="4">
        <f>YEAR(SalesDataTable[[#This Row],[Order Date]])</f>
        <v>2026</v>
      </c>
      <c r="D2304" s="10" t="str">
        <f>"Q"&amp;ROUNDUP(MONTH(SalesDataTable[[#This Row],[Order Date]])/3,0)</f>
        <v>Q4</v>
      </c>
      <c r="E2304" s="4" t="str">
        <f>TEXT(SalesDataTable[[#This Row],[Order Date]],"mmm")</f>
        <v>Nov</v>
      </c>
      <c r="F2304" s="4" t="s">
        <v>6</v>
      </c>
      <c r="G2304" s="4" t="s">
        <v>43</v>
      </c>
      <c r="H2304" s="4" t="s">
        <v>8</v>
      </c>
      <c r="I2304" s="4" t="s">
        <v>3</v>
      </c>
      <c r="J2304" s="4" t="s">
        <v>4</v>
      </c>
      <c r="K2304" s="4" t="s">
        <v>5</v>
      </c>
      <c r="L2304" s="8">
        <v>5</v>
      </c>
      <c r="M2304" s="5">
        <v>82.82</v>
      </c>
      <c r="N2304" s="6">
        <v>0.15</v>
      </c>
      <c r="O2304" s="5">
        <v>43.8</v>
      </c>
      <c r="P2304" s="5">
        <f t="shared" si="140"/>
        <v>351.98499999999996</v>
      </c>
      <c r="Q2304" s="5">
        <f t="shared" si="141"/>
        <v>219</v>
      </c>
      <c r="R2304" s="5">
        <f t="shared" si="142"/>
        <v>132.98499999999996</v>
      </c>
      <c r="S2304" s="7">
        <f t="shared" si="143"/>
        <v>0.37781439549980816</v>
      </c>
    </row>
    <row r="2305" spans="1:19" ht="15.6">
      <c r="A2305" s="2">
        <v>3626</v>
      </c>
      <c r="B2305" s="3">
        <v>46334</v>
      </c>
      <c r="C2305" s="4">
        <f>YEAR(SalesDataTable[[#This Row],[Order Date]])</f>
        <v>2026</v>
      </c>
      <c r="D2305" s="10" t="str">
        <f>"Q"&amp;ROUNDUP(MONTH(SalesDataTable[[#This Row],[Order Date]])/3,0)</f>
        <v>Q4</v>
      </c>
      <c r="E2305" s="4" t="str">
        <f>TEXT(SalesDataTable[[#This Row],[Order Date]],"mmm")</f>
        <v>Nov</v>
      </c>
      <c r="F2305" s="4" t="s">
        <v>20</v>
      </c>
      <c r="G2305" s="4" t="s">
        <v>47</v>
      </c>
      <c r="H2305" s="4" t="s">
        <v>8</v>
      </c>
      <c r="I2305" s="4" t="s">
        <v>16</v>
      </c>
      <c r="J2305" s="4" t="s">
        <v>4</v>
      </c>
      <c r="K2305" s="4" t="s">
        <v>22</v>
      </c>
      <c r="L2305" s="8">
        <v>15</v>
      </c>
      <c r="M2305" s="5">
        <v>51.05</v>
      </c>
      <c r="N2305" s="6">
        <v>0.1</v>
      </c>
      <c r="O2305" s="5">
        <v>21.95</v>
      </c>
      <c r="P2305" s="5">
        <f t="shared" si="140"/>
        <v>689.17500000000007</v>
      </c>
      <c r="Q2305" s="5">
        <f t="shared" si="141"/>
        <v>329.25</v>
      </c>
      <c r="R2305" s="5">
        <f t="shared" si="142"/>
        <v>359.92500000000007</v>
      </c>
      <c r="S2305" s="7">
        <f t="shared" si="143"/>
        <v>0.52225486995320491</v>
      </c>
    </row>
    <row r="2306" spans="1:19" ht="15.6">
      <c r="A2306" s="2">
        <v>3801</v>
      </c>
      <c r="B2306" s="3">
        <v>46334</v>
      </c>
      <c r="C2306" s="4">
        <f>YEAR(SalesDataTable[[#This Row],[Order Date]])</f>
        <v>2026</v>
      </c>
      <c r="D2306" s="10" t="str">
        <f>"Q"&amp;ROUNDUP(MONTH(SalesDataTable[[#This Row],[Order Date]])/3,0)</f>
        <v>Q4</v>
      </c>
      <c r="E2306" s="4" t="str">
        <f>TEXT(SalesDataTable[[#This Row],[Order Date]],"mmm")</f>
        <v>Nov</v>
      </c>
      <c r="F2306" s="4" t="s">
        <v>0</v>
      </c>
      <c r="G2306" s="4" t="s">
        <v>50</v>
      </c>
      <c r="H2306" s="4" t="s">
        <v>2</v>
      </c>
      <c r="I2306" s="4" t="s">
        <v>3</v>
      </c>
      <c r="J2306" s="4" t="s">
        <v>4</v>
      </c>
      <c r="K2306" s="4" t="s">
        <v>30</v>
      </c>
      <c r="L2306" s="8">
        <v>3</v>
      </c>
      <c r="M2306" s="5">
        <v>101.68</v>
      </c>
      <c r="N2306" s="6">
        <v>0.1</v>
      </c>
      <c r="O2306" s="5">
        <v>51.9</v>
      </c>
      <c r="P2306" s="5">
        <f t="shared" ref="P2306:P2369" si="144">L2306*M2306*(1-N2306)</f>
        <v>274.536</v>
      </c>
      <c r="Q2306" s="5">
        <f t="shared" ref="Q2306:Q2369" si="145">L2306*O2306</f>
        <v>155.69999999999999</v>
      </c>
      <c r="R2306" s="5">
        <f t="shared" ref="R2306:R2369" si="146">P2306-Q2306</f>
        <v>118.83600000000001</v>
      </c>
      <c r="S2306" s="7">
        <f t="shared" ref="S2306:S2369" si="147">IFERROR(R2306/P2306,0)</f>
        <v>0.43286126409651199</v>
      </c>
    </row>
    <row r="2307" spans="1:19" ht="15.6">
      <c r="A2307" s="2">
        <v>4685</v>
      </c>
      <c r="B2307" s="3">
        <v>46334</v>
      </c>
      <c r="C2307" s="4">
        <f>YEAR(SalesDataTable[[#This Row],[Order Date]])</f>
        <v>2026</v>
      </c>
      <c r="D2307" s="10" t="str">
        <f>"Q"&amp;ROUNDUP(MONTH(SalesDataTable[[#This Row],[Order Date]])/3,0)</f>
        <v>Q4</v>
      </c>
      <c r="E2307" s="4" t="str">
        <f>TEXT(SalesDataTable[[#This Row],[Order Date]],"mmm")</f>
        <v>Nov</v>
      </c>
      <c r="F2307" s="4" t="s">
        <v>20</v>
      </c>
      <c r="G2307" s="4" t="s">
        <v>47</v>
      </c>
      <c r="H2307" s="4" t="s">
        <v>8</v>
      </c>
      <c r="I2307" s="4" t="s">
        <v>16</v>
      </c>
      <c r="J2307" s="4" t="s">
        <v>23</v>
      </c>
      <c r="K2307" s="4" t="s">
        <v>40</v>
      </c>
      <c r="L2307" s="8">
        <v>6</v>
      </c>
      <c r="M2307" s="5">
        <v>80.83</v>
      </c>
      <c r="N2307" s="6">
        <v>0.15</v>
      </c>
      <c r="O2307" s="5">
        <v>39.32</v>
      </c>
      <c r="P2307" s="5">
        <f t="shared" si="144"/>
        <v>412.233</v>
      </c>
      <c r="Q2307" s="5">
        <f t="shared" si="145"/>
        <v>235.92000000000002</v>
      </c>
      <c r="R2307" s="5">
        <f t="shared" si="146"/>
        <v>176.31299999999999</v>
      </c>
      <c r="S2307" s="7">
        <f t="shared" si="147"/>
        <v>0.42770229457612563</v>
      </c>
    </row>
    <row r="2308" spans="1:19" ht="15.6">
      <c r="A2308" s="2">
        <v>4843</v>
      </c>
      <c r="B2308" s="3">
        <v>46334</v>
      </c>
      <c r="C2308" s="4">
        <f>YEAR(SalesDataTable[[#This Row],[Order Date]])</f>
        <v>2026</v>
      </c>
      <c r="D2308" s="10" t="str">
        <f>"Q"&amp;ROUNDUP(MONTH(SalesDataTable[[#This Row],[Order Date]])/3,0)</f>
        <v>Q4</v>
      </c>
      <c r="E2308" s="4" t="str">
        <f>TEXT(SalesDataTable[[#This Row],[Order Date]],"mmm")</f>
        <v>Nov</v>
      </c>
      <c r="F2308" s="4" t="s">
        <v>6</v>
      </c>
      <c r="G2308" s="4" t="s">
        <v>43</v>
      </c>
      <c r="H2308" s="4" t="s">
        <v>2</v>
      </c>
      <c r="I2308" s="4" t="s">
        <v>13</v>
      </c>
      <c r="J2308" s="4" t="s">
        <v>23</v>
      </c>
      <c r="K2308" s="4" t="s">
        <v>51</v>
      </c>
      <c r="L2308" s="8">
        <v>6</v>
      </c>
      <c r="M2308" s="5">
        <v>123.67</v>
      </c>
      <c r="N2308" s="6">
        <v>0.15</v>
      </c>
      <c r="O2308" s="5">
        <v>60.55</v>
      </c>
      <c r="P2308" s="5">
        <f t="shared" si="144"/>
        <v>630.71699999999998</v>
      </c>
      <c r="Q2308" s="5">
        <f t="shared" si="145"/>
        <v>363.29999999999995</v>
      </c>
      <c r="R2308" s="5">
        <f t="shared" si="146"/>
        <v>267.41700000000003</v>
      </c>
      <c r="S2308" s="7">
        <f t="shared" si="147"/>
        <v>0.42398888883603902</v>
      </c>
    </row>
    <row r="2309" spans="1:19" ht="15.6">
      <c r="A2309" s="2">
        <v>4890</v>
      </c>
      <c r="B2309" s="3">
        <v>46334</v>
      </c>
      <c r="C2309" s="4">
        <f>YEAR(SalesDataTable[[#This Row],[Order Date]])</f>
        <v>2026</v>
      </c>
      <c r="D2309" s="10" t="str">
        <f>"Q"&amp;ROUNDUP(MONTH(SalesDataTable[[#This Row],[Order Date]])/3,0)</f>
        <v>Q4</v>
      </c>
      <c r="E2309" s="4" t="str">
        <f>TEXT(SalesDataTable[[#This Row],[Order Date]],"mmm")</f>
        <v>Nov</v>
      </c>
      <c r="F2309" s="4" t="s">
        <v>0</v>
      </c>
      <c r="G2309" s="4" t="s">
        <v>50</v>
      </c>
      <c r="H2309" s="4" t="s">
        <v>2</v>
      </c>
      <c r="I2309" s="4" t="s">
        <v>13</v>
      </c>
      <c r="J2309" s="4" t="s">
        <v>9</v>
      </c>
      <c r="K2309" s="4" t="s">
        <v>10</v>
      </c>
      <c r="L2309" s="8">
        <v>2</v>
      </c>
      <c r="M2309" s="5">
        <v>93.16</v>
      </c>
      <c r="N2309" s="6">
        <v>0.1</v>
      </c>
      <c r="O2309" s="5">
        <v>44.19</v>
      </c>
      <c r="P2309" s="5">
        <f t="shared" si="144"/>
        <v>167.68799999999999</v>
      </c>
      <c r="Q2309" s="5">
        <f t="shared" si="145"/>
        <v>88.38</v>
      </c>
      <c r="R2309" s="5">
        <f t="shared" si="146"/>
        <v>79.307999999999993</v>
      </c>
      <c r="S2309" s="7">
        <f t="shared" si="147"/>
        <v>0.47294976384714471</v>
      </c>
    </row>
    <row r="2310" spans="1:19" ht="15.6">
      <c r="A2310" s="2">
        <v>4913</v>
      </c>
      <c r="B2310" s="3">
        <v>46334</v>
      </c>
      <c r="C2310" s="4">
        <f>YEAR(SalesDataTable[[#This Row],[Order Date]])</f>
        <v>2026</v>
      </c>
      <c r="D2310" s="10" t="str">
        <f>"Q"&amp;ROUNDUP(MONTH(SalesDataTable[[#This Row],[Order Date]])/3,0)</f>
        <v>Q4</v>
      </c>
      <c r="E2310" s="4" t="str">
        <f>TEXT(SalesDataTable[[#This Row],[Order Date]],"mmm")</f>
        <v>Nov</v>
      </c>
      <c r="F2310" s="4" t="s">
        <v>11</v>
      </c>
      <c r="G2310" s="4" t="s">
        <v>12</v>
      </c>
      <c r="H2310" s="4" t="s">
        <v>28</v>
      </c>
      <c r="I2310" s="4" t="s">
        <v>13</v>
      </c>
      <c r="J2310" s="4" t="s">
        <v>4</v>
      </c>
      <c r="K2310" s="4" t="s">
        <v>5</v>
      </c>
      <c r="L2310" s="8">
        <v>1</v>
      </c>
      <c r="M2310" s="5">
        <v>83.79</v>
      </c>
      <c r="N2310" s="6">
        <v>0.1</v>
      </c>
      <c r="O2310" s="5">
        <v>42.8</v>
      </c>
      <c r="P2310" s="5">
        <f t="shared" si="144"/>
        <v>75.411000000000001</v>
      </c>
      <c r="Q2310" s="5">
        <f t="shared" si="145"/>
        <v>42.8</v>
      </c>
      <c r="R2310" s="5">
        <f t="shared" si="146"/>
        <v>32.611000000000004</v>
      </c>
      <c r="S2310" s="7">
        <f t="shared" si="147"/>
        <v>0.43244354271923197</v>
      </c>
    </row>
    <row r="2311" spans="1:19" ht="15.6">
      <c r="A2311" s="2">
        <v>5079</v>
      </c>
      <c r="B2311" s="3">
        <v>46334</v>
      </c>
      <c r="C2311" s="4">
        <f>YEAR(SalesDataTable[[#This Row],[Order Date]])</f>
        <v>2026</v>
      </c>
      <c r="D2311" s="10" t="str">
        <f>"Q"&amp;ROUNDUP(MONTH(SalesDataTable[[#This Row],[Order Date]])/3,0)</f>
        <v>Q4</v>
      </c>
      <c r="E2311" s="4" t="str">
        <f>TEXT(SalesDataTable[[#This Row],[Order Date]],"mmm")</f>
        <v>Nov</v>
      </c>
      <c r="F2311" s="4" t="s">
        <v>11</v>
      </c>
      <c r="G2311" s="4" t="s">
        <v>52</v>
      </c>
      <c r="H2311" s="4" t="s">
        <v>2</v>
      </c>
      <c r="I2311" s="4" t="s">
        <v>13</v>
      </c>
      <c r="J2311" s="4" t="s">
        <v>34</v>
      </c>
      <c r="K2311" s="4" t="s">
        <v>38</v>
      </c>
      <c r="L2311" s="8">
        <v>1</v>
      </c>
      <c r="M2311" s="5">
        <v>120.98</v>
      </c>
      <c r="N2311" s="6">
        <v>0.1</v>
      </c>
      <c r="O2311" s="5">
        <v>70.59</v>
      </c>
      <c r="P2311" s="5">
        <f t="shared" si="144"/>
        <v>108.88200000000001</v>
      </c>
      <c r="Q2311" s="5">
        <f t="shared" si="145"/>
        <v>70.59</v>
      </c>
      <c r="R2311" s="5">
        <f t="shared" si="146"/>
        <v>38.292000000000002</v>
      </c>
      <c r="S2311" s="7">
        <f t="shared" si="147"/>
        <v>0.35168347385242738</v>
      </c>
    </row>
    <row r="2312" spans="1:19" ht="15.6">
      <c r="A2312" s="2">
        <v>366</v>
      </c>
      <c r="B2312" s="3">
        <v>46335</v>
      </c>
      <c r="C2312" s="4">
        <f>YEAR(SalesDataTable[[#This Row],[Order Date]])</f>
        <v>2026</v>
      </c>
      <c r="D2312" s="10" t="str">
        <f>"Q"&amp;ROUNDUP(MONTH(SalesDataTable[[#This Row],[Order Date]])/3,0)</f>
        <v>Q4</v>
      </c>
      <c r="E2312" s="4" t="str">
        <f>TEXT(SalesDataTable[[#This Row],[Order Date]],"mmm")</f>
        <v>Nov</v>
      </c>
      <c r="F2312" s="4" t="s">
        <v>20</v>
      </c>
      <c r="G2312" s="4" t="s">
        <v>47</v>
      </c>
      <c r="H2312" s="4" t="s">
        <v>19</v>
      </c>
      <c r="I2312" s="4" t="s">
        <v>3</v>
      </c>
      <c r="J2312" s="4" t="s">
        <v>9</v>
      </c>
      <c r="K2312" s="4" t="s">
        <v>37</v>
      </c>
      <c r="L2312" s="8">
        <v>1</v>
      </c>
      <c r="M2312" s="5">
        <v>152.05000000000001</v>
      </c>
      <c r="N2312" s="6">
        <v>0.15</v>
      </c>
      <c r="O2312" s="5">
        <v>80.56</v>
      </c>
      <c r="P2312" s="5">
        <f t="shared" si="144"/>
        <v>129.24250000000001</v>
      </c>
      <c r="Q2312" s="5">
        <f t="shared" si="145"/>
        <v>80.56</v>
      </c>
      <c r="R2312" s="5">
        <f t="shared" si="146"/>
        <v>48.682500000000005</v>
      </c>
      <c r="S2312" s="7">
        <f t="shared" si="147"/>
        <v>0.37667562914675901</v>
      </c>
    </row>
    <row r="2313" spans="1:19" ht="15.6">
      <c r="A2313" s="2">
        <v>567</v>
      </c>
      <c r="B2313" s="3">
        <v>46335</v>
      </c>
      <c r="C2313" s="4">
        <f>YEAR(SalesDataTable[[#This Row],[Order Date]])</f>
        <v>2026</v>
      </c>
      <c r="D2313" s="10" t="str">
        <f>"Q"&amp;ROUNDUP(MONTH(SalesDataTable[[#This Row],[Order Date]])/3,0)</f>
        <v>Q4</v>
      </c>
      <c r="E2313" s="4" t="str">
        <f>TEXT(SalesDataTable[[#This Row],[Order Date]],"mmm")</f>
        <v>Nov</v>
      </c>
      <c r="F2313" s="4" t="s">
        <v>0</v>
      </c>
      <c r="G2313" s="4" t="s">
        <v>36</v>
      </c>
      <c r="H2313" s="4" t="s">
        <v>19</v>
      </c>
      <c r="I2313" s="4" t="s">
        <v>13</v>
      </c>
      <c r="J2313" s="4" t="s">
        <v>14</v>
      </c>
      <c r="K2313" s="4" t="s">
        <v>15</v>
      </c>
      <c r="L2313" s="8">
        <v>3</v>
      </c>
      <c r="M2313" s="5">
        <v>36.14</v>
      </c>
      <c r="N2313" s="6">
        <v>0.1</v>
      </c>
      <c r="O2313" s="5">
        <v>13.23</v>
      </c>
      <c r="P2313" s="5">
        <f t="shared" si="144"/>
        <v>97.578000000000003</v>
      </c>
      <c r="Q2313" s="5">
        <f t="shared" si="145"/>
        <v>39.69</v>
      </c>
      <c r="R2313" s="5">
        <f t="shared" si="146"/>
        <v>57.888000000000005</v>
      </c>
      <c r="S2313" s="7">
        <f t="shared" si="147"/>
        <v>0.59324847814056447</v>
      </c>
    </row>
    <row r="2314" spans="1:19" ht="15.6">
      <c r="A2314" s="2">
        <v>1051</v>
      </c>
      <c r="B2314" s="3">
        <v>46335</v>
      </c>
      <c r="C2314" s="4">
        <f>YEAR(SalesDataTable[[#This Row],[Order Date]])</f>
        <v>2026</v>
      </c>
      <c r="D2314" s="10" t="str">
        <f>"Q"&amp;ROUNDUP(MONTH(SalesDataTable[[#This Row],[Order Date]])/3,0)</f>
        <v>Q4</v>
      </c>
      <c r="E2314" s="4" t="str">
        <f>TEXT(SalesDataTable[[#This Row],[Order Date]],"mmm")</f>
        <v>Nov</v>
      </c>
      <c r="F2314" s="4" t="s">
        <v>20</v>
      </c>
      <c r="G2314" s="4" t="s">
        <v>47</v>
      </c>
      <c r="H2314" s="4" t="s">
        <v>8</v>
      </c>
      <c r="I2314" s="4" t="s">
        <v>16</v>
      </c>
      <c r="J2314" s="4" t="s">
        <v>9</v>
      </c>
      <c r="K2314" s="4" t="s">
        <v>10</v>
      </c>
      <c r="L2314" s="8">
        <v>12</v>
      </c>
      <c r="M2314" s="5">
        <v>90.99</v>
      </c>
      <c r="N2314" s="6">
        <v>0.2</v>
      </c>
      <c r="O2314" s="5">
        <v>45.51</v>
      </c>
      <c r="P2314" s="5">
        <f t="shared" si="144"/>
        <v>873.50399999999991</v>
      </c>
      <c r="Q2314" s="5">
        <f t="shared" si="145"/>
        <v>546.12</v>
      </c>
      <c r="R2314" s="5">
        <f t="shared" si="146"/>
        <v>327.3839999999999</v>
      </c>
      <c r="S2314" s="7">
        <f t="shared" si="147"/>
        <v>0.37479393339927458</v>
      </c>
    </row>
    <row r="2315" spans="1:19" ht="15.6">
      <c r="A2315" s="2">
        <v>1934</v>
      </c>
      <c r="B2315" s="3">
        <v>46335</v>
      </c>
      <c r="C2315" s="4">
        <f>YEAR(SalesDataTable[[#This Row],[Order Date]])</f>
        <v>2026</v>
      </c>
      <c r="D2315" s="10" t="str">
        <f>"Q"&amp;ROUNDUP(MONTH(SalesDataTable[[#This Row],[Order Date]])/3,0)</f>
        <v>Q4</v>
      </c>
      <c r="E2315" s="4" t="str">
        <f>TEXT(SalesDataTable[[#This Row],[Order Date]],"mmm")</f>
        <v>Nov</v>
      </c>
      <c r="F2315" s="4" t="s">
        <v>20</v>
      </c>
      <c r="G2315" s="4" t="s">
        <v>47</v>
      </c>
      <c r="H2315" s="4" t="s">
        <v>28</v>
      </c>
      <c r="I2315" s="4" t="s">
        <v>16</v>
      </c>
      <c r="J2315" s="4" t="s">
        <v>4</v>
      </c>
      <c r="K2315" s="4" t="s">
        <v>22</v>
      </c>
      <c r="L2315" s="8">
        <v>1</v>
      </c>
      <c r="M2315" s="5">
        <v>50.55</v>
      </c>
      <c r="N2315" s="6">
        <v>0.05</v>
      </c>
      <c r="O2315" s="5">
        <v>22.09</v>
      </c>
      <c r="P2315" s="5">
        <f t="shared" si="144"/>
        <v>48.022499999999994</v>
      </c>
      <c r="Q2315" s="5">
        <f t="shared" si="145"/>
        <v>22.09</v>
      </c>
      <c r="R2315" s="5">
        <f t="shared" si="146"/>
        <v>25.932499999999994</v>
      </c>
      <c r="S2315" s="7">
        <f t="shared" si="147"/>
        <v>0.54000728825029931</v>
      </c>
    </row>
    <row r="2316" spans="1:19" ht="15.6">
      <c r="A2316" s="2">
        <v>2056</v>
      </c>
      <c r="B2316" s="3">
        <v>46335</v>
      </c>
      <c r="C2316" s="4">
        <f>YEAR(SalesDataTable[[#This Row],[Order Date]])</f>
        <v>2026</v>
      </c>
      <c r="D2316" s="10" t="str">
        <f>"Q"&amp;ROUNDUP(MONTH(SalesDataTable[[#This Row],[Order Date]])/3,0)</f>
        <v>Q4</v>
      </c>
      <c r="E2316" s="4" t="str">
        <f>TEXT(SalesDataTable[[#This Row],[Order Date]],"mmm")</f>
        <v>Nov</v>
      </c>
      <c r="F2316" s="4" t="s">
        <v>0</v>
      </c>
      <c r="G2316" s="4" t="s">
        <v>1</v>
      </c>
      <c r="H2316" s="4" t="s">
        <v>19</v>
      </c>
      <c r="I2316" s="4" t="s">
        <v>13</v>
      </c>
      <c r="J2316" s="4" t="s">
        <v>34</v>
      </c>
      <c r="K2316" s="4" t="s">
        <v>45</v>
      </c>
      <c r="L2316" s="8">
        <v>1</v>
      </c>
      <c r="M2316" s="5">
        <v>51.65</v>
      </c>
      <c r="N2316" s="6">
        <v>0.15</v>
      </c>
      <c r="O2316" s="5">
        <v>21.86</v>
      </c>
      <c r="P2316" s="5">
        <f t="shared" si="144"/>
        <v>43.902499999999996</v>
      </c>
      <c r="Q2316" s="5">
        <f t="shared" si="145"/>
        <v>21.86</v>
      </c>
      <c r="R2316" s="5">
        <f t="shared" si="146"/>
        <v>22.042499999999997</v>
      </c>
      <c r="S2316" s="7">
        <f t="shared" si="147"/>
        <v>0.50207846933545919</v>
      </c>
    </row>
    <row r="2317" spans="1:19" ht="15.6">
      <c r="A2317" s="2">
        <v>2115</v>
      </c>
      <c r="B2317" s="3">
        <v>46335</v>
      </c>
      <c r="C2317" s="4">
        <f>YEAR(SalesDataTable[[#This Row],[Order Date]])</f>
        <v>2026</v>
      </c>
      <c r="D2317" s="10" t="str">
        <f>"Q"&amp;ROUNDUP(MONTH(SalesDataTable[[#This Row],[Order Date]])/3,0)</f>
        <v>Q4</v>
      </c>
      <c r="E2317" s="4" t="str">
        <f>TEXT(SalesDataTable[[#This Row],[Order Date]],"mmm")</f>
        <v>Nov</v>
      </c>
      <c r="F2317" s="4" t="s">
        <v>6</v>
      </c>
      <c r="G2317" s="4" t="s">
        <v>43</v>
      </c>
      <c r="H2317" s="4" t="s">
        <v>2</v>
      </c>
      <c r="I2317" s="4" t="s">
        <v>13</v>
      </c>
      <c r="J2317" s="4" t="s">
        <v>4</v>
      </c>
      <c r="K2317" s="4" t="s">
        <v>5</v>
      </c>
      <c r="L2317" s="8">
        <v>5</v>
      </c>
      <c r="M2317" s="5">
        <v>82.96</v>
      </c>
      <c r="N2317" s="6">
        <v>0</v>
      </c>
      <c r="O2317" s="5">
        <v>43.55</v>
      </c>
      <c r="P2317" s="5">
        <f t="shared" si="144"/>
        <v>414.79999999999995</v>
      </c>
      <c r="Q2317" s="5">
        <f t="shared" si="145"/>
        <v>217.75</v>
      </c>
      <c r="R2317" s="5">
        <f t="shared" si="146"/>
        <v>197.04999999999995</v>
      </c>
      <c r="S2317" s="7">
        <f t="shared" si="147"/>
        <v>0.47504821600771452</v>
      </c>
    </row>
    <row r="2318" spans="1:19" ht="15.6">
      <c r="A2318" s="2">
        <v>2437</v>
      </c>
      <c r="B2318" s="3">
        <v>46335</v>
      </c>
      <c r="C2318" s="4">
        <f>YEAR(SalesDataTable[[#This Row],[Order Date]])</f>
        <v>2026</v>
      </c>
      <c r="D2318" s="10" t="str">
        <f>"Q"&amp;ROUNDUP(MONTH(SalesDataTable[[#This Row],[Order Date]])/3,0)</f>
        <v>Q4</v>
      </c>
      <c r="E2318" s="4" t="str">
        <f>TEXT(SalesDataTable[[#This Row],[Order Date]],"mmm")</f>
        <v>Nov</v>
      </c>
      <c r="F2318" s="4" t="s">
        <v>20</v>
      </c>
      <c r="G2318" s="4" t="s">
        <v>21</v>
      </c>
      <c r="H2318" s="4" t="s">
        <v>28</v>
      </c>
      <c r="I2318" s="4" t="s">
        <v>16</v>
      </c>
      <c r="J2318" s="4" t="s">
        <v>9</v>
      </c>
      <c r="K2318" s="4" t="s">
        <v>46</v>
      </c>
      <c r="L2318" s="8">
        <v>1</v>
      </c>
      <c r="M2318" s="5">
        <v>70.3</v>
      </c>
      <c r="N2318" s="6">
        <v>0.05</v>
      </c>
      <c r="O2318" s="5">
        <v>33.31</v>
      </c>
      <c r="P2318" s="5">
        <f t="shared" si="144"/>
        <v>66.784999999999997</v>
      </c>
      <c r="Q2318" s="5">
        <f t="shared" si="145"/>
        <v>33.31</v>
      </c>
      <c r="R2318" s="5">
        <f t="shared" si="146"/>
        <v>33.474999999999994</v>
      </c>
      <c r="S2318" s="7">
        <f t="shared" si="147"/>
        <v>0.50123530732949007</v>
      </c>
    </row>
    <row r="2319" spans="1:19" ht="15.6">
      <c r="A2319" s="2">
        <v>3380</v>
      </c>
      <c r="B2319" s="3">
        <v>46335</v>
      </c>
      <c r="C2319" s="4">
        <f>YEAR(SalesDataTable[[#This Row],[Order Date]])</f>
        <v>2026</v>
      </c>
      <c r="D2319" s="10" t="str">
        <f>"Q"&amp;ROUNDUP(MONTH(SalesDataTable[[#This Row],[Order Date]])/3,0)</f>
        <v>Q4</v>
      </c>
      <c r="E2319" s="4" t="str">
        <f>TEXT(SalesDataTable[[#This Row],[Order Date]],"mmm")</f>
        <v>Nov</v>
      </c>
      <c r="F2319" s="4" t="s">
        <v>11</v>
      </c>
      <c r="G2319" s="4" t="s">
        <v>12</v>
      </c>
      <c r="H2319" s="4" t="s">
        <v>19</v>
      </c>
      <c r="I2319" s="4" t="s">
        <v>3</v>
      </c>
      <c r="J2319" s="4" t="s">
        <v>14</v>
      </c>
      <c r="K2319" s="4" t="s">
        <v>32</v>
      </c>
      <c r="L2319" s="8">
        <v>2</v>
      </c>
      <c r="M2319" s="5">
        <v>47.12</v>
      </c>
      <c r="N2319" s="6">
        <v>0.15</v>
      </c>
      <c r="O2319" s="5">
        <v>18.64</v>
      </c>
      <c r="P2319" s="5">
        <f t="shared" si="144"/>
        <v>80.103999999999999</v>
      </c>
      <c r="Q2319" s="5">
        <f t="shared" si="145"/>
        <v>37.28</v>
      </c>
      <c r="R2319" s="5">
        <f t="shared" si="146"/>
        <v>42.823999999999998</v>
      </c>
      <c r="S2319" s="7">
        <f t="shared" si="147"/>
        <v>0.5346050134824728</v>
      </c>
    </row>
    <row r="2320" spans="1:19" ht="15.6">
      <c r="A2320" s="2">
        <v>3648</v>
      </c>
      <c r="B2320" s="3">
        <v>46335</v>
      </c>
      <c r="C2320" s="4">
        <f>YEAR(SalesDataTable[[#This Row],[Order Date]])</f>
        <v>2026</v>
      </c>
      <c r="D2320" s="10" t="str">
        <f>"Q"&amp;ROUNDUP(MONTH(SalesDataTable[[#This Row],[Order Date]])/3,0)</f>
        <v>Q4</v>
      </c>
      <c r="E2320" s="4" t="str">
        <f>TEXT(SalesDataTable[[#This Row],[Order Date]],"mmm")</f>
        <v>Nov</v>
      </c>
      <c r="F2320" s="4" t="s">
        <v>0</v>
      </c>
      <c r="G2320" s="4" t="s">
        <v>50</v>
      </c>
      <c r="H2320" s="4" t="s">
        <v>28</v>
      </c>
      <c r="I2320" s="4" t="s">
        <v>13</v>
      </c>
      <c r="J2320" s="4" t="s">
        <v>34</v>
      </c>
      <c r="K2320" s="4" t="s">
        <v>35</v>
      </c>
      <c r="L2320" s="8">
        <v>4</v>
      </c>
      <c r="M2320" s="5">
        <v>39.82</v>
      </c>
      <c r="N2320" s="6">
        <v>0.2</v>
      </c>
      <c r="O2320" s="5">
        <v>14.98</v>
      </c>
      <c r="P2320" s="5">
        <f t="shared" si="144"/>
        <v>127.42400000000001</v>
      </c>
      <c r="Q2320" s="5">
        <f t="shared" si="145"/>
        <v>59.92</v>
      </c>
      <c r="R2320" s="5">
        <f t="shared" si="146"/>
        <v>67.504000000000005</v>
      </c>
      <c r="S2320" s="7">
        <f t="shared" si="147"/>
        <v>0.52975891511803119</v>
      </c>
    </row>
    <row r="2321" spans="1:19" ht="15.6">
      <c r="A2321" s="2">
        <v>3692</v>
      </c>
      <c r="B2321" s="3">
        <v>46335</v>
      </c>
      <c r="C2321" s="4">
        <f>YEAR(SalesDataTable[[#This Row],[Order Date]])</f>
        <v>2026</v>
      </c>
      <c r="D2321" s="10" t="str">
        <f>"Q"&amp;ROUNDUP(MONTH(SalesDataTable[[#This Row],[Order Date]])/3,0)</f>
        <v>Q4</v>
      </c>
      <c r="E2321" s="4" t="str">
        <f>TEXT(SalesDataTable[[#This Row],[Order Date]],"mmm")</f>
        <v>Nov</v>
      </c>
      <c r="F2321" s="4" t="s">
        <v>6</v>
      </c>
      <c r="G2321" s="4" t="s">
        <v>49</v>
      </c>
      <c r="H2321" s="4" t="s">
        <v>2</v>
      </c>
      <c r="I2321" s="4" t="s">
        <v>3</v>
      </c>
      <c r="J2321" s="4" t="s">
        <v>9</v>
      </c>
      <c r="K2321" s="4" t="s">
        <v>37</v>
      </c>
      <c r="L2321" s="8">
        <v>4</v>
      </c>
      <c r="M2321" s="5">
        <v>154.27000000000001</v>
      </c>
      <c r="N2321" s="6">
        <v>0.05</v>
      </c>
      <c r="O2321" s="5">
        <v>78.36</v>
      </c>
      <c r="P2321" s="5">
        <f t="shared" si="144"/>
        <v>586.226</v>
      </c>
      <c r="Q2321" s="5">
        <f t="shared" si="145"/>
        <v>313.44</v>
      </c>
      <c r="R2321" s="5">
        <f t="shared" si="146"/>
        <v>272.786</v>
      </c>
      <c r="S2321" s="7">
        <f t="shared" si="147"/>
        <v>0.46532565938733528</v>
      </c>
    </row>
    <row r="2322" spans="1:19" ht="15.6">
      <c r="A2322" s="2">
        <v>4406</v>
      </c>
      <c r="B2322" s="3">
        <v>46335</v>
      </c>
      <c r="C2322" s="4">
        <f>YEAR(SalesDataTable[[#This Row],[Order Date]])</f>
        <v>2026</v>
      </c>
      <c r="D2322" s="10" t="str">
        <f>"Q"&amp;ROUNDUP(MONTH(SalesDataTable[[#This Row],[Order Date]])/3,0)</f>
        <v>Q4</v>
      </c>
      <c r="E2322" s="4" t="str">
        <f>TEXT(SalesDataTable[[#This Row],[Order Date]],"mmm")</f>
        <v>Nov</v>
      </c>
      <c r="F2322" s="4" t="s">
        <v>0</v>
      </c>
      <c r="G2322" s="4" t="s">
        <v>1</v>
      </c>
      <c r="H2322" s="4" t="s">
        <v>2</v>
      </c>
      <c r="I2322" s="4" t="s">
        <v>13</v>
      </c>
      <c r="J2322" s="4" t="s">
        <v>9</v>
      </c>
      <c r="K2322" s="4" t="s">
        <v>17</v>
      </c>
      <c r="L2322" s="8">
        <v>1</v>
      </c>
      <c r="M2322" s="5">
        <v>143.02000000000001</v>
      </c>
      <c r="N2322" s="6">
        <v>0.1</v>
      </c>
      <c r="O2322" s="5">
        <v>79.25</v>
      </c>
      <c r="P2322" s="5">
        <f t="shared" si="144"/>
        <v>128.71800000000002</v>
      </c>
      <c r="Q2322" s="5">
        <f t="shared" si="145"/>
        <v>79.25</v>
      </c>
      <c r="R2322" s="5">
        <f t="shared" si="146"/>
        <v>49.468000000000018</v>
      </c>
      <c r="S2322" s="7">
        <f t="shared" si="147"/>
        <v>0.3843129942976119</v>
      </c>
    </row>
    <row r="2323" spans="1:19" ht="15.6">
      <c r="A2323" s="2">
        <v>4550</v>
      </c>
      <c r="B2323" s="3">
        <v>46335</v>
      </c>
      <c r="C2323" s="4">
        <f>YEAR(SalesDataTable[[#This Row],[Order Date]])</f>
        <v>2026</v>
      </c>
      <c r="D2323" s="10" t="str">
        <f>"Q"&amp;ROUNDUP(MONTH(SalesDataTable[[#This Row],[Order Date]])/3,0)</f>
        <v>Q4</v>
      </c>
      <c r="E2323" s="4" t="str">
        <f>TEXT(SalesDataTable[[#This Row],[Order Date]],"mmm")</f>
        <v>Nov</v>
      </c>
      <c r="F2323" s="4" t="s">
        <v>11</v>
      </c>
      <c r="G2323" s="4" t="s">
        <v>39</v>
      </c>
      <c r="H2323" s="4" t="s">
        <v>19</v>
      </c>
      <c r="I2323" s="4" t="s">
        <v>3</v>
      </c>
      <c r="J2323" s="4" t="s">
        <v>34</v>
      </c>
      <c r="K2323" s="4" t="s">
        <v>42</v>
      </c>
      <c r="L2323" s="8">
        <v>1</v>
      </c>
      <c r="M2323" s="5">
        <v>35.36</v>
      </c>
      <c r="N2323" s="6">
        <v>0</v>
      </c>
      <c r="O2323" s="5">
        <v>13.74</v>
      </c>
      <c r="P2323" s="5">
        <f t="shared" si="144"/>
        <v>35.36</v>
      </c>
      <c r="Q2323" s="5">
        <f t="shared" si="145"/>
        <v>13.74</v>
      </c>
      <c r="R2323" s="5">
        <f t="shared" si="146"/>
        <v>21.619999999999997</v>
      </c>
      <c r="S2323" s="7">
        <f t="shared" si="147"/>
        <v>0.61142533936651577</v>
      </c>
    </row>
    <row r="2324" spans="1:19" ht="15.6">
      <c r="A2324" s="2">
        <v>4855</v>
      </c>
      <c r="B2324" s="3">
        <v>46335</v>
      </c>
      <c r="C2324" s="4">
        <f>YEAR(SalesDataTable[[#This Row],[Order Date]])</f>
        <v>2026</v>
      </c>
      <c r="D2324" s="10" t="str">
        <f>"Q"&amp;ROUNDUP(MONTH(SalesDataTable[[#This Row],[Order Date]])/3,0)</f>
        <v>Q4</v>
      </c>
      <c r="E2324" s="4" t="str">
        <f>TEXT(SalesDataTable[[#This Row],[Order Date]],"mmm")</f>
        <v>Nov</v>
      </c>
      <c r="F2324" s="4" t="s">
        <v>6</v>
      </c>
      <c r="G2324" s="4" t="s">
        <v>27</v>
      </c>
      <c r="H2324" s="4" t="s">
        <v>2</v>
      </c>
      <c r="I2324" s="4" t="s">
        <v>3</v>
      </c>
      <c r="J2324" s="4" t="s">
        <v>9</v>
      </c>
      <c r="K2324" s="4" t="s">
        <v>37</v>
      </c>
      <c r="L2324" s="8">
        <v>1</v>
      </c>
      <c r="M2324" s="5">
        <v>156.82</v>
      </c>
      <c r="N2324" s="6">
        <v>0.1</v>
      </c>
      <c r="O2324" s="5">
        <v>77.12</v>
      </c>
      <c r="P2324" s="5">
        <f t="shared" si="144"/>
        <v>141.13800000000001</v>
      </c>
      <c r="Q2324" s="5">
        <f t="shared" si="145"/>
        <v>77.12</v>
      </c>
      <c r="R2324" s="5">
        <f t="shared" si="146"/>
        <v>64.018000000000001</v>
      </c>
      <c r="S2324" s="7">
        <f t="shared" si="147"/>
        <v>0.45358443509189589</v>
      </c>
    </row>
    <row r="2325" spans="1:19" ht="15.6">
      <c r="A2325" s="2">
        <v>5151</v>
      </c>
      <c r="B2325" s="3">
        <v>46335</v>
      </c>
      <c r="C2325" s="4">
        <f>YEAR(SalesDataTable[[#This Row],[Order Date]])</f>
        <v>2026</v>
      </c>
      <c r="D2325" s="10" t="str">
        <f>"Q"&amp;ROUNDUP(MONTH(SalesDataTable[[#This Row],[Order Date]])/3,0)</f>
        <v>Q4</v>
      </c>
      <c r="E2325" s="4" t="str">
        <f>TEXT(SalesDataTable[[#This Row],[Order Date]],"mmm")</f>
        <v>Nov</v>
      </c>
      <c r="F2325" s="4" t="s">
        <v>11</v>
      </c>
      <c r="G2325" s="4" t="s">
        <v>52</v>
      </c>
      <c r="H2325" s="4" t="s">
        <v>8</v>
      </c>
      <c r="I2325" s="4" t="s">
        <v>16</v>
      </c>
      <c r="J2325" s="4" t="s">
        <v>34</v>
      </c>
      <c r="K2325" s="4" t="s">
        <v>35</v>
      </c>
      <c r="L2325" s="8">
        <v>10</v>
      </c>
      <c r="M2325" s="5">
        <v>40.98</v>
      </c>
      <c r="N2325" s="6">
        <v>0.1</v>
      </c>
      <c r="O2325" s="5">
        <v>14.6</v>
      </c>
      <c r="P2325" s="5">
        <f t="shared" si="144"/>
        <v>368.82</v>
      </c>
      <c r="Q2325" s="5">
        <f t="shared" si="145"/>
        <v>146</v>
      </c>
      <c r="R2325" s="5">
        <f t="shared" si="146"/>
        <v>222.82</v>
      </c>
      <c r="S2325" s="7">
        <f t="shared" si="147"/>
        <v>0.60414294235670518</v>
      </c>
    </row>
    <row r="2326" spans="1:19" ht="15.6">
      <c r="A2326" s="2">
        <v>5189</v>
      </c>
      <c r="B2326" s="3">
        <v>46335</v>
      </c>
      <c r="C2326" s="4">
        <f>YEAR(SalesDataTable[[#This Row],[Order Date]])</f>
        <v>2026</v>
      </c>
      <c r="D2326" s="10" t="str">
        <f>"Q"&amp;ROUNDUP(MONTH(SalesDataTable[[#This Row],[Order Date]])/3,0)</f>
        <v>Q4</v>
      </c>
      <c r="E2326" s="4" t="str">
        <f>TEXT(SalesDataTable[[#This Row],[Order Date]],"mmm")</f>
        <v>Nov</v>
      </c>
      <c r="F2326" s="4" t="s">
        <v>20</v>
      </c>
      <c r="G2326" s="4" t="s">
        <v>33</v>
      </c>
      <c r="H2326" s="4" t="s">
        <v>19</v>
      </c>
      <c r="I2326" s="4" t="s">
        <v>13</v>
      </c>
      <c r="J2326" s="4" t="s">
        <v>9</v>
      </c>
      <c r="K2326" s="4" t="s">
        <v>17</v>
      </c>
      <c r="L2326" s="8">
        <v>3</v>
      </c>
      <c r="M2326" s="5">
        <v>144.22999999999999</v>
      </c>
      <c r="N2326" s="6">
        <v>0</v>
      </c>
      <c r="O2326" s="5">
        <v>80.959999999999994</v>
      </c>
      <c r="P2326" s="5">
        <f t="shared" si="144"/>
        <v>432.68999999999994</v>
      </c>
      <c r="Q2326" s="5">
        <f t="shared" si="145"/>
        <v>242.88</v>
      </c>
      <c r="R2326" s="5">
        <f t="shared" si="146"/>
        <v>189.80999999999995</v>
      </c>
      <c r="S2326" s="7">
        <f t="shared" si="147"/>
        <v>0.43867433959647778</v>
      </c>
    </row>
    <row r="2327" spans="1:19" ht="15.6">
      <c r="A2327" s="2">
        <v>726</v>
      </c>
      <c r="B2327" s="3">
        <v>46336</v>
      </c>
      <c r="C2327" s="4">
        <f>YEAR(SalesDataTable[[#This Row],[Order Date]])</f>
        <v>2026</v>
      </c>
      <c r="D2327" s="10" t="str">
        <f>"Q"&amp;ROUNDUP(MONTH(SalesDataTable[[#This Row],[Order Date]])/3,0)</f>
        <v>Q4</v>
      </c>
      <c r="E2327" s="4" t="str">
        <f>TEXT(SalesDataTable[[#This Row],[Order Date]],"mmm")</f>
        <v>Nov</v>
      </c>
      <c r="F2327" s="4" t="s">
        <v>20</v>
      </c>
      <c r="G2327" s="4" t="s">
        <v>31</v>
      </c>
      <c r="H2327" s="4" t="s">
        <v>2</v>
      </c>
      <c r="I2327" s="4" t="s">
        <v>13</v>
      </c>
      <c r="J2327" s="4" t="s">
        <v>9</v>
      </c>
      <c r="K2327" s="4" t="s">
        <v>10</v>
      </c>
      <c r="L2327" s="8">
        <v>1</v>
      </c>
      <c r="M2327" s="5">
        <v>90.23</v>
      </c>
      <c r="N2327" s="6">
        <v>0</v>
      </c>
      <c r="O2327" s="5">
        <v>44.06</v>
      </c>
      <c r="P2327" s="5">
        <f t="shared" si="144"/>
        <v>90.23</v>
      </c>
      <c r="Q2327" s="5">
        <f t="shared" si="145"/>
        <v>44.06</v>
      </c>
      <c r="R2327" s="5">
        <f t="shared" si="146"/>
        <v>46.17</v>
      </c>
      <c r="S2327" s="7">
        <f t="shared" si="147"/>
        <v>0.51169234179319512</v>
      </c>
    </row>
    <row r="2328" spans="1:19" ht="15.6">
      <c r="A2328" s="2">
        <v>2154</v>
      </c>
      <c r="B2328" s="3">
        <v>46336</v>
      </c>
      <c r="C2328" s="4">
        <f>YEAR(SalesDataTable[[#This Row],[Order Date]])</f>
        <v>2026</v>
      </c>
      <c r="D2328" s="10" t="str">
        <f>"Q"&amp;ROUNDUP(MONTH(SalesDataTable[[#This Row],[Order Date]])/3,0)</f>
        <v>Q4</v>
      </c>
      <c r="E2328" s="4" t="str">
        <f>TEXT(SalesDataTable[[#This Row],[Order Date]],"mmm")</f>
        <v>Nov</v>
      </c>
      <c r="F2328" s="4" t="s">
        <v>20</v>
      </c>
      <c r="G2328" s="4" t="s">
        <v>31</v>
      </c>
      <c r="H2328" s="4" t="s">
        <v>2</v>
      </c>
      <c r="I2328" s="4" t="s">
        <v>13</v>
      </c>
      <c r="J2328" s="4" t="s">
        <v>9</v>
      </c>
      <c r="K2328" s="4" t="s">
        <v>37</v>
      </c>
      <c r="L2328" s="8">
        <v>5</v>
      </c>
      <c r="M2328" s="5">
        <v>152.82</v>
      </c>
      <c r="N2328" s="6">
        <v>0.1</v>
      </c>
      <c r="O2328" s="5">
        <v>80.09</v>
      </c>
      <c r="P2328" s="5">
        <f t="shared" si="144"/>
        <v>687.68999999999994</v>
      </c>
      <c r="Q2328" s="5">
        <f t="shared" si="145"/>
        <v>400.45000000000005</v>
      </c>
      <c r="R2328" s="5">
        <f t="shared" si="146"/>
        <v>287.2399999999999</v>
      </c>
      <c r="S2328" s="7">
        <f t="shared" si="147"/>
        <v>0.417688202533118</v>
      </c>
    </row>
    <row r="2329" spans="1:19" ht="15.6">
      <c r="A2329" s="2">
        <v>4403</v>
      </c>
      <c r="B2329" s="3">
        <v>46336</v>
      </c>
      <c r="C2329" s="4">
        <f>YEAR(SalesDataTable[[#This Row],[Order Date]])</f>
        <v>2026</v>
      </c>
      <c r="D2329" s="10" t="str">
        <f>"Q"&amp;ROUNDUP(MONTH(SalesDataTable[[#This Row],[Order Date]])/3,0)</f>
        <v>Q4</v>
      </c>
      <c r="E2329" s="4" t="str">
        <f>TEXT(SalesDataTable[[#This Row],[Order Date]],"mmm")</f>
        <v>Nov</v>
      </c>
      <c r="F2329" s="4" t="s">
        <v>0</v>
      </c>
      <c r="G2329" s="4" t="s">
        <v>1</v>
      </c>
      <c r="H2329" s="4" t="s">
        <v>2</v>
      </c>
      <c r="I2329" s="4" t="s">
        <v>16</v>
      </c>
      <c r="J2329" s="4" t="s">
        <v>14</v>
      </c>
      <c r="K2329" s="4" t="s">
        <v>15</v>
      </c>
      <c r="L2329" s="8">
        <v>2</v>
      </c>
      <c r="M2329" s="5">
        <v>36.61</v>
      </c>
      <c r="N2329" s="6">
        <v>0.05</v>
      </c>
      <c r="O2329" s="5">
        <v>13.31</v>
      </c>
      <c r="P2329" s="5">
        <f t="shared" si="144"/>
        <v>69.558999999999997</v>
      </c>
      <c r="Q2329" s="5">
        <f t="shared" si="145"/>
        <v>26.62</v>
      </c>
      <c r="R2329" s="5">
        <f t="shared" si="146"/>
        <v>42.938999999999993</v>
      </c>
      <c r="S2329" s="7">
        <f t="shared" si="147"/>
        <v>0.61730329648212301</v>
      </c>
    </row>
    <row r="2330" spans="1:19" ht="15.6">
      <c r="A2330" s="2">
        <v>4924</v>
      </c>
      <c r="B2330" s="3">
        <v>46336</v>
      </c>
      <c r="C2330" s="4">
        <f>YEAR(SalesDataTable[[#This Row],[Order Date]])</f>
        <v>2026</v>
      </c>
      <c r="D2330" s="10" t="str">
        <f>"Q"&amp;ROUNDUP(MONTH(SalesDataTable[[#This Row],[Order Date]])/3,0)</f>
        <v>Q4</v>
      </c>
      <c r="E2330" s="4" t="str">
        <f>TEXT(SalesDataTable[[#This Row],[Order Date]],"mmm")</f>
        <v>Nov</v>
      </c>
      <c r="F2330" s="4" t="s">
        <v>20</v>
      </c>
      <c r="G2330" s="4" t="s">
        <v>33</v>
      </c>
      <c r="H2330" s="4" t="s">
        <v>8</v>
      </c>
      <c r="I2330" s="4" t="s">
        <v>16</v>
      </c>
      <c r="J2330" s="4" t="s">
        <v>9</v>
      </c>
      <c r="K2330" s="4" t="s">
        <v>37</v>
      </c>
      <c r="L2330" s="8">
        <v>12</v>
      </c>
      <c r="M2330" s="5">
        <v>150.75</v>
      </c>
      <c r="N2330" s="6">
        <v>0.1</v>
      </c>
      <c r="O2330" s="5">
        <v>80.569999999999993</v>
      </c>
      <c r="P2330" s="5">
        <f t="shared" si="144"/>
        <v>1628.1000000000001</v>
      </c>
      <c r="Q2330" s="5">
        <f t="shared" si="145"/>
        <v>966.83999999999992</v>
      </c>
      <c r="R2330" s="5">
        <f t="shared" si="146"/>
        <v>661.26000000000022</v>
      </c>
      <c r="S2330" s="7">
        <f t="shared" si="147"/>
        <v>0.40615441311958733</v>
      </c>
    </row>
    <row r="2331" spans="1:19" ht="15.6">
      <c r="A2331" s="2">
        <v>25</v>
      </c>
      <c r="B2331" s="3">
        <v>46337</v>
      </c>
      <c r="C2331" s="4">
        <f>YEAR(SalesDataTable[[#This Row],[Order Date]])</f>
        <v>2026</v>
      </c>
      <c r="D2331" s="10" t="str">
        <f>"Q"&amp;ROUNDUP(MONTH(SalesDataTable[[#This Row],[Order Date]])/3,0)</f>
        <v>Q4</v>
      </c>
      <c r="E2331" s="4" t="str">
        <f>TEXT(SalesDataTable[[#This Row],[Order Date]],"mmm")</f>
        <v>Nov</v>
      </c>
      <c r="F2331" s="4" t="s">
        <v>0</v>
      </c>
      <c r="G2331" s="4" t="s">
        <v>1</v>
      </c>
      <c r="H2331" s="4" t="s">
        <v>2</v>
      </c>
      <c r="I2331" s="4" t="s">
        <v>3</v>
      </c>
      <c r="J2331" s="4" t="s">
        <v>9</v>
      </c>
      <c r="K2331" s="4" t="s">
        <v>17</v>
      </c>
      <c r="L2331" s="8">
        <v>1</v>
      </c>
      <c r="M2331" s="5">
        <v>145.83000000000001</v>
      </c>
      <c r="N2331" s="6">
        <v>0.1</v>
      </c>
      <c r="O2331" s="5">
        <v>79.14</v>
      </c>
      <c r="P2331" s="5">
        <f t="shared" si="144"/>
        <v>131.24700000000001</v>
      </c>
      <c r="Q2331" s="5">
        <f t="shared" si="145"/>
        <v>79.14</v>
      </c>
      <c r="R2331" s="5">
        <f t="shared" si="146"/>
        <v>52.107000000000014</v>
      </c>
      <c r="S2331" s="7">
        <f t="shared" si="147"/>
        <v>0.39701478890946085</v>
      </c>
    </row>
    <row r="2332" spans="1:19" ht="15.6">
      <c r="A2332" s="2">
        <v>252</v>
      </c>
      <c r="B2332" s="3">
        <v>46337</v>
      </c>
      <c r="C2332" s="4">
        <f>YEAR(SalesDataTable[[#This Row],[Order Date]])</f>
        <v>2026</v>
      </c>
      <c r="D2332" s="10" t="str">
        <f>"Q"&amp;ROUNDUP(MONTH(SalesDataTable[[#This Row],[Order Date]])/3,0)</f>
        <v>Q4</v>
      </c>
      <c r="E2332" s="4" t="str">
        <f>TEXT(SalesDataTable[[#This Row],[Order Date]],"mmm")</f>
        <v>Nov</v>
      </c>
      <c r="F2332" s="4" t="s">
        <v>0</v>
      </c>
      <c r="G2332" s="4" t="s">
        <v>1</v>
      </c>
      <c r="H2332" s="4" t="s">
        <v>2</v>
      </c>
      <c r="I2332" s="4" t="s">
        <v>3</v>
      </c>
      <c r="J2332" s="4" t="s">
        <v>14</v>
      </c>
      <c r="K2332" s="4" t="s">
        <v>48</v>
      </c>
      <c r="L2332" s="8">
        <v>4</v>
      </c>
      <c r="M2332" s="5">
        <v>162.04</v>
      </c>
      <c r="N2332" s="6">
        <v>0</v>
      </c>
      <c r="O2332" s="5">
        <v>85.77</v>
      </c>
      <c r="P2332" s="5">
        <f t="shared" si="144"/>
        <v>648.16</v>
      </c>
      <c r="Q2332" s="5">
        <f t="shared" si="145"/>
        <v>343.08</v>
      </c>
      <c r="R2332" s="5">
        <f t="shared" si="146"/>
        <v>305.08</v>
      </c>
      <c r="S2332" s="7">
        <f t="shared" si="147"/>
        <v>0.47068625030856581</v>
      </c>
    </row>
    <row r="2333" spans="1:19" ht="15.6">
      <c r="A2333" s="2">
        <v>1203</v>
      </c>
      <c r="B2333" s="3">
        <v>46337</v>
      </c>
      <c r="C2333" s="4">
        <f>YEAR(SalesDataTable[[#This Row],[Order Date]])</f>
        <v>2026</v>
      </c>
      <c r="D2333" s="10" t="str">
        <f>"Q"&amp;ROUNDUP(MONTH(SalesDataTable[[#This Row],[Order Date]])/3,0)</f>
        <v>Q4</v>
      </c>
      <c r="E2333" s="4" t="str">
        <f>TEXT(SalesDataTable[[#This Row],[Order Date]],"mmm")</f>
        <v>Nov</v>
      </c>
      <c r="F2333" s="4" t="s">
        <v>20</v>
      </c>
      <c r="G2333" s="4" t="s">
        <v>33</v>
      </c>
      <c r="H2333" s="4" t="s">
        <v>19</v>
      </c>
      <c r="I2333" s="4" t="s">
        <v>3</v>
      </c>
      <c r="J2333" s="4" t="s">
        <v>9</v>
      </c>
      <c r="K2333" s="4" t="s">
        <v>17</v>
      </c>
      <c r="L2333" s="8">
        <v>2</v>
      </c>
      <c r="M2333" s="5">
        <v>141.33000000000001</v>
      </c>
      <c r="N2333" s="6">
        <v>0.05</v>
      </c>
      <c r="O2333" s="5">
        <v>79.739999999999995</v>
      </c>
      <c r="P2333" s="5">
        <f t="shared" si="144"/>
        <v>268.52699999999999</v>
      </c>
      <c r="Q2333" s="5">
        <f t="shared" si="145"/>
        <v>159.47999999999999</v>
      </c>
      <c r="R2333" s="5">
        <f t="shared" si="146"/>
        <v>109.047</v>
      </c>
      <c r="S2333" s="7">
        <f t="shared" si="147"/>
        <v>0.40609324202035552</v>
      </c>
    </row>
    <row r="2334" spans="1:19" ht="15.6">
      <c r="A2334" s="2">
        <v>1567</v>
      </c>
      <c r="B2334" s="3">
        <v>46337</v>
      </c>
      <c r="C2334" s="4">
        <f>YEAR(SalesDataTable[[#This Row],[Order Date]])</f>
        <v>2026</v>
      </c>
      <c r="D2334" s="10" t="str">
        <f>"Q"&amp;ROUNDUP(MONTH(SalesDataTable[[#This Row],[Order Date]])/3,0)</f>
        <v>Q4</v>
      </c>
      <c r="E2334" s="4" t="str">
        <f>TEXT(SalesDataTable[[#This Row],[Order Date]],"mmm")</f>
        <v>Nov</v>
      </c>
      <c r="F2334" s="4" t="s">
        <v>11</v>
      </c>
      <c r="G2334" s="4" t="s">
        <v>52</v>
      </c>
      <c r="H2334" s="4" t="s">
        <v>2</v>
      </c>
      <c r="I2334" s="4" t="s">
        <v>3</v>
      </c>
      <c r="J2334" s="4" t="s">
        <v>23</v>
      </c>
      <c r="K2334" s="4" t="s">
        <v>51</v>
      </c>
      <c r="L2334" s="8">
        <v>1</v>
      </c>
      <c r="M2334" s="5">
        <v>125.11</v>
      </c>
      <c r="N2334" s="6">
        <v>0.1</v>
      </c>
      <c r="O2334" s="5">
        <v>61.65</v>
      </c>
      <c r="P2334" s="5">
        <f t="shared" si="144"/>
        <v>112.599</v>
      </c>
      <c r="Q2334" s="5">
        <f t="shared" si="145"/>
        <v>61.65</v>
      </c>
      <c r="R2334" s="5">
        <f t="shared" si="146"/>
        <v>50.949000000000005</v>
      </c>
      <c r="S2334" s="7">
        <f t="shared" si="147"/>
        <v>0.45248181600191834</v>
      </c>
    </row>
    <row r="2335" spans="1:19" ht="15.6">
      <c r="A2335" s="2">
        <v>2060</v>
      </c>
      <c r="B2335" s="3">
        <v>46337</v>
      </c>
      <c r="C2335" s="4">
        <f>YEAR(SalesDataTable[[#This Row],[Order Date]])</f>
        <v>2026</v>
      </c>
      <c r="D2335" s="10" t="str">
        <f>"Q"&amp;ROUNDUP(MONTH(SalesDataTable[[#This Row],[Order Date]])/3,0)</f>
        <v>Q4</v>
      </c>
      <c r="E2335" s="4" t="str">
        <f>TEXT(SalesDataTable[[#This Row],[Order Date]],"mmm")</f>
        <v>Nov</v>
      </c>
      <c r="F2335" s="4" t="s">
        <v>11</v>
      </c>
      <c r="G2335" s="4" t="s">
        <v>25</v>
      </c>
      <c r="H2335" s="4" t="s">
        <v>2</v>
      </c>
      <c r="I2335" s="4" t="s">
        <v>16</v>
      </c>
      <c r="J2335" s="4" t="s">
        <v>23</v>
      </c>
      <c r="K2335" s="4" t="s">
        <v>51</v>
      </c>
      <c r="L2335" s="8">
        <v>3</v>
      </c>
      <c r="M2335" s="5">
        <v>124.55</v>
      </c>
      <c r="N2335" s="6">
        <v>0.15</v>
      </c>
      <c r="O2335" s="5">
        <v>60.68</v>
      </c>
      <c r="P2335" s="5">
        <f t="shared" si="144"/>
        <v>317.60249999999996</v>
      </c>
      <c r="Q2335" s="5">
        <f t="shared" si="145"/>
        <v>182.04</v>
      </c>
      <c r="R2335" s="5">
        <f t="shared" si="146"/>
        <v>135.56249999999997</v>
      </c>
      <c r="S2335" s="7">
        <f t="shared" si="147"/>
        <v>0.42683070819656643</v>
      </c>
    </row>
    <row r="2336" spans="1:19" ht="15.6">
      <c r="A2336" s="2">
        <v>2485</v>
      </c>
      <c r="B2336" s="3">
        <v>46337</v>
      </c>
      <c r="C2336" s="4">
        <f>YEAR(SalesDataTable[[#This Row],[Order Date]])</f>
        <v>2026</v>
      </c>
      <c r="D2336" s="10" t="str">
        <f>"Q"&amp;ROUNDUP(MONTH(SalesDataTable[[#This Row],[Order Date]])/3,0)</f>
        <v>Q4</v>
      </c>
      <c r="E2336" s="4" t="str">
        <f>TEXT(SalesDataTable[[#This Row],[Order Date]],"mmm")</f>
        <v>Nov</v>
      </c>
      <c r="F2336" s="4" t="s">
        <v>11</v>
      </c>
      <c r="G2336" s="4" t="s">
        <v>39</v>
      </c>
      <c r="H2336" s="4" t="s">
        <v>19</v>
      </c>
      <c r="I2336" s="4" t="s">
        <v>3</v>
      </c>
      <c r="J2336" s="4" t="s">
        <v>9</v>
      </c>
      <c r="K2336" s="4" t="s">
        <v>17</v>
      </c>
      <c r="L2336" s="8">
        <v>1</v>
      </c>
      <c r="M2336" s="5">
        <v>143.77000000000001</v>
      </c>
      <c r="N2336" s="6">
        <v>0.1</v>
      </c>
      <c r="O2336" s="5">
        <v>81.02</v>
      </c>
      <c r="P2336" s="5">
        <f t="shared" si="144"/>
        <v>129.393</v>
      </c>
      <c r="Q2336" s="5">
        <f t="shared" si="145"/>
        <v>81.02</v>
      </c>
      <c r="R2336" s="5">
        <f t="shared" si="146"/>
        <v>48.373000000000005</v>
      </c>
      <c r="S2336" s="7">
        <f t="shared" si="147"/>
        <v>0.3738455712441941</v>
      </c>
    </row>
    <row r="2337" spans="1:19" ht="15.6">
      <c r="A2337" s="2">
        <v>3101</v>
      </c>
      <c r="B2337" s="3">
        <v>46337</v>
      </c>
      <c r="C2337" s="4">
        <f>YEAR(SalesDataTable[[#This Row],[Order Date]])</f>
        <v>2026</v>
      </c>
      <c r="D2337" s="10" t="str">
        <f>"Q"&amp;ROUNDUP(MONTH(SalesDataTable[[#This Row],[Order Date]])/3,0)</f>
        <v>Q4</v>
      </c>
      <c r="E2337" s="4" t="str">
        <f>TEXT(SalesDataTable[[#This Row],[Order Date]],"mmm")</f>
        <v>Nov</v>
      </c>
      <c r="F2337" s="4" t="s">
        <v>20</v>
      </c>
      <c r="G2337" s="4" t="s">
        <v>33</v>
      </c>
      <c r="H2337" s="4" t="s">
        <v>2</v>
      </c>
      <c r="I2337" s="4" t="s">
        <v>13</v>
      </c>
      <c r="J2337" s="4" t="s">
        <v>23</v>
      </c>
      <c r="K2337" s="4" t="s">
        <v>51</v>
      </c>
      <c r="L2337" s="8">
        <v>3</v>
      </c>
      <c r="M2337" s="5">
        <v>124.72</v>
      </c>
      <c r="N2337" s="6">
        <v>0.15</v>
      </c>
      <c r="O2337" s="5">
        <v>60.35</v>
      </c>
      <c r="P2337" s="5">
        <f t="shared" si="144"/>
        <v>318.03599999999994</v>
      </c>
      <c r="Q2337" s="5">
        <f t="shared" si="145"/>
        <v>181.05</v>
      </c>
      <c r="R2337" s="5">
        <f t="shared" si="146"/>
        <v>136.98599999999993</v>
      </c>
      <c r="S2337" s="7">
        <f t="shared" si="147"/>
        <v>0.4307248236048748</v>
      </c>
    </row>
    <row r="2338" spans="1:19" ht="15.6">
      <c r="A2338" s="2">
        <v>3165</v>
      </c>
      <c r="B2338" s="3">
        <v>46337</v>
      </c>
      <c r="C2338" s="4">
        <f>YEAR(SalesDataTable[[#This Row],[Order Date]])</f>
        <v>2026</v>
      </c>
      <c r="D2338" s="10" t="str">
        <f>"Q"&amp;ROUNDUP(MONTH(SalesDataTable[[#This Row],[Order Date]])/3,0)</f>
        <v>Q4</v>
      </c>
      <c r="E2338" s="4" t="str">
        <f>TEXT(SalesDataTable[[#This Row],[Order Date]],"mmm")</f>
        <v>Nov</v>
      </c>
      <c r="F2338" s="4" t="s">
        <v>11</v>
      </c>
      <c r="G2338" s="4" t="s">
        <v>12</v>
      </c>
      <c r="H2338" s="4" t="s">
        <v>19</v>
      </c>
      <c r="I2338" s="4" t="s">
        <v>3</v>
      </c>
      <c r="J2338" s="4" t="s">
        <v>34</v>
      </c>
      <c r="K2338" s="4" t="s">
        <v>42</v>
      </c>
      <c r="L2338" s="8">
        <v>1</v>
      </c>
      <c r="M2338" s="5">
        <v>35.729999999999997</v>
      </c>
      <c r="N2338" s="6">
        <v>0.1</v>
      </c>
      <c r="O2338" s="5">
        <v>14.15</v>
      </c>
      <c r="P2338" s="5">
        <f t="shared" si="144"/>
        <v>32.156999999999996</v>
      </c>
      <c r="Q2338" s="5">
        <f t="shared" si="145"/>
        <v>14.15</v>
      </c>
      <c r="R2338" s="5">
        <f t="shared" si="146"/>
        <v>18.006999999999998</v>
      </c>
      <c r="S2338" s="7">
        <f t="shared" si="147"/>
        <v>0.55997139036601673</v>
      </c>
    </row>
    <row r="2339" spans="1:19" ht="15.6">
      <c r="A2339" s="2">
        <v>4179</v>
      </c>
      <c r="B2339" s="3">
        <v>46337</v>
      </c>
      <c r="C2339" s="4">
        <f>YEAR(SalesDataTable[[#This Row],[Order Date]])</f>
        <v>2026</v>
      </c>
      <c r="D2339" s="10" t="str">
        <f>"Q"&amp;ROUNDUP(MONTH(SalesDataTable[[#This Row],[Order Date]])/3,0)</f>
        <v>Q4</v>
      </c>
      <c r="E2339" s="4" t="str">
        <f>TEXT(SalesDataTable[[#This Row],[Order Date]],"mmm")</f>
        <v>Nov</v>
      </c>
      <c r="F2339" s="4" t="s">
        <v>11</v>
      </c>
      <c r="G2339" s="4" t="s">
        <v>18</v>
      </c>
      <c r="H2339" s="4" t="s">
        <v>19</v>
      </c>
      <c r="I2339" s="4" t="s">
        <v>16</v>
      </c>
      <c r="J2339" s="4" t="s">
        <v>14</v>
      </c>
      <c r="K2339" s="4" t="s">
        <v>48</v>
      </c>
      <c r="L2339" s="8">
        <v>2</v>
      </c>
      <c r="M2339" s="5">
        <v>166.1</v>
      </c>
      <c r="N2339" s="6">
        <v>0.05</v>
      </c>
      <c r="O2339" s="5">
        <v>88.2</v>
      </c>
      <c r="P2339" s="5">
        <f t="shared" si="144"/>
        <v>315.58999999999997</v>
      </c>
      <c r="Q2339" s="5">
        <f t="shared" si="145"/>
        <v>176.4</v>
      </c>
      <c r="R2339" s="5">
        <f t="shared" si="146"/>
        <v>139.18999999999997</v>
      </c>
      <c r="S2339" s="7">
        <f t="shared" si="147"/>
        <v>0.44104692797617157</v>
      </c>
    </row>
    <row r="2340" spans="1:19" ht="15.6">
      <c r="A2340" s="2">
        <v>4829</v>
      </c>
      <c r="B2340" s="3">
        <v>46337</v>
      </c>
      <c r="C2340" s="4">
        <f>YEAR(SalesDataTable[[#This Row],[Order Date]])</f>
        <v>2026</v>
      </c>
      <c r="D2340" s="10" t="str">
        <f>"Q"&amp;ROUNDUP(MONTH(SalesDataTable[[#This Row],[Order Date]])/3,0)</f>
        <v>Q4</v>
      </c>
      <c r="E2340" s="4" t="str">
        <f>TEXT(SalesDataTable[[#This Row],[Order Date]],"mmm")</f>
        <v>Nov</v>
      </c>
      <c r="F2340" s="4" t="s">
        <v>11</v>
      </c>
      <c r="G2340" s="4" t="s">
        <v>52</v>
      </c>
      <c r="H2340" s="4" t="s">
        <v>28</v>
      </c>
      <c r="I2340" s="4" t="s">
        <v>13</v>
      </c>
      <c r="J2340" s="4" t="s">
        <v>4</v>
      </c>
      <c r="K2340" s="4" t="s">
        <v>5</v>
      </c>
      <c r="L2340" s="8">
        <v>2</v>
      </c>
      <c r="M2340" s="5">
        <v>81.27</v>
      </c>
      <c r="N2340" s="6">
        <v>0.05</v>
      </c>
      <c r="O2340" s="5">
        <v>43.04</v>
      </c>
      <c r="P2340" s="5">
        <f t="shared" si="144"/>
        <v>154.41299999999998</v>
      </c>
      <c r="Q2340" s="5">
        <f t="shared" si="145"/>
        <v>86.08</v>
      </c>
      <c r="R2340" s="5">
        <f t="shared" si="146"/>
        <v>68.332999999999984</v>
      </c>
      <c r="S2340" s="7">
        <f t="shared" si="147"/>
        <v>0.44253398353765544</v>
      </c>
    </row>
    <row r="2341" spans="1:19" ht="15.6">
      <c r="A2341" s="2">
        <v>4943</v>
      </c>
      <c r="B2341" s="3">
        <v>46337</v>
      </c>
      <c r="C2341" s="4">
        <f>YEAR(SalesDataTable[[#This Row],[Order Date]])</f>
        <v>2026</v>
      </c>
      <c r="D2341" s="10" t="str">
        <f>"Q"&amp;ROUNDUP(MONTH(SalesDataTable[[#This Row],[Order Date]])/3,0)</f>
        <v>Q4</v>
      </c>
      <c r="E2341" s="4" t="str">
        <f>TEXT(SalesDataTable[[#This Row],[Order Date]],"mmm")</f>
        <v>Nov</v>
      </c>
      <c r="F2341" s="4" t="s">
        <v>0</v>
      </c>
      <c r="G2341" s="4" t="s">
        <v>36</v>
      </c>
      <c r="H2341" s="4" t="s">
        <v>8</v>
      </c>
      <c r="I2341" s="4" t="s">
        <v>3</v>
      </c>
      <c r="J2341" s="4" t="s">
        <v>23</v>
      </c>
      <c r="K2341" s="4" t="s">
        <v>29</v>
      </c>
      <c r="L2341" s="8">
        <v>10</v>
      </c>
      <c r="M2341" s="5">
        <v>191.98</v>
      </c>
      <c r="N2341" s="6">
        <v>0.1</v>
      </c>
      <c r="O2341" s="5">
        <v>102.73</v>
      </c>
      <c r="P2341" s="5">
        <f t="shared" si="144"/>
        <v>1727.82</v>
      </c>
      <c r="Q2341" s="5">
        <f t="shared" si="145"/>
        <v>1027.3</v>
      </c>
      <c r="R2341" s="5">
        <f t="shared" si="146"/>
        <v>700.52</v>
      </c>
      <c r="S2341" s="7">
        <f t="shared" si="147"/>
        <v>0.40543575140929033</v>
      </c>
    </row>
    <row r="2342" spans="1:19" ht="15.6">
      <c r="A2342" s="2">
        <v>887</v>
      </c>
      <c r="B2342" s="3">
        <v>46338</v>
      </c>
      <c r="C2342" s="4">
        <f>YEAR(SalesDataTable[[#This Row],[Order Date]])</f>
        <v>2026</v>
      </c>
      <c r="D2342" s="10" t="str">
        <f>"Q"&amp;ROUNDUP(MONTH(SalesDataTable[[#This Row],[Order Date]])/3,0)</f>
        <v>Q4</v>
      </c>
      <c r="E2342" s="4" t="str">
        <f>TEXT(SalesDataTable[[#This Row],[Order Date]],"mmm")</f>
        <v>Nov</v>
      </c>
      <c r="F2342" s="4" t="s">
        <v>20</v>
      </c>
      <c r="G2342" s="4" t="s">
        <v>33</v>
      </c>
      <c r="H2342" s="4" t="s">
        <v>19</v>
      </c>
      <c r="I2342" s="4" t="s">
        <v>3</v>
      </c>
      <c r="J2342" s="4" t="s">
        <v>9</v>
      </c>
      <c r="K2342" s="4" t="s">
        <v>10</v>
      </c>
      <c r="L2342" s="8">
        <v>6</v>
      </c>
      <c r="M2342" s="5">
        <v>89.87</v>
      </c>
      <c r="N2342" s="6">
        <v>0.2</v>
      </c>
      <c r="O2342" s="5">
        <v>44.47</v>
      </c>
      <c r="P2342" s="5">
        <f t="shared" si="144"/>
        <v>431.37600000000003</v>
      </c>
      <c r="Q2342" s="5">
        <f t="shared" si="145"/>
        <v>266.82</v>
      </c>
      <c r="R2342" s="5">
        <f t="shared" si="146"/>
        <v>164.55600000000004</v>
      </c>
      <c r="S2342" s="7">
        <f t="shared" si="147"/>
        <v>0.3814676755313231</v>
      </c>
    </row>
    <row r="2343" spans="1:19" ht="15.6">
      <c r="A2343" s="2">
        <v>1090</v>
      </c>
      <c r="B2343" s="3">
        <v>46338</v>
      </c>
      <c r="C2343" s="4">
        <f>YEAR(SalesDataTable[[#This Row],[Order Date]])</f>
        <v>2026</v>
      </c>
      <c r="D2343" s="10" t="str">
        <f>"Q"&amp;ROUNDUP(MONTH(SalesDataTable[[#This Row],[Order Date]])/3,0)</f>
        <v>Q4</v>
      </c>
      <c r="E2343" s="4" t="str">
        <f>TEXT(SalesDataTable[[#This Row],[Order Date]],"mmm")</f>
        <v>Nov</v>
      </c>
      <c r="F2343" s="4" t="s">
        <v>6</v>
      </c>
      <c r="G2343" s="4" t="s">
        <v>49</v>
      </c>
      <c r="H2343" s="4" t="s">
        <v>28</v>
      </c>
      <c r="I2343" s="4" t="s">
        <v>13</v>
      </c>
      <c r="J2343" s="4" t="s">
        <v>4</v>
      </c>
      <c r="K2343" s="4" t="s">
        <v>22</v>
      </c>
      <c r="L2343" s="8">
        <v>3</v>
      </c>
      <c r="M2343" s="5">
        <v>51.44</v>
      </c>
      <c r="N2343" s="6">
        <v>0.1</v>
      </c>
      <c r="O2343" s="5">
        <v>23.11</v>
      </c>
      <c r="P2343" s="5">
        <f t="shared" si="144"/>
        <v>138.88800000000001</v>
      </c>
      <c r="Q2343" s="5">
        <f t="shared" si="145"/>
        <v>69.33</v>
      </c>
      <c r="R2343" s="5">
        <f t="shared" si="146"/>
        <v>69.558000000000007</v>
      </c>
      <c r="S2343" s="7">
        <f t="shared" si="147"/>
        <v>0.50082080525315364</v>
      </c>
    </row>
    <row r="2344" spans="1:19" ht="15.6">
      <c r="A2344" s="2">
        <v>2090</v>
      </c>
      <c r="B2344" s="3">
        <v>46338</v>
      </c>
      <c r="C2344" s="4">
        <f>YEAR(SalesDataTable[[#This Row],[Order Date]])</f>
        <v>2026</v>
      </c>
      <c r="D2344" s="10" t="str">
        <f>"Q"&amp;ROUNDUP(MONTH(SalesDataTable[[#This Row],[Order Date]])/3,0)</f>
        <v>Q4</v>
      </c>
      <c r="E2344" s="4" t="str">
        <f>TEXT(SalesDataTable[[#This Row],[Order Date]],"mmm")</f>
        <v>Nov</v>
      </c>
      <c r="F2344" s="4" t="s">
        <v>20</v>
      </c>
      <c r="G2344" s="4" t="s">
        <v>21</v>
      </c>
      <c r="H2344" s="4" t="s">
        <v>28</v>
      </c>
      <c r="I2344" s="4" t="s">
        <v>13</v>
      </c>
      <c r="J2344" s="4" t="s">
        <v>14</v>
      </c>
      <c r="K2344" s="4" t="s">
        <v>32</v>
      </c>
      <c r="L2344" s="8">
        <v>4</v>
      </c>
      <c r="M2344" s="5">
        <v>46.68</v>
      </c>
      <c r="N2344" s="6">
        <v>0.05</v>
      </c>
      <c r="O2344" s="5">
        <v>17.96</v>
      </c>
      <c r="P2344" s="5">
        <f t="shared" si="144"/>
        <v>177.38399999999999</v>
      </c>
      <c r="Q2344" s="5">
        <f t="shared" si="145"/>
        <v>71.84</v>
      </c>
      <c r="R2344" s="5">
        <f t="shared" si="146"/>
        <v>105.54399999999998</v>
      </c>
      <c r="S2344" s="7">
        <f t="shared" si="147"/>
        <v>0.59500293149325756</v>
      </c>
    </row>
    <row r="2345" spans="1:19" ht="15.6">
      <c r="A2345" s="2">
        <v>2561</v>
      </c>
      <c r="B2345" s="3">
        <v>46338</v>
      </c>
      <c r="C2345" s="4">
        <f>YEAR(SalesDataTable[[#This Row],[Order Date]])</f>
        <v>2026</v>
      </c>
      <c r="D2345" s="10" t="str">
        <f>"Q"&amp;ROUNDUP(MONTH(SalesDataTable[[#This Row],[Order Date]])/3,0)</f>
        <v>Q4</v>
      </c>
      <c r="E2345" s="4" t="str">
        <f>TEXT(SalesDataTable[[#This Row],[Order Date]],"mmm")</f>
        <v>Nov</v>
      </c>
      <c r="F2345" s="4" t="s">
        <v>6</v>
      </c>
      <c r="G2345" s="4" t="s">
        <v>43</v>
      </c>
      <c r="H2345" s="4" t="s">
        <v>19</v>
      </c>
      <c r="I2345" s="4" t="s">
        <v>13</v>
      </c>
      <c r="J2345" s="4" t="s">
        <v>9</v>
      </c>
      <c r="K2345" s="4" t="s">
        <v>46</v>
      </c>
      <c r="L2345" s="8">
        <v>4</v>
      </c>
      <c r="M2345" s="5">
        <v>73.05</v>
      </c>
      <c r="N2345" s="6">
        <v>0.2</v>
      </c>
      <c r="O2345" s="5">
        <v>32.82</v>
      </c>
      <c r="P2345" s="5">
        <f t="shared" si="144"/>
        <v>233.76</v>
      </c>
      <c r="Q2345" s="5">
        <f t="shared" si="145"/>
        <v>131.28</v>
      </c>
      <c r="R2345" s="5">
        <f t="shared" si="146"/>
        <v>102.47999999999999</v>
      </c>
      <c r="S2345" s="7">
        <f t="shared" si="147"/>
        <v>0.4383983572895277</v>
      </c>
    </row>
    <row r="2346" spans="1:19" ht="15.6">
      <c r="A2346" s="2">
        <v>2855</v>
      </c>
      <c r="B2346" s="3">
        <v>46338</v>
      </c>
      <c r="C2346" s="4">
        <f>YEAR(SalesDataTable[[#This Row],[Order Date]])</f>
        <v>2026</v>
      </c>
      <c r="D2346" s="10" t="str">
        <f>"Q"&amp;ROUNDUP(MONTH(SalesDataTable[[#This Row],[Order Date]])/3,0)</f>
        <v>Q4</v>
      </c>
      <c r="E2346" s="4" t="str">
        <f>TEXT(SalesDataTable[[#This Row],[Order Date]],"mmm")</f>
        <v>Nov</v>
      </c>
      <c r="F2346" s="4" t="s">
        <v>11</v>
      </c>
      <c r="G2346" s="4" t="s">
        <v>39</v>
      </c>
      <c r="H2346" s="4" t="s">
        <v>28</v>
      </c>
      <c r="I2346" s="4" t="s">
        <v>13</v>
      </c>
      <c r="J2346" s="4" t="s">
        <v>23</v>
      </c>
      <c r="K2346" s="4" t="s">
        <v>51</v>
      </c>
      <c r="L2346" s="8">
        <v>1</v>
      </c>
      <c r="M2346" s="5">
        <v>125.32</v>
      </c>
      <c r="N2346" s="6">
        <v>0.15</v>
      </c>
      <c r="O2346" s="5">
        <v>59.49</v>
      </c>
      <c r="P2346" s="5">
        <f t="shared" si="144"/>
        <v>106.52199999999999</v>
      </c>
      <c r="Q2346" s="5">
        <f t="shared" si="145"/>
        <v>59.49</v>
      </c>
      <c r="R2346" s="5">
        <f t="shared" si="146"/>
        <v>47.031999999999989</v>
      </c>
      <c r="S2346" s="7">
        <f t="shared" si="147"/>
        <v>0.44152381667636725</v>
      </c>
    </row>
    <row r="2347" spans="1:19" ht="15.6">
      <c r="A2347" s="2">
        <v>4421</v>
      </c>
      <c r="B2347" s="3">
        <v>46338</v>
      </c>
      <c r="C2347" s="4">
        <f>YEAR(SalesDataTable[[#This Row],[Order Date]])</f>
        <v>2026</v>
      </c>
      <c r="D2347" s="10" t="str">
        <f>"Q"&amp;ROUNDUP(MONTH(SalesDataTable[[#This Row],[Order Date]])/3,0)</f>
        <v>Q4</v>
      </c>
      <c r="E2347" s="4" t="str">
        <f>TEXT(SalesDataTable[[#This Row],[Order Date]],"mmm")</f>
        <v>Nov</v>
      </c>
      <c r="F2347" s="4" t="s">
        <v>6</v>
      </c>
      <c r="G2347" s="4" t="s">
        <v>41</v>
      </c>
      <c r="H2347" s="4" t="s">
        <v>28</v>
      </c>
      <c r="I2347" s="4" t="s">
        <v>16</v>
      </c>
      <c r="J2347" s="4" t="s">
        <v>34</v>
      </c>
      <c r="K2347" s="4" t="s">
        <v>38</v>
      </c>
      <c r="L2347" s="8">
        <v>2</v>
      </c>
      <c r="M2347" s="5">
        <v>123.49</v>
      </c>
      <c r="N2347" s="6">
        <v>0.15</v>
      </c>
      <c r="O2347" s="5">
        <v>68.08</v>
      </c>
      <c r="P2347" s="5">
        <f t="shared" si="144"/>
        <v>209.93299999999999</v>
      </c>
      <c r="Q2347" s="5">
        <f t="shared" si="145"/>
        <v>136.16</v>
      </c>
      <c r="R2347" s="5">
        <f t="shared" si="146"/>
        <v>73.772999999999996</v>
      </c>
      <c r="S2347" s="7">
        <f t="shared" si="147"/>
        <v>0.35141211719929694</v>
      </c>
    </row>
    <row r="2348" spans="1:19" ht="15.6">
      <c r="A2348" s="2">
        <v>195</v>
      </c>
      <c r="B2348" s="3">
        <v>46339</v>
      </c>
      <c r="C2348" s="4">
        <f>YEAR(SalesDataTable[[#This Row],[Order Date]])</f>
        <v>2026</v>
      </c>
      <c r="D2348" s="10" t="str">
        <f>"Q"&amp;ROUNDUP(MONTH(SalesDataTable[[#This Row],[Order Date]])/3,0)</f>
        <v>Q4</v>
      </c>
      <c r="E2348" s="4" t="str">
        <f>TEXT(SalesDataTable[[#This Row],[Order Date]],"mmm")</f>
        <v>Nov</v>
      </c>
      <c r="F2348" s="4" t="s">
        <v>6</v>
      </c>
      <c r="G2348" s="4" t="s">
        <v>43</v>
      </c>
      <c r="H2348" s="4" t="s">
        <v>19</v>
      </c>
      <c r="I2348" s="4" t="s">
        <v>3</v>
      </c>
      <c r="J2348" s="4" t="s">
        <v>14</v>
      </c>
      <c r="K2348" s="4" t="s">
        <v>32</v>
      </c>
      <c r="L2348" s="8">
        <v>1</v>
      </c>
      <c r="M2348" s="5">
        <v>47.37</v>
      </c>
      <c r="N2348" s="6">
        <v>0.2</v>
      </c>
      <c r="O2348" s="5">
        <v>18.739999999999998</v>
      </c>
      <c r="P2348" s="5">
        <f t="shared" si="144"/>
        <v>37.896000000000001</v>
      </c>
      <c r="Q2348" s="5">
        <f t="shared" si="145"/>
        <v>18.739999999999998</v>
      </c>
      <c r="R2348" s="5">
        <f t="shared" si="146"/>
        <v>19.156000000000002</v>
      </c>
      <c r="S2348" s="7">
        <f t="shared" si="147"/>
        <v>0.50548870593202455</v>
      </c>
    </row>
    <row r="2349" spans="1:19" ht="15.6">
      <c r="A2349" s="2">
        <v>520</v>
      </c>
      <c r="B2349" s="3">
        <v>46339</v>
      </c>
      <c r="C2349" s="4">
        <f>YEAR(SalesDataTable[[#This Row],[Order Date]])</f>
        <v>2026</v>
      </c>
      <c r="D2349" s="10" t="str">
        <f>"Q"&amp;ROUNDUP(MONTH(SalesDataTable[[#This Row],[Order Date]])/3,0)</f>
        <v>Q4</v>
      </c>
      <c r="E2349" s="4" t="str">
        <f>TEXT(SalesDataTable[[#This Row],[Order Date]],"mmm")</f>
        <v>Nov</v>
      </c>
      <c r="F2349" s="4" t="s">
        <v>6</v>
      </c>
      <c r="G2349" s="4" t="s">
        <v>43</v>
      </c>
      <c r="H2349" s="4" t="s">
        <v>8</v>
      </c>
      <c r="I2349" s="4" t="s">
        <v>16</v>
      </c>
      <c r="J2349" s="4" t="s">
        <v>9</v>
      </c>
      <c r="K2349" s="4" t="s">
        <v>10</v>
      </c>
      <c r="L2349" s="8">
        <v>6</v>
      </c>
      <c r="M2349" s="5">
        <v>92.31</v>
      </c>
      <c r="N2349" s="6">
        <v>0.05</v>
      </c>
      <c r="O2349" s="5">
        <v>46.12</v>
      </c>
      <c r="P2349" s="5">
        <f t="shared" si="144"/>
        <v>526.16700000000003</v>
      </c>
      <c r="Q2349" s="5">
        <f t="shared" si="145"/>
        <v>276.71999999999997</v>
      </c>
      <c r="R2349" s="5">
        <f t="shared" si="146"/>
        <v>249.44700000000006</v>
      </c>
      <c r="S2349" s="7">
        <f t="shared" si="147"/>
        <v>0.47408332335551268</v>
      </c>
    </row>
    <row r="2350" spans="1:19" ht="15.6">
      <c r="A2350" s="2">
        <v>646</v>
      </c>
      <c r="B2350" s="3">
        <v>46339</v>
      </c>
      <c r="C2350" s="4">
        <f>YEAR(SalesDataTable[[#This Row],[Order Date]])</f>
        <v>2026</v>
      </c>
      <c r="D2350" s="10" t="str">
        <f>"Q"&amp;ROUNDUP(MONTH(SalesDataTable[[#This Row],[Order Date]])/3,0)</f>
        <v>Q4</v>
      </c>
      <c r="E2350" s="4" t="str">
        <f>TEXT(SalesDataTable[[#This Row],[Order Date]],"mmm")</f>
        <v>Nov</v>
      </c>
      <c r="F2350" s="4" t="s">
        <v>11</v>
      </c>
      <c r="G2350" s="4" t="s">
        <v>52</v>
      </c>
      <c r="H2350" s="4" t="s">
        <v>19</v>
      </c>
      <c r="I2350" s="4" t="s">
        <v>3</v>
      </c>
      <c r="J2350" s="4" t="s">
        <v>4</v>
      </c>
      <c r="K2350" s="4" t="s">
        <v>22</v>
      </c>
      <c r="L2350" s="8">
        <v>1</v>
      </c>
      <c r="M2350" s="5">
        <v>49.53</v>
      </c>
      <c r="N2350" s="6">
        <v>0.1</v>
      </c>
      <c r="O2350" s="5">
        <v>22.18</v>
      </c>
      <c r="P2350" s="5">
        <f t="shared" si="144"/>
        <v>44.577000000000005</v>
      </c>
      <c r="Q2350" s="5">
        <f t="shared" si="145"/>
        <v>22.18</v>
      </c>
      <c r="R2350" s="5">
        <f t="shared" si="146"/>
        <v>22.397000000000006</v>
      </c>
      <c r="S2350" s="7">
        <f t="shared" si="147"/>
        <v>0.50243399062296712</v>
      </c>
    </row>
    <row r="2351" spans="1:19" ht="15.6">
      <c r="A2351" s="2">
        <v>893</v>
      </c>
      <c r="B2351" s="3">
        <v>46339</v>
      </c>
      <c r="C2351" s="4">
        <f>YEAR(SalesDataTable[[#This Row],[Order Date]])</f>
        <v>2026</v>
      </c>
      <c r="D2351" s="10" t="str">
        <f>"Q"&amp;ROUNDUP(MONTH(SalesDataTable[[#This Row],[Order Date]])/3,0)</f>
        <v>Q4</v>
      </c>
      <c r="E2351" s="4" t="str">
        <f>TEXT(SalesDataTable[[#This Row],[Order Date]],"mmm")</f>
        <v>Nov</v>
      </c>
      <c r="F2351" s="4" t="s">
        <v>20</v>
      </c>
      <c r="G2351" s="4" t="s">
        <v>33</v>
      </c>
      <c r="H2351" s="4" t="s">
        <v>2</v>
      </c>
      <c r="I2351" s="4" t="s">
        <v>13</v>
      </c>
      <c r="J2351" s="4" t="s">
        <v>14</v>
      </c>
      <c r="K2351" s="4" t="s">
        <v>32</v>
      </c>
      <c r="L2351" s="8">
        <v>4</v>
      </c>
      <c r="M2351" s="5">
        <v>47.62</v>
      </c>
      <c r="N2351" s="6">
        <v>0.2</v>
      </c>
      <c r="O2351" s="5">
        <v>18.100000000000001</v>
      </c>
      <c r="P2351" s="5">
        <f t="shared" si="144"/>
        <v>152.38399999999999</v>
      </c>
      <c r="Q2351" s="5">
        <f t="shared" si="145"/>
        <v>72.400000000000006</v>
      </c>
      <c r="R2351" s="5">
        <f t="shared" si="146"/>
        <v>79.98399999999998</v>
      </c>
      <c r="S2351" s="7">
        <f t="shared" si="147"/>
        <v>0.52488450230995376</v>
      </c>
    </row>
    <row r="2352" spans="1:19" ht="15.6">
      <c r="A2352" s="2">
        <v>916</v>
      </c>
      <c r="B2352" s="3">
        <v>46339</v>
      </c>
      <c r="C2352" s="4">
        <f>YEAR(SalesDataTable[[#This Row],[Order Date]])</f>
        <v>2026</v>
      </c>
      <c r="D2352" s="10" t="str">
        <f>"Q"&amp;ROUNDUP(MONTH(SalesDataTable[[#This Row],[Order Date]])/3,0)</f>
        <v>Q4</v>
      </c>
      <c r="E2352" s="4" t="str">
        <f>TEXT(SalesDataTable[[#This Row],[Order Date]],"mmm")</f>
        <v>Nov</v>
      </c>
      <c r="F2352" s="4" t="s">
        <v>6</v>
      </c>
      <c r="G2352" s="4" t="s">
        <v>27</v>
      </c>
      <c r="H2352" s="4" t="s">
        <v>2</v>
      </c>
      <c r="I2352" s="4" t="s">
        <v>13</v>
      </c>
      <c r="J2352" s="4" t="s">
        <v>4</v>
      </c>
      <c r="K2352" s="4" t="s">
        <v>22</v>
      </c>
      <c r="L2352" s="8">
        <v>4</v>
      </c>
      <c r="M2352" s="5">
        <v>51.93</v>
      </c>
      <c r="N2352" s="6">
        <v>0.05</v>
      </c>
      <c r="O2352" s="5">
        <v>22.62</v>
      </c>
      <c r="P2352" s="5">
        <f t="shared" si="144"/>
        <v>197.334</v>
      </c>
      <c r="Q2352" s="5">
        <f t="shared" si="145"/>
        <v>90.48</v>
      </c>
      <c r="R2352" s="5">
        <f t="shared" si="146"/>
        <v>106.854</v>
      </c>
      <c r="S2352" s="7">
        <f t="shared" si="147"/>
        <v>0.54148803551339353</v>
      </c>
    </row>
    <row r="2353" spans="1:19" ht="15.6">
      <c r="A2353" s="2">
        <v>1295</v>
      </c>
      <c r="B2353" s="3">
        <v>46339</v>
      </c>
      <c r="C2353" s="4">
        <f>YEAR(SalesDataTable[[#This Row],[Order Date]])</f>
        <v>2026</v>
      </c>
      <c r="D2353" s="10" t="str">
        <f>"Q"&amp;ROUNDUP(MONTH(SalesDataTable[[#This Row],[Order Date]])/3,0)</f>
        <v>Q4</v>
      </c>
      <c r="E2353" s="4" t="str">
        <f>TEXT(SalesDataTable[[#This Row],[Order Date]],"mmm")</f>
        <v>Nov</v>
      </c>
      <c r="F2353" s="4" t="s">
        <v>6</v>
      </c>
      <c r="G2353" s="4" t="s">
        <v>41</v>
      </c>
      <c r="H2353" s="4" t="s">
        <v>28</v>
      </c>
      <c r="I2353" s="4" t="s">
        <v>13</v>
      </c>
      <c r="J2353" s="4" t="s">
        <v>9</v>
      </c>
      <c r="K2353" s="4" t="s">
        <v>37</v>
      </c>
      <c r="L2353" s="8">
        <v>1</v>
      </c>
      <c r="M2353" s="5">
        <v>155.44999999999999</v>
      </c>
      <c r="N2353" s="6">
        <v>0.05</v>
      </c>
      <c r="O2353" s="5">
        <v>77.25</v>
      </c>
      <c r="P2353" s="5">
        <f t="shared" si="144"/>
        <v>147.67749999999998</v>
      </c>
      <c r="Q2353" s="5">
        <f t="shared" si="145"/>
        <v>77.25</v>
      </c>
      <c r="R2353" s="5">
        <f t="shared" si="146"/>
        <v>70.427499999999981</v>
      </c>
      <c r="S2353" s="7">
        <f t="shared" si="147"/>
        <v>0.47690067884410281</v>
      </c>
    </row>
    <row r="2354" spans="1:19" ht="15.6">
      <c r="A2354" s="2">
        <v>3438</v>
      </c>
      <c r="B2354" s="3">
        <v>46339</v>
      </c>
      <c r="C2354" s="4">
        <f>YEAR(SalesDataTable[[#This Row],[Order Date]])</f>
        <v>2026</v>
      </c>
      <c r="D2354" s="10" t="str">
        <f>"Q"&amp;ROUNDUP(MONTH(SalesDataTable[[#This Row],[Order Date]])/3,0)</f>
        <v>Q4</v>
      </c>
      <c r="E2354" s="4" t="str">
        <f>TEXT(SalesDataTable[[#This Row],[Order Date]],"mmm")</f>
        <v>Nov</v>
      </c>
      <c r="F2354" s="4" t="s">
        <v>0</v>
      </c>
      <c r="G2354" s="4" t="s">
        <v>1</v>
      </c>
      <c r="H2354" s="4" t="s">
        <v>2</v>
      </c>
      <c r="I2354" s="4" t="s">
        <v>3</v>
      </c>
      <c r="J2354" s="4" t="s">
        <v>4</v>
      </c>
      <c r="K2354" s="4" t="s">
        <v>26</v>
      </c>
      <c r="L2354" s="8">
        <v>4</v>
      </c>
      <c r="M2354" s="5">
        <v>40.03</v>
      </c>
      <c r="N2354" s="6">
        <v>0.05</v>
      </c>
      <c r="O2354" s="5">
        <v>16.78</v>
      </c>
      <c r="P2354" s="5">
        <f t="shared" si="144"/>
        <v>152.114</v>
      </c>
      <c r="Q2354" s="5">
        <f t="shared" si="145"/>
        <v>67.12</v>
      </c>
      <c r="R2354" s="5">
        <f t="shared" si="146"/>
        <v>84.994</v>
      </c>
      <c r="S2354" s="7">
        <f t="shared" si="147"/>
        <v>0.5587519886400989</v>
      </c>
    </row>
    <row r="2355" spans="1:19" ht="15.6">
      <c r="A2355" s="2">
        <v>3573</v>
      </c>
      <c r="B2355" s="3">
        <v>46339</v>
      </c>
      <c r="C2355" s="4">
        <f>YEAR(SalesDataTable[[#This Row],[Order Date]])</f>
        <v>2026</v>
      </c>
      <c r="D2355" s="10" t="str">
        <f>"Q"&amp;ROUNDUP(MONTH(SalesDataTable[[#This Row],[Order Date]])/3,0)</f>
        <v>Q4</v>
      </c>
      <c r="E2355" s="4" t="str">
        <f>TEXT(SalesDataTable[[#This Row],[Order Date]],"mmm")</f>
        <v>Nov</v>
      </c>
      <c r="F2355" s="4" t="s">
        <v>0</v>
      </c>
      <c r="G2355" s="4" t="s">
        <v>36</v>
      </c>
      <c r="H2355" s="4" t="s">
        <v>2</v>
      </c>
      <c r="I2355" s="4" t="s">
        <v>3</v>
      </c>
      <c r="J2355" s="4" t="s">
        <v>9</v>
      </c>
      <c r="K2355" s="4" t="s">
        <v>37</v>
      </c>
      <c r="L2355" s="8">
        <v>2</v>
      </c>
      <c r="M2355" s="5">
        <v>152.96</v>
      </c>
      <c r="N2355" s="6">
        <v>0.1</v>
      </c>
      <c r="O2355" s="5">
        <v>79.12</v>
      </c>
      <c r="P2355" s="5">
        <f t="shared" si="144"/>
        <v>275.32800000000003</v>
      </c>
      <c r="Q2355" s="5">
        <f t="shared" si="145"/>
        <v>158.24</v>
      </c>
      <c r="R2355" s="5">
        <f t="shared" si="146"/>
        <v>117.08800000000002</v>
      </c>
      <c r="S2355" s="7">
        <f t="shared" si="147"/>
        <v>0.4252673175267318</v>
      </c>
    </row>
    <row r="2356" spans="1:19" ht="15.6">
      <c r="A2356" s="2">
        <v>4257</v>
      </c>
      <c r="B2356" s="3">
        <v>46339</v>
      </c>
      <c r="C2356" s="4">
        <f>YEAR(SalesDataTable[[#This Row],[Order Date]])</f>
        <v>2026</v>
      </c>
      <c r="D2356" s="10" t="str">
        <f>"Q"&amp;ROUNDUP(MONTH(SalesDataTable[[#This Row],[Order Date]])/3,0)</f>
        <v>Q4</v>
      </c>
      <c r="E2356" s="4" t="str">
        <f>TEXT(SalesDataTable[[#This Row],[Order Date]],"mmm")</f>
        <v>Nov</v>
      </c>
      <c r="F2356" s="4" t="s">
        <v>20</v>
      </c>
      <c r="G2356" s="4" t="s">
        <v>47</v>
      </c>
      <c r="H2356" s="4" t="s">
        <v>19</v>
      </c>
      <c r="I2356" s="4" t="s">
        <v>13</v>
      </c>
      <c r="J2356" s="4" t="s">
        <v>34</v>
      </c>
      <c r="K2356" s="4" t="s">
        <v>38</v>
      </c>
      <c r="L2356" s="8">
        <v>2</v>
      </c>
      <c r="M2356" s="5">
        <v>124.06</v>
      </c>
      <c r="N2356" s="6">
        <v>0.05</v>
      </c>
      <c r="O2356" s="5">
        <v>69.98</v>
      </c>
      <c r="P2356" s="5">
        <f t="shared" si="144"/>
        <v>235.714</v>
      </c>
      <c r="Q2356" s="5">
        <f t="shared" si="145"/>
        <v>139.96</v>
      </c>
      <c r="R2356" s="5">
        <f t="shared" si="146"/>
        <v>95.753999999999991</v>
      </c>
      <c r="S2356" s="7">
        <f t="shared" si="147"/>
        <v>0.40622958330858577</v>
      </c>
    </row>
    <row r="2357" spans="1:19" ht="15.6">
      <c r="A2357" s="2">
        <v>4389</v>
      </c>
      <c r="B2357" s="3">
        <v>46339</v>
      </c>
      <c r="C2357" s="4">
        <f>YEAR(SalesDataTable[[#This Row],[Order Date]])</f>
        <v>2026</v>
      </c>
      <c r="D2357" s="10" t="str">
        <f>"Q"&amp;ROUNDUP(MONTH(SalesDataTable[[#This Row],[Order Date]])/3,0)</f>
        <v>Q4</v>
      </c>
      <c r="E2357" s="4" t="str">
        <f>TEXT(SalesDataTable[[#This Row],[Order Date]],"mmm")</f>
        <v>Nov</v>
      </c>
      <c r="F2357" s="4" t="s">
        <v>11</v>
      </c>
      <c r="G2357" s="4" t="s">
        <v>39</v>
      </c>
      <c r="H2357" s="4" t="s">
        <v>28</v>
      </c>
      <c r="I2357" s="4" t="s">
        <v>13</v>
      </c>
      <c r="J2357" s="4" t="s">
        <v>9</v>
      </c>
      <c r="K2357" s="4" t="s">
        <v>37</v>
      </c>
      <c r="L2357" s="8">
        <v>1</v>
      </c>
      <c r="M2357" s="5">
        <v>151.66</v>
      </c>
      <c r="N2357" s="6">
        <v>0.1</v>
      </c>
      <c r="O2357" s="5">
        <v>80.209999999999994</v>
      </c>
      <c r="P2357" s="5">
        <f t="shared" si="144"/>
        <v>136.494</v>
      </c>
      <c r="Q2357" s="5">
        <f t="shared" si="145"/>
        <v>80.209999999999994</v>
      </c>
      <c r="R2357" s="5">
        <f t="shared" si="146"/>
        <v>56.284000000000006</v>
      </c>
      <c r="S2357" s="7">
        <f t="shared" si="147"/>
        <v>0.41235512183685735</v>
      </c>
    </row>
    <row r="2358" spans="1:19" ht="15.6">
      <c r="A2358" s="2">
        <v>4887</v>
      </c>
      <c r="B2358" s="3">
        <v>46339</v>
      </c>
      <c r="C2358" s="4">
        <f>YEAR(SalesDataTable[[#This Row],[Order Date]])</f>
        <v>2026</v>
      </c>
      <c r="D2358" s="10" t="str">
        <f>"Q"&amp;ROUNDUP(MONTH(SalesDataTable[[#This Row],[Order Date]])/3,0)</f>
        <v>Q4</v>
      </c>
      <c r="E2358" s="4" t="str">
        <f>TEXT(SalesDataTable[[#This Row],[Order Date]],"mmm")</f>
        <v>Nov</v>
      </c>
      <c r="F2358" s="4" t="s">
        <v>20</v>
      </c>
      <c r="G2358" s="4" t="s">
        <v>33</v>
      </c>
      <c r="H2358" s="4" t="s">
        <v>2</v>
      </c>
      <c r="I2358" s="4" t="s">
        <v>13</v>
      </c>
      <c r="J2358" s="4" t="s">
        <v>9</v>
      </c>
      <c r="K2358" s="4" t="s">
        <v>17</v>
      </c>
      <c r="L2358" s="8">
        <v>2</v>
      </c>
      <c r="M2358" s="5">
        <v>142.30000000000001</v>
      </c>
      <c r="N2358" s="6">
        <v>0.15</v>
      </c>
      <c r="O2358" s="5">
        <v>77.760000000000005</v>
      </c>
      <c r="P2358" s="5">
        <f t="shared" si="144"/>
        <v>241.91000000000003</v>
      </c>
      <c r="Q2358" s="5">
        <f t="shared" si="145"/>
        <v>155.52000000000001</v>
      </c>
      <c r="R2358" s="5">
        <f t="shared" si="146"/>
        <v>86.390000000000015</v>
      </c>
      <c r="S2358" s="7">
        <f t="shared" si="147"/>
        <v>0.35711628291513375</v>
      </c>
    </row>
    <row r="2359" spans="1:19" ht="15.6">
      <c r="A2359" s="2">
        <v>5007</v>
      </c>
      <c r="B2359" s="3">
        <v>46339</v>
      </c>
      <c r="C2359" s="4">
        <f>YEAR(SalesDataTable[[#This Row],[Order Date]])</f>
        <v>2026</v>
      </c>
      <c r="D2359" s="10" t="str">
        <f>"Q"&amp;ROUNDUP(MONTH(SalesDataTable[[#This Row],[Order Date]])/3,0)</f>
        <v>Q4</v>
      </c>
      <c r="E2359" s="4" t="str">
        <f>TEXT(SalesDataTable[[#This Row],[Order Date]],"mmm")</f>
        <v>Nov</v>
      </c>
      <c r="F2359" s="4" t="s">
        <v>6</v>
      </c>
      <c r="G2359" s="4" t="s">
        <v>49</v>
      </c>
      <c r="H2359" s="4" t="s">
        <v>2</v>
      </c>
      <c r="I2359" s="4" t="s">
        <v>16</v>
      </c>
      <c r="J2359" s="4" t="s">
        <v>14</v>
      </c>
      <c r="K2359" s="4" t="s">
        <v>48</v>
      </c>
      <c r="L2359" s="8">
        <v>4</v>
      </c>
      <c r="M2359" s="5">
        <v>161.97</v>
      </c>
      <c r="N2359" s="6">
        <v>0.05</v>
      </c>
      <c r="O2359" s="5">
        <v>87.2</v>
      </c>
      <c r="P2359" s="5">
        <f t="shared" si="144"/>
        <v>615.48599999999999</v>
      </c>
      <c r="Q2359" s="5">
        <f t="shared" si="145"/>
        <v>348.8</v>
      </c>
      <c r="R2359" s="5">
        <f t="shared" si="146"/>
        <v>266.68599999999998</v>
      </c>
      <c r="S2359" s="7">
        <f t="shared" si="147"/>
        <v>0.4332933649181297</v>
      </c>
    </row>
    <row r="2360" spans="1:19" ht="15.6">
      <c r="A2360" s="2">
        <v>5111</v>
      </c>
      <c r="B2360" s="3">
        <v>46339</v>
      </c>
      <c r="C2360" s="4">
        <f>YEAR(SalesDataTable[[#This Row],[Order Date]])</f>
        <v>2026</v>
      </c>
      <c r="D2360" s="10" t="str">
        <f>"Q"&amp;ROUNDUP(MONTH(SalesDataTable[[#This Row],[Order Date]])/3,0)</f>
        <v>Q4</v>
      </c>
      <c r="E2360" s="4" t="str">
        <f>TEXT(SalesDataTable[[#This Row],[Order Date]],"mmm")</f>
        <v>Nov</v>
      </c>
      <c r="F2360" s="4" t="s">
        <v>6</v>
      </c>
      <c r="G2360" s="4" t="s">
        <v>49</v>
      </c>
      <c r="H2360" s="4" t="s">
        <v>8</v>
      </c>
      <c r="I2360" s="4" t="s">
        <v>16</v>
      </c>
      <c r="J2360" s="4" t="s">
        <v>14</v>
      </c>
      <c r="K2360" s="4" t="s">
        <v>44</v>
      </c>
      <c r="L2360" s="8">
        <v>5</v>
      </c>
      <c r="M2360" s="5">
        <v>133.99</v>
      </c>
      <c r="N2360" s="6">
        <v>0.15</v>
      </c>
      <c r="O2360" s="5">
        <v>65.55</v>
      </c>
      <c r="P2360" s="5">
        <f t="shared" si="144"/>
        <v>569.45749999999998</v>
      </c>
      <c r="Q2360" s="5">
        <f t="shared" si="145"/>
        <v>327.75</v>
      </c>
      <c r="R2360" s="5">
        <f t="shared" si="146"/>
        <v>241.70749999999998</v>
      </c>
      <c r="S2360" s="7">
        <f t="shared" si="147"/>
        <v>0.42445221987593451</v>
      </c>
    </row>
    <row r="2361" spans="1:19" ht="15.6">
      <c r="A2361" s="2">
        <v>5177</v>
      </c>
      <c r="B2361" s="3">
        <v>46339</v>
      </c>
      <c r="C2361" s="4">
        <f>YEAR(SalesDataTable[[#This Row],[Order Date]])</f>
        <v>2026</v>
      </c>
      <c r="D2361" s="10" t="str">
        <f>"Q"&amp;ROUNDUP(MONTH(SalesDataTable[[#This Row],[Order Date]])/3,0)</f>
        <v>Q4</v>
      </c>
      <c r="E2361" s="4" t="str">
        <f>TEXT(SalesDataTable[[#This Row],[Order Date]],"mmm")</f>
        <v>Nov</v>
      </c>
      <c r="F2361" s="4" t="s">
        <v>6</v>
      </c>
      <c r="G2361" s="4" t="s">
        <v>27</v>
      </c>
      <c r="H2361" s="4" t="s">
        <v>19</v>
      </c>
      <c r="I2361" s="4" t="s">
        <v>3</v>
      </c>
      <c r="J2361" s="4" t="s">
        <v>23</v>
      </c>
      <c r="K2361" s="4" t="s">
        <v>40</v>
      </c>
      <c r="L2361" s="8">
        <v>2</v>
      </c>
      <c r="M2361" s="5">
        <v>83.18</v>
      </c>
      <c r="N2361" s="6">
        <v>0.1</v>
      </c>
      <c r="O2361" s="5">
        <v>40.479999999999997</v>
      </c>
      <c r="P2361" s="5">
        <f t="shared" si="144"/>
        <v>149.72400000000002</v>
      </c>
      <c r="Q2361" s="5">
        <f t="shared" si="145"/>
        <v>80.959999999999994</v>
      </c>
      <c r="R2361" s="5">
        <f t="shared" si="146"/>
        <v>68.764000000000024</v>
      </c>
      <c r="S2361" s="7">
        <f t="shared" si="147"/>
        <v>0.45927172664369115</v>
      </c>
    </row>
    <row r="2362" spans="1:19" ht="15.6">
      <c r="A2362" s="2">
        <v>584</v>
      </c>
      <c r="B2362" s="3">
        <v>46340</v>
      </c>
      <c r="C2362" s="4">
        <f>YEAR(SalesDataTable[[#This Row],[Order Date]])</f>
        <v>2026</v>
      </c>
      <c r="D2362" s="10" t="str">
        <f>"Q"&amp;ROUNDUP(MONTH(SalesDataTable[[#This Row],[Order Date]])/3,0)</f>
        <v>Q4</v>
      </c>
      <c r="E2362" s="4" t="str">
        <f>TEXT(SalesDataTable[[#This Row],[Order Date]],"mmm")</f>
        <v>Nov</v>
      </c>
      <c r="F2362" s="4" t="s">
        <v>6</v>
      </c>
      <c r="G2362" s="4" t="s">
        <v>43</v>
      </c>
      <c r="H2362" s="4" t="s">
        <v>2</v>
      </c>
      <c r="I2362" s="4" t="s">
        <v>13</v>
      </c>
      <c r="J2362" s="4" t="s">
        <v>9</v>
      </c>
      <c r="K2362" s="4" t="s">
        <v>10</v>
      </c>
      <c r="L2362" s="8">
        <v>1</v>
      </c>
      <c r="M2362" s="5">
        <v>91.95</v>
      </c>
      <c r="N2362" s="6">
        <v>0</v>
      </c>
      <c r="O2362" s="5">
        <v>46.64</v>
      </c>
      <c r="P2362" s="5">
        <f t="shared" si="144"/>
        <v>91.95</v>
      </c>
      <c r="Q2362" s="5">
        <f t="shared" si="145"/>
        <v>46.64</v>
      </c>
      <c r="R2362" s="5">
        <f t="shared" si="146"/>
        <v>45.31</v>
      </c>
      <c r="S2362" s="7">
        <f t="shared" si="147"/>
        <v>0.49276780859162589</v>
      </c>
    </row>
    <row r="2363" spans="1:19" ht="15.6">
      <c r="A2363" s="2">
        <v>621</v>
      </c>
      <c r="B2363" s="3">
        <v>46340</v>
      </c>
      <c r="C2363" s="4">
        <f>YEAR(SalesDataTable[[#This Row],[Order Date]])</f>
        <v>2026</v>
      </c>
      <c r="D2363" s="10" t="str">
        <f>"Q"&amp;ROUNDUP(MONTH(SalesDataTable[[#This Row],[Order Date]])/3,0)</f>
        <v>Q4</v>
      </c>
      <c r="E2363" s="4" t="str">
        <f>TEXT(SalesDataTable[[#This Row],[Order Date]],"mmm")</f>
        <v>Nov</v>
      </c>
      <c r="F2363" s="4" t="s">
        <v>20</v>
      </c>
      <c r="G2363" s="4" t="s">
        <v>47</v>
      </c>
      <c r="H2363" s="4" t="s">
        <v>8</v>
      </c>
      <c r="I2363" s="4" t="s">
        <v>16</v>
      </c>
      <c r="J2363" s="4" t="s">
        <v>14</v>
      </c>
      <c r="K2363" s="4" t="s">
        <v>15</v>
      </c>
      <c r="L2363" s="8">
        <v>5</v>
      </c>
      <c r="M2363" s="5">
        <v>35.68</v>
      </c>
      <c r="N2363" s="6">
        <v>0.15</v>
      </c>
      <c r="O2363" s="5">
        <v>13.48</v>
      </c>
      <c r="P2363" s="5">
        <f t="shared" si="144"/>
        <v>151.64000000000001</v>
      </c>
      <c r="Q2363" s="5">
        <f t="shared" si="145"/>
        <v>67.400000000000006</v>
      </c>
      <c r="R2363" s="5">
        <f t="shared" si="146"/>
        <v>84.240000000000009</v>
      </c>
      <c r="S2363" s="7">
        <f t="shared" si="147"/>
        <v>0.55552624637298864</v>
      </c>
    </row>
    <row r="2364" spans="1:19" ht="15.6">
      <c r="A2364" s="2">
        <v>623</v>
      </c>
      <c r="B2364" s="3">
        <v>46340</v>
      </c>
      <c r="C2364" s="4">
        <f>YEAR(SalesDataTable[[#This Row],[Order Date]])</f>
        <v>2026</v>
      </c>
      <c r="D2364" s="10" t="str">
        <f>"Q"&amp;ROUNDUP(MONTH(SalesDataTable[[#This Row],[Order Date]])/3,0)</f>
        <v>Q4</v>
      </c>
      <c r="E2364" s="4" t="str">
        <f>TEXT(SalesDataTable[[#This Row],[Order Date]],"mmm")</f>
        <v>Nov</v>
      </c>
      <c r="F2364" s="4" t="s">
        <v>11</v>
      </c>
      <c r="G2364" s="4" t="s">
        <v>52</v>
      </c>
      <c r="H2364" s="4" t="s">
        <v>2</v>
      </c>
      <c r="I2364" s="4" t="s">
        <v>3</v>
      </c>
      <c r="J2364" s="4" t="s">
        <v>23</v>
      </c>
      <c r="K2364" s="4" t="s">
        <v>24</v>
      </c>
      <c r="L2364" s="8">
        <v>3</v>
      </c>
      <c r="M2364" s="5">
        <v>336.58</v>
      </c>
      <c r="N2364" s="6">
        <v>0.15</v>
      </c>
      <c r="O2364" s="5">
        <v>198.99</v>
      </c>
      <c r="P2364" s="5">
        <f t="shared" si="144"/>
        <v>858.279</v>
      </c>
      <c r="Q2364" s="5">
        <f t="shared" si="145"/>
        <v>596.97</v>
      </c>
      <c r="R2364" s="5">
        <f t="shared" si="146"/>
        <v>261.30899999999997</v>
      </c>
      <c r="S2364" s="7">
        <f t="shared" si="147"/>
        <v>0.3044569423229509</v>
      </c>
    </row>
    <row r="2365" spans="1:19" ht="15.6">
      <c r="A2365" s="2">
        <v>1431</v>
      </c>
      <c r="B2365" s="3">
        <v>46340</v>
      </c>
      <c r="C2365" s="4">
        <f>YEAR(SalesDataTable[[#This Row],[Order Date]])</f>
        <v>2026</v>
      </c>
      <c r="D2365" s="10" t="str">
        <f>"Q"&amp;ROUNDUP(MONTH(SalesDataTable[[#This Row],[Order Date]])/3,0)</f>
        <v>Q4</v>
      </c>
      <c r="E2365" s="4" t="str">
        <f>TEXT(SalesDataTable[[#This Row],[Order Date]],"mmm")</f>
        <v>Nov</v>
      </c>
      <c r="F2365" s="4" t="s">
        <v>11</v>
      </c>
      <c r="G2365" s="4" t="s">
        <v>12</v>
      </c>
      <c r="H2365" s="4" t="s">
        <v>2</v>
      </c>
      <c r="I2365" s="4" t="s">
        <v>13</v>
      </c>
      <c r="J2365" s="4" t="s">
        <v>34</v>
      </c>
      <c r="K2365" s="4" t="s">
        <v>42</v>
      </c>
      <c r="L2365" s="8">
        <v>2</v>
      </c>
      <c r="M2365" s="5">
        <v>36.979999999999997</v>
      </c>
      <c r="N2365" s="6">
        <v>0.15</v>
      </c>
      <c r="O2365" s="5">
        <v>14.13</v>
      </c>
      <c r="P2365" s="5">
        <f t="shared" si="144"/>
        <v>62.865999999999993</v>
      </c>
      <c r="Q2365" s="5">
        <f t="shared" si="145"/>
        <v>28.26</v>
      </c>
      <c r="R2365" s="5">
        <f t="shared" si="146"/>
        <v>34.605999999999995</v>
      </c>
      <c r="S2365" s="7">
        <f t="shared" si="147"/>
        <v>0.55047243342983487</v>
      </c>
    </row>
    <row r="2366" spans="1:19" ht="15.6">
      <c r="A2366" s="2">
        <v>1520</v>
      </c>
      <c r="B2366" s="3">
        <v>46340</v>
      </c>
      <c r="C2366" s="4">
        <f>YEAR(SalesDataTable[[#This Row],[Order Date]])</f>
        <v>2026</v>
      </c>
      <c r="D2366" s="10" t="str">
        <f>"Q"&amp;ROUNDUP(MONTH(SalesDataTable[[#This Row],[Order Date]])/3,0)</f>
        <v>Q4</v>
      </c>
      <c r="E2366" s="4" t="str">
        <f>TEXT(SalesDataTable[[#This Row],[Order Date]],"mmm")</f>
        <v>Nov</v>
      </c>
      <c r="F2366" s="4" t="s">
        <v>20</v>
      </c>
      <c r="G2366" s="4" t="s">
        <v>47</v>
      </c>
      <c r="H2366" s="4" t="s">
        <v>28</v>
      </c>
      <c r="I2366" s="4" t="s">
        <v>13</v>
      </c>
      <c r="J2366" s="4" t="s">
        <v>34</v>
      </c>
      <c r="K2366" s="4" t="s">
        <v>42</v>
      </c>
      <c r="L2366" s="8">
        <v>2</v>
      </c>
      <c r="M2366" s="5">
        <v>36.15</v>
      </c>
      <c r="N2366" s="6">
        <v>0</v>
      </c>
      <c r="O2366" s="5">
        <v>13.51</v>
      </c>
      <c r="P2366" s="5">
        <f t="shared" si="144"/>
        <v>72.3</v>
      </c>
      <c r="Q2366" s="5">
        <f t="shared" si="145"/>
        <v>27.02</v>
      </c>
      <c r="R2366" s="5">
        <f t="shared" si="146"/>
        <v>45.28</v>
      </c>
      <c r="S2366" s="7">
        <f t="shared" si="147"/>
        <v>0.62627939142461964</v>
      </c>
    </row>
    <row r="2367" spans="1:19" ht="15.6">
      <c r="A2367" s="2">
        <v>1791</v>
      </c>
      <c r="B2367" s="3">
        <v>46340</v>
      </c>
      <c r="C2367" s="4">
        <f>YEAR(SalesDataTable[[#This Row],[Order Date]])</f>
        <v>2026</v>
      </c>
      <c r="D2367" s="10" t="str">
        <f>"Q"&amp;ROUNDUP(MONTH(SalesDataTable[[#This Row],[Order Date]])/3,0)</f>
        <v>Q4</v>
      </c>
      <c r="E2367" s="4" t="str">
        <f>TEXT(SalesDataTable[[#This Row],[Order Date]],"mmm")</f>
        <v>Nov</v>
      </c>
      <c r="F2367" s="4" t="s">
        <v>11</v>
      </c>
      <c r="G2367" s="4" t="s">
        <v>12</v>
      </c>
      <c r="H2367" s="4" t="s">
        <v>2</v>
      </c>
      <c r="I2367" s="4" t="s">
        <v>16</v>
      </c>
      <c r="J2367" s="4" t="s">
        <v>34</v>
      </c>
      <c r="K2367" s="4" t="s">
        <v>38</v>
      </c>
      <c r="L2367" s="8">
        <v>1</v>
      </c>
      <c r="M2367" s="5">
        <v>121.86</v>
      </c>
      <c r="N2367" s="6">
        <v>0.05</v>
      </c>
      <c r="O2367" s="5">
        <v>69.900000000000006</v>
      </c>
      <c r="P2367" s="5">
        <f t="shared" si="144"/>
        <v>115.767</v>
      </c>
      <c r="Q2367" s="5">
        <f t="shared" si="145"/>
        <v>69.900000000000006</v>
      </c>
      <c r="R2367" s="5">
        <f t="shared" si="146"/>
        <v>45.86699999999999</v>
      </c>
      <c r="S2367" s="7">
        <f t="shared" si="147"/>
        <v>0.396200989919407</v>
      </c>
    </row>
    <row r="2368" spans="1:19" ht="15.6">
      <c r="A2368" s="2">
        <v>2191</v>
      </c>
      <c r="B2368" s="3">
        <v>46340</v>
      </c>
      <c r="C2368" s="4">
        <f>YEAR(SalesDataTable[[#This Row],[Order Date]])</f>
        <v>2026</v>
      </c>
      <c r="D2368" s="10" t="str">
        <f>"Q"&amp;ROUNDUP(MONTH(SalesDataTable[[#This Row],[Order Date]])/3,0)</f>
        <v>Q4</v>
      </c>
      <c r="E2368" s="4" t="str">
        <f>TEXT(SalesDataTable[[#This Row],[Order Date]],"mmm")</f>
        <v>Nov</v>
      </c>
      <c r="F2368" s="4" t="s">
        <v>11</v>
      </c>
      <c r="G2368" s="4" t="s">
        <v>25</v>
      </c>
      <c r="H2368" s="4" t="s">
        <v>19</v>
      </c>
      <c r="I2368" s="4" t="s">
        <v>3</v>
      </c>
      <c r="J2368" s="4" t="s">
        <v>4</v>
      </c>
      <c r="K2368" s="4" t="s">
        <v>22</v>
      </c>
      <c r="L2368" s="8">
        <v>6</v>
      </c>
      <c r="M2368" s="5">
        <v>49.85</v>
      </c>
      <c r="N2368" s="6">
        <v>0.05</v>
      </c>
      <c r="O2368" s="5">
        <v>22.68</v>
      </c>
      <c r="P2368" s="5">
        <f t="shared" si="144"/>
        <v>284.14499999999998</v>
      </c>
      <c r="Q2368" s="5">
        <f t="shared" si="145"/>
        <v>136.07999999999998</v>
      </c>
      <c r="R2368" s="5">
        <f t="shared" si="146"/>
        <v>148.065</v>
      </c>
      <c r="S2368" s="7">
        <f t="shared" si="147"/>
        <v>0.52108958454310306</v>
      </c>
    </row>
    <row r="2369" spans="1:19" ht="15.6">
      <c r="A2369" s="2">
        <v>2365</v>
      </c>
      <c r="B2369" s="3">
        <v>46340</v>
      </c>
      <c r="C2369" s="4">
        <f>YEAR(SalesDataTable[[#This Row],[Order Date]])</f>
        <v>2026</v>
      </c>
      <c r="D2369" s="10" t="str">
        <f>"Q"&amp;ROUNDUP(MONTH(SalesDataTable[[#This Row],[Order Date]])/3,0)</f>
        <v>Q4</v>
      </c>
      <c r="E2369" s="4" t="str">
        <f>TEXT(SalesDataTable[[#This Row],[Order Date]],"mmm")</f>
        <v>Nov</v>
      </c>
      <c r="F2369" s="4" t="s">
        <v>11</v>
      </c>
      <c r="G2369" s="4" t="s">
        <v>25</v>
      </c>
      <c r="H2369" s="4" t="s">
        <v>19</v>
      </c>
      <c r="I2369" s="4" t="s">
        <v>16</v>
      </c>
      <c r="J2369" s="4" t="s">
        <v>9</v>
      </c>
      <c r="K2369" s="4" t="s">
        <v>10</v>
      </c>
      <c r="L2369" s="8">
        <v>2</v>
      </c>
      <c r="M2369" s="5">
        <v>91.95</v>
      </c>
      <c r="N2369" s="6">
        <v>0.05</v>
      </c>
      <c r="O2369" s="5">
        <v>46.45</v>
      </c>
      <c r="P2369" s="5">
        <f t="shared" si="144"/>
        <v>174.70499999999998</v>
      </c>
      <c r="Q2369" s="5">
        <f t="shared" si="145"/>
        <v>92.9</v>
      </c>
      <c r="R2369" s="5">
        <f t="shared" si="146"/>
        <v>81.804999999999978</v>
      </c>
      <c r="S2369" s="7">
        <f t="shared" si="147"/>
        <v>0.46824647262528252</v>
      </c>
    </row>
    <row r="2370" spans="1:19" ht="15.6">
      <c r="A2370" s="2">
        <v>2603</v>
      </c>
      <c r="B2370" s="3">
        <v>46340</v>
      </c>
      <c r="C2370" s="4">
        <f>YEAR(SalesDataTable[[#This Row],[Order Date]])</f>
        <v>2026</v>
      </c>
      <c r="D2370" s="10" t="str">
        <f>"Q"&amp;ROUNDUP(MONTH(SalesDataTable[[#This Row],[Order Date]])/3,0)</f>
        <v>Q4</v>
      </c>
      <c r="E2370" s="4" t="str">
        <f>TEXT(SalesDataTable[[#This Row],[Order Date]],"mmm")</f>
        <v>Nov</v>
      </c>
      <c r="F2370" s="4" t="s">
        <v>20</v>
      </c>
      <c r="G2370" s="4" t="s">
        <v>33</v>
      </c>
      <c r="H2370" s="4" t="s">
        <v>28</v>
      </c>
      <c r="I2370" s="4" t="s">
        <v>3</v>
      </c>
      <c r="J2370" s="4" t="s">
        <v>4</v>
      </c>
      <c r="K2370" s="4" t="s">
        <v>22</v>
      </c>
      <c r="L2370" s="8">
        <v>2</v>
      </c>
      <c r="M2370" s="5">
        <v>51.71</v>
      </c>
      <c r="N2370" s="6">
        <v>0.15</v>
      </c>
      <c r="O2370" s="5">
        <v>22.93</v>
      </c>
      <c r="P2370" s="5">
        <f t="shared" ref="P2370:P2433" si="148">L2370*M2370*(1-N2370)</f>
        <v>87.906999999999996</v>
      </c>
      <c r="Q2370" s="5">
        <f t="shared" ref="Q2370:Q2433" si="149">L2370*O2370</f>
        <v>45.86</v>
      </c>
      <c r="R2370" s="5">
        <f t="shared" ref="R2370:R2433" si="150">P2370-Q2370</f>
        <v>42.046999999999997</v>
      </c>
      <c r="S2370" s="7">
        <f t="shared" ref="S2370:S2433" si="151">IFERROR(R2370/P2370,0)</f>
        <v>0.47831230732478641</v>
      </c>
    </row>
    <row r="2371" spans="1:19" ht="15.6">
      <c r="A2371" s="2">
        <v>4098</v>
      </c>
      <c r="B2371" s="3">
        <v>46340</v>
      </c>
      <c r="C2371" s="4">
        <f>YEAR(SalesDataTable[[#This Row],[Order Date]])</f>
        <v>2026</v>
      </c>
      <c r="D2371" s="10" t="str">
        <f>"Q"&amp;ROUNDUP(MONTH(SalesDataTable[[#This Row],[Order Date]])/3,0)</f>
        <v>Q4</v>
      </c>
      <c r="E2371" s="4" t="str">
        <f>TEXT(SalesDataTable[[#This Row],[Order Date]],"mmm")</f>
        <v>Nov</v>
      </c>
      <c r="F2371" s="4" t="s">
        <v>6</v>
      </c>
      <c r="G2371" s="4" t="s">
        <v>7</v>
      </c>
      <c r="H2371" s="4" t="s">
        <v>19</v>
      </c>
      <c r="I2371" s="4" t="s">
        <v>3</v>
      </c>
      <c r="J2371" s="4" t="s">
        <v>34</v>
      </c>
      <c r="K2371" s="4" t="s">
        <v>35</v>
      </c>
      <c r="L2371" s="8">
        <v>1</v>
      </c>
      <c r="M2371" s="5">
        <v>41.05</v>
      </c>
      <c r="N2371" s="6">
        <v>0.05</v>
      </c>
      <c r="O2371" s="5">
        <v>14.6</v>
      </c>
      <c r="P2371" s="5">
        <f t="shared" si="148"/>
        <v>38.997499999999995</v>
      </c>
      <c r="Q2371" s="5">
        <f t="shared" si="149"/>
        <v>14.6</v>
      </c>
      <c r="R2371" s="5">
        <f t="shared" si="150"/>
        <v>24.397499999999994</v>
      </c>
      <c r="S2371" s="7">
        <f t="shared" si="151"/>
        <v>0.62561702673248276</v>
      </c>
    </row>
    <row r="2372" spans="1:19" ht="15.6">
      <c r="A2372" s="2">
        <v>1176</v>
      </c>
      <c r="B2372" s="3">
        <v>46341</v>
      </c>
      <c r="C2372" s="4">
        <f>YEAR(SalesDataTable[[#This Row],[Order Date]])</f>
        <v>2026</v>
      </c>
      <c r="D2372" s="10" t="str">
        <f>"Q"&amp;ROUNDUP(MONTH(SalesDataTable[[#This Row],[Order Date]])/3,0)</f>
        <v>Q4</v>
      </c>
      <c r="E2372" s="4" t="str">
        <f>TEXT(SalesDataTable[[#This Row],[Order Date]],"mmm")</f>
        <v>Nov</v>
      </c>
      <c r="F2372" s="4" t="s">
        <v>6</v>
      </c>
      <c r="G2372" s="4" t="s">
        <v>27</v>
      </c>
      <c r="H2372" s="4" t="s">
        <v>8</v>
      </c>
      <c r="I2372" s="4" t="s">
        <v>16</v>
      </c>
      <c r="J2372" s="4" t="s">
        <v>23</v>
      </c>
      <c r="K2372" s="4" t="s">
        <v>24</v>
      </c>
      <c r="L2372" s="8">
        <v>10</v>
      </c>
      <c r="M2372" s="5">
        <v>333.09</v>
      </c>
      <c r="N2372" s="6">
        <v>0.15</v>
      </c>
      <c r="O2372" s="5">
        <v>197.95</v>
      </c>
      <c r="P2372" s="5">
        <f t="shared" si="148"/>
        <v>2831.2649999999994</v>
      </c>
      <c r="Q2372" s="5">
        <f t="shared" si="149"/>
        <v>1979.5</v>
      </c>
      <c r="R2372" s="5">
        <f t="shared" si="150"/>
        <v>851.76499999999942</v>
      </c>
      <c r="S2372" s="7">
        <f t="shared" si="151"/>
        <v>0.30084255624252748</v>
      </c>
    </row>
    <row r="2373" spans="1:19" ht="15.6">
      <c r="A2373" s="2">
        <v>1895</v>
      </c>
      <c r="B2373" s="3">
        <v>46341</v>
      </c>
      <c r="C2373" s="4">
        <f>YEAR(SalesDataTable[[#This Row],[Order Date]])</f>
        <v>2026</v>
      </c>
      <c r="D2373" s="10" t="str">
        <f>"Q"&amp;ROUNDUP(MONTH(SalesDataTable[[#This Row],[Order Date]])/3,0)</f>
        <v>Q4</v>
      </c>
      <c r="E2373" s="4" t="str">
        <f>TEXT(SalesDataTable[[#This Row],[Order Date]],"mmm")</f>
        <v>Nov</v>
      </c>
      <c r="F2373" s="4" t="s">
        <v>20</v>
      </c>
      <c r="G2373" s="4" t="s">
        <v>21</v>
      </c>
      <c r="H2373" s="4" t="s">
        <v>2</v>
      </c>
      <c r="I2373" s="4" t="s">
        <v>16</v>
      </c>
      <c r="J2373" s="4" t="s">
        <v>4</v>
      </c>
      <c r="K2373" s="4" t="s">
        <v>22</v>
      </c>
      <c r="L2373" s="8">
        <v>3</v>
      </c>
      <c r="M2373" s="5">
        <v>51.79</v>
      </c>
      <c r="N2373" s="6">
        <v>0.2</v>
      </c>
      <c r="O2373" s="5">
        <v>22.23</v>
      </c>
      <c r="P2373" s="5">
        <f t="shared" si="148"/>
        <v>124.29600000000001</v>
      </c>
      <c r="Q2373" s="5">
        <f t="shared" si="149"/>
        <v>66.69</v>
      </c>
      <c r="R2373" s="5">
        <f t="shared" si="150"/>
        <v>57.606000000000009</v>
      </c>
      <c r="S2373" s="7">
        <f t="shared" si="151"/>
        <v>0.4634581965630431</v>
      </c>
    </row>
    <row r="2374" spans="1:19" ht="15.6">
      <c r="A2374" s="2">
        <v>3385</v>
      </c>
      <c r="B2374" s="3">
        <v>46341</v>
      </c>
      <c r="C2374" s="4">
        <f>YEAR(SalesDataTable[[#This Row],[Order Date]])</f>
        <v>2026</v>
      </c>
      <c r="D2374" s="10" t="str">
        <f>"Q"&amp;ROUNDUP(MONTH(SalesDataTable[[#This Row],[Order Date]])/3,0)</f>
        <v>Q4</v>
      </c>
      <c r="E2374" s="4" t="str">
        <f>TEXT(SalesDataTable[[#This Row],[Order Date]],"mmm")</f>
        <v>Nov</v>
      </c>
      <c r="F2374" s="4" t="s">
        <v>6</v>
      </c>
      <c r="G2374" s="4" t="s">
        <v>41</v>
      </c>
      <c r="H2374" s="4" t="s">
        <v>28</v>
      </c>
      <c r="I2374" s="4" t="s">
        <v>13</v>
      </c>
      <c r="J2374" s="4" t="s">
        <v>9</v>
      </c>
      <c r="K2374" s="4" t="s">
        <v>46</v>
      </c>
      <c r="L2374" s="8">
        <v>1</v>
      </c>
      <c r="M2374" s="5">
        <v>71.040000000000006</v>
      </c>
      <c r="N2374" s="6">
        <v>0.1</v>
      </c>
      <c r="O2374" s="5">
        <v>31.59</v>
      </c>
      <c r="P2374" s="5">
        <f t="shared" si="148"/>
        <v>63.936000000000007</v>
      </c>
      <c r="Q2374" s="5">
        <f t="shared" si="149"/>
        <v>31.59</v>
      </c>
      <c r="R2374" s="5">
        <f t="shared" si="150"/>
        <v>32.346000000000004</v>
      </c>
      <c r="S2374" s="7">
        <f t="shared" si="151"/>
        <v>0.50591216216216217</v>
      </c>
    </row>
    <row r="2375" spans="1:19" ht="15.6">
      <c r="A2375" s="2">
        <v>3581</v>
      </c>
      <c r="B2375" s="3">
        <v>46341</v>
      </c>
      <c r="C2375" s="4">
        <f>YEAR(SalesDataTable[[#This Row],[Order Date]])</f>
        <v>2026</v>
      </c>
      <c r="D2375" s="10" t="str">
        <f>"Q"&amp;ROUNDUP(MONTH(SalesDataTable[[#This Row],[Order Date]])/3,0)</f>
        <v>Q4</v>
      </c>
      <c r="E2375" s="4" t="str">
        <f>TEXT(SalesDataTable[[#This Row],[Order Date]],"mmm")</f>
        <v>Nov</v>
      </c>
      <c r="F2375" s="4" t="s">
        <v>20</v>
      </c>
      <c r="G2375" s="4" t="s">
        <v>21</v>
      </c>
      <c r="H2375" s="4" t="s">
        <v>28</v>
      </c>
      <c r="I2375" s="4" t="s">
        <v>16</v>
      </c>
      <c r="J2375" s="4" t="s">
        <v>9</v>
      </c>
      <c r="K2375" s="4" t="s">
        <v>17</v>
      </c>
      <c r="L2375" s="8">
        <v>2</v>
      </c>
      <c r="M2375" s="5">
        <v>141.21</v>
      </c>
      <c r="N2375" s="6">
        <v>0.1</v>
      </c>
      <c r="O2375" s="5">
        <v>78.31</v>
      </c>
      <c r="P2375" s="5">
        <f t="shared" si="148"/>
        <v>254.17800000000003</v>
      </c>
      <c r="Q2375" s="5">
        <f t="shared" si="149"/>
        <v>156.62</v>
      </c>
      <c r="R2375" s="5">
        <f t="shared" si="150"/>
        <v>97.558000000000021</v>
      </c>
      <c r="S2375" s="7">
        <f t="shared" si="151"/>
        <v>0.38381763960688969</v>
      </c>
    </row>
    <row r="2376" spans="1:19" ht="15.6">
      <c r="A2376" s="2">
        <v>4528</v>
      </c>
      <c r="B2376" s="3">
        <v>46341</v>
      </c>
      <c r="C2376" s="4">
        <f>YEAR(SalesDataTable[[#This Row],[Order Date]])</f>
        <v>2026</v>
      </c>
      <c r="D2376" s="10" t="str">
        <f>"Q"&amp;ROUNDUP(MONTH(SalesDataTable[[#This Row],[Order Date]])/3,0)</f>
        <v>Q4</v>
      </c>
      <c r="E2376" s="4" t="str">
        <f>TEXT(SalesDataTable[[#This Row],[Order Date]],"mmm")</f>
        <v>Nov</v>
      </c>
      <c r="F2376" s="4" t="s">
        <v>0</v>
      </c>
      <c r="G2376" s="4" t="s">
        <v>50</v>
      </c>
      <c r="H2376" s="4" t="s">
        <v>28</v>
      </c>
      <c r="I2376" s="4" t="s">
        <v>13</v>
      </c>
      <c r="J2376" s="4" t="s">
        <v>9</v>
      </c>
      <c r="K2376" s="4" t="s">
        <v>17</v>
      </c>
      <c r="L2376" s="8">
        <v>2</v>
      </c>
      <c r="M2376" s="5">
        <v>141.63999999999999</v>
      </c>
      <c r="N2376" s="6">
        <v>0.15</v>
      </c>
      <c r="O2376" s="5">
        <v>80.349999999999994</v>
      </c>
      <c r="P2376" s="5">
        <f t="shared" si="148"/>
        <v>240.78799999999998</v>
      </c>
      <c r="Q2376" s="5">
        <f t="shared" si="149"/>
        <v>160.69999999999999</v>
      </c>
      <c r="R2376" s="5">
        <f t="shared" si="150"/>
        <v>80.087999999999994</v>
      </c>
      <c r="S2376" s="7">
        <f t="shared" si="151"/>
        <v>0.33260793727262156</v>
      </c>
    </row>
    <row r="2377" spans="1:19" ht="15.6">
      <c r="A2377" s="2">
        <v>4633</v>
      </c>
      <c r="B2377" s="3">
        <v>46341</v>
      </c>
      <c r="C2377" s="4">
        <f>YEAR(SalesDataTable[[#This Row],[Order Date]])</f>
        <v>2026</v>
      </c>
      <c r="D2377" s="10" t="str">
        <f>"Q"&amp;ROUNDUP(MONTH(SalesDataTable[[#This Row],[Order Date]])/3,0)</f>
        <v>Q4</v>
      </c>
      <c r="E2377" s="4" t="str">
        <f>TEXT(SalesDataTable[[#This Row],[Order Date]],"mmm")</f>
        <v>Nov</v>
      </c>
      <c r="F2377" s="4" t="s">
        <v>11</v>
      </c>
      <c r="G2377" s="4" t="s">
        <v>39</v>
      </c>
      <c r="H2377" s="4" t="s">
        <v>2</v>
      </c>
      <c r="I2377" s="4" t="s">
        <v>3</v>
      </c>
      <c r="J2377" s="4" t="s">
        <v>9</v>
      </c>
      <c r="K2377" s="4" t="s">
        <v>46</v>
      </c>
      <c r="L2377" s="8">
        <v>1</v>
      </c>
      <c r="M2377" s="5">
        <v>71.78</v>
      </c>
      <c r="N2377" s="6">
        <v>0.15</v>
      </c>
      <c r="O2377" s="5">
        <v>32.869999999999997</v>
      </c>
      <c r="P2377" s="5">
        <f t="shared" si="148"/>
        <v>61.012999999999998</v>
      </c>
      <c r="Q2377" s="5">
        <f t="shared" si="149"/>
        <v>32.869999999999997</v>
      </c>
      <c r="R2377" s="5">
        <f t="shared" si="150"/>
        <v>28.143000000000001</v>
      </c>
      <c r="S2377" s="7">
        <f t="shared" si="151"/>
        <v>0.46126235392457349</v>
      </c>
    </row>
    <row r="2378" spans="1:19" ht="15.6">
      <c r="A2378" s="2">
        <v>5195</v>
      </c>
      <c r="B2378" s="3">
        <v>46341</v>
      </c>
      <c r="C2378" s="4">
        <f>YEAR(SalesDataTable[[#This Row],[Order Date]])</f>
        <v>2026</v>
      </c>
      <c r="D2378" s="10" t="str">
        <f>"Q"&amp;ROUNDUP(MONTH(SalesDataTable[[#This Row],[Order Date]])/3,0)</f>
        <v>Q4</v>
      </c>
      <c r="E2378" s="4" t="str">
        <f>TEXT(SalesDataTable[[#This Row],[Order Date]],"mmm")</f>
        <v>Nov</v>
      </c>
      <c r="F2378" s="4" t="s">
        <v>11</v>
      </c>
      <c r="G2378" s="4" t="s">
        <v>52</v>
      </c>
      <c r="H2378" s="4" t="s">
        <v>2</v>
      </c>
      <c r="I2378" s="4" t="s">
        <v>16</v>
      </c>
      <c r="J2378" s="4" t="s">
        <v>9</v>
      </c>
      <c r="K2378" s="4" t="s">
        <v>37</v>
      </c>
      <c r="L2378" s="8">
        <v>3</v>
      </c>
      <c r="M2378" s="5">
        <v>153.88999999999999</v>
      </c>
      <c r="N2378" s="6">
        <v>0.1</v>
      </c>
      <c r="O2378" s="5">
        <v>80.36</v>
      </c>
      <c r="P2378" s="5">
        <f t="shared" si="148"/>
        <v>415.50299999999999</v>
      </c>
      <c r="Q2378" s="5">
        <f t="shared" si="149"/>
        <v>241.07999999999998</v>
      </c>
      <c r="R2378" s="5">
        <f t="shared" si="150"/>
        <v>174.423</v>
      </c>
      <c r="S2378" s="7">
        <f t="shared" si="151"/>
        <v>0.41978758276113531</v>
      </c>
    </row>
    <row r="2379" spans="1:19" ht="15.6">
      <c r="A2379" s="2">
        <v>2778</v>
      </c>
      <c r="B2379" s="3">
        <v>46342</v>
      </c>
      <c r="C2379" s="4">
        <f>YEAR(SalesDataTable[[#This Row],[Order Date]])</f>
        <v>2026</v>
      </c>
      <c r="D2379" s="10" t="str">
        <f>"Q"&amp;ROUNDUP(MONTH(SalesDataTable[[#This Row],[Order Date]])/3,0)</f>
        <v>Q4</v>
      </c>
      <c r="E2379" s="4" t="str">
        <f>TEXT(SalesDataTable[[#This Row],[Order Date]],"mmm")</f>
        <v>Nov</v>
      </c>
      <c r="F2379" s="4" t="s">
        <v>20</v>
      </c>
      <c r="G2379" s="4" t="s">
        <v>21</v>
      </c>
      <c r="H2379" s="4" t="s">
        <v>28</v>
      </c>
      <c r="I2379" s="4" t="s">
        <v>3</v>
      </c>
      <c r="J2379" s="4" t="s">
        <v>9</v>
      </c>
      <c r="K2379" s="4" t="s">
        <v>17</v>
      </c>
      <c r="L2379" s="8">
        <v>1</v>
      </c>
      <c r="M2379" s="5">
        <v>145.4</v>
      </c>
      <c r="N2379" s="6">
        <v>0.1</v>
      </c>
      <c r="O2379" s="5">
        <v>77.66</v>
      </c>
      <c r="P2379" s="5">
        <f t="shared" si="148"/>
        <v>130.86000000000001</v>
      </c>
      <c r="Q2379" s="5">
        <f t="shared" si="149"/>
        <v>77.66</v>
      </c>
      <c r="R2379" s="5">
        <f t="shared" si="150"/>
        <v>53.200000000000017</v>
      </c>
      <c r="S2379" s="7">
        <f t="shared" si="151"/>
        <v>0.40654134189209851</v>
      </c>
    </row>
    <row r="2380" spans="1:19" ht="15.6">
      <c r="A2380" s="2">
        <v>341</v>
      </c>
      <c r="B2380" s="3">
        <v>46343</v>
      </c>
      <c r="C2380" s="4">
        <f>YEAR(SalesDataTable[[#This Row],[Order Date]])</f>
        <v>2026</v>
      </c>
      <c r="D2380" s="10" t="str">
        <f>"Q"&amp;ROUNDUP(MONTH(SalesDataTable[[#This Row],[Order Date]])/3,0)</f>
        <v>Q4</v>
      </c>
      <c r="E2380" s="4" t="str">
        <f>TEXT(SalesDataTable[[#This Row],[Order Date]],"mmm")</f>
        <v>Nov</v>
      </c>
      <c r="F2380" s="4" t="s">
        <v>20</v>
      </c>
      <c r="G2380" s="4" t="s">
        <v>33</v>
      </c>
      <c r="H2380" s="4" t="s">
        <v>2</v>
      </c>
      <c r="I2380" s="4" t="s">
        <v>3</v>
      </c>
      <c r="J2380" s="4" t="s">
        <v>14</v>
      </c>
      <c r="K2380" s="4" t="s">
        <v>44</v>
      </c>
      <c r="L2380" s="8">
        <v>1</v>
      </c>
      <c r="M2380" s="5">
        <v>132.94999999999999</v>
      </c>
      <c r="N2380" s="6">
        <v>0.05</v>
      </c>
      <c r="O2380" s="5">
        <v>65.36</v>
      </c>
      <c r="P2380" s="5">
        <f t="shared" si="148"/>
        <v>126.30249999999998</v>
      </c>
      <c r="Q2380" s="5">
        <f t="shared" si="149"/>
        <v>65.36</v>
      </c>
      <c r="R2380" s="5">
        <f t="shared" si="150"/>
        <v>60.942499999999981</v>
      </c>
      <c r="S2380" s="7">
        <f t="shared" si="151"/>
        <v>0.48251222264009019</v>
      </c>
    </row>
    <row r="2381" spans="1:19" ht="15.6">
      <c r="A2381" s="2">
        <v>374</v>
      </c>
      <c r="B2381" s="3">
        <v>46343</v>
      </c>
      <c r="C2381" s="4">
        <f>YEAR(SalesDataTable[[#This Row],[Order Date]])</f>
        <v>2026</v>
      </c>
      <c r="D2381" s="10" t="str">
        <f>"Q"&amp;ROUNDUP(MONTH(SalesDataTable[[#This Row],[Order Date]])/3,0)</f>
        <v>Q4</v>
      </c>
      <c r="E2381" s="4" t="str">
        <f>TEXT(SalesDataTable[[#This Row],[Order Date]],"mmm")</f>
        <v>Nov</v>
      </c>
      <c r="F2381" s="4" t="s">
        <v>20</v>
      </c>
      <c r="G2381" s="4" t="s">
        <v>31</v>
      </c>
      <c r="H2381" s="4" t="s">
        <v>19</v>
      </c>
      <c r="I2381" s="4" t="s">
        <v>3</v>
      </c>
      <c r="J2381" s="4" t="s">
        <v>34</v>
      </c>
      <c r="K2381" s="4" t="s">
        <v>45</v>
      </c>
      <c r="L2381" s="8">
        <v>1</v>
      </c>
      <c r="M2381" s="5">
        <v>51.34</v>
      </c>
      <c r="N2381" s="6">
        <v>0.15</v>
      </c>
      <c r="O2381" s="5">
        <v>21.37</v>
      </c>
      <c r="P2381" s="5">
        <f t="shared" si="148"/>
        <v>43.639000000000003</v>
      </c>
      <c r="Q2381" s="5">
        <f t="shared" si="149"/>
        <v>21.37</v>
      </c>
      <c r="R2381" s="5">
        <f t="shared" si="150"/>
        <v>22.269000000000002</v>
      </c>
      <c r="S2381" s="7">
        <f t="shared" si="151"/>
        <v>0.5103004193496643</v>
      </c>
    </row>
    <row r="2382" spans="1:19" ht="15.6">
      <c r="A2382" s="2">
        <v>598</v>
      </c>
      <c r="B2382" s="3">
        <v>46343</v>
      </c>
      <c r="C2382" s="4">
        <f>YEAR(SalesDataTable[[#This Row],[Order Date]])</f>
        <v>2026</v>
      </c>
      <c r="D2382" s="10" t="str">
        <f>"Q"&amp;ROUNDUP(MONTH(SalesDataTable[[#This Row],[Order Date]])/3,0)</f>
        <v>Q4</v>
      </c>
      <c r="E2382" s="4" t="str">
        <f>TEXT(SalesDataTable[[#This Row],[Order Date]],"mmm")</f>
        <v>Nov</v>
      </c>
      <c r="F2382" s="4" t="s">
        <v>0</v>
      </c>
      <c r="G2382" s="4" t="s">
        <v>1</v>
      </c>
      <c r="H2382" s="4" t="s">
        <v>2</v>
      </c>
      <c r="I2382" s="4" t="s">
        <v>13</v>
      </c>
      <c r="J2382" s="4" t="s">
        <v>4</v>
      </c>
      <c r="K2382" s="4" t="s">
        <v>22</v>
      </c>
      <c r="L2382" s="8">
        <v>1</v>
      </c>
      <c r="M2382" s="5">
        <v>49.98</v>
      </c>
      <c r="N2382" s="6">
        <v>0.1</v>
      </c>
      <c r="O2382" s="5">
        <v>22.25</v>
      </c>
      <c r="P2382" s="5">
        <f t="shared" si="148"/>
        <v>44.981999999999999</v>
      </c>
      <c r="Q2382" s="5">
        <f t="shared" si="149"/>
        <v>22.25</v>
      </c>
      <c r="R2382" s="5">
        <f t="shared" si="150"/>
        <v>22.731999999999999</v>
      </c>
      <c r="S2382" s="7">
        <f t="shared" si="151"/>
        <v>0.50535769863500957</v>
      </c>
    </row>
    <row r="2383" spans="1:19" ht="15.6">
      <c r="A2383" s="2">
        <v>690</v>
      </c>
      <c r="B2383" s="3">
        <v>46343</v>
      </c>
      <c r="C2383" s="4">
        <f>YEAR(SalesDataTable[[#This Row],[Order Date]])</f>
        <v>2026</v>
      </c>
      <c r="D2383" s="10" t="str">
        <f>"Q"&amp;ROUNDUP(MONTH(SalesDataTable[[#This Row],[Order Date]])/3,0)</f>
        <v>Q4</v>
      </c>
      <c r="E2383" s="4" t="str">
        <f>TEXT(SalesDataTable[[#This Row],[Order Date]],"mmm")</f>
        <v>Nov</v>
      </c>
      <c r="F2383" s="4" t="s">
        <v>20</v>
      </c>
      <c r="G2383" s="4" t="s">
        <v>33</v>
      </c>
      <c r="H2383" s="4" t="s">
        <v>2</v>
      </c>
      <c r="I2383" s="4" t="s">
        <v>3</v>
      </c>
      <c r="J2383" s="4" t="s">
        <v>14</v>
      </c>
      <c r="K2383" s="4" t="s">
        <v>48</v>
      </c>
      <c r="L2383" s="8">
        <v>2</v>
      </c>
      <c r="M2383" s="5">
        <v>168.08</v>
      </c>
      <c r="N2383" s="6">
        <v>0.1</v>
      </c>
      <c r="O2383" s="5">
        <v>87.63</v>
      </c>
      <c r="P2383" s="5">
        <f t="shared" si="148"/>
        <v>302.54400000000004</v>
      </c>
      <c r="Q2383" s="5">
        <f t="shared" si="149"/>
        <v>175.26</v>
      </c>
      <c r="R2383" s="5">
        <f t="shared" si="150"/>
        <v>127.28400000000005</v>
      </c>
      <c r="S2383" s="7">
        <f t="shared" si="151"/>
        <v>0.42071235919403471</v>
      </c>
    </row>
    <row r="2384" spans="1:19" ht="15.6">
      <c r="A2384" s="2">
        <v>1296</v>
      </c>
      <c r="B2384" s="3">
        <v>46343</v>
      </c>
      <c r="C2384" s="4">
        <f>YEAR(SalesDataTable[[#This Row],[Order Date]])</f>
        <v>2026</v>
      </c>
      <c r="D2384" s="10" t="str">
        <f>"Q"&amp;ROUNDUP(MONTH(SalesDataTable[[#This Row],[Order Date]])/3,0)</f>
        <v>Q4</v>
      </c>
      <c r="E2384" s="4" t="str">
        <f>TEXT(SalesDataTable[[#This Row],[Order Date]],"mmm")</f>
        <v>Nov</v>
      </c>
      <c r="F2384" s="4" t="s">
        <v>20</v>
      </c>
      <c r="G2384" s="4" t="s">
        <v>47</v>
      </c>
      <c r="H2384" s="4" t="s">
        <v>2</v>
      </c>
      <c r="I2384" s="4" t="s">
        <v>13</v>
      </c>
      <c r="J2384" s="4" t="s">
        <v>23</v>
      </c>
      <c r="K2384" s="4" t="s">
        <v>29</v>
      </c>
      <c r="L2384" s="8">
        <v>1</v>
      </c>
      <c r="M2384" s="5">
        <v>191.85</v>
      </c>
      <c r="N2384" s="6">
        <v>0.15</v>
      </c>
      <c r="O2384" s="5">
        <v>104.41</v>
      </c>
      <c r="P2384" s="5">
        <f t="shared" si="148"/>
        <v>163.07249999999999</v>
      </c>
      <c r="Q2384" s="5">
        <f t="shared" si="149"/>
        <v>104.41</v>
      </c>
      <c r="R2384" s="5">
        <f t="shared" si="150"/>
        <v>58.662499999999994</v>
      </c>
      <c r="S2384" s="7">
        <f t="shared" si="151"/>
        <v>0.35973263425776875</v>
      </c>
    </row>
    <row r="2385" spans="1:19" ht="15.6">
      <c r="A2385" s="2">
        <v>1585</v>
      </c>
      <c r="B2385" s="3">
        <v>46343</v>
      </c>
      <c r="C2385" s="4">
        <f>YEAR(SalesDataTable[[#This Row],[Order Date]])</f>
        <v>2026</v>
      </c>
      <c r="D2385" s="10" t="str">
        <f>"Q"&amp;ROUNDUP(MONTH(SalesDataTable[[#This Row],[Order Date]])/3,0)</f>
        <v>Q4</v>
      </c>
      <c r="E2385" s="4" t="str">
        <f>TEXT(SalesDataTable[[#This Row],[Order Date]],"mmm")</f>
        <v>Nov</v>
      </c>
      <c r="F2385" s="4" t="s">
        <v>6</v>
      </c>
      <c r="G2385" s="4" t="s">
        <v>49</v>
      </c>
      <c r="H2385" s="4" t="s">
        <v>19</v>
      </c>
      <c r="I2385" s="4" t="s">
        <v>3</v>
      </c>
      <c r="J2385" s="4" t="s">
        <v>9</v>
      </c>
      <c r="K2385" s="4" t="s">
        <v>10</v>
      </c>
      <c r="L2385" s="8">
        <v>4</v>
      </c>
      <c r="M2385" s="5">
        <v>93.99</v>
      </c>
      <c r="N2385" s="6">
        <v>0.1</v>
      </c>
      <c r="O2385" s="5">
        <v>44.07</v>
      </c>
      <c r="P2385" s="5">
        <f t="shared" si="148"/>
        <v>338.36399999999998</v>
      </c>
      <c r="Q2385" s="5">
        <f t="shared" si="149"/>
        <v>176.28</v>
      </c>
      <c r="R2385" s="5">
        <f t="shared" si="150"/>
        <v>162.08399999999997</v>
      </c>
      <c r="S2385" s="7">
        <f t="shared" si="151"/>
        <v>0.47902259105578604</v>
      </c>
    </row>
    <row r="2386" spans="1:19" ht="15.6">
      <c r="A2386" s="2">
        <v>2194</v>
      </c>
      <c r="B2386" s="3">
        <v>46343</v>
      </c>
      <c r="C2386" s="4">
        <f>YEAR(SalesDataTable[[#This Row],[Order Date]])</f>
        <v>2026</v>
      </c>
      <c r="D2386" s="10" t="str">
        <f>"Q"&amp;ROUNDUP(MONTH(SalesDataTable[[#This Row],[Order Date]])/3,0)</f>
        <v>Q4</v>
      </c>
      <c r="E2386" s="4" t="str">
        <f>TEXT(SalesDataTable[[#This Row],[Order Date]],"mmm")</f>
        <v>Nov</v>
      </c>
      <c r="F2386" s="4" t="s">
        <v>20</v>
      </c>
      <c r="G2386" s="4" t="s">
        <v>47</v>
      </c>
      <c r="H2386" s="4" t="s">
        <v>2</v>
      </c>
      <c r="I2386" s="4" t="s">
        <v>3</v>
      </c>
      <c r="J2386" s="4" t="s">
        <v>14</v>
      </c>
      <c r="K2386" s="4" t="s">
        <v>15</v>
      </c>
      <c r="L2386" s="8">
        <v>4</v>
      </c>
      <c r="M2386" s="5">
        <v>36.57</v>
      </c>
      <c r="N2386" s="6">
        <v>0.05</v>
      </c>
      <c r="O2386" s="5">
        <v>13.35</v>
      </c>
      <c r="P2386" s="5">
        <f t="shared" si="148"/>
        <v>138.96600000000001</v>
      </c>
      <c r="Q2386" s="5">
        <f t="shared" si="149"/>
        <v>53.4</v>
      </c>
      <c r="R2386" s="5">
        <f t="shared" si="150"/>
        <v>85.566000000000003</v>
      </c>
      <c r="S2386" s="7">
        <f t="shared" si="151"/>
        <v>0.61573334484694098</v>
      </c>
    </row>
    <row r="2387" spans="1:19" ht="15.6">
      <c r="A2387" s="2">
        <v>2221</v>
      </c>
      <c r="B2387" s="3">
        <v>46343</v>
      </c>
      <c r="C2387" s="4">
        <f>YEAR(SalesDataTable[[#This Row],[Order Date]])</f>
        <v>2026</v>
      </c>
      <c r="D2387" s="10" t="str">
        <f>"Q"&amp;ROUNDUP(MONTH(SalesDataTable[[#This Row],[Order Date]])/3,0)</f>
        <v>Q4</v>
      </c>
      <c r="E2387" s="4" t="str">
        <f>TEXT(SalesDataTable[[#This Row],[Order Date]],"mmm")</f>
        <v>Nov</v>
      </c>
      <c r="F2387" s="4" t="s">
        <v>6</v>
      </c>
      <c r="G2387" s="4" t="s">
        <v>43</v>
      </c>
      <c r="H2387" s="4" t="s">
        <v>28</v>
      </c>
      <c r="I2387" s="4" t="s">
        <v>3</v>
      </c>
      <c r="J2387" s="4" t="s">
        <v>4</v>
      </c>
      <c r="K2387" s="4" t="s">
        <v>26</v>
      </c>
      <c r="L2387" s="8">
        <v>1</v>
      </c>
      <c r="M2387" s="5">
        <v>39.81</v>
      </c>
      <c r="N2387" s="6">
        <v>0.05</v>
      </c>
      <c r="O2387" s="5">
        <v>16.25</v>
      </c>
      <c r="P2387" s="5">
        <f t="shared" si="148"/>
        <v>37.819499999999998</v>
      </c>
      <c r="Q2387" s="5">
        <f t="shared" si="149"/>
        <v>16.25</v>
      </c>
      <c r="R2387" s="5">
        <f t="shared" si="150"/>
        <v>21.569499999999998</v>
      </c>
      <c r="S2387" s="7">
        <f t="shared" si="151"/>
        <v>0.57032747656632155</v>
      </c>
    </row>
    <row r="2388" spans="1:19" ht="15.6">
      <c r="A2388" s="2">
        <v>3836</v>
      </c>
      <c r="B2388" s="3">
        <v>46343</v>
      </c>
      <c r="C2388" s="4">
        <f>YEAR(SalesDataTable[[#This Row],[Order Date]])</f>
        <v>2026</v>
      </c>
      <c r="D2388" s="10" t="str">
        <f>"Q"&amp;ROUNDUP(MONTH(SalesDataTable[[#This Row],[Order Date]])/3,0)</f>
        <v>Q4</v>
      </c>
      <c r="E2388" s="4" t="str">
        <f>TEXT(SalesDataTable[[#This Row],[Order Date]],"mmm")</f>
        <v>Nov</v>
      </c>
      <c r="F2388" s="4" t="s">
        <v>20</v>
      </c>
      <c r="G2388" s="4" t="s">
        <v>21</v>
      </c>
      <c r="H2388" s="4" t="s">
        <v>19</v>
      </c>
      <c r="I2388" s="4" t="s">
        <v>3</v>
      </c>
      <c r="J2388" s="4" t="s">
        <v>9</v>
      </c>
      <c r="K2388" s="4" t="s">
        <v>10</v>
      </c>
      <c r="L2388" s="8">
        <v>1</v>
      </c>
      <c r="M2388" s="5">
        <v>91.43</v>
      </c>
      <c r="N2388" s="6">
        <v>0.1</v>
      </c>
      <c r="O2388" s="5">
        <v>45.06</v>
      </c>
      <c r="P2388" s="5">
        <f t="shared" si="148"/>
        <v>82.287000000000006</v>
      </c>
      <c r="Q2388" s="5">
        <f t="shared" si="149"/>
        <v>45.06</v>
      </c>
      <c r="R2388" s="5">
        <f t="shared" si="150"/>
        <v>37.227000000000004</v>
      </c>
      <c r="S2388" s="7">
        <f t="shared" si="151"/>
        <v>0.45240438951474715</v>
      </c>
    </row>
    <row r="2389" spans="1:19" ht="15.6">
      <c r="A2389" s="2">
        <v>4437</v>
      </c>
      <c r="B2389" s="3">
        <v>46343</v>
      </c>
      <c r="C2389" s="4">
        <f>YEAR(SalesDataTable[[#This Row],[Order Date]])</f>
        <v>2026</v>
      </c>
      <c r="D2389" s="10" t="str">
        <f>"Q"&amp;ROUNDUP(MONTH(SalesDataTable[[#This Row],[Order Date]])/3,0)</f>
        <v>Q4</v>
      </c>
      <c r="E2389" s="4" t="str">
        <f>TEXT(SalesDataTable[[#This Row],[Order Date]],"mmm")</f>
        <v>Nov</v>
      </c>
      <c r="F2389" s="4" t="s">
        <v>11</v>
      </c>
      <c r="G2389" s="4" t="s">
        <v>12</v>
      </c>
      <c r="H2389" s="4" t="s">
        <v>2</v>
      </c>
      <c r="I2389" s="4" t="s">
        <v>3</v>
      </c>
      <c r="J2389" s="4" t="s">
        <v>34</v>
      </c>
      <c r="K2389" s="4" t="s">
        <v>38</v>
      </c>
      <c r="L2389" s="8">
        <v>1</v>
      </c>
      <c r="M2389" s="5">
        <v>122.64</v>
      </c>
      <c r="N2389" s="6">
        <v>0</v>
      </c>
      <c r="O2389" s="5">
        <v>68.58</v>
      </c>
      <c r="P2389" s="5">
        <f t="shared" si="148"/>
        <v>122.64</v>
      </c>
      <c r="Q2389" s="5">
        <f t="shared" si="149"/>
        <v>68.58</v>
      </c>
      <c r="R2389" s="5">
        <f t="shared" si="150"/>
        <v>54.06</v>
      </c>
      <c r="S2389" s="7">
        <f t="shared" si="151"/>
        <v>0.44080234833659493</v>
      </c>
    </row>
    <row r="2390" spans="1:19" ht="15.6">
      <c r="A2390" s="2">
        <v>4735</v>
      </c>
      <c r="B2390" s="3">
        <v>46343</v>
      </c>
      <c r="C2390" s="4">
        <f>YEAR(SalesDataTable[[#This Row],[Order Date]])</f>
        <v>2026</v>
      </c>
      <c r="D2390" s="10" t="str">
        <f>"Q"&amp;ROUNDUP(MONTH(SalesDataTable[[#This Row],[Order Date]])/3,0)</f>
        <v>Q4</v>
      </c>
      <c r="E2390" s="4" t="str">
        <f>TEXT(SalesDataTable[[#This Row],[Order Date]],"mmm")</f>
        <v>Nov</v>
      </c>
      <c r="F2390" s="4" t="s">
        <v>6</v>
      </c>
      <c r="G2390" s="4" t="s">
        <v>43</v>
      </c>
      <c r="H2390" s="4" t="s">
        <v>2</v>
      </c>
      <c r="I2390" s="4" t="s">
        <v>16</v>
      </c>
      <c r="J2390" s="4" t="s">
        <v>4</v>
      </c>
      <c r="K2390" s="4" t="s">
        <v>5</v>
      </c>
      <c r="L2390" s="8">
        <v>1</v>
      </c>
      <c r="M2390" s="5">
        <v>80.959999999999994</v>
      </c>
      <c r="N2390" s="6">
        <v>0.1</v>
      </c>
      <c r="O2390" s="5">
        <v>43.86</v>
      </c>
      <c r="P2390" s="5">
        <f t="shared" si="148"/>
        <v>72.86399999999999</v>
      </c>
      <c r="Q2390" s="5">
        <f t="shared" si="149"/>
        <v>43.86</v>
      </c>
      <c r="R2390" s="5">
        <f t="shared" si="150"/>
        <v>29.003999999999991</v>
      </c>
      <c r="S2390" s="7">
        <f t="shared" si="151"/>
        <v>0.39805665349143604</v>
      </c>
    </row>
    <row r="2391" spans="1:19" ht="15.6">
      <c r="A2391" s="2">
        <v>554</v>
      </c>
      <c r="B2391" s="3">
        <v>46344</v>
      </c>
      <c r="C2391" s="4">
        <f>YEAR(SalesDataTable[[#This Row],[Order Date]])</f>
        <v>2026</v>
      </c>
      <c r="D2391" s="10" t="str">
        <f>"Q"&amp;ROUNDUP(MONTH(SalesDataTable[[#This Row],[Order Date]])/3,0)</f>
        <v>Q4</v>
      </c>
      <c r="E2391" s="4" t="str">
        <f>TEXT(SalesDataTable[[#This Row],[Order Date]],"mmm")</f>
        <v>Nov</v>
      </c>
      <c r="F2391" s="4" t="s">
        <v>11</v>
      </c>
      <c r="G2391" s="4" t="s">
        <v>25</v>
      </c>
      <c r="H2391" s="4" t="s">
        <v>28</v>
      </c>
      <c r="I2391" s="4" t="s">
        <v>16</v>
      </c>
      <c r="J2391" s="4" t="s">
        <v>34</v>
      </c>
      <c r="K2391" s="4" t="s">
        <v>42</v>
      </c>
      <c r="L2391" s="8">
        <v>1</v>
      </c>
      <c r="M2391" s="5">
        <v>36.380000000000003</v>
      </c>
      <c r="N2391" s="6">
        <v>0.05</v>
      </c>
      <c r="O2391" s="5">
        <v>14.06</v>
      </c>
      <c r="P2391" s="5">
        <f t="shared" si="148"/>
        <v>34.561</v>
      </c>
      <c r="Q2391" s="5">
        <f t="shared" si="149"/>
        <v>14.06</v>
      </c>
      <c r="R2391" s="5">
        <f t="shared" si="150"/>
        <v>20.500999999999998</v>
      </c>
      <c r="S2391" s="7">
        <f t="shared" si="151"/>
        <v>0.59318306761957118</v>
      </c>
    </row>
    <row r="2392" spans="1:19" ht="15.6">
      <c r="A2392" s="2">
        <v>1205</v>
      </c>
      <c r="B2392" s="3">
        <v>46344</v>
      </c>
      <c r="C2392" s="4">
        <f>YEAR(SalesDataTable[[#This Row],[Order Date]])</f>
        <v>2026</v>
      </c>
      <c r="D2392" s="10" t="str">
        <f>"Q"&amp;ROUNDUP(MONTH(SalesDataTable[[#This Row],[Order Date]])/3,0)</f>
        <v>Q4</v>
      </c>
      <c r="E2392" s="4" t="str">
        <f>TEXT(SalesDataTable[[#This Row],[Order Date]],"mmm")</f>
        <v>Nov</v>
      </c>
      <c r="F2392" s="4" t="s">
        <v>20</v>
      </c>
      <c r="G2392" s="4" t="s">
        <v>47</v>
      </c>
      <c r="H2392" s="4" t="s">
        <v>2</v>
      </c>
      <c r="I2392" s="4" t="s">
        <v>3</v>
      </c>
      <c r="J2392" s="4" t="s">
        <v>4</v>
      </c>
      <c r="K2392" s="4" t="s">
        <v>30</v>
      </c>
      <c r="L2392" s="8">
        <v>2</v>
      </c>
      <c r="M2392" s="5">
        <v>100.72</v>
      </c>
      <c r="N2392" s="6">
        <v>0.1</v>
      </c>
      <c r="O2392" s="5">
        <v>51.68</v>
      </c>
      <c r="P2392" s="5">
        <f t="shared" si="148"/>
        <v>181.29599999999999</v>
      </c>
      <c r="Q2392" s="5">
        <f t="shared" si="149"/>
        <v>103.36</v>
      </c>
      <c r="R2392" s="5">
        <f t="shared" si="150"/>
        <v>77.935999999999993</v>
      </c>
      <c r="S2392" s="7">
        <f t="shared" si="151"/>
        <v>0.42988262289294854</v>
      </c>
    </row>
    <row r="2393" spans="1:19" ht="15.6">
      <c r="A2393" s="2">
        <v>1979</v>
      </c>
      <c r="B2393" s="3">
        <v>46344</v>
      </c>
      <c r="C2393" s="4">
        <f>YEAR(SalesDataTable[[#This Row],[Order Date]])</f>
        <v>2026</v>
      </c>
      <c r="D2393" s="10" t="str">
        <f>"Q"&amp;ROUNDUP(MONTH(SalesDataTable[[#This Row],[Order Date]])/3,0)</f>
        <v>Q4</v>
      </c>
      <c r="E2393" s="4" t="str">
        <f>TEXT(SalesDataTable[[#This Row],[Order Date]],"mmm")</f>
        <v>Nov</v>
      </c>
      <c r="F2393" s="4" t="s">
        <v>6</v>
      </c>
      <c r="G2393" s="4" t="s">
        <v>41</v>
      </c>
      <c r="H2393" s="4" t="s">
        <v>19</v>
      </c>
      <c r="I2393" s="4" t="s">
        <v>3</v>
      </c>
      <c r="J2393" s="4" t="s">
        <v>23</v>
      </c>
      <c r="K2393" s="4" t="s">
        <v>51</v>
      </c>
      <c r="L2393" s="8">
        <v>3</v>
      </c>
      <c r="M2393" s="5">
        <v>120.29</v>
      </c>
      <c r="N2393" s="6">
        <v>0</v>
      </c>
      <c r="O2393" s="5">
        <v>62.04</v>
      </c>
      <c r="P2393" s="5">
        <f t="shared" si="148"/>
        <v>360.87</v>
      </c>
      <c r="Q2393" s="5">
        <f t="shared" si="149"/>
        <v>186.12</v>
      </c>
      <c r="R2393" s="5">
        <f t="shared" si="150"/>
        <v>174.75</v>
      </c>
      <c r="S2393" s="7">
        <f t="shared" si="151"/>
        <v>0.48424640452240419</v>
      </c>
    </row>
    <row r="2394" spans="1:19" ht="15.6">
      <c r="A2394" s="2">
        <v>2151</v>
      </c>
      <c r="B2394" s="3">
        <v>46344</v>
      </c>
      <c r="C2394" s="4">
        <f>YEAR(SalesDataTable[[#This Row],[Order Date]])</f>
        <v>2026</v>
      </c>
      <c r="D2394" s="10" t="str">
        <f>"Q"&amp;ROUNDUP(MONTH(SalesDataTable[[#This Row],[Order Date]])/3,0)</f>
        <v>Q4</v>
      </c>
      <c r="E2394" s="4" t="str">
        <f>TEXT(SalesDataTable[[#This Row],[Order Date]],"mmm")</f>
        <v>Nov</v>
      </c>
      <c r="F2394" s="4" t="s">
        <v>6</v>
      </c>
      <c r="G2394" s="4" t="s">
        <v>7</v>
      </c>
      <c r="H2394" s="4" t="s">
        <v>2</v>
      </c>
      <c r="I2394" s="4" t="s">
        <v>13</v>
      </c>
      <c r="J2394" s="4" t="s">
        <v>23</v>
      </c>
      <c r="K2394" s="4" t="s">
        <v>51</v>
      </c>
      <c r="L2394" s="8">
        <v>2</v>
      </c>
      <c r="M2394" s="5">
        <v>124.18</v>
      </c>
      <c r="N2394" s="6">
        <v>0.15</v>
      </c>
      <c r="O2394" s="5">
        <v>60.72</v>
      </c>
      <c r="P2394" s="5">
        <f t="shared" si="148"/>
        <v>211.10599999999999</v>
      </c>
      <c r="Q2394" s="5">
        <f t="shared" si="149"/>
        <v>121.44</v>
      </c>
      <c r="R2394" s="5">
        <f t="shared" si="150"/>
        <v>89.665999999999997</v>
      </c>
      <c r="S2394" s="7">
        <f t="shared" si="151"/>
        <v>0.42474396748552862</v>
      </c>
    </row>
    <row r="2395" spans="1:19" ht="15.6">
      <c r="A2395" s="2">
        <v>2730</v>
      </c>
      <c r="B2395" s="3">
        <v>46344</v>
      </c>
      <c r="C2395" s="4">
        <f>YEAR(SalesDataTable[[#This Row],[Order Date]])</f>
        <v>2026</v>
      </c>
      <c r="D2395" s="10" t="str">
        <f>"Q"&amp;ROUNDUP(MONTH(SalesDataTable[[#This Row],[Order Date]])/3,0)</f>
        <v>Q4</v>
      </c>
      <c r="E2395" s="4" t="str">
        <f>TEXT(SalesDataTable[[#This Row],[Order Date]],"mmm")</f>
        <v>Nov</v>
      </c>
      <c r="F2395" s="4" t="s">
        <v>0</v>
      </c>
      <c r="G2395" s="4" t="s">
        <v>1</v>
      </c>
      <c r="H2395" s="4" t="s">
        <v>2</v>
      </c>
      <c r="I2395" s="4" t="s">
        <v>3</v>
      </c>
      <c r="J2395" s="4" t="s">
        <v>9</v>
      </c>
      <c r="K2395" s="4" t="s">
        <v>37</v>
      </c>
      <c r="L2395" s="8">
        <v>3</v>
      </c>
      <c r="M2395" s="5">
        <v>154.07</v>
      </c>
      <c r="N2395" s="6">
        <v>0.05</v>
      </c>
      <c r="O2395" s="5">
        <v>77.73</v>
      </c>
      <c r="P2395" s="5">
        <f t="shared" si="148"/>
        <v>439.09949999999998</v>
      </c>
      <c r="Q2395" s="5">
        <f t="shared" si="149"/>
        <v>233.19</v>
      </c>
      <c r="R2395" s="5">
        <f t="shared" si="150"/>
        <v>205.90949999999998</v>
      </c>
      <c r="S2395" s="7">
        <f t="shared" si="151"/>
        <v>0.46893585622393102</v>
      </c>
    </row>
    <row r="2396" spans="1:19" ht="15.6">
      <c r="A2396" s="2">
        <v>2779</v>
      </c>
      <c r="B2396" s="3">
        <v>46344</v>
      </c>
      <c r="C2396" s="4">
        <f>YEAR(SalesDataTable[[#This Row],[Order Date]])</f>
        <v>2026</v>
      </c>
      <c r="D2396" s="10" t="str">
        <f>"Q"&amp;ROUNDUP(MONTH(SalesDataTable[[#This Row],[Order Date]])/3,0)</f>
        <v>Q4</v>
      </c>
      <c r="E2396" s="4" t="str">
        <f>TEXT(SalesDataTable[[#This Row],[Order Date]],"mmm")</f>
        <v>Nov</v>
      </c>
      <c r="F2396" s="4" t="s">
        <v>0</v>
      </c>
      <c r="G2396" s="4" t="s">
        <v>50</v>
      </c>
      <c r="H2396" s="4" t="s">
        <v>8</v>
      </c>
      <c r="I2396" s="4" t="s">
        <v>16</v>
      </c>
      <c r="J2396" s="4" t="s">
        <v>34</v>
      </c>
      <c r="K2396" s="4" t="s">
        <v>38</v>
      </c>
      <c r="L2396" s="8">
        <v>4</v>
      </c>
      <c r="M2396" s="5">
        <v>123.4</v>
      </c>
      <c r="N2396" s="6">
        <v>0.05</v>
      </c>
      <c r="O2396" s="5">
        <v>70.930000000000007</v>
      </c>
      <c r="P2396" s="5">
        <f t="shared" si="148"/>
        <v>468.92</v>
      </c>
      <c r="Q2396" s="5">
        <f t="shared" si="149"/>
        <v>283.72000000000003</v>
      </c>
      <c r="R2396" s="5">
        <f t="shared" si="150"/>
        <v>185.2</v>
      </c>
      <c r="S2396" s="7">
        <f t="shared" si="151"/>
        <v>0.3949500980977565</v>
      </c>
    </row>
    <row r="2397" spans="1:19" ht="15.6">
      <c r="A2397" s="2">
        <v>2853</v>
      </c>
      <c r="B2397" s="3">
        <v>46344</v>
      </c>
      <c r="C2397" s="4">
        <f>YEAR(SalesDataTable[[#This Row],[Order Date]])</f>
        <v>2026</v>
      </c>
      <c r="D2397" s="10" t="str">
        <f>"Q"&amp;ROUNDUP(MONTH(SalesDataTable[[#This Row],[Order Date]])/3,0)</f>
        <v>Q4</v>
      </c>
      <c r="E2397" s="4" t="str">
        <f>TEXT(SalesDataTable[[#This Row],[Order Date]],"mmm")</f>
        <v>Nov</v>
      </c>
      <c r="F2397" s="4" t="s">
        <v>11</v>
      </c>
      <c r="G2397" s="4" t="s">
        <v>18</v>
      </c>
      <c r="H2397" s="4" t="s">
        <v>2</v>
      </c>
      <c r="I2397" s="4" t="s">
        <v>13</v>
      </c>
      <c r="J2397" s="4" t="s">
        <v>4</v>
      </c>
      <c r="K2397" s="4" t="s">
        <v>30</v>
      </c>
      <c r="L2397" s="8">
        <v>1</v>
      </c>
      <c r="M2397" s="5">
        <v>104.64</v>
      </c>
      <c r="N2397" s="6">
        <v>0</v>
      </c>
      <c r="O2397" s="5">
        <v>50.79</v>
      </c>
      <c r="P2397" s="5">
        <f t="shared" si="148"/>
        <v>104.64</v>
      </c>
      <c r="Q2397" s="5">
        <f t="shared" si="149"/>
        <v>50.79</v>
      </c>
      <c r="R2397" s="5">
        <f t="shared" si="150"/>
        <v>53.85</v>
      </c>
      <c r="S2397" s="7">
        <f t="shared" si="151"/>
        <v>0.51462155963302758</v>
      </c>
    </row>
    <row r="2398" spans="1:19" ht="15.6">
      <c r="A2398" s="2">
        <v>3825</v>
      </c>
      <c r="B2398" s="3">
        <v>46344</v>
      </c>
      <c r="C2398" s="4">
        <f>YEAR(SalesDataTable[[#This Row],[Order Date]])</f>
        <v>2026</v>
      </c>
      <c r="D2398" s="10" t="str">
        <f>"Q"&amp;ROUNDUP(MONTH(SalesDataTable[[#This Row],[Order Date]])/3,0)</f>
        <v>Q4</v>
      </c>
      <c r="E2398" s="4" t="str">
        <f>TEXT(SalesDataTable[[#This Row],[Order Date]],"mmm")</f>
        <v>Nov</v>
      </c>
      <c r="F2398" s="4" t="s">
        <v>20</v>
      </c>
      <c r="G2398" s="4" t="s">
        <v>33</v>
      </c>
      <c r="H2398" s="4" t="s">
        <v>2</v>
      </c>
      <c r="I2398" s="4" t="s">
        <v>13</v>
      </c>
      <c r="J2398" s="4" t="s">
        <v>14</v>
      </c>
      <c r="K2398" s="4" t="s">
        <v>32</v>
      </c>
      <c r="L2398" s="8">
        <v>2</v>
      </c>
      <c r="M2398" s="5">
        <v>46.44</v>
      </c>
      <c r="N2398" s="6">
        <v>0.1</v>
      </c>
      <c r="O2398" s="5">
        <v>18.190000000000001</v>
      </c>
      <c r="P2398" s="5">
        <f t="shared" si="148"/>
        <v>83.591999999999999</v>
      </c>
      <c r="Q2398" s="5">
        <f t="shared" si="149"/>
        <v>36.380000000000003</v>
      </c>
      <c r="R2398" s="5">
        <f t="shared" si="150"/>
        <v>47.211999999999996</v>
      </c>
      <c r="S2398" s="7">
        <f t="shared" si="151"/>
        <v>0.56479088908029473</v>
      </c>
    </row>
    <row r="2399" spans="1:19" ht="15.6">
      <c r="A2399" s="2">
        <v>4808</v>
      </c>
      <c r="B2399" s="3">
        <v>46344</v>
      </c>
      <c r="C2399" s="4">
        <f>YEAR(SalesDataTable[[#This Row],[Order Date]])</f>
        <v>2026</v>
      </c>
      <c r="D2399" s="10" t="str">
        <f>"Q"&amp;ROUNDUP(MONTH(SalesDataTable[[#This Row],[Order Date]])/3,0)</f>
        <v>Q4</v>
      </c>
      <c r="E2399" s="4" t="str">
        <f>TEXT(SalesDataTable[[#This Row],[Order Date]],"mmm")</f>
        <v>Nov</v>
      </c>
      <c r="F2399" s="4" t="s">
        <v>11</v>
      </c>
      <c r="G2399" s="4" t="s">
        <v>52</v>
      </c>
      <c r="H2399" s="4" t="s">
        <v>2</v>
      </c>
      <c r="I2399" s="4" t="s">
        <v>13</v>
      </c>
      <c r="J2399" s="4" t="s">
        <v>23</v>
      </c>
      <c r="K2399" s="4" t="s">
        <v>40</v>
      </c>
      <c r="L2399" s="8">
        <v>2</v>
      </c>
      <c r="M2399" s="5">
        <v>81.67</v>
      </c>
      <c r="N2399" s="6">
        <v>0.05</v>
      </c>
      <c r="O2399" s="5">
        <v>40.43</v>
      </c>
      <c r="P2399" s="5">
        <f t="shared" si="148"/>
        <v>155.173</v>
      </c>
      <c r="Q2399" s="5">
        <f t="shared" si="149"/>
        <v>80.86</v>
      </c>
      <c r="R2399" s="5">
        <f t="shared" si="150"/>
        <v>74.313000000000002</v>
      </c>
      <c r="S2399" s="7">
        <f t="shared" si="151"/>
        <v>0.4789041908063903</v>
      </c>
    </row>
    <row r="2400" spans="1:19" ht="15.6">
      <c r="A2400" s="2">
        <v>5131</v>
      </c>
      <c r="B2400" s="3">
        <v>46344</v>
      </c>
      <c r="C2400" s="4">
        <f>YEAR(SalesDataTable[[#This Row],[Order Date]])</f>
        <v>2026</v>
      </c>
      <c r="D2400" s="10" t="str">
        <f>"Q"&amp;ROUNDUP(MONTH(SalesDataTable[[#This Row],[Order Date]])/3,0)</f>
        <v>Q4</v>
      </c>
      <c r="E2400" s="4" t="str">
        <f>TEXT(SalesDataTable[[#This Row],[Order Date]],"mmm")</f>
        <v>Nov</v>
      </c>
      <c r="F2400" s="4" t="s">
        <v>20</v>
      </c>
      <c r="G2400" s="4" t="s">
        <v>33</v>
      </c>
      <c r="H2400" s="4" t="s">
        <v>19</v>
      </c>
      <c r="I2400" s="4" t="s">
        <v>13</v>
      </c>
      <c r="J2400" s="4" t="s">
        <v>9</v>
      </c>
      <c r="K2400" s="4" t="s">
        <v>46</v>
      </c>
      <c r="L2400" s="8">
        <v>3</v>
      </c>
      <c r="M2400" s="5">
        <v>70.599999999999994</v>
      </c>
      <c r="N2400" s="6">
        <v>0.05</v>
      </c>
      <c r="O2400" s="5">
        <v>32.68</v>
      </c>
      <c r="P2400" s="5">
        <f t="shared" si="148"/>
        <v>201.20999999999998</v>
      </c>
      <c r="Q2400" s="5">
        <f t="shared" si="149"/>
        <v>98.039999999999992</v>
      </c>
      <c r="R2400" s="5">
        <f t="shared" si="150"/>
        <v>103.16999999999999</v>
      </c>
      <c r="S2400" s="7">
        <f t="shared" si="151"/>
        <v>0.5127478753541076</v>
      </c>
    </row>
    <row r="2401" spans="1:19" ht="15.6">
      <c r="A2401" s="2">
        <v>1502</v>
      </c>
      <c r="B2401" s="3">
        <v>46345</v>
      </c>
      <c r="C2401" s="4">
        <f>YEAR(SalesDataTable[[#This Row],[Order Date]])</f>
        <v>2026</v>
      </c>
      <c r="D2401" s="10" t="str">
        <f>"Q"&amp;ROUNDUP(MONTH(SalesDataTable[[#This Row],[Order Date]])/3,0)</f>
        <v>Q4</v>
      </c>
      <c r="E2401" s="4" t="str">
        <f>TEXT(SalesDataTable[[#This Row],[Order Date]],"mmm")</f>
        <v>Nov</v>
      </c>
      <c r="F2401" s="4" t="s">
        <v>20</v>
      </c>
      <c r="G2401" s="4" t="s">
        <v>31</v>
      </c>
      <c r="H2401" s="4" t="s">
        <v>28</v>
      </c>
      <c r="I2401" s="4" t="s">
        <v>13</v>
      </c>
      <c r="J2401" s="4" t="s">
        <v>34</v>
      </c>
      <c r="K2401" s="4" t="s">
        <v>42</v>
      </c>
      <c r="L2401" s="8">
        <v>1</v>
      </c>
      <c r="M2401" s="5">
        <v>35.770000000000003</v>
      </c>
      <c r="N2401" s="6">
        <v>0.15</v>
      </c>
      <c r="O2401" s="5">
        <v>13.69</v>
      </c>
      <c r="P2401" s="5">
        <f t="shared" si="148"/>
        <v>30.404500000000002</v>
      </c>
      <c r="Q2401" s="5">
        <f t="shared" si="149"/>
        <v>13.69</v>
      </c>
      <c r="R2401" s="5">
        <f t="shared" si="150"/>
        <v>16.714500000000001</v>
      </c>
      <c r="S2401" s="7">
        <f t="shared" si="151"/>
        <v>0.54973770330049831</v>
      </c>
    </row>
    <row r="2402" spans="1:19" ht="15.6">
      <c r="A2402" s="2">
        <v>2470</v>
      </c>
      <c r="B2402" s="3">
        <v>46345</v>
      </c>
      <c r="C2402" s="4">
        <f>YEAR(SalesDataTable[[#This Row],[Order Date]])</f>
        <v>2026</v>
      </c>
      <c r="D2402" s="10" t="str">
        <f>"Q"&amp;ROUNDUP(MONTH(SalesDataTable[[#This Row],[Order Date]])/3,0)</f>
        <v>Q4</v>
      </c>
      <c r="E2402" s="4" t="str">
        <f>TEXT(SalesDataTable[[#This Row],[Order Date]],"mmm")</f>
        <v>Nov</v>
      </c>
      <c r="F2402" s="4" t="s">
        <v>6</v>
      </c>
      <c r="G2402" s="4" t="s">
        <v>27</v>
      </c>
      <c r="H2402" s="4" t="s">
        <v>19</v>
      </c>
      <c r="I2402" s="4" t="s">
        <v>16</v>
      </c>
      <c r="J2402" s="4" t="s">
        <v>9</v>
      </c>
      <c r="K2402" s="4" t="s">
        <v>10</v>
      </c>
      <c r="L2402" s="8">
        <v>1</v>
      </c>
      <c r="M2402" s="5">
        <v>92.13</v>
      </c>
      <c r="N2402" s="6">
        <v>0.15</v>
      </c>
      <c r="O2402" s="5">
        <v>45.85</v>
      </c>
      <c r="P2402" s="5">
        <f t="shared" si="148"/>
        <v>78.31049999999999</v>
      </c>
      <c r="Q2402" s="5">
        <f t="shared" si="149"/>
        <v>45.85</v>
      </c>
      <c r="R2402" s="5">
        <f t="shared" si="150"/>
        <v>32.460499999999989</v>
      </c>
      <c r="S2402" s="7">
        <f t="shared" si="151"/>
        <v>0.41451018701195874</v>
      </c>
    </row>
    <row r="2403" spans="1:19" ht="15.6">
      <c r="A2403" s="2">
        <v>3452</v>
      </c>
      <c r="B2403" s="3">
        <v>46345</v>
      </c>
      <c r="C2403" s="4">
        <f>YEAR(SalesDataTable[[#This Row],[Order Date]])</f>
        <v>2026</v>
      </c>
      <c r="D2403" s="10" t="str">
        <f>"Q"&amp;ROUNDUP(MONTH(SalesDataTable[[#This Row],[Order Date]])/3,0)</f>
        <v>Q4</v>
      </c>
      <c r="E2403" s="4" t="str">
        <f>TEXT(SalesDataTable[[#This Row],[Order Date]],"mmm")</f>
        <v>Nov</v>
      </c>
      <c r="F2403" s="4" t="s">
        <v>6</v>
      </c>
      <c r="G2403" s="4" t="s">
        <v>43</v>
      </c>
      <c r="H2403" s="4" t="s">
        <v>2</v>
      </c>
      <c r="I2403" s="4" t="s">
        <v>3</v>
      </c>
      <c r="J2403" s="4" t="s">
        <v>9</v>
      </c>
      <c r="K2403" s="4" t="s">
        <v>37</v>
      </c>
      <c r="L2403" s="8">
        <v>5</v>
      </c>
      <c r="M2403" s="5">
        <v>151.09</v>
      </c>
      <c r="N2403" s="6">
        <v>0.05</v>
      </c>
      <c r="O2403" s="5">
        <v>79.33</v>
      </c>
      <c r="P2403" s="5">
        <f t="shared" si="148"/>
        <v>717.67750000000001</v>
      </c>
      <c r="Q2403" s="5">
        <f t="shared" si="149"/>
        <v>396.65</v>
      </c>
      <c r="R2403" s="5">
        <f t="shared" si="150"/>
        <v>321.02750000000003</v>
      </c>
      <c r="S2403" s="7">
        <f t="shared" si="151"/>
        <v>0.44731442744129507</v>
      </c>
    </row>
    <row r="2404" spans="1:19" ht="15.6">
      <c r="A2404" s="2">
        <v>4207</v>
      </c>
      <c r="B2404" s="3">
        <v>46345</v>
      </c>
      <c r="C2404" s="4">
        <f>YEAR(SalesDataTable[[#This Row],[Order Date]])</f>
        <v>2026</v>
      </c>
      <c r="D2404" s="10" t="str">
        <f>"Q"&amp;ROUNDUP(MONTH(SalesDataTable[[#This Row],[Order Date]])/3,0)</f>
        <v>Q4</v>
      </c>
      <c r="E2404" s="4" t="str">
        <f>TEXT(SalesDataTable[[#This Row],[Order Date]],"mmm")</f>
        <v>Nov</v>
      </c>
      <c r="F2404" s="4" t="s">
        <v>6</v>
      </c>
      <c r="G2404" s="4" t="s">
        <v>43</v>
      </c>
      <c r="H2404" s="4" t="s">
        <v>2</v>
      </c>
      <c r="I2404" s="4" t="s">
        <v>13</v>
      </c>
      <c r="J2404" s="4" t="s">
        <v>4</v>
      </c>
      <c r="K2404" s="4" t="s">
        <v>30</v>
      </c>
      <c r="L2404" s="8">
        <v>2</v>
      </c>
      <c r="M2404" s="5">
        <v>103.99</v>
      </c>
      <c r="N2404" s="6">
        <v>0</v>
      </c>
      <c r="O2404" s="5">
        <v>50.36</v>
      </c>
      <c r="P2404" s="5">
        <f t="shared" si="148"/>
        <v>207.98</v>
      </c>
      <c r="Q2404" s="5">
        <f t="shared" si="149"/>
        <v>100.72</v>
      </c>
      <c r="R2404" s="5">
        <f t="shared" si="150"/>
        <v>107.25999999999999</v>
      </c>
      <c r="S2404" s="7">
        <f t="shared" si="151"/>
        <v>0.51572266564092695</v>
      </c>
    </row>
    <row r="2405" spans="1:19" ht="15.6">
      <c r="A2405" s="2">
        <v>695</v>
      </c>
      <c r="B2405" s="3">
        <v>46346</v>
      </c>
      <c r="C2405" s="4">
        <f>YEAR(SalesDataTable[[#This Row],[Order Date]])</f>
        <v>2026</v>
      </c>
      <c r="D2405" s="10" t="str">
        <f>"Q"&amp;ROUNDUP(MONTH(SalesDataTable[[#This Row],[Order Date]])/3,0)</f>
        <v>Q4</v>
      </c>
      <c r="E2405" s="4" t="str">
        <f>TEXT(SalesDataTable[[#This Row],[Order Date]],"mmm")</f>
        <v>Nov</v>
      </c>
      <c r="F2405" s="4" t="s">
        <v>11</v>
      </c>
      <c r="G2405" s="4" t="s">
        <v>18</v>
      </c>
      <c r="H2405" s="4" t="s">
        <v>2</v>
      </c>
      <c r="I2405" s="4" t="s">
        <v>3</v>
      </c>
      <c r="J2405" s="4" t="s">
        <v>14</v>
      </c>
      <c r="K2405" s="4" t="s">
        <v>15</v>
      </c>
      <c r="L2405" s="8">
        <v>1</v>
      </c>
      <c r="M2405" s="5">
        <v>36.909999999999997</v>
      </c>
      <c r="N2405" s="6">
        <v>0.1</v>
      </c>
      <c r="O2405" s="5">
        <v>13.43</v>
      </c>
      <c r="P2405" s="5">
        <f t="shared" si="148"/>
        <v>33.219000000000001</v>
      </c>
      <c r="Q2405" s="5">
        <f t="shared" si="149"/>
        <v>13.43</v>
      </c>
      <c r="R2405" s="5">
        <f t="shared" si="150"/>
        <v>19.789000000000001</v>
      </c>
      <c r="S2405" s="7">
        <f t="shared" si="151"/>
        <v>0.59571329660736327</v>
      </c>
    </row>
    <row r="2406" spans="1:19" ht="15.6">
      <c r="A2406" s="2">
        <v>1127</v>
      </c>
      <c r="B2406" s="3">
        <v>46346</v>
      </c>
      <c r="C2406" s="4">
        <f>YEAR(SalesDataTable[[#This Row],[Order Date]])</f>
        <v>2026</v>
      </c>
      <c r="D2406" s="10" t="str">
        <f>"Q"&amp;ROUNDUP(MONTH(SalesDataTable[[#This Row],[Order Date]])/3,0)</f>
        <v>Q4</v>
      </c>
      <c r="E2406" s="4" t="str">
        <f>TEXT(SalesDataTable[[#This Row],[Order Date]],"mmm")</f>
        <v>Nov</v>
      </c>
      <c r="F2406" s="4" t="s">
        <v>0</v>
      </c>
      <c r="G2406" s="4" t="s">
        <v>1</v>
      </c>
      <c r="H2406" s="4" t="s">
        <v>28</v>
      </c>
      <c r="I2406" s="4" t="s">
        <v>13</v>
      </c>
      <c r="J2406" s="4" t="s">
        <v>4</v>
      </c>
      <c r="K2406" s="4" t="s">
        <v>5</v>
      </c>
      <c r="L2406" s="8">
        <v>2</v>
      </c>
      <c r="M2406" s="5">
        <v>81.02</v>
      </c>
      <c r="N2406" s="6">
        <v>0</v>
      </c>
      <c r="O2406" s="5">
        <v>43.22</v>
      </c>
      <c r="P2406" s="5">
        <f t="shared" si="148"/>
        <v>162.04</v>
      </c>
      <c r="Q2406" s="5">
        <f t="shared" si="149"/>
        <v>86.44</v>
      </c>
      <c r="R2406" s="5">
        <f t="shared" si="150"/>
        <v>75.599999999999994</v>
      </c>
      <c r="S2406" s="7">
        <f t="shared" si="151"/>
        <v>0.46655146877314241</v>
      </c>
    </row>
    <row r="2407" spans="1:19" ht="15.6">
      <c r="A2407" s="2">
        <v>1174</v>
      </c>
      <c r="B2407" s="3">
        <v>46346</v>
      </c>
      <c r="C2407" s="4">
        <f>YEAR(SalesDataTable[[#This Row],[Order Date]])</f>
        <v>2026</v>
      </c>
      <c r="D2407" s="10" t="str">
        <f>"Q"&amp;ROUNDUP(MONTH(SalesDataTable[[#This Row],[Order Date]])/3,0)</f>
        <v>Q4</v>
      </c>
      <c r="E2407" s="4" t="str">
        <f>TEXT(SalesDataTable[[#This Row],[Order Date]],"mmm")</f>
        <v>Nov</v>
      </c>
      <c r="F2407" s="4" t="s">
        <v>0</v>
      </c>
      <c r="G2407" s="4" t="s">
        <v>1</v>
      </c>
      <c r="H2407" s="4" t="s">
        <v>28</v>
      </c>
      <c r="I2407" s="4" t="s">
        <v>13</v>
      </c>
      <c r="J2407" s="4" t="s">
        <v>14</v>
      </c>
      <c r="K2407" s="4" t="s">
        <v>48</v>
      </c>
      <c r="L2407" s="8">
        <v>3</v>
      </c>
      <c r="M2407" s="5">
        <v>164.36</v>
      </c>
      <c r="N2407" s="6">
        <v>0.05</v>
      </c>
      <c r="O2407" s="5">
        <v>88.7</v>
      </c>
      <c r="P2407" s="5">
        <f t="shared" si="148"/>
        <v>468.42600000000004</v>
      </c>
      <c r="Q2407" s="5">
        <f t="shared" si="149"/>
        <v>266.10000000000002</v>
      </c>
      <c r="R2407" s="5">
        <f t="shared" si="150"/>
        <v>202.32600000000002</v>
      </c>
      <c r="S2407" s="7">
        <f t="shared" si="151"/>
        <v>0.43192734818306416</v>
      </c>
    </row>
    <row r="2408" spans="1:19" ht="15.6">
      <c r="A2408" s="2">
        <v>3968</v>
      </c>
      <c r="B2408" s="3">
        <v>46346</v>
      </c>
      <c r="C2408" s="4">
        <f>YEAR(SalesDataTable[[#This Row],[Order Date]])</f>
        <v>2026</v>
      </c>
      <c r="D2408" s="10" t="str">
        <f>"Q"&amp;ROUNDUP(MONTH(SalesDataTable[[#This Row],[Order Date]])/3,0)</f>
        <v>Q4</v>
      </c>
      <c r="E2408" s="4" t="str">
        <f>TEXT(SalesDataTable[[#This Row],[Order Date]],"mmm")</f>
        <v>Nov</v>
      </c>
      <c r="F2408" s="4" t="s">
        <v>6</v>
      </c>
      <c r="G2408" s="4" t="s">
        <v>41</v>
      </c>
      <c r="H2408" s="4" t="s">
        <v>8</v>
      </c>
      <c r="I2408" s="4" t="s">
        <v>16</v>
      </c>
      <c r="J2408" s="4" t="s">
        <v>34</v>
      </c>
      <c r="K2408" s="4" t="s">
        <v>45</v>
      </c>
      <c r="L2408" s="8">
        <v>5</v>
      </c>
      <c r="M2408" s="5">
        <v>51.36</v>
      </c>
      <c r="N2408" s="6">
        <v>0.1</v>
      </c>
      <c r="O2408" s="5">
        <v>22.45</v>
      </c>
      <c r="P2408" s="5">
        <f t="shared" si="148"/>
        <v>231.12</v>
      </c>
      <c r="Q2408" s="5">
        <f t="shared" si="149"/>
        <v>112.25</v>
      </c>
      <c r="R2408" s="5">
        <f t="shared" si="150"/>
        <v>118.87</v>
      </c>
      <c r="S2408" s="7">
        <f t="shared" si="151"/>
        <v>0.51432156455520939</v>
      </c>
    </row>
    <row r="2409" spans="1:19" ht="15.6">
      <c r="A2409" s="2">
        <v>4049</v>
      </c>
      <c r="B2409" s="3">
        <v>46346</v>
      </c>
      <c r="C2409" s="4">
        <f>YEAR(SalesDataTable[[#This Row],[Order Date]])</f>
        <v>2026</v>
      </c>
      <c r="D2409" s="10" t="str">
        <f>"Q"&amp;ROUNDUP(MONTH(SalesDataTable[[#This Row],[Order Date]])/3,0)</f>
        <v>Q4</v>
      </c>
      <c r="E2409" s="4" t="str">
        <f>TEXT(SalesDataTable[[#This Row],[Order Date]],"mmm")</f>
        <v>Nov</v>
      </c>
      <c r="F2409" s="4" t="s">
        <v>11</v>
      </c>
      <c r="G2409" s="4" t="s">
        <v>52</v>
      </c>
      <c r="H2409" s="4" t="s">
        <v>28</v>
      </c>
      <c r="I2409" s="4" t="s">
        <v>3</v>
      </c>
      <c r="J2409" s="4" t="s">
        <v>14</v>
      </c>
      <c r="K2409" s="4" t="s">
        <v>15</v>
      </c>
      <c r="L2409" s="8">
        <v>1</v>
      </c>
      <c r="M2409" s="5">
        <v>36.590000000000003</v>
      </c>
      <c r="N2409" s="6">
        <v>0</v>
      </c>
      <c r="O2409" s="5">
        <v>13.73</v>
      </c>
      <c r="P2409" s="5">
        <f t="shared" si="148"/>
        <v>36.590000000000003</v>
      </c>
      <c r="Q2409" s="5">
        <f t="shared" si="149"/>
        <v>13.73</v>
      </c>
      <c r="R2409" s="5">
        <f t="shared" si="150"/>
        <v>22.860000000000003</v>
      </c>
      <c r="S2409" s="7">
        <f t="shared" si="151"/>
        <v>0.62476086362394101</v>
      </c>
    </row>
    <row r="2410" spans="1:19" ht="15.6">
      <c r="A2410" s="2">
        <v>3</v>
      </c>
      <c r="B2410" s="3">
        <v>46347</v>
      </c>
      <c r="C2410" s="4">
        <f>YEAR(SalesDataTable[[#This Row],[Order Date]])</f>
        <v>2026</v>
      </c>
      <c r="D2410" s="10" t="str">
        <f>"Q"&amp;ROUNDUP(MONTH(SalesDataTable[[#This Row],[Order Date]])/3,0)</f>
        <v>Q4</v>
      </c>
      <c r="E2410" s="4" t="str">
        <f>TEXT(SalesDataTable[[#This Row],[Order Date]],"mmm")</f>
        <v>Nov</v>
      </c>
      <c r="F2410" s="4" t="s">
        <v>20</v>
      </c>
      <c r="G2410" s="4" t="s">
        <v>31</v>
      </c>
      <c r="H2410" s="4" t="s">
        <v>19</v>
      </c>
      <c r="I2410" s="4" t="s">
        <v>3</v>
      </c>
      <c r="J2410" s="4" t="s">
        <v>23</v>
      </c>
      <c r="K2410" s="4" t="s">
        <v>51</v>
      </c>
      <c r="L2410" s="8">
        <v>5</v>
      </c>
      <c r="M2410" s="5">
        <v>122.33</v>
      </c>
      <c r="N2410" s="6">
        <v>0.15</v>
      </c>
      <c r="O2410" s="5">
        <v>58.98</v>
      </c>
      <c r="P2410" s="5">
        <f t="shared" si="148"/>
        <v>519.90249999999992</v>
      </c>
      <c r="Q2410" s="5">
        <f t="shared" si="149"/>
        <v>294.89999999999998</v>
      </c>
      <c r="R2410" s="5">
        <f t="shared" si="150"/>
        <v>225.00249999999994</v>
      </c>
      <c r="S2410" s="7">
        <f t="shared" si="151"/>
        <v>0.43277826130861069</v>
      </c>
    </row>
    <row r="2411" spans="1:19" ht="15.6">
      <c r="A2411" s="2">
        <v>1603</v>
      </c>
      <c r="B2411" s="3">
        <v>46347</v>
      </c>
      <c r="C2411" s="4">
        <f>YEAR(SalesDataTable[[#This Row],[Order Date]])</f>
        <v>2026</v>
      </c>
      <c r="D2411" s="10" t="str">
        <f>"Q"&amp;ROUNDUP(MONTH(SalesDataTable[[#This Row],[Order Date]])/3,0)</f>
        <v>Q4</v>
      </c>
      <c r="E2411" s="4" t="str">
        <f>TEXT(SalesDataTable[[#This Row],[Order Date]],"mmm")</f>
        <v>Nov</v>
      </c>
      <c r="F2411" s="4" t="s">
        <v>20</v>
      </c>
      <c r="G2411" s="4" t="s">
        <v>33</v>
      </c>
      <c r="H2411" s="4" t="s">
        <v>2</v>
      </c>
      <c r="I2411" s="4" t="s">
        <v>3</v>
      </c>
      <c r="J2411" s="4" t="s">
        <v>23</v>
      </c>
      <c r="K2411" s="4" t="s">
        <v>40</v>
      </c>
      <c r="L2411" s="8">
        <v>1</v>
      </c>
      <c r="M2411" s="5">
        <v>83.49</v>
      </c>
      <c r="N2411" s="6">
        <v>0.05</v>
      </c>
      <c r="O2411" s="5">
        <v>39.659999999999997</v>
      </c>
      <c r="P2411" s="5">
        <f t="shared" si="148"/>
        <v>79.315499999999986</v>
      </c>
      <c r="Q2411" s="5">
        <f t="shared" si="149"/>
        <v>39.659999999999997</v>
      </c>
      <c r="R2411" s="5">
        <f t="shared" si="150"/>
        <v>39.655499999999989</v>
      </c>
      <c r="S2411" s="7">
        <f t="shared" si="151"/>
        <v>0.49997163227868446</v>
      </c>
    </row>
    <row r="2412" spans="1:19" ht="15.6">
      <c r="A2412" s="2">
        <v>2073</v>
      </c>
      <c r="B2412" s="3">
        <v>46347</v>
      </c>
      <c r="C2412" s="4">
        <f>YEAR(SalesDataTable[[#This Row],[Order Date]])</f>
        <v>2026</v>
      </c>
      <c r="D2412" s="10" t="str">
        <f>"Q"&amp;ROUNDUP(MONTH(SalesDataTable[[#This Row],[Order Date]])/3,0)</f>
        <v>Q4</v>
      </c>
      <c r="E2412" s="4" t="str">
        <f>TEXT(SalesDataTable[[#This Row],[Order Date]],"mmm")</f>
        <v>Nov</v>
      </c>
      <c r="F2412" s="4" t="s">
        <v>6</v>
      </c>
      <c r="G2412" s="4" t="s">
        <v>43</v>
      </c>
      <c r="H2412" s="4" t="s">
        <v>2</v>
      </c>
      <c r="I2412" s="4" t="s">
        <v>13</v>
      </c>
      <c r="J2412" s="4" t="s">
        <v>4</v>
      </c>
      <c r="K2412" s="4" t="s">
        <v>22</v>
      </c>
      <c r="L2412" s="8">
        <v>2</v>
      </c>
      <c r="M2412" s="5">
        <v>51.48</v>
      </c>
      <c r="N2412" s="6">
        <v>0.1</v>
      </c>
      <c r="O2412" s="5">
        <v>22.51</v>
      </c>
      <c r="P2412" s="5">
        <f t="shared" si="148"/>
        <v>92.664000000000001</v>
      </c>
      <c r="Q2412" s="5">
        <f t="shared" si="149"/>
        <v>45.02</v>
      </c>
      <c r="R2412" s="5">
        <f t="shared" si="150"/>
        <v>47.643999999999998</v>
      </c>
      <c r="S2412" s="7">
        <f t="shared" si="151"/>
        <v>0.51415868082534744</v>
      </c>
    </row>
    <row r="2413" spans="1:19" ht="15.6">
      <c r="A2413" s="2">
        <v>2487</v>
      </c>
      <c r="B2413" s="3">
        <v>46347</v>
      </c>
      <c r="C2413" s="4">
        <f>YEAR(SalesDataTable[[#This Row],[Order Date]])</f>
        <v>2026</v>
      </c>
      <c r="D2413" s="10" t="str">
        <f>"Q"&amp;ROUNDUP(MONTH(SalesDataTable[[#This Row],[Order Date]])/3,0)</f>
        <v>Q4</v>
      </c>
      <c r="E2413" s="4" t="str">
        <f>TEXT(SalesDataTable[[#This Row],[Order Date]],"mmm")</f>
        <v>Nov</v>
      </c>
      <c r="F2413" s="4" t="s">
        <v>11</v>
      </c>
      <c r="G2413" s="4" t="s">
        <v>12</v>
      </c>
      <c r="H2413" s="4" t="s">
        <v>28</v>
      </c>
      <c r="I2413" s="4" t="s">
        <v>13</v>
      </c>
      <c r="J2413" s="4" t="s">
        <v>23</v>
      </c>
      <c r="K2413" s="4" t="s">
        <v>51</v>
      </c>
      <c r="L2413" s="8">
        <v>1</v>
      </c>
      <c r="M2413" s="5">
        <v>123.43</v>
      </c>
      <c r="N2413" s="6">
        <v>0.15</v>
      </c>
      <c r="O2413" s="5">
        <v>60.8</v>
      </c>
      <c r="P2413" s="5">
        <f t="shared" si="148"/>
        <v>104.91550000000001</v>
      </c>
      <c r="Q2413" s="5">
        <f t="shared" si="149"/>
        <v>60.8</v>
      </c>
      <c r="R2413" s="5">
        <f t="shared" si="150"/>
        <v>44.115500000000011</v>
      </c>
      <c r="S2413" s="7">
        <f t="shared" si="151"/>
        <v>0.42048601017008935</v>
      </c>
    </row>
    <row r="2414" spans="1:19" ht="15.6">
      <c r="A2414" s="2">
        <v>3407</v>
      </c>
      <c r="B2414" s="3">
        <v>46347</v>
      </c>
      <c r="C2414" s="4">
        <f>YEAR(SalesDataTable[[#This Row],[Order Date]])</f>
        <v>2026</v>
      </c>
      <c r="D2414" s="10" t="str">
        <f>"Q"&amp;ROUNDUP(MONTH(SalesDataTable[[#This Row],[Order Date]])/3,0)</f>
        <v>Q4</v>
      </c>
      <c r="E2414" s="4" t="str">
        <f>TEXT(SalesDataTable[[#This Row],[Order Date]],"mmm")</f>
        <v>Nov</v>
      </c>
      <c r="F2414" s="4" t="s">
        <v>20</v>
      </c>
      <c r="G2414" s="4" t="s">
        <v>31</v>
      </c>
      <c r="H2414" s="4" t="s">
        <v>2</v>
      </c>
      <c r="I2414" s="4" t="s">
        <v>13</v>
      </c>
      <c r="J2414" s="4" t="s">
        <v>14</v>
      </c>
      <c r="K2414" s="4" t="s">
        <v>48</v>
      </c>
      <c r="L2414" s="8">
        <v>1</v>
      </c>
      <c r="M2414" s="5">
        <v>164.85</v>
      </c>
      <c r="N2414" s="6">
        <v>0.1</v>
      </c>
      <c r="O2414" s="5">
        <v>89.4</v>
      </c>
      <c r="P2414" s="5">
        <f t="shared" si="148"/>
        <v>148.36500000000001</v>
      </c>
      <c r="Q2414" s="5">
        <f t="shared" si="149"/>
        <v>89.4</v>
      </c>
      <c r="R2414" s="5">
        <f t="shared" si="150"/>
        <v>58.965000000000003</v>
      </c>
      <c r="S2414" s="7">
        <f t="shared" si="151"/>
        <v>0.39743200889697705</v>
      </c>
    </row>
    <row r="2415" spans="1:19" ht="15.6">
      <c r="A2415" s="2">
        <v>4052</v>
      </c>
      <c r="B2415" s="3">
        <v>46347</v>
      </c>
      <c r="C2415" s="4">
        <f>YEAR(SalesDataTable[[#This Row],[Order Date]])</f>
        <v>2026</v>
      </c>
      <c r="D2415" s="10" t="str">
        <f>"Q"&amp;ROUNDUP(MONTH(SalesDataTable[[#This Row],[Order Date]])/3,0)</f>
        <v>Q4</v>
      </c>
      <c r="E2415" s="4" t="str">
        <f>TEXT(SalesDataTable[[#This Row],[Order Date]],"mmm")</f>
        <v>Nov</v>
      </c>
      <c r="F2415" s="4" t="s">
        <v>0</v>
      </c>
      <c r="G2415" s="4" t="s">
        <v>1</v>
      </c>
      <c r="H2415" s="4" t="s">
        <v>2</v>
      </c>
      <c r="I2415" s="4" t="s">
        <v>13</v>
      </c>
      <c r="J2415" s="4" t="s">
        <v>14</v>
      </c>
      <c r="K2415" s="4" t="s">
        <v>32</v>
      </c>
      <c r="L2415" s="8">
        <v>1</v>
      </c>
      <c r="M2415" s="5">
        <v>46.82</v>
      </c>
      <c r="N2415" s="6">
        <v>0.2</v>
      </c>
      <c r="O2415" s="5">
        <v>18.27</v>
      </c>
      <c r="P2415" s="5">
        <f t="shared" si="148"/>
        <v>37.456000000000003</v>
      </c>
      <c r="Q2415" s="5">
        <f t="shared" si="149"/>
        <v>18.27</v>
      </c>
      <c r="R2415" s="5">
        <f t="shared" si="150"/>
        <v>19.186000000000003</v>
      </c>
      <c r="S2415" s="7">
        <f t="shared" si="151"/>
        <v>0.51222768047842804</v>
      </c>
    </row>
    <row r="2416" spans="1:19" ht="15.6">
      <c r="A2416" s="2">
        <v>119</v>
      </c>
      <c r="B2416" s="3">
        <v>46348</v>
      </c>
      <c r="C2416" s="4">
        <f>YEAR(SalesDataTable[[#This Row],[Order Date]])</f>
        <v>2026</v>
      </c>
      <c r="D2416" s="10" t="str">
        <f>"Q"&amp;ROUNDUP(MONTH(SalesDataTable[[#This Row],[Order Date]])/3,0)</f>
        <v>Q4</v>
      </c>
      <c r="E2416" s="4" t="str">
        <f>TEXT(SalesDataTable[[#This Row],[Order Date]],"mmm")</f>
        <v>Nov</v>
      </c>
      <c r="F2416" s="4" t="s">
        <v>0</v>
      </c>
      <c r="G2416" s="4" t="s">
        <v>36</v>
      </c>
      <c r="H2416" s="4" t="s">
        <v>2</v>
      </c>
      <c r="I2416" s="4" t="s">
        <v>13</v>
      </c>
      <c r="J2416" s="4" t="s">
        <v>34</v>
      </c>
      <c r="K2416" s="4" t="s">
        <v>35</v>
      </c>
      <c r="L2416" s="8">
        <v>1</v>
      </c>
      <c r="M2416" s="5">
        <v>41.16</v>
      </c>
      <c r="N2416" s="6">
        <v>0.1</v>
      </c>
      <c r="O2416" s="5">
        <v>14.82</v>
      </c>
      <c r="P2416" s="5">
        <f t="shared" si="148"/>
        <v>37.043999999999997</v>
      </c>
      <c r="Q2416" s="5">
        <f t="shared" si="149"/>
        <v>14.82</v>
      </c>
      <c r="R2416" s="5">
        <f t="shared" si="150"/>
        <v>22.223999999999997</v>
      </c>
      <c r="S2416" s="7">
        <f t="shared" si="151"/>
        <v>0.59993521218011014</v>
      </c>
    </row>
    <row r="2417" spans="1:19" ht="15.6">
      <c r="A2417" s="2">
        <v>298</v>
      </c>
      <c r="B2417" s="3">
        <v>46348</v>
      </c>
      <c r="C2417" s="4">
        <f>YEAR(SalesDataTable[[#This Row],[Order Date]])</f>
        <v>2026</v>
      </c>
      <c r="D2417" s="10" t="str">
        <f>"Q"&amp;ROUNDUP(MONTH(SalesDataTable[[#This Row],[Order Date]])/3,0)</f>
        <v>Q4</v>
      </c>
      <c r="E2417" s="4" t="str">
        <f>TEXT(SalesDataTable[[#This Row],[Order Date]],"mmm")</f>
        <v>Nov</v>
      </c>
      <c r="F2417" s="4" t="s">
        <v>6</v>
      </c>
      <c r="G2417" s="4" t="s">
        <v>43</v>
      </c>
      <c r="H2417" s="4" t="s">
        <v>28</v>
      </c>
      <c r="I2417" s="4" t="s">
        <v>13</v>
      </c>
      <c r="J2417" s="4" t="s">
        <v>23</v>
      </c>
      <c r="K2417" s="4" t="s">
        <v>29</v>
      </c>
      <c r="L2417" s="8">
        <v>1</v>
      </c>
      <c r="M2417" s="5">
        <v>196.08</v>
      </c>
      <c r="N2417" s="6">
        <v>0.1</v>
      </c>
      <c r="O2417" s="5">
        <v>104.19</v>
      </c>
      <c r="P2417" s="5">
        <f t="shared" si="148"/>
        <v>176.47200000000001</v>
      </c>
      <c r="Q2417" s="5">
        <f t="shared" si="149"/>
        <v>104.19</v>
      </c>
      <c r="R2417" s="5">
        <f t="shared" si="150"/>
        <v>72.282000000000011</v>
      </c>
      <c r="S2417" s="7">
        <f t="shared" si="151"/>
        <v>0.40959472324221408</v>
      </c>
    </row>
    <row r="2418" spans="1:19" ht="15.6">
      <c r="A2418" s="2">
        <v>419</v>
      </c>
      <c r="B2418" s="3">
        <v>46348</v>
      </c>
      <c r="C2418" s="4">
        <f>YEAR(SalesDataTable[[#This Row],[Order Date]])</f>
        <v>2026</v>
      </c>
      <c r="D2418" s="10" t="str">
        <f>"Q"&amp;ROUNDUP(MONTH(SalesDataTable[[#This Row],[Order Date]])/3,0)</f>
        <v>Q4</v>
      </c>
      <c r="E2418" s="4" t="str">
        <f>TEXT(SalesDataTable[[#This Row],[Order Date]],"mmm")</f>
        <v>Nov</v>
      </c>
      <c r="F2418" s="4" t="s">
        <v>20</v>
      </c>
      <c r="G2418" s="4" t="s">
        <v>33</v>
      </c>
      <c r="H2418" s="4" t="s">
        <v>19</v>
      </c>
      <c r="I2418" s="4" t="s">
        <v>13</v>
      </c>
      <c r="J2418" s="4" t="s">
        <v>23</v>
      </c>
      <c r="K2418" s="4" t="s">
        <v>29</v>
      </c>
      <c r="L2418" s="8">
        <v>1</v>
      </c>
      <c r="M2418" s="5">
        <v>192.62</v>
      </c>
      <c r="N2418" s="6">
        <v>0.1</v>
      </c>
      <c r="O2418" s="5">
        <v>105.97</v>
      </c>
      <c r="P2418" s="5">
        <f t="shared" si="148"/>
        <v>173.358</v>
      </c>
      <c r="Q2418" s="5">
        <f t="shared" si="149"/>
        <v>105.97</v>
      </c>
      <c r="R2418" s="5">
        <f t="shared" si="150"/>
        <v>67.388000000000005</v>
      </c>
      <c r="S2418" s="7">
        <f t="shared" si="151"/>
        <v>0.38872160500236508</v>
      </c>
    </row>
    <row r="2419" spans="1:19" ht="15.6">
      <c r="A2419" s="2">
        <v>1181</v>
      </c>
      <c r="B2419" s="3">
        <v>46348</v>
      </c>
      <c r="C2419" s="4">
        <f>YEAR(SalesDataTable[[#This Row],[Order Date]])</f>
        <v>2026</v>
      </c>
      <c r="D2419" s="10" t="str">
        <f>"Q"&amp;ROUNDUP(MONTH(SalesDataTable[[#This Row],[Order Date]])/3,0)</f>
        <v>Q4</v>
      </c>
      <c r="E2419" s="4" t="str">
        <f>TEXT(SalesDataTable[[#This Row],[Order Date]],"mmm")</f>
        <v>Nov</v>
      </c>
      <c r="F2419" s="4" t="s">
        <v>6</v>
      </c>
      <c r="G2419" s="4" t="s">
        <v>43</v>
      </c>
      <c r="H2419" s="4" t="s">
        <v>28</v>
      </c>
      <c r="I2419" s="4" t="s">
        <v>13</v>
      </c>
      <c r="J2419" s="4" t="s">
        <v>4</v>
      </c>
      <c r="K2419" s="4" t="s">
        <v>30</v>
      </c>
      <c r="L2419" s="8">
        <v>2</v>
      </c>
      <c r="M2419" s="5">
        <v>102.87</v>
      </c>
      <c r="N2419" s="6">
        <v>0.05</v>
      </c>
      <c r="O2419" s="5">
        <v>51.69</v>
      </c>
      <c r="P2419" s="5">
        <f t="shared" si="148"/>
        <v>195.453</v>
      </c>
      <c r="Q2419" s="5">
        <f t="shared" si="149"/>
        <v>103.38</v>
      </c>
      <c r="R2419" s="5">
        <f t="shared" si="150"/>
        <v>92.073000000000008</v>
      </c>
      <c r="S2419" s="7">
        <f t="shared" si="151"/>
        <v>0.4710748875688785</v>
      </c>
    </row>
    <row r="2420" spans="1:19" ht="15.6">
      <c r="A2420" s="2">
        <v>1924</v>
      </c>
      <c r="B2420" s="3">
        <v>46348</v>
      </c>
      <c r="C2420" s="4">
        <f>YEAR(SalesDataTable[[#This Row],[Order Date]])</f>
        <v>2026</v>
      </c>
      <c r="D2420" s="10" t="str">
        <f>"Q"&amp;ROUNDUP(MONTH(SalesDataTable[[#This Row],[Order Date]])/3,0)</f>
        <v>Q4</v>
      </c>
      <c r="E2420" s="4" t="str">
        <f>TEXT(SalesDataTable[[#This Row],[Order Date]],"mmm")</f>
        <v>Nov</v>
      </c>
      <c r="F2420" s="4" t="s">
        <v>0</v>
      </c>
      <c r="G2420" s="4" t="s">
        <v>50</v>
      </c>
      <c r="H2420" s="4" t="s">
        <v>2</v>
      </c>
      <c r="I2420" s="4" t="s">
        <v>13</v>
      </c>
      <c r="J2420" s="4" t="s">
        <v>4</v>
      </c>
      <c r="K2420" s="4" t="s">
        <v>22</v>
      </c>
      <c r="L2420" s="8">
        <v>3</v>
      </c>
      <c r="M2420" s="5">
        <v>50.99</v>
      </c>
      <c r="N2420" s="6">
        <v>0.2</v>
      </c>
      <c r="O2420" s="5">
        <v>22.53</v>
      </c>
      <c r="P2420" s="5">
        <f t="shared" si="148"/>
        <v>122.376</v>
      </c>
      <c r="Q2420" s="5">
        <f t="shared" si="149"/>
        <v>67.59</v>
      </c>
      <c r="R2420" s="5">
        <f t="shared" si="150"/>
        <v>54.786000000000001</v>
      </c>
      <c r="S2420" s="7">
        <f t="shared" si="151"/>
        <v>0.44768582074916652</v>
      </c>
    </row>
    <row r="2421" spans="1:19" ht="15.6">
      <c r="A2421" s="2">
        <v>3829</v>
      </c>
      <c r="B2421" s="3">
        <v>46348</v>
      </c>
      <c r="C2421" s="4">
        <f>YEAR(SalesDataTable[[#This Row],[Order Date]])</f>
        <v>2026</v>
      </c>
      <c r="D2421" s="10" t="str">
        <f>"Q"&amp;ROUNDUP(MONTH(SalesDataTable[[#This Row],[Order Date]])/3,0)</f>
        <v>Q4</v>
      </c>
      <c r="E2421" s="4" t="str">
        <f>TEXT(SalesDataTable[[#This Row],[Order Date]],"mmm")</f>
        <v>Nov</v>
      </c>
      <c r="F2421" s="4" t="s">
        <v>6</v>
      </c>
      <c r="G2421" s="4" t="s">
        <v>43</v>
      </c>
      <c r="H2421" s="4" t="s">
        <v>19</v>
      </c>
      <c r="I2421" s="4" t="s">
        <v>13</v>
      </c>
      <c r="J2421" s="4" t="s">
        <v>4</v>
      </c>
      <c r="K2421" s="4" t="s">
        <v>26</v>
      </c>
      <c r="L2421" s="8">
        <v>1</v>
      </c>
      <c r="M2421" s="5">
        <v>39.94</v>
      </c>
      <c r="N2421" s="6">
        <v>0.1</v>
      </c>
      <c r="O2421" s="5">
        <v>16.89</v>
      </c>
      <c r="P2421" s="5">
        <f t="shared" si="148"/>
        <v>35.945999999999998</v>
      </c>
      <c r="Q2421" s="5">
        <f t="shared" si="149"/>
        <v>16.89</v>
      </c>
      <c r="R2421" s="5">
        <f t="shared" si="150"/>
        <v>19.055999999999997</v>
      </c>
      <c r="S2421" s="7">
        <f t="shared" si="151"/>
        <v>0.53012852612251704</v>
      </c>
    </row>
    <row r="2422" spans="1:19" ht="15.6">
      <c r="A2422" s="2">
        <v>5065</v>
      </c>
      <c r="B2422" s="3">
        <v>46348</v>
      </c>
      <c r="C2422" s="4">
        <f>YEAR(SalesDataTable[[#This Row],[Order Date]])</f>
        <v>2026</v>
      </c>
      <c r="D2422" s="10" t="str">
        <f>"Q"&amp;ROUNDUP(MONTH(SalesDataTable[[#This Row],[Order Date]])/3,0)</f>
        <v>Q4</v>
      </c>
      <c r="E2422" s="4" t="str">
        <f>TEXT(SalesDataTable[[#This Row],[Order Date]],"mmm")</f>
        <v>Nov</v>
      </c>
      <c r="F2422" s="4" t="s">
        <v>20</v>
      </c>
      <c r="G2422" s="4" t="s">
        <v>33</v>
      </c>
      <c r="H2422" s="4" t="s">
        <v>2</v>
      </c>
      <c r="I2422" s="4" t="s">
        <v>13</v>
      </c>
      <c r="J2422" s="4" t="s">
        <v>14</v>
      </c>
      <c r="K2422" s="4" t="s">
        <v>48</v>
      </c>
      <c r="L2422" s="8">
        <v>2</v>
      </c>
      <c r="M2422" s="5">
        <v>166.15</v>
      </c>
      <c r="N2422" s="6">
        <v>0</v>
      </c>
      <c r="O2422" s="5">
        <v>86.42</v>
      </c>
      <c r="P2422" s="5">
        <f t="shared" si="148"/>
        <v>332.3</v>
      </c>
      <c r="Q2422" s="5">
        <f t="shared" si="149"/>
        <v>172.84</v>
      </c>
      <c r="R2422" s="5">
        <f t="shared" si="150"/>
        <v>159.46</v>
      </c>
      <c r="S2422" s="7">
        <f t="shared" si="151"/>
        <v>0.47986758952753539</v>
      </c>
    </row>
    <row r="2423" spans="1:19" ht="15.6">
      <c r="A2423" s="2">
        <v>5146</v>
      </c>
      <c r="B2423" s="3">
        <v>46348</v>
      </c>
      <c r="C2423" s="4">
        <f>YEAR(SalesDataTable[[#This Row],[Order Date]])</f>
        <v>2026</v>
      </c>
      <c r="D2423" s="10" t="str">
        <f>"Q"&amp;ROUNDUP(MONTH(SalesDataTable[[#This Row],[Order Date]])/3,0)</f>
        <v>Q4</v>
      </c>
      <c r="E2423" s="4" t="str">
        <f>TEXT(SalesDataTable[[#This Row],[Order Date]],"mmm")</f>
        <v>Nov</v>
      </c>
      <c r="F2423" s="4" t="s">
        <v>6</v>
      </c>
      <c r="G2423" s="4" t="s">
        <v>27</v>
      </c>
      <c r="H2423" s="4" t="s">
        <v>2</v>
      </c>
      <c r="I2423" s="4" t="s">
        <v>13</v>
      </c>
      <c r="J2423" s="4" t="s">
        <v>34</v>
      </c>
      <c r="K2423" s="4" t="s">
        <v>42</v>
      </c>
      <c r="L2423" s="8">
        <v>1</v>
      </c>
      <c r="M2423" s="5">
        <v>35.79</v>
      </c>
      <c r="N2423" s="6">
        <v>0.1</v>
      </c>
      <c r="O2423" s="5">
        <v>14.17</v>
      </c>
      <c r="P2423" s="5">
        <f t="shared" si="148"/>
        <v>32.210999999999999</v>
      </c>
      <c r="Q2423" s="5">
        <f t="shared" si="149"/>
        <v>14.17</v>
      </c>
      <c r="R2423" s="5">
        <f t="shared" si="150"/>
        <v>18.040999999999997</v>
      </c>
      <c r="S2423" s="7">
        <f t="shared" si="151"/>
        <v>0.56008816863804278</v>
      </c>
    </row>
    <row r="2424" spans="1:19" ht="15.6">
      <c r="A2424" s="2">
        <v>320</v>
      </c>
      <c r="B2424" s="3">
        <v>46349</v>
      </c>
      <c r="C2424" s="4">
        <f>YEAR(SalesDataTable[[#This Row],[Order Date]])</f>
        <v>2026</v>
      </c>
      <c r="D2424" s="10" t="str">
        <f>"Q"&amp;ROUNDUP(MONTH(SalesDataTable[[#This Row],[Order Date]])/3,0)</f>
        <v>Q4</v>
      </c>
      <c r="E2424" s="4" t="str">
        <f>TEXT(SalesDataTable[[#This Row],[Order Date]],"mmm")</f>
        <v>Nov</v>
      </c>
      <c r="F2424" s="4" t="s">
        <v>11</v>
      </c>
      <c r="G2424" s="4" t="s">
        <v>12</v>
      </c>
      <c r="H2424" s="4" t="s">
        <v>2</v>
      </c>
      <c r="I2424" s="4" t="s">
        <v>13</v>
      </c>
      <c r="J2424" s="4" t="s">
        <v>23</v>
      </c>
      <c r="K2424" s="4" t="s">
        <v>29</v>
      </c>
      <c r="L2424" s="8">
        <v>5</v>
      </c>
      <c r="M2424" s="5">
        <v>196.53</v>
      </c>
      <c r="N2424" s="6">
        <v>0.15</v>
      </c>
      <c r="O2424" s="5">
        <v>105.01</v>
      </c>
      <c r="P2424" s="5">
        <f t="shared" si="148"/>
        <v>835.25249999999994</v>
      </c>
      <c r="Q2424" s="5">
        <f t="shared" si="149"/>
        <v>525.05000000000007</v>
      </c>
      <c r="R2424" s="5">
        <f t="shared" si="150"/>
        <v>310.20249999999987</v>
      </c>
      <c r="S2424" s="7">
        <f t="shared" si="151"/>
        <v>0.37138769414039452</v>
      </c>
    </row>
    <row r="2425" spans="1:19" ht="15.6">
      <c r="A2425" s="2">
        <v>1250</v>
      </c>
      <c r="B2425" s="3">
        <v>46349</v>
      </c>
      <c r="C2425" s="4">
        <f>YEAR(SalesDataTable[[#This Row],[Order Date]])</f>
        <v>2026</v>
      </c>
      <c r="D2425" s="10" t="str">
        <f>"Q"&amp;ROUNDUP(MONTH(SalesDataTable[[#This Row],[Order Date]])/3,0)</f>
        <v>Q4</v>
      </c>
      <c r="E2425" s="4" t="str">
        <f>TEXT(SalesDataTable[[#This Row],[Order Date]],"mmm")</f>
        <v>Nov</v>
      </c>
      <c r="F2425" s="4" t="s">
        <v>6</v>
      </c>
      <c r="G2425" s="4" t="s">
        <v>43</v>
      </c>
      <c r="H2425" s="4" t="s">
        <v>2</v>
      </c>
      <c r="I2425" s="4" t="s">
        <v>13</v>
      </c>
      <c r="J2425" s="4" t="s">
        <v>14</v>
      </c>
      <c r="K2425" s="4" t="s">
        <v>15</v>
      </c>
      <c r="L2425" s="8">
        <v>6</v>
      </c>
      <c r="M2425" s="5">
        <v>36.35</v>
      </c>
      <c r="N2425" s="6">
        <v>0</v>
      </c>
      <c r="O2425" s="5">
        <v>13.24</v>
      </c>
      <c r="P2425" s="5">
        <f t="shared" si="148"/>
        <v>218.10000000000002</v>
      </c>
      <c r="Q2425" s="5">
        <f t="shared" si="149"/>
        <v>79.44</v>
      </c>
      <c r="R2425" s="5">
        <f t="shared" si="150"/>
        <v>138.66000000000003</v>
      </c>
      <c r="S2425" s="7">
        <f t="shared" si="151"/>
        <v>0.63576341127922975</v>
      </c>
    </row>
    <row r="2426" spans="1:19" ht="15.6">
      <c r="A2426" s="2">
        <v>2584</v>
      </c>
      <c r="B2426" s="3">
        <v>46349</v>
      </c>
      <c r="C2426" s="4">
        <f>YEAR(SalesDataTable[[#This Row],[Order Date]])</f>
        <v>2026</v>
      </c>
      <c r="D2426" s="10" t="str">
        <f>"Q"&amp;ROUNDUP(MONTH(SalesDataTable[[#This Row],[Order Date]])/3,0)</f>
        <v>Q4</v>
      </c>
      <c r="E2426" s="4" t="str">
        <f>TEXT(SalesDataTable[[#This Row],[Order Date]],"mmm")</f>
        <v>Nov</v>
      </c>
      <c r="F2426" s="4" t="s">
        <v>6</v>
      </c>
      <c r="G2426" s="4" t="s">
        <v>27</v>
      </c>
      <c r="H2426" s="4" t="s">
        <v>8</v>
      </c>
      <c r="I2426" s="4" t="s">
        <v>3</v>
      </c>
      <c r="J2426" s="4" t="s">
        <v>23</v>
      </c>
      <c r="K2426" s="4" t="s">
        <v>29</v>
      </c>
      <c r="L2426" s="8">
        <v>15</v>
      </c>
      <c r="M2426" s="5">
        <v>192.23</v>
      </c>
      <c r="N2426" s="6">
        <v>0.15</v>
      </c>
      <c r="O2426" s="5">
        <v>106.34</v>
      </c>
      <c r="P2426" s="5">
        <f t="shared" si="148"/>
        <v>2450.9324999999999</v>
      </c>
      <c r="Q2426" s="5">
        <f t="shared" si="149"/>
        <v>1595.1000000000001</v>
      </c>
      <c r="R2426" s="5">
        <f t="shared" si="150"/>
        <v>855.83249999999975</v>
      </c>
      <c r="S2426" s="7">
        <f t="shared" si="151"/>
        <v>0.34918648310387979</v>
      </c>
    </row>
    <row r="2427" spans="1:19" ht="15.6">
      <c r="A2427" s="2">
        <v>2717</v>
      </c>
      <c r="B2427" s="3">
        <v>46349</v>
      </c>
      <c r="C2427" s="4">
        <f>YEAR(SalesDataTable[[#This Row],[Order Date]])</f>
        <v>2026</v>
      </c>
      <c r="D2427" s="10" t="str">
        <f>"Q"&amp;ROUNDUP(MONTH(SalesDataTable[[#This Row],[Order Date]])/3,0)</f>
        <v>Q4</v>
      </c>
      <c r="E2427" s="4" t="str">
        <f>TEXT(SalesDataTable[[#This Row],[Order Date]],"mmm")</f>
        <v>Nov</v>
      </c>
      <c r="F2427" s="4" t="s">
        <v>6</v>
      </c>
      <c r="G2427" s="4" t="s">
        <v>43</v>
      </c>
      <c r="H2427" s="4" t="s">
        <v>2</v>
      </c>
      <c r="I2427" s="4" t="s">
        <v>13</v>
      </c>
      <c r="J2427" s="4" t="s">
        <v>14</v>
      </c>
      <c r="K2427" s="4" t="s">
        <v>48</v>
      </c>
      <c r="L2427" s="8">
        <v>2</v>
      </c>
      <c r="M2427" s="5">
        <v>167.9</v>
      </c>
      <c r="N2427" s="6">
        <v>0.15</v>
      </c>
      <c r="O2427" s="5">
        <v>89.55</v>
      </c>
      <c r="P2427" s="5">
        <f t="shared" si="148"/>
        <v>285.43</v>
      </c>
      <c r="Q2427" s="5">
        <f t="shared" si="149"/>
        <v>179.1</v>
      </c>
      <c r="R2427" s="5">
        <f t="shared" si="150"/>
        <v>106.33000000000001</v>
      </c>
      <c r="S2427" s="7">
        <f t="shared" si="151"/>
        <v>0.37252566303471957</v>
      </c>
    </row>
    <row r="2428" spans="1:19" ht="15.6">
      <c r="A2428" s="2">
        <v>2737</v>
      </c>
      <c r="B2428" s="3">
        <v>46349</v>
      </c>
      <c r="C2428" s="4">
        <f>YEAR(SalesDataTable[[#This Row],[Order Date]])</f>
        <v>2026</v>
      </c>
      <c r="D2428" s="10" t="str">
        <f>"Q"&amp;ROUNDUP(MONTH(SalesDataTable[[#This Row],[Order Date]])/3,0)</f>
        <v>Q4</v>
      </c>
      <c r="E2428" s="4" t="str">
        <f>TEXT(SalesDataTable[[#This Row],[Order Date]],"mmm")</f>
        <v>Nov</v>
      </c>
      <c r="F2428" s="4" t="s">
        <v>6</v>
      </c>
      <c r="G2428" s="4" t="s">
        <v>27</v>
      </c>
      <c r="H2428" s="4" t="s">
        <v>2</v>
      </c>
      <c r="I2428" s="4" t="s">
        <v>16</v>
      </c>
      <c r="J2428" s="4" t="s">
        <v>23</v>
      </c>
      <c r="K2428" s="4" t="s">
        <v>40</v>
      </c>
      <c r="L2428" s="8">
        <v>2</v>
      </c>
      <c r="M2428" s="5">
        <v>80.709999999999994</v>
      </c>
      <c r="N2428" s="6">
        <v>0.1</v>
      </c>
      <c r="O2428" s="5">
        <v>39.33</v>
      </c>
      <c r="P2428" s="5">
        <f t="shared" si="148"/>
        <v>145.27799999999999</v>
      </c>
      <c r="Q2428" s="5">
        <f t="shared" si="149"/>
        <v>78.66</v>
      </c>
      <c r="R2428" s="5">
        <f t="shared" si="150"/>
        <v>66.617999999999995</v>
      </c>
      <c r="S2428" s="7">
        <f t="shared" si="151"/>
        <v>0.45855532152149669</v>
      </c>
    </row>
    <row r="2429" spans="1:19" ht="15.6">
      <c r="A2429" s="2">
        <v>3021</v>
      </c>
      <c r="B2429" s="3">
        <v>46349</v>
      </c>
      <c r="C2429" s="4">
        <f>YEAR(SalesDataTable[[#This Row],[Order Date]])</f>
        <v>2026</v>
      </c>
      <c r="D2429" s="10" t="str">
        <f>"Q"&amp;ROUNDUP(MONTH(SalesDataTable[[#This Row],[Order Date]])/3,0)</f>
        <v>Q4</v>
      </c>
      <c r="E2429" s="4" t="str">
        <f>TEXT(SalesDataTable[[#This Row],[Order Date]],"mmm")</f>
        <v>Nov</v>
      </c>
      <c r="F2429" s="4" t="s">
        <v>0</v>
      </c>
      <c r="G2429" s="4" t="s">
        <v>50</v>
      </c>
      <c r="H2429" s="4" t="s">
        <v>2</v>
      </c>
      <c r="I2429" s="4" t="s">
        <v>16</v>
      </c>
      <c r="J2429" s="4" t="s">
        <v>9</v>
      </c>
      <c r="K2429" s="4" t="s">
        <v>46</v>
      </c>
      <c r="L2429" s="8">
        <v>1</v>
      </c>
      <c r="M2429" s="5">
        <v>71.66</v>
      </c>
      <c r="N2429" s="6">
        <v>0.2</v>
      </c>
      <c r="O2429" s="5">
        <v>31.83</v>
      </c>
      <c r="P2429" s="5">
        <f t="shared" si="148"/>
        <v>57.328000000000003</v>
      </c>
      <c r="Q2429" s="5">
        <f t="shared" si="149"/>
        <v>31.83</v>
      </c>
      <c r="R2429" s="5">
        <f t="shared" si="150"/>
        <v>25.498000000000005</v>
      </c>
      <c r="S2429" s="7">
        <f t="shared" si="151"/>
        <v>0.44477393245883345</v>
      </c>
    </row>
    <row r="2430" spans="1:19" ht="15.6">
      <c r="A2430" s="2">
        <v>5199</v>
      </c>
      <c r="B2430" s="3">
        <v>46349</v>
      </c>
      <c r="C2430" s="4">
        <f>YEAR(SalesDataTable[[#This Row],[Order Date]])</f>
        <v>2026</v>
      </c>
      <c r="D2430" s="10" t="str">
        <f>"Q"&amp;ROUNDUP(MONTH(SalesDataTable[[#This Row],[Order Date]])/3,0)</f>
        <v>Q4</v>
      </c>
      <c r="E2430" s="4" t="str">
        <f>TEXT(SalesDataTable[[#This Row],[Order Date]],"mmm")</f>
        <v>Nov</v>
      </c>
      <c r="F2430" s="4" t="s">
        <v>11</v>
      </c>
      <c r="G2430" s="4" t="s">
        <v>18</v>
      </c>
      <c r="H2430" s="4" t="s">
        <v>2</v>
      </c>
      <c r="I2430" s="4" t="s">
        <v>3</v>
      </c>
      <c r="J2430" s="4" t="s">
        <v>23</v>
      </c>
      <c r="K2430" s="4" t="s">
        <v>51</v>
      </c>
      <c r="L2430" s="8">
        <v>5</v>
      </c>
      <c r="M2430" s="5">
        <v>125.23</v>
      </c>
      <c r="N2430" s="6">
        <v>0.05</v>
      </c>
      <c r="O2430" s="5">
        <v>59.84</v>
      </c>
      <c r="P2430" s="5">
        <f t="shared" si="148"/>
        <v>594.84249999999997</v>
      </c>
      <c r="Q2430" s="5">
        <f t="shared" si="149"/>
        <v>299.20000000000005</v>
      </c>
      <c r="R2430" s="5">
        <f t="shared" si="150"/>
        <v>295.64249999999993</v>
      </c>
      <c r="S2430" s="7">
        <f t="shared" si="151"/>
        <v>0.49700971265503041</v>
      </c>
    </row>
    <row r="2431" spans="1:19" ht="15.6">
      <c r="A2431" s="2">
        <v>1202</v>
      </c>
      <c r="B2431" s="3">
        <v>46350</v>
      </c>
      <c r="C2431" s="4">
        <f>YEAR(SalesDataTable[[#This Row],[Order Date]])</f>
        <v>2026</v>
      </c>
      <c r="D2431" s="10" t="str">
        <f>"Q"&amp;ROUNDUP(MONTH(SalesDataTable[[#This Row],[Order Date]])/3,0)</f>
        <v>Q4</v>
      </c>
      <c r="E2431" s="4" t="str">
        <f>TEXT(SalesDataTable[[#This Row],[Order Date]],"mmm")</f>
        <v>Nov</v>
      </c>
      <c r="F2431" s="4" t="s">
        <v>0</v>
      </c>
      <c r="G2431" s="4" t="s">
        <v>50</v>
      </c>
      <c r="H2431" s="4" t="s">
        <v>28</v>
      </c>
      <c r="I2431" s="4" t="s">
        <v>3</v>
      </c>
      <c r="J2431" s="4" t="s">
        <v>9</v>
      </c>
      <c r="K2431" s="4" t="s">
        <v>10</v>
      </c>
      <c r="L2431" s="8">
        <v>2</v>
      </c>
      <c r="M2431" s="5">
        <v>91.33</v>
      </c>
      <c r="N2431" s="6">
        <v>0.15</v>
      </c>
      <c r="O2431" s="5">
        <v>45.45</v>
      </c>
      <c r="P2431" s="5">
        <f t="shared" si="148"/>
        <v>155.261</v>
      </c>
      <c r="Q2431" s="5">
        <f t="shared" si="149"/>
        <v>90.9</v>
      </c>
      <c r="R2431" s="5">
        <f t="shared" si="150"/>
        <v>64.36099999999999</v>
      </c>
      <c r="S2431" s="7">
        <f t="shared" si="151"/>
        <v>0.41453423589954974</v>
      </c>
    </row>
    <row r="2432" spans="1:19" ht="15.6">
      <c r="A2432" s="2">
        <v>1365</v>
      </c>
      <c r="B2432" s="3">
        <v>46350</v>
      </c>
      <c r="C2432" s="4">
        <f>YEAR(SalesDataTable[[#This Row],[Order Date]])</f>
        <v>2026</v>
      </c>
      <c r="D2432" s="10" t="str">
        <f>"Q"&amp;ROUNDUP(MONTH(SalesDataTable[[#This Row],[Order Date]])/3,0)</f>
        <v>Q4</v>
      </c>
      <c r="E2432" s="4" t="str">
        <f>TEXT(SalesDataTable[[#This Row],[Order Date]],"mmm")</f>
        <v>Nov</v>
      </c>
      <c r="F2432" s="4" t="s">
        <v>0</v>
      </c>
      <c r="G2432" s="4" t="s">
        <v>1</v>
      </c>
      <c r="H2432" s="4" t="s">
        <v>28</v>
      </c>
      <c r="I2432" s="4" t="s">
        <v>13</v>
      </c>
      <c r="J2432" s="4" t="s">
        <v>9</v>
      </c>
      <c r="K2432" s="4" t="s">
        <v>37</v>
      </c>
      <c r="L2432" s="8">
        <v>4</v>
      </c>
      <c r="M2432" s="5">
        <v>155.91</v>
      </c>
      <c r="N2432" s="6">
        <v>0</v>
      </c>
      <c r="O2432" s="5">
        <v>79.91</v>
      </c>
      <c r="P2432" s="5">
        <f t="shared" si="148"/>
        <v>623.64</v>
      </c>
      <c r="Q2432" s="5">
        <f t="shared" si="149"/>
        <v>319.64</v>
      </c>
      <c r="R2432" s="5">
        <f t="shared" si="150"/>
        <v>304</v>
      </c>
      <c r="S2432" s="7">
        <f t="shared" si="151"/>
        <v>0.48746071451478418</v>
      </c>
    </row>
    <row r="2433" spans="1:19" ht="15.6">
      <c r="A2433" s="2">
        <v>2575</v>
      </c>
      <c r="B2433" s="3">
        <v>46350</v>
      </c>
      <c r="C2433" s="4">
        <f>YEAR(SalesDataTable[[#This Row],[Order Date]])</f>
        <v>2026</v>
      </c>
      <c r="D2433" s="10" t="str">
        <f>"Q"&amp;ROUNDUP(MONTH(SalesDataTable[[#This Row],[Order Date]])/3,0)</f>
        <v>Q4</v>
      </c>
      <c r="E2433" s="4" t="str">
        <f>TEXT(SalesDataTable[[#This Row],[Order Date]],"mmm")</f>
        <v>Nov</v>
      </c>
      <c r="F2433" s="4" t="s">
        <v>11</v>
      </c>
      <c r="G2433" s="4" t="s">
        <v>39</v>
      </c>
      <c r="H2433" s="4" t="s">
        <v>19</v>
      </c>
      <c r="I2433" s="4" t="s">
        <v>3</v>
      </c>
      <c r="J2433" s="4" t="s">
        <v>34</v>
      </c>
      <c r="K2433" s="4" t="s">
        <v>35</v>
      </c>
      <c r="L2433" s="8">
        <v>1</v>
      </c>
      <c r="M2433" s="5">
        <v>39.42</v>
      </c>
      <c r="N2433" s="6">
        <v>0</v>
      </c>
      <c r="O2433" s="5">
        <v>14.63</v>
      </c>
      <c r="P2433" s="5">
        <f t="shared" si="148"/>
        <v>39.42</v>
      </c>
      <c r="Q2433" s="5">
        <f t="shared" si="149"/>
        <v>14.63</v>
      </c>
      <c r="R2433" s="5">
        <f t="shared" si="150"/>
        <v>24.79</v>
      </c>
      <c r="S2433" s="7">
        <f t="shared" si="151"/>
        <v>0.62886859462201927</v>
      </c>
    </row>
    <row r="2434" spans="1:19" ht="15.6">
      <c r="A2434" s="2">
        <v>2673</v>
      </c>
      <c r="B2434" s="3">
        <v>46350</v>
      </c>
      <c r="C2434" s="4">
        <f>YEAR(SalesDataTable[[#This Row],[Order Date]])</f>
        <v>2026</v>
      </c>
      <c r="D2434" s="10" t="str">
        <f>"Q"&amp;ROUNDUP(MONTH(SalesDataTable[[#This Row],[Order Date]])/3,0)</f>
        <v>Q4</v>
      </c>
      <c r="E2434" s="4" t="str">
        <f>TEXT(SalesDataTable[[#This Row],[Order Date]],"mmm")</f>
        <v>Nov</v>
      </c>
      <c r="F2434" s="4" t="s">
        <v>11</v>
      </c>
      <c r="G2434" s="4" t="s">
        <v>12</v>
      </c>
      <c r="H2434" s="4" t="s">
        <v>2</v>
      </c>
      <c r="I2434" s="4" t="s">
        <v>3</v>
      </c>
      <c r="J2434" s="4" t="s">
        <v>4</v>
      </c>
      <c r="K2434" s="4" t="s">
        <v>22</v>
      </c>
      <c r="L2434" s="8">
        <v>2</v>
      </c>
      <c r="M2434" s="5">
        <v>51.56</v>
      </c>
      <c r="N2434" s="6">
        <v>0.05</v>
      </c>
      <c r="O2434" s="5">
        <v>22.7</v>
      </c>
      <c r="P2434" s="5">
        <f t="shared" ref="P2434:P2497" si="152">L2434*M2434*(1-N2434)</f>
        <v>97.963999999999999</v>
      </c>
      <c r="Q2434" s="5">
        <f t="shared" ref="Q2434:Q2497" si="153">L2434*O2434</f>
        <v>45.4</v>
      </c>
      <c r="R2434" s="5">
        <f t="shared" ref="R2434:R2497" si="154">P2434-Q2434</f>
        <v>52.564</v>
      </c>
      <c r="S2434" s="7">
        <f t="shared" ref="S2434:S2497" si="155">IFERROR(R2434/P2434,0)</f>
        <v>0.5365644522477645</v>
      </c>
    </row>
    <row r="2435" spans="1:19" ht="15.6">
      <c r="A2435" s="2">
        <v>4145</v>
      </c>
      <c r="B2435" s="3">
        <v>46350</v>
      </c>
      <c r="C2435" s="4">
        <f>YEAR(SalesDataTable[[#This Row],[Order Date]])</f>
        <v>2026</v>
      </c>
      <c r="D2435" s="10" t="str">
        <f>"Q"&amp;ROUNDUP(MONTH(SalesDataTable[[#This Row],[Order Date]])/3,0)</f>
        <v>Q4</v>
      </c>
      <c r="E2435" s="4" t="str">
        <f>TEXT(SalesDataTable[[#This Row],[Order Date]],"mmm")</f>
        <v>Nov</v>
      </c>
      <c r="F2435" s="4" t="s">
        <v>0</v>
      </c>
      <c r="G2435" s="4" t="s">
        <v>1</v>
      </c>
      <c r="H2435" s="4" t="s">
        <v>2</v>
      </c>
      <c r="I2435" s="4" t="s">
        <v>3</v>
      </c>
      <c r="J2435" s="4" t="s">
        <v>23</v>
      </c>
      <c r="K2435" s="4" t="s">
        <v>51</v>
      </c>
      <c r="L2435" s="8">
        <v>1</v>
      </c>
      <c r="M2435" s="5">
        <v>120.49</v>
      </c>
      <c r="N2435" s="6">
        <v>0.15</v>
      </c>
      <c r="O2435" s="5">
        <v>61.22</v>
      </c>
      <c r="P2435" s="5">
        <f t="shared" si="152"/>
        <v>102.4165</v>
      </c>
      <c r="Q2435" s="5">
        <f t="shared" si="153"/>
        <v>61.22</v>
      </c>
      <c r="R2435" s="5">
        <f t="shared" si="154"/>
        <v>41.1965</v>
      </c>
      <c r="S2435" s="7">
        <f t="shared" si="155"/>
        <v>0.40224475548373556</v>
      </c>
    </row>
    <row r="2436" spans="1:19" ht="15.6">
      <c r="A2436" s="2">
        <v>4610</v>
      </c>
      <c r="B2436" s="3">
        <v>46350</v>
      </c>
      <c r="C2436" s="4">
        <f>YEAR(SalesDataTable[[#This Row],[Order Date]])</f>
        <v>2026</v>
      </c>
      <c r="D2436" s="10" t="str">
        <f>"Q"&amp;ROUNDUP(MONTH(SalesDataTable[[#This Row],[Order Date]])/3,0)</f>
        <v>Q4</v>
      </c>
      <c r="E2436" s="4" t="str">
        <f>TEXT(SalesDataTable[[#This Row],[Order Date]],"mmm")</f>
        <v>Nov</v>
      </c>
      <c r="F2436" s="4" t="s">
        <v>11</v>
      </c>
      <c r="G2436" s="4" t="s">
        <v>52</v>
      </c>
      <c r="H2436" s="4" t="s">
        <v>19</v>
      </c>
      <c r="I2436" s="4" t="s">
        <v>3</v>
      </c>
      <c r="J2436" s="4" t="s">
        <v>9</v>
      </c>
      <c r="K2436" s="4" t="s">
        <v>37</v>
      </c>
      <c r="L2436" s="8">
        <v>2</v>
      </c>
      <c r="M2436" s="5">
        <v>153.96</v>
      </c>
      <c r="N2436" s="6">
        <v>0</v>
      </c>
      <c r="O2436" s="5">
        <v>79.33</v>
      </c>
      <c r="P2436" s="5">
        <f t="shared" si="152"/>
        <v>307.92</v>
      </c>
      <c r="Q2436" s="5">
        <f t="shared" si="153"/>
        <v>158.66</v>
      </c>
      <c r="R2436" s="5">
        <f t="shared" si="154"/>
        <v>149.26000000000002</v>
      </c>
      <c r="S2436" s="7">
        <f t="shared" si="155"/>
        <v>0.48473629514159527</v>
      </c>
    </row>
    <row r="2437" spans="1:19" ht="15.6">
      <c r="A2437" s="2">
        <v>4721</v>
      </c>
      <c r="B2437" s="3">
        <v>46350</v>
      </c>
      <c r="C2437" s="4">
        <f>YEAR(SalesDataTable[[#This Row],[Order Date]])</f>
        <v>2026</v>
      </c>
      <c r="D2437" s="10" t="str">
        <f>"Q"&amp;ROUNDUP(MONTH(SalesDataTable[[#This Row],[Order Date]])/3,0)</f>
        <v>Q4</v>
      </c>
      <c r="E2437" s="4" t="str">
        <f>TEXT(SalesDataTable[[#This Row],[Order Date]],"mmm")</f>
        <v>Nov</v>
      </c>
      <c r="F2437" s="4" t="s">
        <v>11</v>
      </c>
      <c r="G2437" s="4" t="s">
        <v>52</v>
      </c>
      <c r="H2437" s="4" t="s">
        <v>19</v>
      </c>
      <c r="I2437" s="4" t="s">
        <v>13</v>
      </c>
      <c r="J2437" s="4" t="s">
        <v>4</v>
      </c>
      <c r="K2437" s="4" t="s">
        <v>26</v>
      </c>
      <c r="L2437" s="8">
        <v>1</v>
      </c>
      <c r="M2437" s="5">
        <v>39.85</v>
      </c>
      <c r="N2437" s="6">
        <v>0</v>
      </c>
      <c r="O2437" s="5">
        <v>16.3</v>
      </c>
      <c r="P2437" s="5">
        <f t="shared" si="152"/>
        <v>39.85</v>
      </c>
      <c r="Q2437" s="5">
        <f t="shared" si="153"/>
        <v>16.3</v>
      </c>
      <c r="R2437" s="5">
        <f t="shared" si="154"/>
        <v>23.55</v>
      </c>
      <c r="S2437" s="7">
        <f t="shared" si="155"/>
        <v>0.59096612296110418</v>
      </c>
    </row>
    <row r="2438" spans="1:19" ht="15.6">
      <c r="A2438" s="2">
        <v>324</v>
      </c>
      <c r="B2438" s="3">
        <v>46351</v>
      </c>
      <c r="C2438" s="4">
        <f>YEAR(SalesDataTable[[#This Row],[Order Date]])</f>
        <v>2026</v>
      </c>
      <c r="D2438" s="10" t="str">
        <f>"Q"&amp;ROUNDUP(MONTH(SalesDataTable[[#This Row],[Order Date]])/3,0)</f>
        <v>Q4</v>
      </c>
      <c r="E2438" s="4" t="str">
        <f>TEXT(SalesDataTable[[#This Row],[Order Date]],"mmm")</f>
        <v>Nov</v>
      </c>
      <c r="F2438" s="4" t="s">
        <v>20</v>
      </c>
      <c r="G2438" s="4" t="s">
        <v>47</v>
      </c>
      <c r="H2438" s="4" t="s">
        <v>28</v>
      </c>
      <c r="I2438" s="4" t="s">
        <v>3</v>
      </c>
      <c r="J2438" s="4" t="s">
        <v>4</v>
      </c>
      <c r="K2438" s="4" t="s">
        <v>30</v>
      </c>
      <c r="L2438" s="8">
        <v>2</v>
      </c>
      <c r="M2438" s="5">
        <v>103.88</v>
      </c>
      <c r="N2438" s="6">
        <v>0.15</v>
      </c>
      <c r="O2438" s="5">
        <v>49.26</v>
      </c>
      <c r="P2438" s="5">
        <f t="shared" si="152"/>
        <v>176.59599999999998</v>
      </c>
      <c r="Q2438" s="5">
        <f t="shared" si="153"/>
        <v>98.52</v>
      </c>
      <c r="R2438" s="5">
        <f t="shared" si="154"/>
        <v>78.075999999999979</v>
      </c>
      <c r="S2438" s="7">
        <f t="shared" si="155"/>
        <v>0.44211646922920106</v>
      </c>
    </row>
    <row r="2439" spans="1:19" ht="15.6">
      <c r="A2439" s="2">
        <v>559</v>
      </c>
      <c r="B2439" s="3">
        <v>46351</v>
      </c>
      <c r="C2439" s="4">
        <f>YEAR(SalesDataTable[[#This Row],[Order Date]])</f>
        <v>2026</v>
      </c>
      <c r="D2439" s="10" t="str">
        <f>"Q"&amp;ROUNDUP(MONTH(SalesDataTable[[#This Row],[Order Date]])/3,0)</f>
        <v>Q4</v>
      </c>
      <c r="E2439" s="4" t="str">
        <f>TEXT(SalesDataTable[[#This Row],[Order Date]],"mmm")</f>
        <v>Nov</v>
      </c>
      <c r="F2439" s="4" t="s">
        <v>20</v>
      </c>
      <c r="G2439" s="4" t="s">
        <v>31</v>
      </c>
      <c r="H2439" s="4" t="s">
        <v>2</v>
      </c>
      <c r="I2439" s="4" t="s">
        <v>3</v>
      </c>
      <c r="J2439" s="4" t="s">
        <v>14</v>
      </c>
      <c r="K2439" s="4" t="s">
        <v>44</v>
      </c>
      <c r="L2439" s="8">
        <v>2</v>
      </c>
      <c r="M2439" s="5">
        <v>134.19</v>
      </c>
      <c r="N2439" s="6">
        <v>0.1</v>
      </c>
      <c r="O2439" s="5">
        <v>65.39</v>
      </c>
      <c r="P2439" s="5">
        <f t="shared" si="152"/>
        <v>241.542</v>
      </c>
      <c r="Q2439" s="5">
        <f t="shared" si="153"/>
        <v>130.78</v>
      </c>
      <c r="R2439" s="5">
        <f t="shared" si="154"/>
        <v>110.762</v>
      </c>
      <c r="S2439" s="7">
        <f t="shared" si="155"/>
        <v>0.45856207202060095</v>
      </c>
    </row>
    <row r="2440" spans="1:19" ht="15.6">
      <c r="A2440" s="2">
        <v>1108</v>
      </c>
      <c r="B2440" s="3">
        <v>46351</v>
      </c>
      <c r="C2440" s="4">
        <f>YEAR(SalesDataTable[[#This Row],[Order Date]])</f>
        <v>2026</v>
      </c>
      <c r="D2440" s="10" t="str">
        <f>"Q"&amp;ROUNDUP(MONTH(SalesDataTable[[#This Row],[Order Date]])/3,0)</f>
        <v>Q4</v>
      </c>
      <c r="E2440" s="4" t="str">
        <f>TEXT(SalesDataTable[[#This Row],[Order Date]],"mmm")</f>
        <v>Nov</v>
      </c>
      <c r="F2440" s="4" t="s">
        <v>6</v>
      </c>
      <c r="G2440" s="4" t="s">
        <v>7</v>
      </c>
      <c r="H2440" s="4" t="s">
        <v>28</v>
      </c>
      <c r="I2440" s="4" t="s">
        <v>13</v>
      </c>
      <c r="J2440" s="4" t="s">
        <v>14</v>
      </c>
      <c r="K2440" s="4" t="s">
        <v>15</v>
      </c>
      <c r="L2440" s="8">
        <v>1</v>
      </c>
      <c r="M2440" s="5">
        <v>37.06</v>
      </c>
      <c r="N2440" s="6">
        <v>0.1</v>
      </c>
      <c r="O2440" s="5">
        <v>13.18</v>
      </c>
      <c r="P2440" s="5">
        <f t="shared" si="152"/>
        <v>33.354000000000006</v>
      </c>
      <c r="Q2440" s="5">
        <f t="shared" si="153"/>
        <v>13.18</v>
      </c>
      <c r="R2440" s="5">
        <f t="shared" si="154"/>
        <v>20.174000000000007</v>
      </c>
      <c r="S2440" s="7">
        <f t="shared" si="155"/>
        <v>0.6048449961024166</v>
      </c>
    </row>
    <row r="2441" spans="1:19" ht="15.6">
      <c r="A2441" s="2">
        <v>1344</v>
      </c>
      <c r="B2441" s="3">
        <v>46351</v>
      </c>
      <c r="C2441" s="4">
        <f>YEAR(SalesDataTable[[#This Row],[Order Date]])</f>
        <v>2026</v>
      </c>
      <c r="D2441" s="10" t="str">
        <f>"Q"&amp;ROUNDUP(MONTH(SalesDataTable[[#This Row],[Order Date]])/3,0)</f>
        <v>Q4</v>
      </c>
      <c r="E2441" s="4" t="str">
        <f>TEXT(SalesDataTable[[#This Row],[Order Date]],"mmm")</f>
        <v>Nov</v>
      </c>
      <c r="F2441" s="4" t="s">
        <v>11</v>
      </c>
      <c r="G2441" s="4" t="s">
        <v>39</v>
      </c>
      <c r="H2441" s="4" t="s">
        <v>2</v>
      </c>
      <c r="I2441" s="4" t="s">
        <v>13</v>
      </c>
      <c r="J2441" s="4" t="s">
        <v>14</v>
      </c>
      <c r="K2441" s="4" t="s">
        <v>44</v>
      </c>
      <c r="L2441" s="8">
        <v>4</v>
      </c>
      <c r="M2441" s="5">
        <v>135.21</v>
      </c>
      <c r="N2441" s="6">
        <v>0.05</v>
      </c>
      <c r="O2441" s="5">
        <v>68.64</v>
      </c>
      <c r="P2441" s="5">
        <f t="shared" si="152"/>
        <v>513.798</v>
      </c>
      <c r="Q2441" s="5">
        <f t="shared" si="153"/>
        <v>274.56</v>
      </c>
      <c r="R2441" s="5">
        <f t="shared" si="154"/>
        <v>239.238</v>
      </c>
      <c r="S2441" s="7">
        <f t="shared" si="155"/>
        <v>0.46562656919645462</v>
      </c>
    </row>
    <row r="2442" spans="1:19" ht="15.6">
      <c r="A2442" s="2">
        <v>1922</v>
      </c>
      <c r="B2442" s="3">
        <v>46351</v>
      </c>
      <c r="C2442" s="4">
        <f>YEAR(SalesDataTable[[#This Row],[Order Date]])</f>
        <v>2026</v>
      </c>
      <c r="D2442" s="10" t="str">
        <f>"Q"&amp;ROUNDUP(MONTH(SalesDataTable[[#This Row],[Order Date]])/3,0)</f>
        <v>Q4</v>
      </c>
      <c r="E2442" s="4" t="str">
        <f>TEXT(SalesDataTable[[#This Row],[Order Date]],"mmm")</f>
        <v>Nov</v>
      </c>
      <c r="F2442" s="4" t="s">
        <v>0</v>
      </c>
      <c r="G2442" s="4" t="s">
        <v>36</v>
      </c>
      <c r="H2442" s="4" t="s">
        <v>28</v>
      </c>
      <c r="I2442" s="4" t="s">
        <v>3</v>
      </c>
      <c r="J2442" s="4" t="s">
        <v>9</v>
      </c>
      <c r="K2442" s="4" t="s">
        <v>17</v>
      </c>
      <c r="L2442" s="8">
        <v>2</v>
      </c>
      <c r="M2442" s="5">
        <v>145.77000000000001</v>
      </c>
      <c r="N2442" s="6">
        <v>0.1</v>
      </c>
      <c r="O2442" s="5">
        <v>78.14</v>
      </c>
      <c r="P2442" s="5">
        <f t="shared" si="152"/>
        <v>262.38600000000002</v>
      </c>
      <c r="Q2442" s="5">
        <f t="shared" si="153"/>
        <v>156.28</v>
      </c>
      <c r="R2442" s="5">
        <f t="shared" si="154"/>
        <v>106.10600000000002</v>
      </c>
      <c r="S2442" s="7">
        <f t="shared" si="155"/>
        <v>0.40438895367893107</v>
      </c>
    </row>
    <row r="2443" spans="1:19" ht="15.6">
      <c r="A2443" s="2">
        <v>2343</v>
      </c>
      <c r="B2443" s="3">
        <v>46351</v>
      </c>
      <c r="C2443" s="4">
        <f>YEAR(SalesDataTable[[#This Row],[Order Date]])</f>
        <v>2026</v>
      </c>
      <c r="D2443" s="10" t="str">
        <f>"Q"&amp;ROUNDUP(MONTH(SalesDataTable[[#This Row],[Order Date]])/3,0)</f>
        <v>Q4</v>
      </c>
      <c r="E2443" s="4" t="str">
        <f>TEXT(SalesDataTable[[#This Row],[Order Date]],"mmm")</f>
        <v>Nov</v>
      </c>
      <c r="F2443" s="4" t="s">
        <v>0</v>
      </c>
      <c r="G2443" s="4" t="s">
        <v>50</v>
      </c>
      <c r="H2443" s="4" t="s">
        <v>19</v>
      </c>
      <c r="I2443" s="4" t="s">
        <v>13</v>
      </c>
      <c r="J2443" s="4" t="s">
        <v>23</v>
      </c>
      <c r="K2443" s="4" t="s">
        <v>51</v>
      </c>
      <c r="L2443" s="8">
        <v>1</v>
      </c>
      <c r="M2443" s="5">
        <v>121.53</v>
      </c>
      <c r="N2443" s="6">
        <v>0.15</v>
      </c>
      <c r="O2443" s="5">
        <v>62.14</v>
      </c>
      <c r="P2443" s="5">
        <f t="shared" si="152"/>
        <v>103.3005</v>
      </c>
      <c r="Q2443" s="5">
        <f t="shared" si="153"/>
        <v>62.14</v>
      </c>
      <c r="R2443" s="5">
        <f t="shared" si="154"/>
        <v>41.160499999999999</v>
      </c>
      <c r="S2443" s="7">
        <f t="shared" si="155"/>
        <v>0.39845402490791426</v>
      </c>
    </row>
    <row r="2444" spans="1:19" ht="15.6">
      <c r="A2444" s="2">
        <v>2466</v>
      </c>
      <c r="B2444" s="3">
        <v>46351</v>
      </c>
      <c r="C2444" s="4">
        <f>YEAR(SalesDataTable[[#This Row],[Order Date]])</f>
        <v>2026</v>
      </c>
      <c r="D2444" s="10" t="str">
        <f>"Q"&amp;ROUNDUP(MONTH(SalesDataTable[[#This Row],[Order Date]])/3,0)</f>
        <v>Q4</v>
      </c>
      <c r="E2444" s="4" t="str">
        <f>TEXT(SalesDataTable[[#This Row],[Order Date]],"mmm")</f>
        <v>Nov</v>
      </c>
      <c r="F2444" s="4" t="s">
        <v>11</v>
      </c>
      <c r="G2444" s="4" t="s">
        <v>12</v>
      </c>
      <c r="H2444" s="4" t="s">
        <v>2</v>
      </c>
      <c r="I2444" s="4" t="s">
        <v>16</v>
      </c>
      <c r="J2444" s="4" t="s">
        <v>4</v>
      </c>
      <c r="K2444" s="4" t="s">
        <v>26</v>
      </c>
      <c r="L2444" s="8">
        <v>2</v>
      </c>
      <c r="M2444" s="5">
        <v>40.51</v>
      </c>
      <c r="N2444" s="6">
        <v>0.05</v>
      </c>
      <c r="O2444" s="5">
        <v>16.45</v>
      </c>
      <c r="P2444" s="5">
        <f t="shared" si="152"/>
        <v>76.968999999999994</v>
      </c>
      <c r="Q2444" s="5">
        <f t="shared" si="153"/>
        <v>32.9</v>
      </c>
      <c r="R2444" s="5">
        <f t="shared" si="154"/>
        <v>44.068999999999996</v>
      </c>
      <c r="S2444" s="7">
        <f t="shared" si="155"/>
        <v>0.5725551845548208</v>
      </c>
    </row>
    <row r="2445" spans="1:19" ht="15.6">
      <c r="A2445" s="2">
        <v>2647</v>
      </c>
      <c r="B2445" s="3">
        <v>46351</v>
      </c>
      <c r="C2445" s="4">
        <f>YEAR(SalesDataTable[[#This Row],[Order Date]])</f>
        <v>2026</v>
      </c>
      <c r="D2445" s="10" t="str">
        <f>"Q"&amp;ROUNDUP(MONTH(SalesDataTable[[#This Row],[Order Date]])/3,0)</f>
        <v>Q4</v>
      </c>
      <c r="E2445" s="4" t="str">
        <f>TEXT(SalesDataTable[[#This Row],[Order Date]],"mmm")</f>
        <v>Nov</v>
      </c>
      <c r="F2445" s="4" t="s">
        <v>11</v>
      </c>
      <c r="G2445" s="4" t="s">
        <v>25</v>
      </c>
      <c r="H2445" s="4" t="s">
        <v>2</v>
      </c>
      <c r="I2445" s="4" t="s">
        <v>13</v>
      </c>
      <c r="J2445" s="4" t="s">
        <v>9</v>
      </c>
      <c r="K2445" s="4" t="s">
        <v>46</v>
      </c>
      <c r="L2445" s="8">
        <v>1</v>
      </c>
      <c r="M2445" s="5">
        <v>70.099999999999994</v>
      </c>
      <c r="N2445" s="6">
        <v>0.15</v>
      </c>
      <c r="O2445" s="5">
        <v>32.28</v>
      </c>
      <c r="P2445" s="5">
        <f t="shared" si="152"/>
        <v>59.584999999999994</v>
      </c>
      <c r="Q2445" s="5">
        <f t="shared" si="153"/>
        <v>32.28</v>
      </c>
      <c r="R2445" s="5">
        <f t="shared" si="154"/>
        <v>27.304999999999993</v>
      </c>
      <c r="S2445" s="7">
        <f t="shared" si="155"/>
        <v>0.45825291600234952</v>
      </c>
    </row>
    <row r="2446" spans="1:19" ht="15.6">
      <c r="A2446" s="2">
        <v>2958</v>
      </c>
      <c r="B2446" s="3">
        <v>46351</v>
      </c>
      <c r="C2446" s="4">
        <f>YEAR(SalesDataTable[[#This Row],[Order Date]])</f>
        <v>2026</v>
      </c>
      <c r="D2446" s="10" t="str">
        <f>"Q"&amp;ROUNDUP(MONTH(SalesDataTable[[#This Row],[Order Date]])/3,0)</f>
        <v>Q4</v>
      </c>
      <c r="E2446" s="4" t="str">
        <f>TEXT(SalesDataTable[[#This Row],[Order Date]],"mmm")</f>
        <v>Nov</v>
      </c>
      <c r="F2446" s="4" t="s">
        <v>6</v>
      </c>
      <c r="G2446" s="4" t="s">
        <v>43</v>
      </c>
      <c r="H2446" s="4" t="s">
        <v>28</v>
      </c>
      <c r="I2446" s="4" t="s">
        <v>13</v>
      </c>
      <c r="J2446" s="4" t="s">
        <v>9</v>
      </c>
      <c r="K2446" s="4" t="s">
        <v>17</v>
      </c>
      <c r="L2446" s="8">
        <v>1</v>
      </c>
      <c r="M2446" s="5">
        <v>144.25</v>
      </c>
      <c r="N2446" s="6">
        <v>0.1</v>
      </c>
      <c r="O2446" s="5">
        <v>79.55</v>
      </c>
      <c r="P2446" s="5">
        <f t="shared" si="152"/>
        <v>129.82500000000002</v>
      </c>
      <c r="Q2446" s="5">
        <f t="shared" si="153"/>
        <v>79.55</v>
      </c>
      <c r="R2446" s="5">
        <f t="shared" si="154"/>
        <v>50.27500000000002</v>
      </c>
      <c r="S2446" s="7">
        <f t="shared" si="155"/>
        <v>0.38725207009435791</v>
      </c>
    </row>
    <row r="2447" spans="1:19" ht="15.6">
      <c r="A2447" s="2">
        <v>3527</v>
      </c>
      <c r="B2447" s="3">
        <v>46351</v>
      </c>
      <c r="C2447" s="4">
        <f>YEAR(SalesDataTable[[#This Row],[Order Date]])</f>
        <v>2026</v>
      </c>
      <c r="D2447" s="10" t="str">
        <f>"Q"&amp;ROUNDUP(MONTH(SalesDataTable[[#This Row],[Order Date]])/3,0)</f>
        <v>Q4</v>
      </c>
      <c r="E2447" s="4" t="str">
        <f>TEXT(SalesDataTable[[#This Row],[Order Date]],"mmm")</f>
        <v>Nov</v>
      </c>
      <c r="F2447" s="4" t="s">
        <v>6</v>
      </c>
      <c r="G2447" s="4" t="s">
        <v>27</v>
      </c>
      <c r="H2447" s="4" t="s">
        <v>28</v>
      </c>
      <c r="I2447" s="4" t="s">
        <v>3</v>
      </c>
      <c r="J2447" s="4" t="s">
        <v>9</v>
      </c>
      <c r="K2447" s="4" t="s">
        <v>17</v>
      </c>
      <c r="L2447" s="8">
        <v>4</v>
      </c>
      <c r="M2447" s="5">
        <v>146.19</v>
      </c>
      <c r="N2447" s="6">
        <v>0.1</v>
      </c>
      <c r="O2447" s="5">
        <v>79.569999999999993</v>
      </c>
      <c r="P2447" s="5">
        <f t="shared" si="152"/>
        <v>526.28399999999999</v>
      </c>
      <c r="Q2447" s="5">
        <f t="shared" si="153"/>
        <v>318.27999999999997</v>
      </c>
      <c r="R2447" s="5">
        <f t="shared" si="154"/>
        <v>208.00400000000002</v>
      </c>
      <c r="S2447" s="7">
        <f t="shared" si="155"/>
        <v>0.39523147198090769</v>
      </c>
    </row>
    <row r="2448" spans="1:19" ht="15.6">
      <c r="A2448" s="2">
        <v>3729</v>
      </c>
      <c r="B2448" s="3">
        <v>46351</v>
      </c>
      <c r="C2448" s="4">
        <f>YEAR(SalesDataTable[[#This Row],[Order Date]])</f>
        <v>2026</v>
      </c>
      <c r="D2448" s="10" t="str">
        <f>"Q"&amp;ROUNDUP(MONTH(SalesDataTable[[#This Row],[Order Date]])/3,0)</f>
        <v>Q4</v>
      </c>
      <c r="E2448" s="4" t="str">
        <f>TEXT(SalesDataTable[[#This Row],[Order Date]],"mmm")</f>
        <v>Nov</v>
      </c>
      <c r="F2448" s="4" t="s">
        <v>0</v>
      </c>
      <c r="G2448" s="4" t="s">
        <v>36</v>
      </c>
      <c r="H2448" s="4" t="s">
        <v>2</v>
      </c>
      <c r="I2448" s="4" t="s">
        <v>13</v>
      </c>
      <c r="J2448" s="4" t="s">
        <v>23</v>
      </c>
      <c r="K2448" s="4" t="s">
        <v>40</v>
      </c>
      <c r="L2448" s="8">
        <v>1</v>
      </c>
      <c r="M2448" s="5">
        <v>81.89</v>
      </c>
      <c r="N2448" s="6">
        <v>0.05</v>
      </c>
      <c r="O2448" s="5">
        <v>38.33</v>
      </c>
      <c r="P2448" s="5">
        <f t="shared" si="152"/>
        <v>77.79549999999999</v>
      </c>
      <c r="Q2448" s="5">
        <f t="shared" si="153"/>
        <v>38.33</v>
      </c>
      <c r="R2448" s="5">
        <f t="shared" si="154"/>
        <v>39.465499999999992</v>
      </c>
      <c r="S2448" s="7">
        <f t="shared" si="155"/>
        <v>0.50729797996028048</v>
      </c>
    </row>
    <row r="2449" spans="1:19" ht="15.6">
      <c r="A2449" s="2">
        <v>4961</v>
      </c>
      <c r="B2449" s="3">
        <v>46351</v>
      </c>
      <c r="C2449" s="4">
        <f>YEAR(SalesDataTable[[#This Row],[Order Date]])</f>
        <v>2026</v>
      </c>
      <c r="D2449" s="10" t="str">
        <f>"Q"&amp;ROUNDUP(MONTH(SalesDataTable[[#This Row],[Order Date]])/3,0)</f>
        <v>Q4</v>
      </c>
      <c r="E2449" s="4" t="str">
        <f>TEXT(SalesDataTable[[#This Row],[Order Date]],"mmm")</f>
        <v>Nov</v>
      </c>
      <c r="F2449" s="4" t="s">
        <v>11</v>
      </c>
      <c r="G2449" s="4" t="s">
        <v>12</v>
      </c>
      <c r="H2449" s="4" t="s">
        <v>19</v>
      </c>
      <c r="I2449" s="4" t="s">
        <v>13</v>
      </c>
      <c r="J2449" s="4" t="s">
        <v>23</v>
      </c>
      <c r="K2449" s="4" t="s">
        <v>29</v>
      </c>
      <c r="L2449" s="8">
        <v>2</v>
      </c>
      <c r="M2449" s="5">
        <v>194.78</v>
      </c>
      <c r="N2449" s="6">
        <v>0.15</v>
      </c>
      <c r="O2449" s="5">
        <v>102.51</v>
      </c>
      <c r="P2449" s="5">
        <f t="shared" si="152"/>
        <v>331.12599999999998</v>
      </c>
      <c r="Q2449" s="5">
        <f t="shared" si="153"/>
        <v>205.02</v>
      </c>
      <c r="R2449" s="5">
        <f t="shared" si="154"/>
        <v>126.10599999999997</v>
      </c>
      <c r="S2449" s="7">
        <f t="shared" si="155"/>
        <v>0.38083992196324051</v>
      </c>
    </row>
    <row r="2450" spans="1:19" ht="15.6">
      <c r="A2450" s="2">
        <v>5034</v>
      </c>
      <c r="B2450" s="3">
        <v>46351</v>
      </c>
      <c r="C2450" s="4">
        <f>YEAR(SalesDataTable[[#This Row],[Order Date]])</f>
        <v>2026</v>
      </c>
      <c r="D2450" s="10" t="str">
        <f>"Q"&amp;ROUNDUP(MONTH(SalesDataTable[[#This Row],[Order Date]])/3,0)</f>
        <v>Q4</v>
      </c>
      <c r="E2450" s="4" t="str">
        <f>TEXT(SalesDataTable[[#This Row],[Order Date]],"mmm")</f>
        <v>Nov</v>
      </c>
      <c r="F2450" s="4" t="s">
        <v>6</v>
      </c>
      <c r="G2450" s="4" t="s">
        <v>49</v>
      </c>
      <c r="H2450" s="4" t="s">
        <v>2</v>
      </c>
      <c r="I2450" s="4" t="s">
        <v>3</v>
      </c>
      <c r="J2450" s="4" t="s">
        <v>9</v>
      </c>
      <c r="K2450" s="4" t="s">
        <v>17</v>
      </c>
      <c r="L2450" s="8">
        <v>1</v>
      </c>
      <c r="M2450" s="5">
        <v>141.63</v>
      </c>
      <c r="N2450" s="6">
        <v>0.05</v>
      </c>
      <c r="O2450" s="5">
        <v>77.17</v>
      </c>
      <c r="P2450" s="5">
        <f t="shared" si="152"/>
        <v>134.54849999999999</v>
      </c>
      <c r="Q2450" s="5">
        <f t="shared" si="153"/>
        <v>77.17</v>
      </c>
      <c r="R2450" s="5">
        <f t="shared" si="154"/>
        <v>57.378499999999988</v>
      </c>
      <c r="S2450" s="7">
        <f t="shared" si="155"/>
        <v>0.42645217152179321</v>
      </c>
    </row>
    <row r="2451" spans="1:19" ht="15.6">
      <c r="A2451" s="2">
        <v>343</v>
      </c>
      <c r="B2451" s="3">
        <v>46352</v>
      </c>
      <c r="C2451" s="4">
        <f>YEAR(SalesDataTable[[#This Row],[Order Date]])</f>
        <v>2026</v>
      </c>
      <c r="D2451" s="10" t="str">
        <f>"Q"&amp;ROUNDUP(MONTH(SalesDataTable[[#This Row],[Order Date]])/3,0)</f>
        <v>Q4</v>
      </c>
      <c r="E2451" s="4" t="str">
        <f>TEXT(SalesDataTable[[#This Row],[Order Date]],"mmm")</f>
        <v>Nov</v>
      </c>
      <c r="F2451" s="4" t="s">
        <v>11</v>
      </c>
      <c r="G2451" s="4" t="s">
        <v>52</v>
      </c>
      <c r="H2451" s="4" t="s">
        <v>2</v>
      </c>
      <c r="I2451" s="4" t="s">
        <v>3</v>
      </c>
      <c r="J2451" s="4" t="s">
        <v>4</v>
      </c>
      <c r="K2451" s="4" t="s">
        <v>26</v>
      </c>
      <c r="L2451" s="8">
        <v>1</v>
      </c>
      <c r="M2451" s="5">
        <v>40.86</v>
      </c>
      <c r="N2451" s="6">
        <v>0.05</v>
      </c>
      <c r="O2451" s="5">
        <v>17.14</v>
      </c>
      <c r="P2451" s="5">
        <f t="shared" si="152"/>
        <v>38.817</v>
      </c>
      <c r="Q2451" s="5">
        <f t="shared" si="153"/>
        <v>17.14</v>
      </c>
      <c r="R2451" s="5">
        <f t="shared" si="154"/>
        <v>21.677</v>
      </c>
      <c r="S2451" s="7">
        <f t="shared" si="155"/>
        <v>0.55844088930107938</v>
      </c>
    </row>
    <row r="2452" spans="1:19" ht="15.6">
      <c r="A2452" s="2">
        <v>405</v>
      </c>
      <c r="B2452" s="3">
        <v>46352</v>
      </c>
      <c r="C2452" s="4">
        <f>YEAR(SalesDataTable[[#This Row],[Order Date]])</f>
        <v>2026</v>
      </c>
      <c r="D2452" s="10" t="str">
        <f>"Q"&amp;ROUNDUP(MONTH(SalesDataTable[[#This Row],[Order Date]])/3,0)</f>
        <v>Q4</v>
      </c>
      <c r="E2452" s="4" t="str">
        <f>TEXT(SalesDataTable[[#This Row],[Order Date]],"mmm")</f>
        <v>Nov</v>
      </c>
      <c r="F2452" s="4" t="s">
        <v>20</v>
      </c>
      <c r="G2452" s="4" t="s">
        <v>33</v>
      </c>
      <c r="H2452" s="4" t="s">
        <v>2</v>
      </c>
      <c r="I2452" s="4" t="s">
        <v>13</v>
      </c>
      <c r="J2452" s="4" t="s">
        <v>9</v>
      </c>
      <c r="K2452" s="4" t="s">
        <v>17</v>
      </c>
      <c r="L2452" s="8">
        <v>1</v>
      </c>
      <c r="M2452" s="5">
        <v>141.61000000000001</v>
      </c>
      <c r="N2452" s="6">
        <v>0.05</v>
      </c>
      <c r="O2452" s="5">
        <v>77.7</v>
      </c>
      <c r="P2452" s="5">
        <f t="shared" si="152"/>
        <v>134.52950000000001</v>
      </c>
      <c r="Q2452" s="5">
        <f t="shared" si="153"/>
        <v>77.7</v>
      </c>
      <c r="R2452" s="5">
        <f t="shared" si="154"/>
        <v>56.82950000000001</v>
      </c>
      <c r="S2452" s="7">
        <f t="shared" si="155"/>
        <v>0.42243151130421214</v>
      </c>
    </row>
    <row r="2453" spans="1:19" ht="15.6">
      <c r="A2453" s="2">
        <v>485</v>
      </c>
      <c r="B2453" s="3">
        <v>46352</v>
      </c>
      <c r="C2453" s="4">
        <f>YEAR(SalesDataTable[[#This Row],[Order Date]])</f>
        <v>2026</v>
      </c>
      <c r="D2453" s="10" t="str">
        <f>"Q"&amp;ROUNDUP(MONTH(SalesDataTable[[#This Row],[Order Date]])/3,0)</f>
        <v>Q4</v>
      </c>
      <c r="E2453" s="4" t="str">
        <f>TEXT(SalesDataTable[[#This Row],[Order Date]],"mmm")</f>
        <v>Nov</v>
      </c>
      <c r="F2453" s="4" t="s">
        <v>20</v>
      </c>
      <c r="G2453" s="4" t="s">
        <v>31</v>
      </c>
      <c r="H2453" s="4" t="s">
        <v>2</v>
      </c>
      <c r="I2453" s="4" t="s">
        <v>13</v>
      </c>
      <c r="J2453" s="4" t="s">
        <v>23</v>
      </c>
      <c r="K2453" s="4" t="s">
        <v>51</v>
      </c>
      <c r="L2453" s="8">
        <v>2</v>
      </c>
      <c r="M2453" s="5">
        <v>122.15</v>
      </c>
      <c r="N2453" s="6">
        <v>0.1</v>
      </c>
      <c r="O2453" s="5">
        <v>61.15</v>
      </c>
      <c r="P2453" s="5">
        <f t="shared" si="152"/>
        <v>219.87</v>
      </c>
      <c r="Q2453" s="5">
        <f t="shared" si="153"/>
        <v>122.3</v>
      </c>
      <c r="R2453" s="5">
        <f t="shared" si="154"/>
        <v>97.570000000000007</v>
      </c>
      <c r="S2453" s="7">
        <f t="shared" si="155"/>
        <v>0.44376222313185065</v>
      </c>
    </row>
    <row r="2454" spans="1:19" ht="15.6">
      <c r="A2454" s="2">
        <v>807</v>
      </c>
      <c r="B2454" s="3">
        <v>46352</v>
      </c>
      <c r="C2454" s="4">
        <f>YEAR(SalesDataTable[[#This Row],[Order Date]])</f>
        <v>2026</v>
      </c>
      <c r="D2454" s="10" t="str">
        <f>"Q"&amp;ROUNDUP(MONTH(SalesDataTable[[#This Row],[Order Date]])/3,0)</f>
        <v>Q4</v>
      </c>
      <c r="E2454" s="4" t="str">
        <f>TEXT(SalesDataTable[[#This Row],[Order Date]],"mmm")</f>
        <v>Nov</v>
      </c>
      <c r="F2454" s="4" t="s">
        <v>11</v>
      </c>
      <c r="G2454" s="4" t="s">
        <v>25</v>
      </c>
      <c r="H2454" s="4" t="s">
        <v>19</v>
      </c>
      <c r="I2454" s="4" t="s">
        <v>3</v>
      </c>
      <c r="J2454" s="4" t="s">
        <v>14</v>
      </c>
      <c r="K2454" s="4" t="s">
        <v>44</v>
      </c>
      <c r="L2454" s="8">
        <v>5</v>
      </c>
      <c r="M2454" s="5">
        <v>130.24</v>
      </c>
      <c r="N2454" s="6">
        <v>0.1</v>
      </c>
      <c r="O2454" s="5">
        <v>66.75</v>
      </c>
      <c r="P2454" s="5">
        <f t="shared" si="152"/>
        <v>586.08000000000004</v>
      </c>
      <c r="Q2454" s="5">
        <f t="shared" si="153"/>
        <v>333.75</v>
      </c>
      <c r="R2454" s="5">
        <f t="shared" si="154"/>
        <v>252.33000000000004</v>
      </c>
      <c r="S2454" s="7">
        <f t="shared" si="155"/>
        <v>0.43053849303849306</v>
      </c>
    </row>
    <row r="2455" spans="1:19" ht="15.6">
      <c r="A2455" s="2">
        <v>1666</v>
      </c>
      <c r="B2455" s="3">
        <v>46352</v>
      </c>
      <c r="C2455" s="4">
        <f>YEAR(SalesDataTable[[#This Row],[Order Date]])</f>
        <v>2026</v>
      </c>
      <c r="D2455" s="10" t="str">
        <f>"Q"&amp;ROUNDUP(MONTH(SalesDataTable[[#This Row],[Order Date]])/3,0)</f>
        <v>Q4</v>
      </c>
      <c r="E2455" s="4" t="str">
        <f>TEXT(SalesDataTable[[#This Row],[Order Date]],"mmm")</f>
        <v>Nov</v>
      </c>
      <c r="F2455" s="4" t="s">
        <v>0</v>
      </c>
      <c r="G2455" s="4" t="s">
        <v>50</v>
      </c>
      <c r="H2455" s="4" t="s">
        <v>8</v>
      </c>
      <c r="I2455" s="4" t="s">
        <v>3</v>
      </c>
      <c r="J2455" s="4" t="s">
        <v>4</v>
      </c>
      <c r="K2455" s="4" t="s">
        <v>22</v>
      </c>
      <c r="L2455" s="8">
        <v>3</v>
      </c>
      <c r="M2455" s="5">
        <v>50.18</v>
      </c>
      <c r="N2455" s="6">
        <v>0.1</v>
      </c>
      <c r="O2455" s="5">
        <v>23.12</v>
      </c>
      <c r="P2455" s="5">
        <f t="shared" si="152"/>
        <v>135.48599999999999</v>
      </c>
      <c r="Q2455" s="5">
        <f t="shared" si="153"/>
        <v>69.36</v>
      </c>
      <c r="R2455" s="5">
        <f t="shared" si="154"/>
        <v>66.125999999999991</v>
      </c>
      <c r="S2455" s="7">
        <f t="shared" si="155"/>
        <v>0.4880651875470528</v>
      </c>
    </row>
    <row r="2456" spans="1:19" ht="15.6">
      <c r="A2456" s="2">
        <v>3442</v>
      </c>
      <c r="B2456" s="3">
        <v>46352</v>
      </c>
      <c r="C2456" s="4">
        <f>YEAR(SalesDataTable[[#This Row],[Order Date]])</f>
        <v>2026</v>
      </c>
      <c r="D2456" s="10" t="str">
        <f>"Q"&amp;ROUNDUP(MONTH(SalesDataTable[[#This Row],[Order Date]])/3,0)</f>
        <v>Q4</v>
      </c>
      <c r="E2456" s="4" t="str">
        <f>TEXT(SalesDataTable[[#This Row],[Order Date]],"mmm")</f>
        <v>Nov</v>
      </c>
      <c r="F2456" s="4" t="s">
        <v>0</v>
      </c>
      <c r="G2456" s="4" t="s">
        <v>36</v>
      </c>
      <c r="H2456" s="4" t="s">
        <v>19</v>
      </c>
      <c r="I2456" s="4" t="s">
        <v>13</v>
      </c>
      <c r="J2456" s="4" t="s">
        <v>34</v>
      </c>
      <c r="K2456" s="4" t="s">
        <v>45</v>
      </c>
      <c r="L2456" s="8">
        <v>2</v>
      </c>
      <c r="M2456" s="5">
        <v>50.93</v>
      </c>
      <c r="N2456" s="6">
        <v>0.15</v>
      </c>
      <c r="O2456" s="5">
        <v>22.35</v>
      </c>
      <c r="P2456" s="5">
        <f t="shared" si="152"/>
        <v>86.581000000000003</v>
      </c>
      <c r="Q2456" s="5">
        <f t="shared" si="153"/>
        <v>44.7</v>
      </c>
      <c r="R2456" s="5">
        <f t="shared" si="154"/>
        <v>41.881</v>
      </c>
      <c r="S2456" s="7">
        <f t="shared" si="155"/>
        <v>0.48372044674928677</v>
      </c>
    </row>
    <row r="2457" spans="1:19" ht="15.6">
      <c r="A2457" s="2">
        <v>4177</v>
      </c>
      <c r="B2457" s="3">
        <v>46352</v>
      </c>
      <c r="C2457" s="4">
        <f>YEAR(SalesDataTable[[#This Row],[Order Date]])</f>
        <v>2026</v>
      </c>
      <c r="D2457" s="10" t="str">
        <f>"Q"&amp;ROUNDUP(MONTH(SalesDataTable[[#This Row],[Order Date]])/3,0)</f>
        <v>Q4</v>
      </c>
      <c r="E2457" s="4" t="str">
        <f>TEXT(SalesDataTable[[#This Row],[Order Date]],"mmm")</f>
        <v>Nov</v>
      </c>
      <c r="F2457" s="4" t="s">
        <v>11</v>
      </c>
      <c r="G2457" s="4" t="s">
        <v>39</v>
      </c>
      <c r="H2457" s="4" t="s">
        <v>2</v>
      </c>
      <c r="I2457" s="4" t="s">
        <v>16</v>
      </c>
      <c r="J2457" s="4" t="s">
        <v>4</v>
      </c>
      <c r="K2457" s="4" t="s">
        <v>22</v>
      </c>
      <c r="L2457" s="8">
        <v>1</v>
      </c>
      <c r="M2457" s="5">
        <v>49.6</v>
      </c>
      <c r="N2457" s="6">
        <v>0</v>
      </c>
      <c r="O2457" s="5">
        <v>22.62</v>
      </c>
      <c r="P2457" s="5">
        <f t="shared" si="152"/>
        <v>49.6</v>
      </c>
      <c r="Q2457" s="5">
        <f t="shared" si="153"/>
        <v>22.62</v>
      </c>
      <c r="R2457" s="5">
        <f t="shared" si="154"/>
        <v>26.98</v>
      </c>
      <c r="S2457" s="7">
        <f t="shared" si="155"/>
        <v>0.5439516129032258</v>
      </c>
    </row>
    <row r="2458" spans="1:19" ht="15.6">
      <c r="A2458" s="2">
        <v>4659</v>
      </c>
      <c r="B2458" s="3">
        <v>46352</v>
      </c>
      <c r="C2458" s="4">
        <f>YEAR(SalesDataTable[[#This Row],[Order Date]])</f>
        <v>2026</v>
      </c>
      <c r="D2458" s="10" t="str">
        <f>"Q"&amp;ROUNDUP(MONTH(SalesDataTable[[#This Row],[Order Date]])/3,0)</f>
        <v>Q4</v>
      </c>
      <c r="E2458" s="4" t="str">
        <f>TEXT(SalesDataTable[[#This Row],[Order Date]],"mmm")</f>
        <v>Nov</v>
      </c>
      <c r="F2458" s="4" t="s">
        <v>6</v>
      </c>
      <c r="G2458" s="4" t="s">
        <v>41</v>
      </c>
      <c r="H2458" s="4" t="s">
        <v>8</v>
      </c>
      <c r="I2458" s="4" t="s">
        <v>16</v>
      </c>
      <c r="J2458" s="4" t="s">
        <v>23</v>
      </c>
      <c r="K2458" s="4" t="s">
        <v>40</v>
      </c>
      <c r="L2458" s="8">
        <v>3</v>
      </c>
      <c r="M2458" s="5">
        <v>83.3</v>
      </c>
      <c r="N2458" s="6">
        <v>0.15</v>
      </c>
      <c r="O2458" s="5">
        <v>38.74</v>
      </c>
      <c r="P2458" s="5">
        <f t="shared" si="152"/>
        <v>212.41499999999996</v>
      </c>
      <c r="Q2458" s="5">
        <f t="shared" si="153"/>
        <v>116.22</v>
      </c>
      <c r="R2458" s="5">
        <f t="shared" si="154"/>
        <v>96.194999999999965</v>
      </c>
      <c r="S2458" s="7">
        <f t="shared" si="155"/>
        <v>0.45286349834051259</v>
      </c>
    </row>
    <row r="2459" spans="1:19" ht="15.6">
      <c r="A2459" s="2">
        <v>4667</v>
      </c>
      <c r="B2459" s="3">
        <v>46352</v>
      </c>
      <c r="C2459" s="4">
        <f>YEAR(SalesDataTable[[#This Row],[Order Date]])</f>
        <v>2026</v>
      </c>
      <c r="D2459" s="10" t="str">
        <f>"Q"&amp;ROUNDUP(MONTH(SalesDataTable[[#This Row],[Order Date]])/3,0)</f>
        <v>Q4</v>
      </c>
      <c r="E2459" s="4" t="str">
        <f>TEXT(SalesDataTable[[#This Row],[Order Date]],"mmm")</f>
        <v>Nov</v>
      </c>
      <c r="F2459" s="4" t="s">
        <v>6</v>
      </c>
      <c r="G2459" s="4" t="s">
        <v>49</v>
      </c>
      <c r="H2459" s="4" t="s">
        <v>28</v>
      </c>
      <c r="I2459" s="4" t="s">
        <v>16</v>
      </c>
      <c r="J2459" s="4" t="s">
        <v>14</v>
      </c>
      <c r="K2459" s="4" t="s">
        <v>15</v>
      </c>
      <c r="L2459" s="8">
        <v>1</v>
      </c>
      <c r="M2459" s="5">
        <v>35.89</v>
      </c>
      <c r="N2459" s="6">
        <v>0.05</v>
      </c>
      <c r="O2459" s="5">
        <v>13.53</v>
      </c>
      <c r="P2459" s="5">
        <f t="shared" si="152"/>
        <v>34.095500000000001</v>
      </c>
      <c r="Q2459" s="5">
        <f t="shared" si="153"/>
        <v>13.53</v>
      </c>
      <c r="R2459" s="5">
        <f t="shared" si="154"/>
        <v>20.5655</v>
      </c>
      <c r="S2459" s="7">
        <f t="shared" si="155"/>
        <v>0.60317343931017287</v>
      </c>
    </row>
    <row r="2460" spans="1:19" ht="15.6">
      <c r="A2460" s="2">
        <v>197</v>
      </c>
      <c r="B2460" s="3">
        <v>46353</v>
      </c>
      <c r="C2460" s="4">
        <f>YEAR(SalesDataTable[[#This Row],[Order Date]])</f>
        <v>2026</v>
      </c>
      <c r="D2460" s="10" t="str">
        <f>"Q"&amp;ROUNDUP(MONTH(SalesDataTable[[#This Row],[Order Date]])/3,0)</f>
        <v>Q4</v>
      </c>
      <c r="E2460" s="4" t="str">
        <f>TEXT(SalesDataTable[[#This Row],[Order Date]],"mmm")</f>
        <v>Nov</v>
      </c>
      <c r="F2460" s="4" t="s">
        <v>20</v>
      </c>
      <c r="G2460" s="4" t="s">
        <v>21</v>
      </c>
      <c r="H2460" s="4" t="s">
        <v>19</v>
      </c>
      <c r="I2460" s="4" t="s">
        <v>13</v>
      </c>
      <c r="J2460" s="4" t="s">
        <v>23</v>
      </c>
      <c r="K2460" s="4" t="s">
        <v>29</v>
      </c>
      <c r="L2460" s="8">
        <v>1</v>
      </c>
      <c r="M2460" s="5">
        <v>195.32</v>
      </c>
      <c r="N2460" s="6">
        <v>0</v>
      </c>
      <c r="O2460" s="5">
        <v>103.21</v>
      </c>
      <c r="P2460" s="5">
        <f t="shared" si="152"/>
        <v>195.32</v>
      </c>
      <c r="Q2460" s="5">
        <f t="shared" si="153"/>
        <v>103.21</v>
      </c>
      <c r="R2460" s="5">
        <f t="shared" si="154"/>
        <v>92.11</v>
      </c>
      <c r="S2460" s="7">
        <f t="shared" si="155"/>
        <v>0.47158509113250052</v>
      </c>
    </row>
    <row r="2461" spans="1:19" ht="15.6">
      <c r="A2461" s="2">
        <v>361</v>
      </c>
      <c r="B2461" s="3">
        <v>46353</v>
      </c>
      <c r="C2461" s="4">
        <f>YEAR(SalesDataTable[[#This Row],[Order Date]])</f>
        <v>2026</v>
      </c>
      <c r="D2461" s="10" t="str">
        <f>"Q"&amp;ROUNDUP(MONTH(SalesDataTable[[#This Row],[Order Date]])/3,0)</f>
        <v>Q4</v>
      </c>
      <c r="E2461" s="4" t="str">
        <f>TEXT(SalesDataTable[[#This Row],[Order Date]],"mmm")</f>
        <v>Nov</v>
      </c>
      <c r="F2461" s="4" t="s">
        <v>6</v>
      </c>
      <c r="G2461" s="4" t="s">
        <v>27</v>
      </c>
      <c r="H2461" s="4" t="s">
        <v>2</v>
      </c>
      <c r="I2461" s="4" t="s">
        <v>3</v>
      </c>
      <c r="J2461" s="4" t="s">
        <v>14</v>
      </c>
      <c r="K2461" s="4" t="s">
        <v>15</v>
      </c>
      <c r="L2461" s="8">
        <v>1</v>
      </c>
      <c r="M2461" s="5">
        <v>36.36</v>
      </c>
      <c r="N2461" s="6">
        <v>0.05</v>
      </c>
      <c r="O2461" s="5">
        <v>13.33</v>
      </c>
      <c r="P2461" s="5">
        <f t="shared" si="152"/>
        <v>34.541999999999994</v>
      </c>
      <c r="Q2461" s="5">
        <f t="shared" si="153"/>
        <v>13.33</v>
      </c>
      <c r="R2461" s="5">
        <f t="shared" si="154"/>
        <v>21.211999999999996</v>
      </c>
      <c r="S2461" s="7">
        <f t="shared" si="155"/>
        <v>0.61409298824619307</v>
      </c>
    </row>
    <row r="2462" spans="1:19" ht="15.6">
      <c r="A2462" s="2">
        <v>841</v>
      </c>
      <c r="B2462" s="3">
        <v>46353</v>
      </c>
      <c r="C2462" s="4">
        <f>YEAR(SalesDataTable[[#This Row],[Order Date]])</f>
        <v>2026</v>
      </c>
      <c r="D2462" s="10" t="str">
        <f>"Q"&amp;ROUNDUP(MONTH(SalesDataTable[[#This Row],[Order Date]])/3,0)</f>
        <v>Q4</v>
      </c>
      <c r="E2462" s="4" t="str">
        <f>TEXT(SalesDataTable[[#This Row],[Order Date]],"mmm")</f>
        <v>Nov</v>
      </c>
      <c r="F2462" s="4" t="s">
        <v>6</v>
      </c>
      <c r="G2462" s="4" t="s">
        <v>43</v>
      </c>
      <c r="H2462" s="4" t="s">
        <v>2</v>
      </c>
      <c r="I2462" s="4" t="s">
        <v>3</v>
      </c>
      <c r="J2462" s="4" t="s">
        <v>14</v>
      </c>
      <c r="K2462" s="4" t="s">
        <v>15</v>
      </c>
      <c r="L2462" s="8">
        <v>2</v>
      </c>
      <c r="M2462" s="5">
        <v>35.85</v>
      </c>
      <c r="N2462" s="6">
        <v>0.05</v>
      </c>
      <c r="O2462" s="5">
        <v>13.69</v>
      </c>
      <c r="P2462" s="5">
        <f t="shared" si="152"/>
        <v>68.114999999999995</v>
      </c>
      <c r="Q2462" s="5">
        <f t="shared" si="153"/>
        <v>27.38</v>
      </c>
      <c r="R2462" s="5">
        <f t="shared" si="154"/>
        <v>40.734999999999999</v>
      </c>
      <c r="S2462" s="7">
        <f t="shared" si="155"/>
        <v>0.59803273875064233</v>
      </c>
    </row>
    <row r="2463" spans="1:19" ht="15.6">
      <c r="A2463" s="2">
        <v>903</v>
      </c>
      <c r="B2463" s="3">
        <v>46353</v>
      </c>
      <c r="C2463" s="4">
        <f>YEAR(SalesDataTable[[#This Row],[Order Date]])</f>
        <v>2026</v>
      </c>
      <c r="D2463" s="10" t="str">
        <f>"Q"&amp;ROUNDUP(MONTH(SalesDataTable[[#This Row],[Order Date]])/3,0)</f>
        <v>Q4</v>
      </c>
      <c r="E2463" s="4" t="str">
        <f>TEXT(SalesDataTable[[#This Row],[Order Date]],"mmm")</f>
        <v>Nov</v>
      </c>
      <c r="F2463" s="4" t="s">
        <v>20</v>
      </c>
      <c r="G2463" s="4" t="s">
        <v>33</v>
      </c>
      <c r="H2463" s="4" t="s">
        <v>2</v>
      </c>
      <c r="I2463" s="4" t="s">
        <v>13</v>
      </c>
      <c r="J2463" s="4" t="s">
        <v>14</v>
      </c>
      <c r="K2463" s="4" t="s">
        <v>32</v>
      </c>
      <c r="L2463" s="8">
        <v>4</v>
      </c>
      <c r="M2463" s="5">
        <v>46.73</v>
      </c>
      <c r="N2463" s="6">
        <v>0</v>
      </c>
      <c r="O2463" s="5">
        <v>17.989999999999998</v>
      </c>
      <c r="P2463" s="5">
        <f t="shared" si="152"/>
        <v>186.92</v>
      </c>
      <c r="Q2463" s="5">
        <f t="shared" si="153"/>
        <v>71.959999999999994</v>
      </c>
      <c r="R2463" s="5">
        <f t="shared" si="154"/>
        <v>114.96</v>
      </c>
      <c r="S2463" s="7">
        <f t="shared" si="155"/>
        <v>0.61502246950567085</v>
      </c>
    </row>
    <row r="2464" spans="1:19" ht="15.6">
      <c r="A2464" s="2">
        <v>1278</v>
      </c>
      <c r="B2464" s="3">
        <v>46353</v>
      </c>
      <c r="C2464" s="4">
        <f>YEAR(SalesDataTable[[#This Row],[Order Date]])</f>
        <v>2026</v>
      </c>
      <c r="D2464" s="10" t="str">
        <f>"Q"&amp;ROUNDUP(MONTH(SalesDataTable[[#This Row],[Order Date]])/3,0)</f>
        <v>Q4</v>
      </c>
      <c r="E2464" s="4" t="str">
        <f>TEXT(SalesDataTable[[#This Row],[Order Date]],"mmm")</f>
        <v>Nov</v>
      </c>
      <c r="F2464" s="4" t="s">
        <v>20</v>
      </c>
      <c r="G2464" s="4" t="s">
        <v>47</v>
      </c>
      <c r="H2464" s="4" t="s">
        <v>19</v>
      </c>
      <c r="I2464" s="4" t="s">
        <v>3</v>
      </c>
      <c r="J2464" s="4" t="s">
        <v>9</v>
      </c>
      <c r="K2464" s="4" t="s">
        <v>17</v>
      </c>
      <c r="L2464" s="8">
        <v>3</v>
      </c>
      <c r="M2464" s="5">
        <v>143.72</v>
      </c>
      <c r="N2464" s="6">
        <v>0.15</v>
      </c>
      <c r="O2464" s="5">
        <v>78.56</v>
      </c>
      <c r="P2464" s="5">
        <f t="shared" si="152"/>
        <v>366.48599999999999</v>
      </c>
      <c r="Q2464" s="5">
        <f t="shared" si="153"/>
        <v>235.68</v>
      </c>
      <c r="R2464" s="5">
        <f t="shared" si="154"/>
        <v>130.80599999999998</v>
      </c>
      <c r="S2464" s="7">
        <f t="shared" si="155"/>
        <v>0.35691950033561987</v>
      </c>
    </row>
    <row r="2465" spans="1:19" ht="15.6">
      <c r="A2465" s="2">
        <v>2091</v>
      </c>
      <c r="B2465" s="3">
        <v>46353</v>
      </c>
      <c r="C2465" s="4">
        <f>YEAR(SalesDataTable[[#This Row],[Order Date]])</f>
        <v>2026</v>
      </c>
      <c r="D2465" s="10" t="str">
        <f>"Q"&amp;ROUNDUP(MONTH(SalesDataTable[[#This Row],[Order Date]])/3,0)</f>
        <v>Q4</v>
      </c>
      <c r="E2465" s="4" t="str">
        <f>TEXT(SalesDataTable[[#This Row],[Order Date]],"mmm")</f>
        <v>Nov</v>
      </c>
      <c r="F2465" s="4" t="s">
        <v>6</v>
      </c>
      <c r="G2465" s="4" t="s">
        <v>43</v>
      </c>
      <c r="H2465" s="4" t="s">
        <v>28</v>
      </c>
      <c r="I2465" s="4" t="s">
        <v>13</v>
      </c>
      <c r="J2465" s="4" t="s">
        <v>34</v>
      </c>
      <c r="K2465" s="4" t="s">
        <v>42</v>
      </c>
      <c r="L2465" s="8">
        <v>1</v>
      </c>
      <c r="M2465" s="5">
        <v>35.590000000000003</v>
      </c>
      <c r="N2465" s="6">
        <v>0</v>
      </c>
      <c r="O2465" s="5">
        <v>13.57</v>
      </c>
      <c r="P2465" s="5">
        <f t="shared" si="152"/>
        <v>35.590000000000003</v>
      </c>
      <c r="Q2465" s="5">
        <f t="shared" si="153"/>
        <v>13.57</v>
      </c>
      <c r="R2465" s="5">
        <f t="shared" si="154"/>
        <v>22.020000000000003</v>
      </c>
      <c r="S2465" s="7">
        <f t="shared" si="155"/>
        <v>0.61871312166338865</v>
      </c>
    </row>
    <row r="2466" spans="1:19" ht="15.6">
      <c r="A2466" s="2">
        <v>3070</v>
      </c>
      <c r="B2466" s="3">
        <v>46353</v>
      </c>
      <c r="C2466" s="4">
        <f>YEAR(SalesDataTable[[#This Row],[Order Date]])</f>
        <v>2026</v>
      </c>
      <c r="D2466" s="10" t="str">
        <f>"Q"&amp;ROUNDUP(MONTH(SalesDataTable[[#This Row],[Order Date]])/3,0)</f>
        <v>Q4</v>
      </c>
      <c r="E2466" s="4" t="str">
        <f>TEXT(SalesDataTable[[#This Row],[Order Date]],"mmm")</f>
        <v>Nov</v>
      </c>
      <c r="F2466" s="4" t="s">
        <v>20</v>
      </c>
      <c r="G2466" s="4" t="s">
        <v>47</v>
      </c>
      <c r="H2466" s="4" t="s">
        <v>28</v>
      </c>
      <c r="I2466" s="4" t="s">
        <v>3</v>
      </c>
      <c r="J2466" s="4" t="s">
        <v>9</v>
      </c>
      <c r="K2466" s="4" t="s">
        <v>46</v>
      </c>
      <c r="L2466" s="8">
        <v>4</v>
      </c>
      <c r="M2466" s="5">
        <v>71.11</v>
      </c>
      <c r="N2466" s="6">
        <v>0.05</v>
      </c>
      <c r="O2466" s="5">
        <v>32.25</v>
      </c>
      <c r="P2466" s="5">
        <f t="shared" si="152"/>
        <v>270.21799999999996</v>
      </c>
      <c r="Q2466" s="5">
        <f t="shared" si="153"/>
        <v>129</v>
      </c>
      <c r="R2466" s="5">
        <f t="shared" si="154"/>
        <v>141.21799999999996</v>
      </c>
      <c r="S2466" s="7">
        <f t="shared" si="155"/>
        <v>0.52260767232382732</v>
      </c>
    </row>
    <row r="2467" spans="1:19" ht="15.6">
      <c r="A2467" s="2">
        <v>4007</v>
      </c>
      <c r="B2467" s="3">
        <v>46353</v>
      </c>
      <c r="C2467" s="4">
        <f>YEAR(SalesDataTable[[#This Row],[Order Date]])</f>
        <v>2026</v>
      </c>
      <c r="D2467" s="10" t="str">
        <f>"Q"&amp;ROUNDUP(MONTH(SalesDataTable[[#This Row],[Order Date]])/3,0)</f>
        <v>Q4</v>
      </c>
      <c r="E2467" s="4" t="str">
        <f>TEXT(SalesDataTable[[#This Row],[Order Date]],"mmm")</f>
        <v>Nov</v>
      </c>
      <c r="F2467" s="4" t="s">
        <v>0</v>
      </c>
      <c r="G2467" s="4" t="s">
        <v>36</v>
      </c>
      <c r="H2467" s="4" t="s">
        <v>28</v>
      </c>
      <c r="I2467" s="4" t="s">
        <v>16</v>
      </c>
      <c r="J2467" s="4" t="s">
        <v>4</v>
      </c>
      <c r="K2467" s="4" t="s">
        <v>22</v>
      </c>
      <c r="L2467" s="8">
        <v>5</v>
      </c>
      <c r="M2467" s="5">
        <v>51.04</v>
      </c>
      <c r="N2467" s="6">
        <v>0</v>
      </c>
      <c r="O2467" s="5">
        <v>22.69</v>
      </c>
      <c r="P2467" s="5">
        <f t="shared" si="152"/>
        <v>255.2</v>
      </c>
      <c r="Q2467" s="5">
        <f t="shared" si="153"/>
        <v>113.45</v>
      </c>
      <c r="R2467" s="5">
        <f t="shared" si="154"/>
        <v>141.75</v>
      </c>
      <c r="S2467" s="7">
        <f t="shared" si="155"/>
        <v>0.55544670846394983</v>
      </c>
    </row>
    <row r="2468" spans="1:19" ht="15.6">
      <c r="A2468" s="2">
        <v>4488</v>
      </c>
      <c r="B2468" s="3">
        <v>46353</v>
      </c>
      <c r="C2468" s="4">
        <f>YEAR(SalesDataTable[[#This Row],[Order Date]])</f>
        <v>2026</v>
      </c>
      <c r="D2468" s="10" t="str">
        <f>"Q"&amp;ROUNDUP(MONTH(SalesDataTable[[#This Row],[Order Date]])/3,0)</f>
        <v>Q4</v>
      </c>
      <c r="E2468" s="4" t="str">
        <f>TEXT(SalesDataTable[[#This Row],[Order Date]],"mmm")</f>
        <v>Nov</v>
      </c>
      <c r="F2468" s="4" t="s">
        <v>6</v>
      </c>
      <c r="G2468" s="4" t="s">
        <v>49</v>
      </c>
      <c r="H2468" s="4" t="s">
        <v>19</v>
      </c>
      <c r="I2468" s="4" t="s">
        <v>3</v>
      </c>
      <c r="J2468" s="4" t="s">
        <v>14</v>
      </c>
      <c r="K2468" s="4" t="s">
        <v>48</v>
      </c>
      <c r="L2468" s="8">
        <v>3</v>
      </c>
      <c r="M2468" s="5">
        <v>161.66</v>
      </c>
      <c r="N2468" s="6">
        <v>0.05</v>
      </c>
      <c r="O2468" s="5">
        <v>88.3</v>
      </c>
      <c r="P2468" s="5">
        <f t="shared" si="152"/>
        <v>460.73099999999999</v>
      </c>
      <c r="Q2468" s="5">
        <f t="shared" si="153"/>
        <v>264.89999999999998</v>
      </c>
      <c r="R2468" s="5">
        <f t="shared" si="154"/>
        <v>195.83100000000002</v>
      </c>
      <c r="S2468" s="7">
        <f t="shared" si="155"/>
        <v>0.42504411467863029</v>
      </c>
    </row>
    <row r="2469" spans="1:19" ht="15.6">
      <c r="A2469" s="2">
        <v>5159</v>
      </c>
      <c r="B2469" s="3">
        <v>46353</v>
      </c>
      <c r="C2469" s="4">
        <f>YEAR(SalesDataTable[[#This Row],[Order Date]])</f>
        <v>2026</v>
      </c>
      <c r="D2469" s="10" t="str">
        <f>"Q"&amp;ROUNDUP(MONTH(SalesDataTable[[#This Row],[Order Date]])/3,0)</f>
        <v>Q4</v>
      </c>
      <c r="E2469" s="4" t="str">
        <f>TEXT(SalesDataTable[[#This Row],[Order Date]],"mmm")</f>
        <v>Nov</v>
      </c>
      <c r="F2469" s="4" t="s">
        <v>20</v>
      </c>
      <c r="G2469" s="4" t="s">
        <v>47</v>
      </c>
      <c r="H2469" s="4" t="s">
        <v>2</v>
      </c>
      <c r="I2469" s="4" t="s">
        <v>16</v>
      </c>
      <c r="J2469" s="4" t="s">
        <v>23</v>
      </c>
      <c r="K2469" s="4" t="s">
        <v>40</v>
      </c>
      <c r="L2469" s="8">
        <v>2</v>
      </c>
      <c r="M2469" s="5">
        <v>80.400000000000006</v>
      </c>
      <c r="N2469" s="6">
        <v>0.15</v>
      </c>
      <c r="O2469" s="5">
        <v>38.869999999999997</v>
      </c>
      <c r="P2469" s="5">
        <f t="shared" si="152"/>
        <v>136.68</v>
      </c>
      <c r="Q2469" s="5">
        <f t="shared" si="153"/>
        <v>77.739999999999995</v>
      </c>
      <c r="R2469" s="5">
        <f t="shared" si="154"/>
        <v>58.940000000000012</v>
      </c>
      <c r="S2469" s="7">
        <f t="shared" si="155"/>
        <v>0.43122622183201648</v>
      </c>
    </row>
    <row r="2470" spans="1:19" ht="15.6">
      <c r="A2470" s="2">
        <v>669</v>
      </c>
      <c r="B2470" s="3">
        <v>46354</v>
      </c>
      <c r="C2470" s="4">
        <f>YEAR(SalesDataTable[[#This Row],[Order Date]])</f>
        <v>2026</v>
      </c>
      <c r="D2470" s="10" t="str">
        <f>"Q"&amp;ROUNDUP(MONTH(SalesDataTable[[#This Row],[Order Date]])/3,0)</f>
        <v>Q4</v>
      </c>
      <c r="E2470" s="4" t="str">
        <f>TEXT(SalesDataTable[[#This Row],[Order Date]],"mmm")</f>
        <v>Nov</v>
      </c>
      <c r="F2470" s="4" t="s">
        <v>11</v>
      </c>
      <c r="G2470" s="4" t="s">
        <v>18</v>
      </c>
      <c r="H2470" s="4" t="s">
        <v>2</v>
      </c>
      <c r="I2470" s="4" t="s">
        <v>3</v>
      </c>
      <c r="J2470" s="4" t="s">
        <v>34</v>
      </c>
      <c r="K2470" s="4" t="s">
        <v>42</v>
      </c>
      <c r="L2470" s="8">
        <v>3</v>
      </c>
      <c r="M2470" s="5">
        <v>36.81</v>
      </c>
      <c r="N2470" s="6">
        <v>0.05</v>
      </c>
      <c r="O2470" s="5">
        <v>13.82</v>
      </c>
      <c r="P2470" s="5">
        <f t="shared" si="152"/>
        <v>104.9085</v>
      </c>
      <c r="Q2470" s="5">
        <f t="shared" si="153"/>
        <v>41.46</v>
      </c>
      <c r="R2470" s="5">
        <f t="shared" si="154"/>
        <v>63.448500000000003</v>
      </c>
      <c r="S2470" s="7">
        <f t="shared" si="155"/>
        <v>0.60479846723573405</v>
      </c>
    </row>
    <row r="2471" spans="1:19" ht="15.6">
      <c r="A2471" s="2">
        <v>686</v>
      </c>
      <c r="B2471" s="3">
        <v>46354</v>
      </c>
      <c r="C2471" s="4">
        <f>YEAR(SalesDataTable[[#This Row],[Order Date]])</f>
        <v>2026</v>
      </c>
      <c r="D2471" s="10" t="str">
        <f>"Q"&amp;ROUNDUP(MONTH(SalesDataTable[[#This Row],[Order Date]])/3,0)</f>
        <v>Q4</v>
      </c>
      <c r="E2471" s="4" t="str">
        <f>TEXT(SalesDataTable[[#This Row],[Order Date]],"mmm")</f>
        <v>Nov</v>
      </c>
      <c r="F2471" s="4" t="s">
        <v>6</v>
      </c>
      <c r="G2471" s="4" t="s">
        <v>43</v>
      </c>
      <c r="H2471" s="4" t="s">
        <v>28</v>
      </c>
      <c r="I2471" s="4" t="s">
        <v>3</v>
      </c>
      <c r="J2471" s="4" t="s">
        <v>14</v>
      </c>
      <c r="K2471" s="4" t="s">
        <v>44</v>
      </c>
      <c r="L2471" s="8">
        <v>2</v>
      </c>
      <c r="M2471" s="5">
        <v>132.61000000000001</v>
      </c>
      <c r="N2471" s="6">
        <v>0.1</v>
      </c>
      <c r="O2471" s="5">
        <v>67.3</v>
      </c>
      <c r="P2471" s="5">
        <f t="shared" si="152"/>
        <v>238.69800000000004</v>
      </c>
      <c r="Q2471" s="5">
        <f t="shared" si="153"/>
        <v>134.6</v>
      </c>
      <c r="R2471" s="5">
        <f t="shared" si="154"/>
        <v>104.09800000000004</v>
      </c>
      <c r="S2471" s="7">
        <f t="shared" si="155"/>
        <v>0.43610755012610086</v>
      </c>
    </row>
    <row r="2472" spans="1:19" ht="15.6">
      <c r="A2472" s="2">
        <v>990</v>
      </c>
      <c r="B2472" s="3">
        <v>46354</v>
      </c>
      <c r="C2472" s="4">
        <f>YEAR(SalesDataTable[[#This Row],[Order Date]])</f>
        <v>2026</v>
      </c>
      <c r="D2472" s="10" t="str">
        <f>"Q"&amp;ROUNDUP(MONTH(SalesDataTable[[#This Row],[Order Date]])/3,0)</f>
        <v>Q4</v>
      </c>
      <c r="E2472" s="4" t="str">
        <f>TEXT(SalesDataTable[[#This Row],[Order Date]],"mmm")</f>
        <v>Nov</v>
      </c>
      <c r="F2472" s="4" t="s">
        <v>0</v>
      </c>
      <c r="G2472" s="4" t="s">
        <v>50</v>
      </c>
      <c r="H2472" s="4" t="s">
        <v>2</v>
      </c>
      <c r="I2472" s="4" t="s">
        <v>3</v>
      </c>
      <c r="J2472" s="4" t="s">
        <v>4</v>
      </c>
      <c r="K2472" s="4" t="s">
        <v>26</v>
      </c>
      <c r="L2472" s="8">
        <v>5</v>
      </c>
      <c r="M2472" s="5">
        <v>39.79</v>
      </c>
      <c r="N2472" s="6">
        <v>0.1</v>
      </c>
      <c r="O2472" s="5">
        <v>17.09</v>
      </c>
      <c r="P2472" s="5">
        <f t="shared" si="152"/>
        <v>179.05500000000001</v>
      </c>
      <c r="Q2472" s="5">
        <f t="shared" si="153"/>
        <v>85.45</v>
      </c>
      <c r="R2472" s="5">
        <f t="shared" si="154"/>
        <v>93.605000000000004</v>
      </c>
      <c r="S2472" s="7">
        <f t="shared" si="155"/>
        <v>0.52277233252352628</v>
      </c>
    </row>
    <row r="2473" spans="1:19" ht="15.6">
      <c r="A2473" s="2">
        <v>1134</v>
      </c>
      <c r="B2473" s="3">
        <v>46354</v>
      </c>
      <c r="C2473" s="4">
        <f>YEAR(SalesDataTable[[#This Row],[Order Date]])</f>
        <v>2026</v>
      </c>
      <c r="D2473" s="10" t="str">
        <f>"Q"&amp;ROUNDUP(MONTH(SalesDataTable[[#This Row],[Order Date]])/3,0)</f>
        <v>Q4</v>
      </c>
      <c r="E2473" s="4" t="str">
        <f>TEXT(SalesDataTable[[#This Row],[Order Date]],"mmm")</f>
        <v>Nov</v>
      </c>
      <c r="F2473" s="4" t="s">
        <v>20</v>
      </c>
      <c r="G2473" s="4" t="s">
        <v>21</v>
      </c>
      <c r="H2473" s="4" t="s">
        <v>2</v>
      </c>
      <c r="I2473" s="4" t="s">
        <v>3</v>
      </c>
      <c r="J2473" s="4" t="s">
        <v>14</v>
      </c>
      <c r="K2473" s="4" t="s">
        <v>15</v>
      </c>
      <c r="L2473" s="8">
        <v>2</v>
      </c>
      <c r="M2473" s="5">
        <v>36.119999999999997</v>
      </c>
      <c r="N2473" s="6">
        <v>0.1</v>
      </c>
      <c r="O2473" s="5">
        <v>13.61</v>
      </c>
      <c r="P2473" s="5">
        <f t="shared" si="152"/>
        <v>65.015999999999991</v>
      </c>
      <c r="Q2473" s="5">
        <f t="shared" si="153"/>
        <v>27.22</v>
      </c>
      <c r="R2473" s="5">
        <f t="shared" si="154"/>
        <v>37.795999999999992</v>
      </c>
      <c r="S2473" s="7">
        <f t="shared" si="155"/>
        <v>0.58133382551987201</v>
      </c>
    </row>
    <row r="2474" spans="1:19" ht="15.6">
      <c r="A2474" s="2">
        <v>1770</v>
      </c>
      <c r="B2474" s="3">
        <v>46354</v>
      </c>
      <c r="C2474" s="4">
        <f>YEAR(SalesDataTable[[#This Row],[Order Date]])</f>
        <v>2026</v>
      </c>
      <c r="D2474" s="10" t="str">
        <f>"Q"&amp;ROUNDUP(MONTH(SalesDataTable[[#This Row],[Order Date]])/3,0)</f>
        <v>Q4</v>
      </c>
      <c r="E2474" s="4" t="str">
        <f>TEXT(SalesDataTable[[#This Row],[Order Date]],"mmm")</f>
        <v>Nov</v>
      </c>
      <c r="F2474" s="4" t="s">
        <v>20</v>
      </c>
      <c r="G2474" s="4" t="s">
        <v>31</v>
      </c>
      <c r="H2474" s="4" t="s">
        <v>19</v>
      </c>
      <c r="I2474" s="4" t="s">
        <v>3</v>
      </c>
      <c r="J2474" s="4" t="s">
        <v>9</v>
      </c>
      <c r="K2474" s="4" t="s">
        <v>37</v>
      </c>
      <c r="L2474" s="8">
        <v>5</v>
      </c>
      <c r="M2474" s="5">
        <v>153.93</v>
      </c>
      <c r="N2474" s="6">
        <v>0.05</v>
      </c>
      <c r="O2474" s="5">
        <v>77.27</v>
      </c>
      <c r="P2474" s="5">
        <f t="shared" si="152"/>
        <v>731.16750000000002</v>
      </c>
      <c r="Q2474" s="5">
        <f t="shared" si="153"/>
        <v>386.34999999999997</v>
      </c>
      <c r="R2474" s="5">
        <f t="shared" si="154"/>
        <v>344.81750000000005</v>
      </c>
      <c r="S2474" s="7">
        <f t="shared" si="155"/>
        <v>0.4715985051304934</v>
      </c>
    </row>
    <row r="2475" spans="1:19" ht="15.6">
      <c r="A2475" s="2">
        <v>3396</v>
      </c>
      <c r="B2475" s="3">
        <v>46354</v>
      </c>
      <c r="C2475" s="4">
        <f>YEAR(SalesDataTable[[#This Row],[Order Date]])</f>
        <v>2026</v>
      </c>
      <c r="D2475" s="10" t="str">
        <f>"Q"&amp;ROUNDUP(MONTH(SalesDataTable[[#This Row],[Order Date]])/3,0)</f>
        <v>Q4</v>
      </c>
      <c r="E2475" s="4" t="str">
        <f>TEXT(SalesDataTable[[#This Row],[Order Date]],"mmm")</f>
        <v>Nov</v>
      </c>
      <c r="F2475" s="4" t="s">
        <v>11</v>
      </c>
      <c r="G2475" s="4" t="s">
        <v>18</v>
      </c>
      <c r="H2475" s="4" t="s">
        <v>19</v>
      </c>
      <c r="I2475" s="4" t="s">
        <v>13</v>
      </c>
      <c r="J2475" s="4" t="s">
        <v>34</v>
      </c>
      <c r="K2475" s="4" t="s">
        <v>45</v>
      </c>
      <c r="L2475" s="8">
        <v>3</v>
      </c>
      <c r="M2475" s="5">
        <v>50.67</v>
      </c>
      <c r="N2475" s="6">
        <v>0.05</v>
      </c>
      <c r="O2475" s="5">
        <v>22.25</v>
      </c>
      <c r="P2475" s="5">
        <f t="shared" si="152"/>
        <v>144.40949999999998</v>
      </c>
      <c r="Q2475" s="5">
        <f t="shared" si="153"/>
        <v>66.75</v>
      </c>
      <c r="R2475" s="5">
        <f t="shared" si="154"/>
        <v>77.65949999999998</v>
      </c>
      <c r="S2475" s="7">
        <f t="shared" si="155"/>
        <v>0.53777279195620775</v>
      </c>
    </row>
    <row r="2476" spans="1:19" ht="15.6">
      <c r="A2476" s="2">
        <v>4259</v>
      </c>
      <c r="B2476" s="3">
        <v>46354</v>
      </c>
      <c r="C2476" s="4">
        <f>YEAR(SalesDataTable[[#This Row],[Order Date]])</f>
        <v>2026</v>
      </c>
      <c r="D2476" s="10" t="str">
        <f>"Q"&amp;ROUNDUP(MONTH(SalesDataTable[[#This Row],[Order Date]])/3,0)</f>
        <v>Q4</v>
      </c>
      <c r="E2476" s="4" t="str">
        <f>TEXT(SalesDataTable[[#This Row],[Order Date]],"mmm")</f>
        <v>Nov</v>
      </c>
      <c r="F2476" s="4" t="s">
        <v>11</v>
      </c>
      <c r="G2476" s="4" t="s">
        <v>18</v>
      </c>
      <c r="H2476" s="4" t="s">
        <v>2</v>
      </c>
      <c r="I2476" s="4" t="s">
        <v>3</v>
      </c>
      <c r="J2476" s="4" t="s">
        <v>9</v>
      </c>
      <c r="K2476" s="4" t="s">
        <v>46</v>
      </c>
      <c r="L2476" s="8">
        <v>4</v>
      </c>
      <c r="M2476" s="5">
        <v>72.77</v>
      </c>
      <c r="N2476" s="6">
        <v>0</v>
      </c>
      <c r="O2476" s="5">
        <v>32.090000000000003</v>
      </c>
      <c r="P2476" s="5">
        <f t="shared" si="152"/>
        <v>291.08</v>
      </c>
      <c r="Q2476" s="5">
        <f t="shared" si="153"/>
        <v>128.36000000000001</v>
      </c>
      <c r="R2476" s="5">
        <f t="shared" si="154"/>
        <v>162.71999999999997</v>
      </c>
      <c r="S2476" s="7">
        <f t="shared" si="155"/>
        <v>0.55902157482479031</v>
      </c>
    </row>
    <row r="2477" spans="1:19" ht="15.6">
      <c r="A2477" s="2">
        <v>4440</v>
      </c>
      <c r="B2477" s="3">
        <v>46354</v>
      </c>
      <c r="C2477" s="4">
        <f>YEAR(SalesDataTable[[#This Row],[Order Date]])</f>
        <v>2026</v>
      </c>
      <c r="D2477" s="10" t="str">
        <f>"Q"&amp;ROUNDUP(MONTH(SalesDataTable[[#This Row],[Order Date]])/3,0)</f>
        <v>Q4</v>
      </c>
      <c r="E2477" s="4" t="str">
        <f>TEXT(SalesDataTable[[#This Row],[Order Date]],"mmm")</f>
        <v>Nov</v>
      </c>
      <c r="F2477" s="4" t="s">
        <v>11</v>
      </c>
      <c r="G2477" s="4" t="s">
        <v>39</v>
      </c>
      <c r="H2477" s="4" t="s">
        <v>28</v>
      </c>
      <c r="I2477" s="4" t="s">
        <v>13</v>
      </c>
      <c r="J2477" s="4" t="s">
        <v>14</v>
      </c>
      <c r="K2477" s="4" t="s">
        <v>32</v>
      </c>
      <c r="L2477" s="8">
        <v>1</v>
      </c>
      <c r="M2477" s="5">
        <v>46.45</v>
      </c>
      <c r="N2477" s="6">
        <v>0.1</v>
      </c>
      <c r="O2477" s="5">
        <v>17.96</v>
      </c>
      <c r="P2477" s="5">
        <f t="shared" si="152"/>
        <v>41.805000000000007</v>
      </c>
      <c r="Q2477" s="5">
        <f t="shared" si="153"/>
        <v>17.96</v>
      </c>
      <c r="R2477" s="5">
        <f t="shared" si="154"/>
        <v>23.845000000000006</v>
      </c>
      <c r="S2477" s="7">
        <f t="shared" si="155"/>
        <v>0.57038631742614521</v>
      </c>
    </row>
    <row r="2478" spans="1:19" ht="15.6">
      <c r="A2478" s="2">
        <v>5115</v>
      </c>
      <c r="B2478" s="3">
        <v>46354</v>
      </c>
      <c r="C2478" s="4">
        <f>YEAR(SalesDataTable[[#This Row],[Order Date]])</f>
        <v>2026</v>
      </c>
      <c r="D2478" s="10" t="str">
        <f>"Q"&amp;ROUNDUP(MONTH(SalesDataTable[[#This Row],[Order Date]])/3,0)</f>
        <v>Q4</v>
      </c>
      <c r="E2478" s="4" t="str">
        <f>TEXT(SalesDataTable[[#This Row],[Order Date]],"mmm")</f>
        <v>Nov</v>
      </c>
      <c r="F2478" s="4" t="s">
        <v>0</v>
      </c>
      <c r="G2478" s="4" t="s">
        <v>50</v>
      </c>
      <c r="H2478" s="4" t="s">
        <v>2</v>
      </c>
      <c r="I2478" s="4" t="s">
        <v>13</v>
      </c>
      <c r="J2478" s="4" t="s">
        <v>14</v>
      </c>
      <c r="K2478" s="4" t="s">
        <v>48</v>
      </c>
      <c r="L2478" s="8">
        <v>1</v>
      </c>
      <c r="M2478" s="5">
        <v>165.75</v>
      </c>
      <c r="N2478" s="6">
        <v>0.2</v>
      </c>
      <c r="O2478" s="5">
        <v>89.16</v>
      </c>
      <c r="P2478" s="5">
        <f t="shared" si="152"/>
        <v>132.6</v>
      </c>
      <c r="Q2478" s="5">
        <f t="shared" si="153"/>
        <v>89.16</v>
      </c>
      <c r="R2478" s="5">
        <f t="shared" si="154"/>
        <v>43.44</v>
      </c>
      <c r="S2478" s="7">
        <f t="shared" si="155"/>
        <v>0.32760180995475113</v>
      </c>
    </row>
    <row r="2479" spans="1:19" ht="15.6">
      <c r="A2479" s="2">
        <v>5136</v>
      </c>
      <c r="B2479" s="3">
        <v>46354</v>
      </c>
      <c r="C2479" s="4">
        <f>YEAR(SalesDataTable[[#This Row],[Order Date]])</f>
        <v>2026</v>
      </c>
      <c r="D2479" s="10" t="str">
        <f>"Q"&amp;ROUNDUP(MONTH(SalesDataTable[[#This Row],[Order Date]])/3,0)</f>
        <v>Q4</v>
      </c>
      <c r="E2479" s="4" t="str">
        <f>TEXT(SalesDataTable[[#This Row],[Order Date]],"mmm")</f>
        <v>Nov</v>
      </c>
      <c r="F2479" s="4" t="s">
        <v>11</v>
      </c>
      <c r="G2479" s="4" t="s">
        <v>12</v>
      </c>
      <c r="H2479" s="4" t="s">
        <v>28</v>
      </c>
      <c r="I2479" s="4" t="s">
        <v>13</v>
      </c>
      <c r="J2479" s="4" t="s">
        <v>23</v>
      </c>
      <c r="K2479" s="4" t="s">
        <v>29</v>
      </c>
      <c r="L2479" s="8">
        <v>4</v>
      </c>
      <c r="M2479" s="5">
        <v>198.02</v>
      </c>
      <c r="N2479" s="6">
        <v>0.05</v>
      </c>
      <c r="O2479" s="5">
        <v>103.82</v>
      </c>
      <c r="P2479" s="5">
        <f t="shared" si="152"/>
        <v>752.476</v>
      </c>
      <c r="Q2479" s="5">
        <f t="shared" si="153"/>
        <v>415.28</v>
      </c>
      <c r="R2479" s="5">
        <f t="shared" si="154"/>
        <v>337.19600000000003</v>
      </c>
      <c r="S2479" s="7">
        <f t="shared" si="155"/>
        <v>0.44811528872681655</v>
      </c>
    </row>
    <row r="2480" spans="1:19" ht="15.6">
      <c r="A2480" s="2">
        <v>562</v>
      </c>
      <c r="B2480" s="3">
        <v>46355</v>
      </c>
      <c r="C2480" s="4">
        <f>YEAR(SalesDataTable[[#This Row],[Order Date]])</f>
        <v>2026</v>
      </c>
      <c r="D2480" s="10" t="str">
        <f>"Q"&amp;ROUNDUP(MONTH(SalesDataTable[[#This Row],[Order Date]])/3,0)</f>
        <v>Q4</v>
      </c>
      <c r="E2480" s="4" t="str">
        <f>TEXT(SalesDataTable[[#This Row],[Order Date]],"mmm")</f>
        <v>Nov</v>
      </c>
      <c r="F2480" s="4" t="s">
        <v>6</v>
      </c>
      <c r="G2480" s="4" t="s">
        <v>43</v>
      </c>
      <c r="H2480" s="4" t="s">
        <v>2</v>
      </c>
      <c r="I2480" s="4" t="s">
        <v>13</v>
      </c>
      <c r="J2480" s="4" t="s">
        <v>14</v>
      </c>
      <c r="K2480" s="4" t="s">
        <v>32</v>
      </c>
      <c r="L2480" s="8">
        <v>1</v>
      </c>
      <c r="M2480" s="5">
        <v>46.3</v>
      </c>
      <c r="N2480" s="6">
        <v>0.2</v>
      </c>
      <c r="O2480" s="5">
        <v>18.78</v>
      </c>
      <c r="P2480" s="5">
        <f t="shared" si="152"/>
        <v>37.04</v>
      </c>
      <c r="Q2480" s="5">
        <f t="shared" si="153"/>
        <v>18.78</v>
      </c>
      <c r="R2480" s="5">
        <f t="shared" si="154"/>
        <v>18.259999999999998</v>
      </c>
      <c r="S2480" s="7">
        <f t="shared" si="155"/>
        <v>0.49298056155507552</v>
      </c>
    </row>
    <row r="2481" spans="1:19" ht="15.6">
      <c r="A2481" s="2">
        <v>806</v>
      </c>
      <c r="B2481" s="3">
        <v>46355</v>
      </c>
      <c r="C2481" s="4">
        <f>YEAR(SalesDataTable[[#This Row],[Order Date]])</f>
        <v>2026</v>
      </c>
      <c r="D2481" s="10" t="str">
        <f>"Q"&amp;ROUNDUP(MONTH(SalesDataTable[[#This Row],[Order Date]])/3,0)</f>
        <v>Q4</v>
      </c>
      <c r="E2481" s="4" t="str">
        <f>TEXT(SalesDataTable[[#This Row],[Order Date]],"mmm")</f>
        <v>Nov</v>
      </c>
      <c r="F2481" s="4" t="s">
        <v>0</v>
      </c>
      <c r="G2481" s="4" t="s">
        <v>50</v>
      </c>
      <c r="H2481" s="4" t="s">
        <v>28</v>
      </c>
      <c r="I2481" s="4" t="s">
        <v>3</v>
      </c>
      <c r="J2481" s="4" t="s">
        <v>34</v>
      </c>
      <c r="K2481" s="4" t="s">
        <v>35</v>
      </c>
      <c r="L2481" s="8">
        <v>1</v>
      </c>
      <c r="M2481" s="5">
        <v>39.659999999999997</v>
      </c>
      <c r="N2481" s="6">
        <v>0</v>
      </c>
      <c r="O2481" s="5">
        <v>14.76</v>
      </c>
      <c r="P2481" s="5">
        <f t="shared" si="152"/>
        <v>39.659999999999997</v>
      </c>
      <c r="Q2481" s="5">
        <f t="shared" si="153"/>
        <v>14.76</v>
      </c>
      <c r="R2481" s="5">
        <f t="shared" si="154"/>
        <v>24.9</v>
      </c>
      <c r="S2481" s="7">
        <f t="shared" si="155"/>
        <v>0.62783661119515888</v>
      </c>
    </row>
    <row r="2482" spans="1:19" ht="15.6">
      <c r="A2482" s="2">
        <v>3150</v>
      </c>
      <c r="B2482" s="3">
        <v>46355</v>
      </c>
      <c r="C2482" s="4">
        <f>YEAR(SalesDataTable[[#This Row],[Order Date]])</f>
        <v>2026</v>
      </c>
      <c r="D2482" s="10" t="str">
        <f>"Q"&amp;ROUNDUP(MONTH(SalesDataTable[[#This Row],[Order Date]])/3,0)</f>
        <v>Q4</v>
      </c>
      <c r="E2482" s="4" t="str">
        <f>TEXT(SalesDataTable[[#This Row],[Order Date]],"mmm")</f>
        <v>Nov</v>
      </c>
      <c r="F2482" s="4" t="s">
        <v>6</v>
      </c>
      <c r="G2482" s="4" t="s">
        <v>27</v>
      </c>
      <c r="H2482" s="4" t="s">
        <v>2</v>
      </c>
      <c r="I2482" s="4" t="s">
        <v>13</v>
      </c>
      <c r="J2482" s="4" t="s">
        <v>23</v>
      </c>
      <c r="K2482" s="4" t="s">
        <v>40</v>
      </c>
      <c r="L2482" s="8">
        <v>3</v>
      </c>
      <c r="M2482" s="5">
        <v>80.72</v>
      </c>
      <c r="N2482" s="6">
        <v>0.05</v>
      </c>
      <c r="O2482" s="5">
        <v>39.130000000000003</v>
      </c>
      <c r="P2482" s="5">
        <f t="shared" si="152"/>
        <v>230.05199999999999</v>
      </c>
      <c r="Q2482" s="5">
        <f t="shared" si="153"/>
        <v>117.39000000000001</v>
      </c>
      <c r="R2482" s="5">
        <f t="shared" si="154"/>
        <v>112.66199999999998</v>
      </c>
      <c r="S2482" s="7">
        <f t="shared" si="155"/>
        <v>0.48972406238589528</v>
      </c>
    </row>
    <row r="2483" spans="1:19" ht="15.6">
      <c r="A2483" s="2">
        <v>4847</v>
      </c>
      <c r="B2483" s="3">
        <v>46355</v>
      </c>
      <c r="C2483" s="4">
        <f>YEAR(SalesDataTable[[#This Row],[Order Date]])</f>
        <v>2026</v>
      </c>
      <c r="D2483" s="10" t="str">
        <f>"Q"&amp;ROUNDUP(MONTH(SalesDataTable[[#This Row],[Order Date]])/3,0)</f>
        <v>Q4</v>
      </c>
      <c r="E2483" s="4" t="str">
        <f>TEXT(SalesDataTable[[#This Row],[Order Date]],"mmm")</f>
        <v>Nov</v>
      </c>
      <c r="F2483" s="4" t="s">
        <v>6</v>
      </c>
      <c r="G2483" s="4" t="s">
        <v>49</v>
      </c>
      <c r="H2483" s="4" t="s">
        <v>28</v>
      </c>
      <c r="I2483" s="4" t="s">
        <v>13</v>
      </c>
      <c r="J2483" s="4" t="s">
        <v>14</v>
      </c>
      <c r="K2483" s="4" t="s">
        <v>15</v>
      </c>
      <c r="L2483" s="8">
        <v>2</v>
      </c>
      <c r="M2483" s="5">
        <v>35.51</v>
      </c>
      <c r="N2483" s="6">
        <v>0.05</v>
      </c>
      <c r="O2483" s="5">
        <v>13.24</v>
      </c>
      <c r="P2483" s="5">
        <f t="shared" si="152"/>
        <v>67.468999999999994</v>
      </c>
      <c r="Q2483" s="5">
        <f t="shared" si="153"/>
        <v>26.48</v>
      </c>
      <c r="R2483" s="5">
        <f t="shared" si="154"/>
        <v>40.98899999999999</v>
      </c>
      <c r="S2483" s="7">
        <f t="shared" si="155"/>
        <v>0.60752345521646967</v>
      </c>
    </row>
    <row r="2484" spans="1:19" ht="15.6">
      <c r="A2484" s="2">
        <v>221</v>
      </c>
      <c r="B2484" s="3">
        <v>46356</v>
      </c>
      <c r="C2484" s="4">
        <f>YEAR(SalesDataTable[[#This Row],[Order Date]])</f>
        <v>2026</v>
      </c>
      <c r="D2484" s="10" t="str">
        <f>"Q"&amp;ROUNDUP(MONTH(SalesDataTable[[#This Row],[Order Date]])/3,0)</f>
        <v>Q4</v>
      </c>
      <c r="E2484" s="4" t="str">
        <f>TEXT(SalesDataTable[[#This Row],[Order Date]],"mmm")</f>
        <v>Nov</v>
      </c>
      <c r="F2484" s="4" t="s">
        <v>20</v>
      </c>
      <c r="G2484" s="4" t="s">
        <v>33</v>
      </c>
      <c r="H2484" s="4" t="s">
        <v>19</v>
      </c>
      <c r="I2484" s="4" t="s">
        <v>16</v>
      </c>
      <c r="J2484" s="4" t="s">
        <v>14</v>
      </c>
      <c r="K2484" s="4" t="s">
        <v>44</v>
      </c>
      <c r="L2484" s="8">
        <v>1</v>
      </c>
      <c r="M2484" s="5">
        <v>132.06</v>
      </c>
      <c r="N2484" s="6">
        <v>0.15</v>
      </c>
      <c r="O2484" s="5">
        <v>67.53</v>
      </c>
      <c r="P2484" s="5">
        <f t="shared" si="152"/>
        <v>112.251</v>
      </c>
      <c r="Q2484" s="5">
        <f t="shared" si="153"/>
        <v>67.53</v>
      </c>
      <c r="R2484" s="5">
        <f t="shared" si="154"/>
        <v>44.721000000000004</v>
      </c>
      <c r="S2484" s="7">
        <f t="shared" si="155"/>
        <v>0.39840179597509157</v>
      </c>
    </row>
    <row r="2485" spans="1:19" ht="15.6">
      <c r="A2485" s="2">
        <v>630</v>
      </c>
      <c r="B2485" s="3">
        <v>46356</v>
      </c>
      <c r="C2485" s="4">
        <f>YEAR(SalesDataTable[[#This Row],[Order Date]])</f>
        <v>2026</v>
      </c>
      <c r="D2485" s="10" t="str">
        <f>"Q"&amp;ROUNDUP(MONTH(SalesDataTable[[#This Row],[Order Date]])/3,0)</f>
        <v>Q4</v>
      </c>
      <c r="E2485" s="4" t="str">
        <f>TEXT(SalesDataTable[[#This Row],[Order Date]],"mmm")</f>
        <v>Nov</v>
      </c>
      <c r="F2485" s="4" t="s">
        <v>20</v>
      </c>
      <c r="G2485" s="4" t="s">
        <v>33</v>
      </c>
      <c r="H2485" s="4" t="s">
        <v>2</v>
      </c>
      <c r="I2485" s="4" t="s">
        <v>16</v>
      </c>
      <c r="J2485" s="4" t="s">
        <v>4</v>
      </c>
      <c r="K2485" s="4" t="s">
        <v>26</v>
      </c>
      <c r="L2485" s="8">
        <v>3</v>
      </c>
      <c r="M2485" s="5">
        <v>41.07</v>
      </c>
      <c r="N2485" s="6">
        <v>0.1</v>
      </c>
      <c r="O2485" s="5">
        <v>16.86</v>
      </c>
      <c r="P2485" s="5">
        <f t="shared" si="152"/>
        <v>110.88900000000001</v>
      </c>
      <c r="Q2485" s="5">
        <f t="shared" si="153"/>
        <v>50.58</v>
      </c>
      <c r="R2485" s="5">
        <f t="shared" si="154"/>
        <v>60.309000000000012</v>
      </c>
      <c r="S2485" s="7">
        <f t="shared" si="155"/>
        <v>0.54386819251684126</v>
      </c>
    </row>
    <row r="2486" spans="1:19" ht="15.6">
      <c r="A2486" s="2">
        <v>1789</v>
      </c>
      <c r="B2486" s="3">
        <v>46356</v>
      </c>
      <c r="C2486" s="4">
        <f>YEAR(SalesDataTable[[#This Row],[Order Date]])</f>
        <v>2026</v>
      </c>
      <c r="D2486" s="10" t="str">
        <f>"Q"&amp;ROUNDUP(MONTH(SalesDataTable[[#This Row],[Order Date]])/3,0)</f>
        <v>Q4</v>
      </c>
      <c r="E2486" s="4" t="str">
        <f>TEXT(SalesDataTable[[#This Row],[Order Date]],"mmm")</f>
        <v>Nov</v>
      </c>
      <c r="F2486" s="4" t="s">
        <v>6</v>
      </c>
      <c r="G2486" s="4" t="s">
        <v>43</v>
      </c>
      <c r="H2486" s="4" t="s">
        <v>2</v>
      </c>
      <c r="I2486" s="4" t="s">
        <v>13</v>
      </c>
      <c r="J2486" s="4" t="s">
        <v>9</v>
      </c>
      <c r="K2486" s="4" t="s">
        <v>37</v>
      </c>
      <c r="L2486" s="8">
        <v>2</v>
      </c>
      <c r="M2486" s="5">
        <v>151.49</v>
      </c>
      <c r="N2486" s="6">
        <v>0.1</v>
      </c>
      <c r="O2486" s="5">
        <v>81.39</v>
      </c>
      <c r="P2486" s="5">
        <f t="shared" si="152"/>
        <v>272.68200000000002</v>
      </c>
      <c r="Q2486" s="5">
        <f t="shared" si="153"/>
        <v>162.78</v>
      </c>
      <c r="R2486" s="5">
        <f t="shared" si="154"/>
        <v>109.90200000000002</v>
      </c>
      <c r="S2486" s="7">
        <f t="shared" si="155"/>
        <v>0.40304090479019522</v>
      </c>
    </row>
    <row r="2487" spans="1:19" ht="15.6">
      <c r="A2487" s="2">
        <v>1947</v>
      </c>
      <c r="B2487" s="3">
        <v>46356</v>
      </c>
      <c r="C2487" s="4">
        <f>YEAR(SalesDataTable[[#This Row],[Order Date]])</f>
        <v>2026</v>
      </c>
      <c r="D2487" s="10" t="str">
        <f>"Q"&amp;ROUNDUP(MONTH(SalesDataTable[[#This Row],[Order Date]])/3,0)</f>
        <v>Q4</v>
      </c>
      <c r="E2487" s="4" t="str">
        <f>TEXT(SalesDataTable[[#This Row],[Order Date]],"mmm")</f>
        <v>Nov</v>
      </c>
      <c r="F2487" s="4" t="s">
        <v>0</v>
      </c>
      <c r="G2487" s="4" t="s">
        <v>1</v>
      </c>
      <c r="H2487" s="4" t="s">
        <v>19</v>
      </c>
      <c r="I2487" s="4" t="s">
        <v>16</v>
      </c>
      <c r="J2487" s="4" t="s">
        <v>34</v>
      </c>
      <c r="K2487" s="4" t="s">
        <v>42</v>
      </c>
      <c r="L2487" s="8">
        <v>1</v>
      </c>
      <c r="M2487" s="5">
        <v>35.729999999999997</v>
      </c>
      <c r="N2487" s="6">
        <v>0.2</v>
      </c>
      <c r="O2487" s="5">
        <v>14.33</v>
      </c>
      <c r="P2487" s="5">
        <f t="shared" si="152"/>
        <v>28.584</v>
      </c>
      <c r="Q2487" s="5">
        <f t="shared" si="153"/>
        <v>14.33</v>
      </c>
      <c r="R2487" s="5">
        <f t="shared" si="154"/>
        <v>14.254</v>
      </c>
      <c r="S2487" s="7">
        <f t="shared" si="155"/>
        <v>0.49867058494262523</v>
      </c>
    </row>
    <row r="2488" spans="1:19" ht="15.6">
      <c r="A2488" s="2">
        <v>2279</v>
      </c>
      <c r="B2488" s="3">
        <v>46356</v>
      </c>
      <c r="C2488" s="4">
        <f>YEAR(SalesDataTable[[#This Row],[Order Date]])</f>
        <v>2026</v>
      </c>
      <c r="D2488" s="10" t="str">
        <f>"Q"&amp;ROUNDUP(MONTH(SalesDataTable[[#This Row],[Order Date]])/3,0)</f>
        <v>Q4</v>
      </c>
      <c r="E2488" s="4" t="str">
        <f>TEXT(SalesDataTable[[#This Row],[Order Date]],"mmm")</f>
        <v>Nov</v>
      </c>
      <c r="F2488" s="4" t="s">
        <v>0</v>
      </c>
      <c r="G2488" s="4" t="s">
        <v>1</v>
      </c>
      <c r="H2488" s="4" t="s">
        <v>19</v>
      </c>
      <c r="I2488" s="4" t="s">
        <v>3</v>
      </c>
      <c r="J2488" s="4" t="s">
        <v>4</v>
      </c>
      <c r="K2488" s="4" t="s">
        <v>22</v>
      </c>
      <c r="L2488" s="8">
        <v>2</v>
      </c>
      <c r="M2488" s="5">
        <v>50.38</v>
      </c>
      <c r="N2488" s="6">
        <v>0.1</v>
      </c>
      <c r="O2488" s="5">
        <v>22.41</v>
      </c>
      <c r="P2488" s="5">
        <f t="shared" si="152"/>
        <v>90.684000000000012</v>
      </c>
      <c r="Q2488" s="5">
        <f t="shared" si="153"/>
        <v>44.82</v>
      </c>
      <c r="R2488" s="5">
        <f t="shared" si="154"/>
        <v>45.864000000000011</v>
      </c>
      <c r="S2488" s="7">
        <f t="shared" si="155"/>
        <v>0.50575625248114342</v>
      </c>
    </row>
    <row r="2489" spans="1:19" ht="15.6">
      <c r="A2489" s="2">
        <v>2439</v>
      </c>
      <c r="B2489" s="3">
        <v>46356</v>
      </c>
      <c r="C2489" s="4">
        <f>YEAR(SalesDataTable[[#This Row],[Order Date]])</f>
        <v>2026</v>
      </c>
      <c r="D2489" s="10" t="str">
        <f>"Q"&amp;ROUNDUP(MONTH(SalesDataTable[[#This Row],[Order Date]])/3,0)</f>
        <v>Q4</v>
      </c>
      <c r="E2489" s="4" t="str">
        <f>TEXT(SalesDataTable[[#This Row],[Order Date]],"mmm")</f>
        <v>Nov</v>
      </c>
      <c r="F2489" s="4" t="s">
        <v>0</v>
      </c>
      <c r="G2489" s="4" t="s">
        <v>36</v>
      </c>
      <c r="H2489" s="4" t="s">
        <v>2</v>
      </c>
      <c r="I2489" s="4" t="s">
        <v>16</v>
      </c>
      <c r="J2489" s="4" t="s">
        <v>34</v>
      </c>
      <c r="K2489" s="4" t="s">
        <v>42</v>
      </c>
      <c r="L2489" s="8">
        <v>1</v>
      </c>
      <c r="M2489" s="5">
        <v>35.67</v>
      </c>
      <c r="N2489" s="6">
        <v>0.1</v>
      </c>
      <c r="O2489" s="5">
        <v>13.81</v>
      </c>
      <c r="P2489" s="5">
        <f t="shared" si="152"/>
        <v>32.103000000000002</v>
      </c>
      <c r="Q2489" s="5">
        <f t="shared" si="153"/>
        <v>13.81</v>
      </c>
      <c r="R2489" s="5">
        <f t="shared" si="154"/>
        <v>18.292999999999999</v>
      </c>
      <c r="S2489" s="7">
        <f t="shared" si="155"/>
        <v>0.5698221350029592</v>
      </c>
    </row>
    <row r="2490" spans="1:19" ht="15.6">
      <c r="A2490" s="2">
        <v>2540</v>
      </c>
      <c r="B2490" s="3">
        <v>46356</v>
      </c>
      <c r="C2490" s="4">
        <f>YEAR(SalesDataTable[[#This Row],[Order Date]])</f>
        <v>2026</v>
      </c>
      <c r="D2490" s="10" t="str">
        <f>"Q"&amp;ROUNDUP(MONTH(SalesDataTable[[#This Row],[Order Date]])/3,0)</f>
        <v>Q4</v>
      </c>
      <c r="E2490" s="4" t="str">
        <f>TEXT(SalesDataTable[[#This Row],[Order Date]],"mmm")</f>
        <v>Nov</v>
      </c>
      <c r="F2490" s="4" t="s">
        <v>6</v>
      </c>
      <c r="G2490" s="4" t="s">
        <v>49</v>
      </c>
      <c r="H2490" s="4" t="s">
        <v>8</v>
      </c>
      <c r="I2490" s="4" t="s">
        <v>16</v>
      </c>
      <c r="J2490" s="4" t="s">
        <v>23</v>
      </c>
      <c r="K2490" s="4" t="s">
        <v>40</v>
      </c>
      <c r="L2490" s="8">
        <v>12</v>
      </c>
      <c r="M2490" s="5">
        <v>81.150000000000006</v>
      </c>
      <c r="N2490" s="6">
        <v>0.15</v>
      </c>
      <c r="O2490" s="5">
        <v>39.590000000000003</v>
      </c>
      <c r="P2490" s="5">
        <f t="shared" si="152"/>
        <v>827.73</v>
      </c>
      <c r="Q2490" s="5">
        <f t="shared" si="153"/>
        <v>475.08000000000004</v>
      </c>
      <c r="R2490" s="5">
        <f t="shared" si="154"/>
        <v>352.65</v>
      </c>
      <c r="S2490" s="7">
        <f t="shared" si="155"/>
        <v>0.42604472472907828</v>
      </c>
    </row>
    <row r="2491" spans="1:19" ht="15.6">
      <c r="A2491" s="2">
        <v>2747</v>
      </c>
      <c r="B2491" s="3">
        <v>46356</v>
      </c>
      <c r="C2491" s="4">
        <f>YEAR(SalesDataTable[[#This Row],[Order Date]])</f>
        <v>2026</v>
      </c>
      <c r="D2491" s="10" t="str">
        <f>"Q"&amp;ROUNDUP(MONTH(SalesDataTable[[#This Row],[Order Date]])/3,0)</f>
        <v>Q4</v>
      </c>
      <c r="E2491" s="4" t="str">
        <f>TEXT(SalesDataTable[[#This Row],[Order Date]],"mmm")</f>
        <v>Nov</v>
      </c>
      <c r="F2491" s="4" t="s">
        <v>0</v>
      </c>
      <c r="G2491" s="4" t="s">
        <v>50</v>
      </c>
      <c r="H2491" s="4" t="s">
        <v>19</v>
      </c>
      <c r="I2491" s="4" t="s">
        <v>3</v>
      </c>
      <c r="J2491" s="4" t="s">
        <v>23</v>
      </c>
      <c r="K2491" s="4" t="s">
        <v>29</v>
      </c>
      <c r="L2491" s="8">
        <v>1</v>
      </c>
      <c r="M2491" s="5">
        <v>194.73</v>
      </c>
      <c r="N2491" s="6">
        <v>0</v>
      </c>
      <c r="O2491" s="5">
        <v>104.48</v>
      </c>
      <c r="P2491" s="5">
        <f t="shared" si="152"/>
        <v>194.73</v>
      </c>
      <c r="Q2491" s="5">
        <f t="shared" si="153"/>
        <v>104.48</v>
      </c>
      <c r="R2491" s="5">
        <f t="shared" si="154"/>
        <v>90.249999999999986</v>
      </c>
      <c r="S2491" s="7">
        <f t="shared" si="155"/>
        <v>0.46346222975401835</v>
      </c>
    </row>
    <row r="2492" spans="1:19" ht="15.6">
      <c r="A2492" s="2">
        <v>3094</v>
      </c>
      <c r="B2492" s="3">
        <v>46356</v>
      </c>
      <c r="C2492" s="4">
        <f>YEAR(SalesDataTable[[#This Row],[Order Date]])</f>
        <v>2026</v>
      </c>
      <c r="D2492" s="10" t="str">
        <f>"Q"&amp;ROUNDUP(MONTH(SalesDataTable[[#This Row],[Order Date]])/3,0)</f>
        <v>Q4</v>
      </c>
      <c r="E2492" s="4" t="str">
        <f>TEXT(SalesDataTable[[#This Row],[Order Date]],"mmm")</f>
        <v>Nov</v>
      </c>
      <c r="F2492" s="4" t="s">
        <v>6</v>
      </c>
      <c r="G2492" s="4" t="s">
        <v>7</v>
      </c>
      <c r="H2492" s="4" t="s">
        <v>28</v>
      </c>
      <c r="I2492" s="4" t="s">
        <v>16</v>
      </c>
      <c r="J2492" s="4" t="s">
        <v>23</v>
      </c>
      <c r="K2492" s="4" t="s">
        <v>51</v>
      </c>
      <c r="L2492" s="8">
        <v>2</v>
      </c>
      <c r="M2492" s="5">
        <v>122.18</v>
      </c>
      <c r="N2492" s="6">
        <v>0.15</v>
      </c>
      <c r="O2492" s="5">
        <v>61.3</v>
      </c>
      <c r="P2492" s="5">
        <f t="shared" si="152"/>
        <v>207.70600000000002</v>
      </c>
      <c r="Q2492" s="5">
        <f t="shared" si="153"/>
        <v>122.6</v>
      </c>
      <c r="R2492" s="5">
        <f t="shared" si="154"/>
        <v>85.106000000000023</v>
      </c>
      <c r="S2492" s="7">
        <f t="shared" si="155"/>
        <v>0.40974261696821479</v>
      </c>
    </row>
    <row r="2493" spans="1:19" ht="15.6">
      <c r="A2493" s="2">
        <v>3359</v>
      </c>
      <c r="B2493" s="3">
        <v>46356</v>
      </c>
      <c r="C2493" s="4">
        <f>YEAR(SalesDataTable[[#This Row],[Order Date]])</f>
        <v>2026</v>
      </c>
      <c r="D2493" s="10" t="str">
        <f>"Q"&amp;ROUNDUP(MONTH(SalesDataTable[[#This Row],[Order Date]])/3,0)</f>
        <v>Q4</v>
      </c>
      <c r="E2493" s="4" t="str">
        <f>TEXT(SalesDataTable[[#This Row],[Order Date]],"mmm")</f>
        <v>Nov</v>
      </c>
      <c r="F2493" s="4" t="s">
        <v>20</v>
      </c>
      <c r="G2493" s="4" t="s">
        <v>47</v>
      </c>
      <c r="H2493" s="4" t="s">
        <v>2</v>
      </c>
      <c r="I2493" s="4" t="s">
        <v>3</v>
      </c>
      <c r="J2493" s="4" t="s">
        <v>23</v>
      </c>
      <c r="K2493" s="4" t="s">
        <v>40</v>
      </c>
      <c r="L2493" s="8">
        <v>1</v>
      </c>
      <c r="M2493" s="5">
        <v>83.14</v>
      </c>
      <c r="N2493" s="6">
        <v>0</v>
      </c>
      <c r="O2493" s="5">
        <v>39.369999999999997</v>
      </c>
      <c r="P2493" s="5">
        <f t="shared" si="152"/>
        <v>83.14</v>
      </c>
      <c r="Q2493" s="5">
        <f t="shared" si="153"/>
        <v>39.369999999999997</v>
      </c>
      <c r="R2493" s="5">
        <f t="shared" si="154"/>
        <v>43.77</v>
      </c>
      <c r="S2493" s="7">
        <f t="shared" si="155"/>
        <v>0.52646139042578788</v>
      </c>
    </row>
    <row r="2494" spans="1:19" ht="15.6">
      <c r="A2494" s="2">
        <v>3473</v>
      </c>
      <c r="B2494" s="3">
        <v>46356</v>
      </c>
      <c r="C2494" s="4">
        <f>YEAR(SalesDataTable[[#This Row],[Order Date]])</f>
        <v>2026</v>
      </c>
      <c r="D2494" s="10" t="str">
        <f>"Q"&amp;ROUNDUP(MONTH(SalesDataTable[[#This Row],[Order Date]])/3,0)</f>
        <v>Q4</v>
      </c>
      <c r="E2494" s="4" t="str">
        <f>TEXT(SalesDataTable[[#This Row],[Order Date]],"mmm")</f>
        <v>Nov</v>
      </c>
      <c r="F2494" s="4" t="s">
        <v>11</v>
      </c>
      <c r="G2494" s="4" t="s">
        <v>25</v>
      </c>
      <c r="H2494" s="4" t="s">
        <v>2</v>
      </c>
      <c r="I2494" s="4" t="s">
        <v>3</v>
      </c>
      <c r="J2494" s="4" t="s">
        <v>4</v>
      </c>
      <c r="K2494" s="4" t="s">
        <v>5</v>
      </c>
      <c r="L2494" s="8">
        <v>1</v>
      </c>
      <c r="M2494" s="5">
        <v>80.97</v>
      </c>
      <c r="N2494" s="6">
        <v>0</v>
      </c>
      <c r="O2494" s="5">
        <v>43.64</v>
      </c>
      <c r="P2494" s="5">
        <f t="shared" si="152"/>
        <v>80.97</v>
      </c>
      <c r="Q2494" s="5">
        <f t="shared" si="153"/>
        <v>43.64</v>
      </c>
      <c r="R2494" s="5">
        <f t="shared" si="154"/>
        <v>37.33</v>
      </c>
      <c r="S2494" s="7">
        <f t="shared" si="155"/>
        <v>0.4610349512164999</v>
      </c>
    </row>
    <row r="2495" spans="1:19" ht="15.6">
      <c r="A2495" s="2">
        <v>3589</v>
      </c>
      <c r="B2495" s="3">
        <v>46356</v>
      </c>
      <c r="C2495" s="4">
        <f>YEAR(SalesDataTable[[#This Row],[Order Date]])</f>
        <v>2026</v>
      </c>
      <c r="D2495" s="10" t="str">
        <f>"Q"&amp;ROUNDUP(MONTH(SalesDataTable[[#This Row],[Order Date]])/3,0)</f>
        <v>Q4</v>
      </c>
      <c r="E2495" s="4" t="str">
        <f>TEXT(SalesDataTable[[#This Row],[Order Date]],"mmm")</f>
        <v>Nov</v>
      </c>
      <c r="F2495" s="4" t="s">
        <v>0</v>
      </c>
      <c r="G2495" s="4" t="s">
        <v>36</v>
      </c>
      <c r="H2495" s="4" t="s">
        <v>2</v>
      </c>
      <c r="I2495" s="4" t="s">
        <v>13</v>
      </c>
      <c r="J2495" s="4" t="s">
        <v>9</v>
      </c>
      <c r="K2495" s="4" t="s">
        <v>46</v>
      </c>
      <c r="L2495" s="8">
        <v>1</v>
      </c>
      <c r="M2495" s="5">
        <v>73.03</v>
      </c>
      <c r="N2495" s="6">
        <v>0</v>
      </c>
      <c r="O2495" s="5">
        <v>32.71</v>
      </c>
      <c r="P2495" s="5">
        <f t="shared" si="152"/>
        <v>73.03</v>
      </c>
      <c r="Q2495" s="5">
        <f t="shared" si="153"/>
        <v>32.71</v>
      </c>
      <c r="R2495" s="5">
        <f t="shared" si="154"/>
        <v>40.32</v>
      </c>
      <c r="S2495" s="7">
        <f t="shared" si="155"/>
        <v>0.55210187594139393</v>
      </c>
    </row>
    <row r="2496" spans="1:19" ht="15.6">
      <c r="A2496" s="2">
        <v>4689</v>
      </c>
      <c r="B2496" s="3">
        <v>46356</v>
      </c>
      <c r="C2496" s="4">
        <f>YEAR(SalesDataTable[[#This Row],[Order Date]])</f>
        <v>2026</v>
      </c>
      <c r="D2496" s="10" t="str">
        <f>"Q"&amp;ROUNDUP(MONTH(SalesDataTable[[#This Row],[Order Date]])/3,0)</f>
        <v>Q4</v>
      </c>
      <c r="E2496" s="4" t="str">
        <f>TEXT(SalesDataTable[[#This Row],[Order Date]],"mmm")</f>
        <v>Nov</v>
      </c>
      <c r="F2496" s="4" t="s">
        <v>11</v>
      </c>
      <c r="G2496" s="4" t="s">
        <v>18</v>
      </c>
      <c r="H2496" s="4" t="s">
        <v>2</v>
      </c>
      <c r="I2496" s="4" t="s">
        <v>3</v>
      </c>
      <c r="J2496" s="4" t="s">
        <v>14</v>
      </c>
      <c r="K2496" s="4" t="s">
        <v>32</v>
      </c>
      <c r="L2496" s="8">
        <v>1</v>
      </c>
      <c r="M2496" s="5">
        <v>46.81</v>
      </c>
      <c r="N2496" s="6">
        <v>0.05</v>
      </c>
      <c r="O2496" s="5">
        <v>17.87</v>
      </c>
      <c r="P2496" s="5">
        <f t="shared" si="152"/>
        <v>44.469500000000004</v>
      </c>
      <c r="Q2496" s="5">
        <f t="shared" si="153"/>
        <v>17.87</v>
      </c>
      <c r="R2496" s="5">
        <f t="shared" si="154"/>
        <v>26.599500000000003</v>
      </c>
      <c r="S2496" s="7">
        <f t="shared" si="155"/>
        <v>0.59815154206815913</v>
      </c>
    </row>
    <row r="2497" spans="1:19" ht="15.6">
      <c r="A2497" s="2">
        <v>4819</v>
      </c>
      <c r="B2497" s="3">
        <v>46356</v>
      </c>
      <c r="C2497" s="4">
        <f>YEAR(SalesDataTable[[#This Row],[Order Date]])</f>
        <v>2026</v>
      </c>
      <c r="D2497" s="10" t="str">
        <f>"Q"&amp;ROUNDUP(MONTH(SalesDataTable[[#This Row],[Order Date]])/3,0)</f>
        <v>Q4</v>
      </c>
      <c r="E2497" s="4" t="str">
        <f>TEXT(SalesDataTable[[#This Row],[Order Date]],"mmm")</f>
        <v>Nov</v>
      </c>
      <c r="F2497" s="4" t="s">
        <v>20</v>
      </c>
      <c r="G2497" s="4" t="s">
        <v>31</v>
      </c>
      <c r="H2497" s="4" t="s">
        <v>28</v>
      </c>
      <c r="I2497" s="4" t="s">
        <v>13</v>
      </c>
      <c r="J2497" s="4" t="s">
        <v>9</v>
      </c>
      <c r="K2497" s="4" t="s">
        <v>37</v>
      </c>
      <c r="L2497" s="8">
        <v>2</v>
      </c>
      <c r="M2497" s="5">
        <v>153.51</v>
      </c>
      <c r="N2497" s="6">
        <v>0.15</v>
      </c>
      <c r="O2497" s="5">
        <v>81.290000000000006</v>
      </c>
      <c r="P2497" s="5">
        <f t="shared" si="152"/>
        <v>260.96699999999998</v>
      </c>
      <c r="Q2497" s="5">
        <f t="shared" si="153"/>
        <v>162.58000000000001</v>
      </c>
      <c r="R2497" s="5">
        <f t="shared" si="154"/>
        <v>98.386999999999972</v>
      </c>
      <c r="S2497" s="7">
        <f t="shared" si="155"/>
        <v>0.3770093536730697</v>
      </c>
    </row>
    <row r="2498" spans="1:19" ht="15.6">
      <c r="A2498" s="2">
        <v>5167</v>
      </c>
      <c r="B2498" s="3">
        <v>46356</v>
      </c>
      <c r="C2498" s="4">
        <f>YEAR(SalesDataTable[[#This Row],[Order Date]])</f>
        <v>2026</v>
      </c>
      <c r="D2498" s="10" t="str">
        <f>"Q"&amp;ROUNDUP(MONTH(SalesDataTable[[#This Row],[Order Date]])/3,0)</f>
        <v>Q4</v>
      </c>
      <c r="E2498" s="4" t="str">
        <f>TEXT(SalesDataTable[[#This Row],[Order Date]],"mmm")</f>
        <v>Nov</v>
      </c>
      <c r="F2498" s="4" t="s">
        <v>11</v>
      </c>
      <c r="G2498" s="4" t="s">
        <v>25</v>
      </c>
      <c r="H2498" s="4" t="s">
        <v>28</v>
      </c>
      <c r="I2498" s="4" t="s">
        <v>13</v>
      </c>
      <c r="J2498" s="4" t="s">
        <v>23</v>
      </c>
      <c r="K2498" s="4" t="s">
        <v>29</v>
      </c>
      <c r="L2498" s="8">
        <v>2</v>
      </c>
      <c r="M2498" s="5">
        <v>197.5</v>
      </c>
      <c r="N2498" s="6">
        <v>0</v>
      </c>
      <c r="O2498" s="5">
        <v>104.47</v>
      </c>
      <c r="P2498" s="5">
        <f t="shared" ref="P2498:P2561" si="156">L2498*M2498*(1-N2498)</f>
        <v>395</v>
      </c>
      <c r="Q2498" s="5">
        <f t="shared" ref="Q2498:Q2561" si="157">L2498*O2498</f>
        <v>208.94</v>
      </c>
      <c r="R2498" s="5">
        <f t="shared" ref="R2498:R2561" si="158">P2498-Q2498</f>
        <v>186.06</v>
      </c>
      <c r="S2498" s="7">
        <f t="shared" ref="S2498:S2561" si="159">IFERROR(R2498/P2498,0)</f>
        <v>0.4710379746835443</v>
      </c>
    </row>
    <row r="2499" spans="1:19" ht="15.6">
      <c r="A2499" s="2">
        <v>38</v>
      </c>
      <c r="B2499" s="3">
        <v>46357</v>
      </c>
      <c r="C2499" s="4">
        <f>YEAR(SalesDataTable[[#This Row],[Order Date]])</f>
        <v>2026</v>
      </c>
      <c r="D2499" s="10" t="str">
        <f>"Q"&amp;ROUNDUP(MONTH(SalesDataTable[[#This Row],[Order Date]])/3,0)</f>
        <v>Q4</v>
      </c>
      <c r="E2499" s="4" t="str">
        <f>TEXT(SalesDataTable[[#This Row],[Order Date]],"mmm")</f>
        <v>Dec</v>
      </c>
      <c r="F2499" s="4" t="s">
        <v>20</v>
      </c>
      <c r="G2499" s="4" t="s">
        <v>33</v>
      </c>
      <c r="H2499" s="4" t="s">
        <v>8</v>
      </c>
      <c r="I2499" s="4" t="s">
        <v>16</v>
      </c>
      <c r="J2499" s="4" t="s">
        <v>9</v>
      </c>
      <c r="K2499" s="4" t="s">
        <v>17</v>
      </c>
      <c r="L2499" s="8">
        <v>8</v>
      </c>
      <c r="M2499" s="5">
        <v>146.55000000000001</v>
      </c>
      <c r="N2499" s="6">
        <v>0.1</v>
      </c>
      <c r="O2499" s="5">
        <v>78.03</v>
      </c>
      <c r="P2499" s="5">
        <f t="shared" si="156"/>
        <v>1055.1600000000001</v>
      </c>
      <c r="Q2499" s="5">
        <f t="shared" si="157"/>
        <v>624.24</v>
      </c>
      <c r="R2499" s="5">
        <f t="shared" si="158"/>
        <v>430.92000000000007</v>
      </c>
      <c r="S2499" s="7">
        <f t="shared" si="159"/>
        <v>0.40839303991811671</v>
      </c>
    </row>
    <row r="2500" spans="1:19" ht="15.6">
      <c r="A2500" s="2">
        <v>364</v>
      </c>
      <c r="B2500" s="3">
        <v>46357</v>
      </c>
      <c r="C2500" s="4">
        <f>YEAR(SalesDataTable[[#This Row],[Order Date]])</f>
        <v>2026</v>
      </c>
      <c r="D2500" s="10" t="str">
        <f>"Q"&amp;ROUNDUP(MONTH(SalesDataTable[[#This Row],[Order Date]])/3,0)</f>
        <v>Q4</v>
      </c>
      <c r="E2500" s="4" t="str">
        <f>TEXT(SalesDataTable[[#This Row],[Order Date]],"mmm")</f>
        <v>Dec</v>
      </c>
      <c r="F2500" s="4" t="s">
        <v>20</v>
      </c>
      <c r="G2500" s="4" t="s">
        <v>47</v>
      </c>
      <c r="H2500" s="4" t="s">
        <v>2</v>
      </c>
      <c r="I2500" s="4" t="s">
        <v>16</v>
      </c>
      <c r="J2500" s="4" t="s">
        <v>4</v>
      </c>
      <c r="K2500" s="4" t="s">
        <v>22</v>
      </c>
      <c r="L2500" s="8">
        <v>2</v>
      </c>
      <c r="M2500" s="5">
        <v>51.83</v>
      </c>
      <c r="N2500" s="6">
        <v>0.15</v>
      </c>
      <c r="O2500" s="5">
        <v>22.02</v>
      </c>
      <c r="P2500" s="5">
        <f t="shared" si="156"/>
        <v>88.11099999999999</v>
      </c>
      <c r="Q2500" s="5">
        <f t="shared" si="157"/>
        <v>44.04</v>
      </c>
      <c r="R2500" s="5">
        <f t="shared" si="158"/>
        <v>44.070999999999991</v>
      </c>
      <c r="S2500" s="7">
        <f t="shared" si="159"/>
        <v>0.50017591447151888</v>
      </c>
    </row>
    <row r="2501" spans="1:19" ht="15.6">
      <c r="A2501" s="2">
        <v>2040</v>
      </c>
      <c r="B2501" s="3">
        <v>46357</v>
      </c>
      <c r="C2501" s="4">
        <f>YEAR(SalesDataTable[[#This Row],[Order Date]])</f>
        <v>2026</v>
      </c>
      <c r="D2501" s="10" t="str">
        <f>"Q"&amp;ROUNDUP(MONTH(SalesDataTable[[#This Row],[Order Date]])/3,0)</f>
        <v>Q4</v>
      </c>
      <c r="E2501" s="4" t="str">
        <f>TEXT(SalesDataTable[[#This Row],[Order Date]],"mmm")</f>
        <v>Dec</v>
      </c>
      <c r="F2501" s="4" t="s">
        <v>6</v>
      </c>
      <c r="G2501" s="4" t="s">
        <v>43</v>
      </c>
      <c r="H2501" s="4" t="s">
        <v>2</v>
      </c>
      <c r="I2501" s="4" t="s">
        <v>13</v>
      </c>
      <c r="J2501" s="4" t="s">
        <v>9</v>
      </c>
      <c r="K2501" s="4" t="s">
        <v>17</v>
      </c>
      <c r="L2501" s="8">
        <v>1</v>
      </c>
      <c r="M2501" s="5">
        <v>140.34</v>
      </c>
      <c r="N2501" s="6">
        <v>0.15</v>
      </c>
      <c r="O2501" s="5">
        <v>79.92</v>
      </c>
      <c r="P2501" s="5">
        <f t="shared" si="156"/>
        <v>119.289</v>
      </c>
      <c r="Q2501" s="5">
        <f t="shared" si="157"/>
        <v>79.92</v>
      </c>
      <c r="R2501" s="5">
        <f t="shared" si="158"/>
        <v>39.369</v>
      </c>
      <c r="S2501" s="7">
        <f t="shared" si="159"/>
        <v>0.33003043029952467</v>
      </c>
    </row>
    <row r="2502" spans="1:19" ht="15.6">
      <c r="A2502" s="2">
        <v>2899</v>
      </c>
      <c r="B2502" s="3">
        <v>46357</v>
      </c>
      <c r="C2502" s="4">
        <f>YEAR(SalesDataTable[[#This Row],[Order Date]])</f>
        <v>2026</v>
      </c>
      <c r="D2502" s="10" t="str">
        <f>"Q"&amp;ROUNDUP(MONTH(SalesDataTable[[#This Row],[Order Date]])/3,0)</f>
        <v>Q4</v>
      </c>
      <c r="E2502" s="4" t="str">
        <f>TEXT(SalesDataTable[[#This Row],[Order Date]],"mmm")</f>
        <v>Dec</v>
      </c>
      <c r="F2502" s="4" t="s">
        <v>0</v>
      </c>
      <c r="G2502" s="4" t="s">
        <v>1</v>
      </c>
      <c r="H2502" s="4" t="s">
        <v>2</v>
      </c>
      <c r="I2502" s="4" t="s">
        <v>13</v>
      </c>
      <c r="J2502" s="4" t="s">
        <v>9</v>
      </c>
      <c r="K2502" s="4" t="s">
        <v>37</v>
      </c>
      <c r="L2502" s="8">
        <v>1</v>
      </c>
      <c r="M2502" s="5">
        <v>156.44999999999999</v>
      </c>
      <c r="N2502" s="6">
        <v>0</v>
      </c>
      <c r="O2502" s="5">
        <v>80.56</v>
      </c>
      <c r="P2502" s="5">
        <f t="shared" si="156"/>
        <v>156.44999999999999</v>
      </c>
      <c r="Q2502" s="5">
        <f t="shared" si="157"/>
        <v>80.56</v>
      </c>
      <c r="R2502" s="5">
        <f t="shared" si="158"/>
        <v>75.889999999999986</v>
      </c>
      <c r="S2502" s="7">
        <f t="shared" si="159"/>
        <v>0.48507510386705011</v>
      </c>
    </row>
    <row r="2503" spans="1:19" ht="15.6">
      <c r="A2503" s="2">
        <v>3199</v>
      </c>
      <c r="B2503" s="3">
        <v>46357</v>
      </c>
      <c r="C2503" s="4">
        <f>YEAR(SalesDataTable[[#This Row],[Order Date]])</f>
        <v>2026</v>
      </c>
      <c r="D2503" s="10" t="str">
        <f>"Q"&amp;ROUNDUP(MONTH(SalesDataTable[[#This Row],[Order Date]])/3,0)</f>
        <v>Q4</v>
      </c>
      <c r="E2503" s="4" t="str">
        <f>TEXT(SalesDataTable[[#This Row],[Order Date]],"mmm")</f>
        <v>Dec</v>
      </c>
      <c r="F2503" s="4" t="s">
        <v>11</v>
      </c>
      <c r="G2503" s="4" t="s">
        <v>52</v>
      </c>
      <c r="H2503" s="4" t="s">
        <v>28</v>
      </c>
      <c r="I2503" s="4" t="s">
        <v>3</v>
      </c>
      <c r="J2503" s="4" t="s">
        <v>34</v>
      </c>
      <c r="K2503" s="4" t="s">
        <v>35</v>
      </c>
      <c r="L2503" s="8">
        <v>1</v>
      </c>
      <c r="M2503" s="5">
        <v>41.33</v>
      </c>
      <c r="N2503" s="6">
        <v>0</v>
      </c>
      <c r="O2503" s="5">
        <v>15.03</v>
      </c>
      <c r="P2503" s="5">
        <f t="shared" si="156"/>
        <v>41.33</v>
      </c>
      <c r="Q2503" s="5">
        <f t="shared" si="157"/>
        <v>15.03</v>
      </c>
      <c r="R2503" s="5">
        <f t="shared" si="158"/>
        <v>26.299999999999997</v>
      </c>
      <c r="S2503" s="7">
        <f t="shared" si="159"/>
        <v>0.6363416404548754</v>
      </c>
    </row>
    <row r="2504" spans="1:19" ht="15.6">
      <c r="A2504" s="2">
        <v>4722</v>
      </c>
      <c r="B2504" s="3">
        <v>46357</v>
      </c>
      <c r="C2504" s="4">
        <f>YEAR(SalesDataTable[[#This Row],[Order Date]])</f>
        <v>2026</v>
      </c>
      <c r="D2504" s="10" t="str">
        <f>"Q"&amp;ROUNDUP(MONTH(SalesDataTable[[#This Row],[Order Date]])/3,0)</f>
        <v>Q4</v>
      </c>
      <c r="E2504" s="4" t="str">
        <f>TEXT(SalesDataTable[[#This Row],[Order Date]],"mmm")</f>
        <v>Dec</v>
      </c>
      <c r="F2504" s="4" t="s">
        <v>6</v>
      </c>
      <c r="G2504" s="4" t="s">
        <v>41</v>
      </c>
      <c r="H2504" s="4" t="s">
        <v>19</v>
      </c>
      <c r="I2504" s="4" t="s">
        <v>13</v>
      </c>
      <c r="J2504" s="4" t="s">
        <v>4</v>
      </c>
      <c r="K2504" s="4" t="s">
        <v>26</v>
      </c>
      <c r="L2504" s="8">
        <v>1</v>
      </c>
      <c r="M2504" s="5">
        <v>39.479999999999997</v>
      </c>
      <c r="N2504" s="6">
        <v>0.05</v>
      </c>
      <c r="O2504" s="5">
        <v>16.78</v>
      </c>
      <c r="P2504" s="5">
        <f t="shared" si="156"/>
        <v>37.505999999999993</v>
      </c>
      <c r="Q2504" s="5">
        <f t="shared" si="157"/>
        <v>16.78</v>
      </c>
      <c r="R2504" s="5">
        <f t="shared" si="158"/>
        <v>20.725999999999992</v>
      </c>
      <c r="S2504" s="7">
        <f t="shared" si="159"/>
        <v>0.55260491654668575</v>
      </c>
    </row>
    <row r="2505" spans="1:19" ht="15.6">
      <c r="A2505" s="2">
        <v>1423</v>
      </c>
      <c r="B2505" s="3">
        <v>46358</v>
      </c>
      <c r="C2505" s="4">
        <f>YEAR(SalesDataTable[[#This Row],[Order Date]])</f>
        <v>2026</v>
      </c>
      <c r="D2505" s="10" t="str">
        <f>"Q"&amp;ROUNDUP(MONTH(SalesDataTable[[#This Row],[Order Date]])/3,0)</f>
        <v>Q4</v>
      </c>
      <c r="E2505" s="4" t="str">
        <f>TEXT(SalesDataTable[[#This Row],[Order Date]],"mmm")</f>
        <v>Dec</v>
      </c>
      <c r="F2505" s="4" t="s">
        <v>11</v>
      </c>
      <c r="G2505" s="4" t="s">
        <v>18</v>
      </c>
      <c r="H2505" s="4" t="s">
        <v>2</v>
      </c>
      <c r="I2505" s="4" t="s">
        <v>16</v>
      </c>
      <c r="J2505" s="4" t="s">
        <v>9</v>
      </c>
      <c r="K2505" s="4" t="s">
        <v>46</v>
      </c>
      <c r="L2505" s="8">
        <v>1</v>
      </c>
      <c r="M2505" s="5">
        <v>73.010000000000005</v>
      </c>
      <c r="N2505" s="6">
        <v>0.1</v>
      </c>
      <c r="O2505" s="5">
        <v>31.51</v>
      </c>
      <c r="P2505" s="5">
        <f t="shared" si="156"/>
        <v>65.709000000000003</v>
      </c>
      <c r="Q2505" s="5">
        <f t="shared" si="157"/>
        <v>31.51</v>
      </c>
      <c r="R2505" s="5">
        <f t="shared" si="158"/>
        <v>34.198999999999998</v>
      </c>
      <c r="S2505" s="7">
        <f t="shared" si="159"/>
        <v>0.52046142841924237</v>
      </c>
    </row>
    <row r="2506" spans="1:19" ht="15.6">
      <c r="A2506" s="2">
        <v>1505</v>
      </c>
      <c r="B2506" s="3">
        <v>46358</v>
      </c>
      <c r="C2506" s="4">
        <f>YEAR(SalesDataTable[[#This Row],[Order Date]])</f>
        <v>2026</v>
      </c>
      <c r="D2506" s="10" t="str">
        <f>"Q"&amp;ROUNDUP(MONTH(SalesDataTable[[#This Row],[Order Date]])/3,0)</f>
        <v>Q4</v>
      </c>
      <c r="E2506" s="4" t="str">
        <f>TEXT(SalesDataTable[[#This Row],[Order Date]],"mmm")</f>
        <v>Dec</v>
      </c>
      <c r="F2506" s="4" t="s">
        <v>0</v>
      </c>
      <c r="G2506" s="4" t="s">
        <v>50</v>
      </c>
      <c r="H2506" s="4" t="s">
        <v>2</v>
      </c>
      <c r="I2506" s="4" t="s">
        <v>16</v>
      </c>
      <c r="J2506" s="4" t="s">
        <v>34</v>
      </c>
      <c r="K2506" s="4" t="s">
        <v>35</v>
      </c>
      <c r="L2506" s="8">
        <v>2</v>
      </c>
      <c r="M2506" s="5">
        <v>40.86</v>
      </c>
      <c r="N2506" s="6">
        <v>0.05</v>
      </c>
      <c r="O2506" s="5">
        <v>15.06</v>
      </c>
      <c r="P2506" s="5">
        <f t="shared" si="156"/>
        <v>77.634</v>
      </c>
      <c r="Q2506" s="5">
        <f t="shared" si="157"/>
        <v>30.12</v>
      </c>
      <c r="R2506" s="5">
        <f t="shared" si="158"/>
        <v>47.513999999999996</v>
      </c>
      <c r="S2506" s="7">
        <f t="shared" si="159"/>
        <v>0.6120256588608084</v>
      </c>
    </row>
    <row r="2507" spans="1:19" ht="15.6">
      <c r="A2507" s="2">
        <v>1664</v>
      </c>
      <c r="B2507" s="3">
        <v>46358</v>
      </c>
      <c r="C2507" s="4">
        <f>YEAR(SalesDataTable[[#This Row],[Order Date]])</f>
        <v>2026</v>
      </c>
      <c r="D2507" s="10" t="str">
        <f>"Q"&amp;ROUNDUP(MONTH(SalesDataTable[[#This Row],[Order Date]])/3,0)</f>
        <v>Q4</v>
      </c>
      <c r="E2507" s="4" t="str">
        <f>TEXT(SalesDataTable[[#This Row],[Order Date]],"mmm")</f>
        <v>Dec</v>
      </c>
      <c r="F2507" s="4" t="s">
        <v>11</v>
      </c>
      <c r="G2507" s="4" t="s">
        <v>25</v>
      </c>
      <c r="H2507" s="4" t="s">
        <v>28</v>
      </c>
      <c r="I2507" s="4" t="s">
        <v>3</v>
      </c>
      <c r="J2507" s="4" t="s">
        <v>23</v>
      </c>
      <c r="K2507" s="4" t="s">
        <v>29</v>
      </c>
      <c r="L2507" s="8">
        <v>6</v>
      </c>
      <c r="M2507" s="5">
        <v>194.79</v>
      </c>
      <c r="N2507" s="6">
        <v>0</v>
      </c>
      <c r="O2507" s="5">
        <v>105.73</v>
      </c>
      <c r="P2507" s="5">
        <f t="shared" si="156"/>
        <v>1168.74</v>
      </c>
      <c r="Q2507" s="5">
        <f t="shared" si="157"/>
        <v>634.38</v>
      </c>
      <c r="R2507" s="5">
        <f t="shared" si="158"/>
        <v>534.36</v>
      </c>
      <c r="S2507" s="7">
        <f t="shared" si="159"/>
        <v>0.45721032907233433</v>
      </c>
    </row>
    <row r="2508" spans="1:19" ht="15.6">
      <c r="A2508" s="2">
        <v>2035</v>
      </c>
      <c r="B2508" s="3">
        <v>46358</v>
      </c>
      <c r="C2508" s="4">
        <f>YEAR(SalesDataTable[[#This Row],[Order Date]])</f>
        <v>2026</v>
      </c>
      <c r="D2508" s="10" t="str">
        <f>"Q"&amp;ROUNDUP(MONTH(SalesDataTable[[#This Row],[Order Date]])/3,0)</f>
        <v>Q4</v>
      </c>
      <c r="E2508" s="4" t="str">
        <f>TEXT(SalesDataTable[[#This Row],[Order Date]],"mmm")</f>
        <v>Dec</v>
      </c>
      <c r="F2508" s="4" t="s">
        <v>20</v>
      </c>
      <c r="G2508" s="4" t="s">
        <v>47</v>
      </c>
      <c r="H2508" s="4" t="s">
        <v>2</v>
      </c>
      <c r="I2508" s="4" t="s">
        <v>13</v>
      </c>
      <c r="J2508" s="4" t="s">
        <v>23</v>
      </c>
      <c r="K2508" s="4" t="s">
        <v>40</v>
      </c>
      <c r="L2508" s="8">
        <v>4</v>
      </c>
      <c r="M2508" s="5">
        <v>80.98</v>
      </c>
      <c r="N2508" s="6">
        <v>0.2</v>
      </c>
      <c r="O2508" s="5">
        <v>38.6</v>
      </c>
      <c r="P2508" s="5">
        <f t="shared" si="156"/>
        <v>259.13600000000002</v>
      </c>
      <c r="Q2508" s="5">
        <f t="shared" si="157"/>
        <v>154.4</v>
      </c>
      <c r="R2508" s="5">
        <f t="shared" si="158"/>
        <v>104.73600000000002</v>
      </c>
      <c r="S2508" s="7">
        <f t="shared" si="159"/>
        <v>0.40417387009138062</v>
      </c>
    </row>
    <row r="2509" spans="1:19" ht="15.6">
      <c r="A2509" s="2">
        <v>2094</v>
      </c>
      <c r="B2509" s="3">
        <v>46358</v>
      </c>
      <c r="C2509" s="4">
        <f>YEAR(SalesDataTable[[#This Row],[Order Date]])</f>
        <v>2026</v>
      </c>
      <c r="D2509" s="10" t="str">
        <f>"Q"&amp;ROUNDUP(MONTH(SalesDataTable[[#This Row],[Order Date]])/3,0)</f>
        <v>Q4</v>
      </c>
      <c r="E2509" s="4" t="str">
        <f>TEXT(SalesDataTable[[#This Row],[Order Date]],"mmm")</f>
        <v>Dec</v>
      </c>
      <c r="F2509" s="4" t="s">
        <v>0</v>
      </c>
      <c r="G2509" s="4" t="s">
        <v>50</v>
      </c>
      <c r="H2509" s="4" t="s">
        <v>2</v>
      </c>
      <c r="I2509" s="4" t="s">
        <v>13</v>
      </c>
      <c r="J2509" s="4" t="s">
        <v>23</v>
      </c>
      <c r="K2509" s="4" t="s">
        <v>29</v>
      </c>
      <c r="L2509" s="8">
        <v>3</v>
      </c>
      <c r="M2509" s="5">
        <v>196.48</v>
      </c>
      <c r="N2509" s="6">
        <v>0.05</v>
      </c>
      <c r="O2509" s="5">
        <v>107.2</v>
      </c>
      <c r="P2509" s="5">
        <f t="shared" si="156"/>
        <v>559.96799999999996</v>
      </c>
      <c r="Q2509" s="5">
        <f t="shared" si="157"/>
        <v>321.60000000000002</v>
      </c>
      <c r="R2509" s="5">
        <f t="shared" si="158"/>
        <v>238.36799999999994</v>
      </c>
      <c r="S2509" s="7">
        <f t="shared" si="159"/>
        <v>0.42568146751242919</v>
      </c>
    </row>
    <row r="2510" spans="1:19" ht="15.6">
      <c r="A2510" s="2">
        <v>2204</v>
      </c>
      <c r="B2510" s="3">
        <v>46358</v>
      </c>
      <c r="C2510" s="4">
        <f>YEAR(SalesDataTable[[#This Row],[Order Date]])</f>
        <v>2026</v>
      </c>
      <c r="D2510" s="10" t="str">
        <f>"Q"&amp;ROUNDUP(MONTH(SalesDataTable[[#This Row],[Order Date]])/3,0)</f>
        <v>Q4</v>
      </c>
      <c r="E2510" s="4" t="str">
        <f>TEXT(SalesDataTable[[#This Row],[Order Date]],"mmm")</f>
        <v>Dec</v>
      </c>
      <c r="F2510" s="4" t="s">
        <v>0</v>
      </c>
      <c r="G2510" s="4" t="s">
        <v>36</v>
      </c>
      <c r="H2510" s="4" t="s">
        <v>19</v>
      </c>
      <c r="I2510" s="4" t="s">
        <v>13</v>
      </c>
      <c r="J2510" s="4" t="s">
        <v>14</v>
      </c>
      <c r="K2510" s="4" t="s">
        <v>32</v>
      </c>
      <c r="L2510" s="8">
        <v>2</v>
      </c>
      <c r="M2510" s="5">
        <v>46.63</v>
      </c>
      <c r="N2510" s="6">
        <v>0</v>
      </c>
      <c r="O2510" s="5">
        <v>18.68</v>
      </c>
      <c r="P2510" s="5">
        <f t="shared" si="156"/>
        <v>93.26</v>
      </c>
      <c r="Q2510" s="5">
        <f t="shared" si="157"/>
        <v>37.36</v>
      </c>
      <c r="R2510" s="5">
        <f t="shared" si="158"/>
        <v>55.900000000000006</v>
      </c>
      <c r="S2510" s="7">
        <f t="shared" si="159"/>
        <v>0.59939952820072917</v>
      </c>
    </row>
    <row r="2511" spans="1:19" ht="15.6">
      <c r="A2511" s="2">
        <v>3921</v>
      </c>
      <c r="B2511" s="3">
        <v>46358</v>
      </c>
      <c r="C2511" s="4">
        <f>YEAR(SalesDataTable[[#This Row],[Order Date]])</f>
        <v>2026</v>
      </c>
      <c r="D2511" s="10" t="str">
        <f>"Q"&amp;ROUNDUP(MONTH(SalesDataTable[[#This Row],[Order Date]])/3,0)</f>
        <v>Q4</v>
      </c>
      <c r="E2511" s="4" t="str">
        <f>TEXT(SalesDataTable[[#This Row],[Order Date]],"mmm")</f>
        <v>Dec</v>
      </c>
      <c r="F2511" s="4" t="s">
        <v>11</v>
      </c>
      <c r="G2511" s="4" t="s">
        <v>25</v>
      </c>
      <c r="H2511" s="4" t="s">
        <v>8</v>
      </c>
      <c r="I2511" s="4" t="s">
        <v>16</v>
      </c>
      <c r="J2511" s="4" t="s">
        <v>9</v>
      </c>
      <c r="K2511" s="4" t="s">
        <v>17</v>
      </c>
      <c r="L2511" s="8">
        <v>12</v>
      </c>
      <c r="M2511" s="5">
        <v>142.93</v>
      </c>
      <c r="N2511" s="6">
        <v>0.1</v>
      </c>
      <c r="O2511" s="5">
        <v>79.81</v>
      </c>
      <c r="P2511" s="5">
        <f t="shared" si="156"/>
        <v>1543.644</v>
      </c>
      <c r="Q2511" s="5">
        <f t="shared" si="157"/>
        <v>957.72</v>
      </c>
      <c r="R2511" s="5">
        <f t="shared" si="158"/>
        <v>585.92399999999998</v>
      </c>
      <c r="S2511" s="7">
        <f t="shared" si="159"/>
        <v>0.37957197384889263</v>
      </c>
    </row>
    <row r="2512" spans="1:19" ht="15.6">
      <c r="A2512" s="2">
        <v>3999</v>
      </c>
      <c r="B2512" s="3">
        <v>46358</v>
      </c>
      <c r="C2512" s="4">
        <f>YEAR(SalesDataTable[[#This Row],[Order Date]])</f>
        <v>2026</v>
      </c>
      <c r="D2512" s="10" t="str">
        <f>"Q"&amp;ROUNDUP(MONTH(SalesDataTable[[#This Row],[Order Date]])/3,0)</f>
        <v>Q4</v>
      </c>
      <c r="E2512" s="4" t="str">
        <f>TEXT(SalesDataTable[[#This Row],[Order Date]],"mmm")</f>
        <v>Dec</v>
      </c>
      <c r="F2512" s="4" t="s">
        <v>6</v>
      </c>
      <c r="G2512" s="4" t="s">
        <v>43</v>
      </c>
      <c r="H2512" s="4" t="s">
        <v>19</v>
      </c>
      <c r="I2512" s="4" t="s">
        <v>3</v>
      </c>
      <c r="J2512" s="4" t="s">
        <v>9</v>
      </c>
      <c r="K2512" s="4" t="s">
        <v>37</v>
      </c>
      <c r="L2512" s="8">
        <v>2</v>
      </c>
      <c r="M2512" s="5">
        <v>153.97</v>
      </c>
      <c r="N2512" s="6">
        <v>0</v>
      </c>
      <c r="O2512" s="5">
        <v>79.45</v>
      </c>
      <c r="P2512" s="5">
        <f t="shared" si="156"/>
        <v>307.94</v>
      </c>
      <c r="Q2512" s="5">
        <f t="shared" si="157"/>
        <v>158.9</v>
      </c>
      <c r="R2512" s="5">
        <f t="shared" si="158"/>
        <v>149.04</v>
      </c>
      <c r="S2512" s="7">
        <f t="shared" si="159"/>
        <v>0.48399038773787101</v>
      </c>
    </row>
    <row r="2513" spans="1:19" ht="15.6">
      <c r="A2513" s="2">
        <v>4546</v>
      </c>
      <c r="B2513" s="3">
        <v>46358</v>
      </c>
      <c r="C2513" s="4">
        <f>YEAR(SalesDataTable[[#This Row],[Order Date]])</f>
        <v>2026</v>
      </c>
      <c r="D2513" s="10" t="str">
        <f>"Q"&amp;ROUNDUP(MONTH(SalesDataTable[[#This Row],[Order Date]])/3,0)</f>
        <v>Q4</v>
      </c>
      <c r="E2513" s="4" t="str">
        <f>TEXT(SalesDataTable[[#This Row],[Order Date]],"mmm")</f>
        <v>Dec</v>
      </c>
      <c r="F2513" s="4" t="s">
        <v>20</v>
      </c>
      <c r="G2513" s="4" t="s">
        <v>47</v>
      </c>
      <c r="H2513" s="4" t="s">
        <v>2</v>
      </c>
      <c r="I2513" s="4" t="s">
        <v>3</v>
      </c>
      <c r="J2513" s="4" t="s">
        <v>23</v>
      </c>
      <c r="K2513" s="4" t="s">
        <v>24</v>
      </c>
      <c r="L2513" s="8">
        <v>1</v>
      </c>
      <c r="M2513" s="5">
        <v>344.63</v>
      </c>
      <c r="N2513" s="6">
        <v>0.05</v>
      </c>
      <c r="O2513" s="5">
        <v>189.22</v>
      </c>
      <c r="P2513" s="5">
        <f t="shared" si="156"/>
        <v>327.39849999999996</v>
      </c>
      <c r="Q2513" s="5">
        <f t="shared" si="157"/>
        <v>189.22</v>
      </c>
      <c r="R2513" s="5">
        <f t="shared" si="158"/>
        <v>138.17849999999996</v>
      </c>
      <c r="S2513" s="7">
        <f t="shared" si="159"/>
        <v>0.42204988721695419</v>
      </c>
    </row>
    <row r="2514" spans="1:19" ht="15.6">
      <c r="A2514" s="2">
        <v>158</v>
      </c>
      <c r="B2514" s="3">
        <v>46359</v>
      </c>
      <c r="C2514" s="4">
        <f>YEAR(SalesDataTable[[#This Row],[Order Date]])</f>
        <v>2026</v>
      </c>
      <c r="D2514" s="10" t="str">
        <f>"Q"&amp;ROUNDUP(MONTH(SalesDataTable[[#This Row],[Order Date]])/3,0)</f>
        <v>Q4</v>
      </c>
      <c r="E2514" s="4" t="str">
        <f>TEXT(SalesDataTable[[#This Row],[Order Date]],"mmm")</f>
        <v>Dec</v>
      </c>
      <c r="F2514" s="4" t="s">
        <v>20</v>
      </c>
      <c r="G2514" s="4" t="s">
        <v>47</v>
      </c>
      <c r="H2514" s="4" t="s">
        <v>2</v>
      </c>
      <c r="I2514" s="4" t="s">
        <v>13</v>
      </c>
      <c r="J2514" s="4" t="s">
        <v>14</v>
      </c>
      <c r="K2514" s="4" t="s">
        <v>32</v>
      </c>
      <c r="L2514" s="8">
        <v>2</v>
      </c>
      <c r="M2514" s="5">
        <v>46.51</v>
      </c>
      <c r="N2514" s="6">
        <v>0.05</v>
      </c>
      <c r="O2514" s="5">
        <v>18.73</v>
      </c>
      <c r="P2514" s="5">
        <f t="shared" si="156"/>
        <v>88.368999999999986</v>
      </c>
      <c r="Q2514" s="5">
        <f t="shared" si="157"/>
        <v>37.46</v>
      </c>
      <c r="R2514" s="5">
        <f t="shared" si="158"/>
        <v>50.908999999999985</v>
      </c>
      <c r="S2514" s="7">
        <f t="shared" si="159"/>
        <v>0.57609568966492763</v>
      </c>
    </row>
    <row r="2515" spans="1:19" ht="15.6">
      <c r="A2515" s="2">
        <v>1972</v>
      </c>
      <c r="B2515" s="3">
        <v>46359</v>
      </c>
      <c r="C2515" s="4">
        <f>YEAR(SalesDataTable[[#This Row],[Order Date]])</f>
        <v>2026</v>
      </c>
      <c r="D2515" s="10" t="str">
        <f>"Q"&amp;ROUNDUP(MONTH(SalesDataTable[[#This Row],[Order Date]])/3,0)</f>
        <v>Q4</v>
      </c>
      <c r="E2515" s="4" t="str">
        <f>TEXT(SalesDataTable[[#This Row],[Order Date]],"mmm")</f>
        <v>Dec</v>
      </c>
      <c r="F2515" s="4" t="s">
        <v>0</v>
      </c>
      <c r="G2515" s="4" t="s">
        <v>36</v>
      </c>
      <c r="H2515" s="4" t="s">
        <v>8</v>
      </c>
      <c r="I2515" s="4" t="s">
        <v>16</v>
      </c>
      <c r="J2515" s="4" t="s">
        <v>4</v>
      </c>
      <c r="K2515" s="4" t="s">
        <v>5</v>
      </c>
      <c r="L2515" s="8">
        <v>6</v>
      </c>
      <c r="M2515" s="5">
        <v>80.17</v>
      </c>
      <c r="N2515" s="6">
        <v>0.1</v>
      </c>
      <c r="O2515" s="5">
        <v>42.67</v>
      </c>
      <c r="P2515" s="5">
        <f t="shared" si="156"/>
        <v>432.91800000000001</v>
      </c>
      <c r="Q2515" s="5">
        <f t="shared" si="157"/>
        <v>256.02</v>
      </c>
      <c r="R2515" s="5">
        <f t="shared" si="158"/>
        <v>176.89800000000002</v>
      </c>
      <c r="S2515" s="7">
        <f t="shared" si="159"/>
        <v>0.40861779828974543</v>
      </c>
    </row>
    <row r="2516" spans="1:19" ht="15.6">
      <c r="A2516" s="2">
        <v>3196</v>
      </c>
      <c r="B2516" s="3">
        <v>46359</v>
      </c>
      <c r="C2516" s="4">
        <f>YEAR(SalesDataTable[[#This Row],[Order Date]])</f>
        <v>2026</v>
      </c>
      <c r="D2516" s="10" t="str">
        <f>"Q"&amp;ROUNDUP(MONTH(SalesDataTable[[#This Row],[Order Date]])/3,0)</f>
        <v>Q4</v>
      </c>
      <c r="E2516" s="4" t="str">
        <f>TEXT(SalesDataTable[[#This Row],[Order Date]],"mmm")</f>
        <v>Dec</v>
      </c>
      <c r="F2516" s="4" t="s">
        <v>20</v>
      </c>
      <c r="G2516" s="4" t="s">
        <v>47</v>
      </c>
      <c r="H2516" s="4" t="s">
        <v>2</v>
      </c>
      <c r="I2516" s="4" t="s">
        <v>13</v>
      </c>
      <c r="J2516" s="4" t="s">
        <v>23</v>
      </c>
      <c r="K2516" s="4" t="s">
        <v>51</v>
      </c>
      <c r="L2516" s="8">
        <v>2</v>
      </c>
      <c r="M2516" s="5">
        <v>124.62</v>
      </c>
      <c r="N2516" s="6">
        <v>0.1</v>
      </c>
      <c r="O2516" s="5">
        <v>58.91</v>
      </c>
      <c r="P2516" s="5">
        <f t="shared" si="156"/>
        <v>224.316</v>
      </c>
      <c r="Q2516" s="5">
        <f t="shared" si="157"/>
        <v>117.82</v>
      </c>
      <c r="R2516" s="5">
        <f t="shared" si="158"/>
        <v>106.49600000000001</v>
      </c>
      <c r="S2516" s="7">
        <f t="shared" si="159"/>
        <v>0.47475882237557737</v>
      </c>
    </row>
    <row r="2517" spans="1:19" ht="15.6">
      <c r="A2517" s="2">
        <v>3722</v>
      </c>
      <c r="B2517" s="3">
        <v>46359</v>
      </c>
      <c r="C2517" s="4">
        <f>YEAR(SalesDataTable[[#This Row],[Order Date]])</f>
        <v>2026</v>
      </c>
      <c r="D2517" s="10" t="str">
        <f>"Q"&amp;ROUNDUP(MONTH(SalesDataTable[[#This Row],[Order Date]])/3,0)</f>
        <v>Q4</v>
      </c>
      <c r="E2517" s="4" t="str">
        <f>TEXT(SalesDataTable[[#This Row],[Order Date]],"mmm")</f>
        <v>Dec</v>
      </c>
      <c r="F2517" s="4" t="s">
        <v>11</v>
      </c>
      <c r="G2517" s="4" t="s">
        <v>18</v>
      </c>
      <c r="H2517" s="4" t="s">
        <v>2</v>
      </c>
      <c r="I2517" s="4" t="s">
        <v>3</v>
      </c>
      <c r="J2517" s="4" t="s">
        <v>9</v>
      </c>
      <c r="K2517" s="4" t="s">
        <v>17</v>
      </c>
      <c r="L2517" s="8">
        <v>1</v>
      </c>
      <c r="M2517" s="5">
        <v>144.78</v>
      </c>
      <c r="N2517" s="6">
        <v>0.15</v>
      </c>
      <c r="O2517" s="5">
        <v>81.53</v>
      </c>
      <c r="P2517" s="5">
        <f t="shared" si="156"/>
        <v>123.063</v>
      </c>
      <c r="Q2517" s="5">
        <f t="shared" si="157"/>
        <v>81.53</v>
      </c>
      <c r="R2517" s="5">
        <f t="shared" si="158"/>
        <v>41.533000000000001</v>
      </c>
      <c r="S2517" s="7">
        <f t="shared" si="159"/>
        <v>0.33749380398657597</v>
      </c>
    </row>
    <row r="2518" spans="1:19" ht="15.6">
      <c r="A2518" s="2">
        <v>4201</v>
      </c>
      <c r="B2518" s="3">
        <v>46359</v>
      </c>
      <c r="C2518" s="4">
        <f>YEAR(SalesDataTable[[#This Row],[Order Date]])</f>
        <v>2026</v>
      </c>
      <c r="D2518" s="10" t="str">
        <f>"Q"&amp;ROUNDUP(MONTH(SalesDataTable[[#This Row],[Order Date]])/3,0)</f>
        <v>Q4</v>
      </c>
      <c r="E2518" s="4" t="str">
        <f>TEXT(SalesDataTable[[#This Row],[Order Date]],"mmm")</f>
        <v>Dec</v>
      </c>
      <c r="F2518" s="4" t="s">
        <v>20</v>
      </c>
      <c r="G2518" s="4" t="s">
        <v>31</v>
      </c>
      <c r="H2518" s="4" t="s">
        <v>2</v>
      </c>
      <c r="I2518" s="4" t="s">
        <v>16</v>
      </c>
      <c r="J2518" s="4" t="s">
        <v>14</v>
      </c>
      <c r="K2518" s="4" t="s">
        <v>44</v>
      </c>
      <c r="L2518" s="8">
        <v>1</v>
      </c>
      <c r="M2518" s="5">
        <v>133.80000000000001</v>
      </c>
      <c r="N2518" s="6">
        <v>0</v>
      </c>
      <c r="O2518" s="5">
        <v>66.349999999999994</v>
      </c>
      <c r="P2518" s="5">
        <f t="shared" si="156"/>
        <v>133.80000000000001</v>
      </c>
      <c r="Q2518" s="5">
        <f t="shared" si="157"/>
        <v>66.349999999999994</v>
      </c>
      <c r="R2518" s="5">
        <f t="shared" si="158"/>
        <v>67.450000000000017</v>
      </c>
      <c r="S2518" s="7">
        <f t="shared" si="159"/>
        <v>0.50411061285500758</v>
      </c>
    </row>
    <row r="2519" spans="1:19" ht="15.6">
      <c r="A2519" s="2">
        <v>4498</v>
      </c>
      <c r="B2519" s="3">
        <v>46359</v>
      </c>
      <c r="C2519" s="4">
        <f>YEAR(SalesDataTable[[#This Row],[Order Date]])</f>
        <v>2026</v>
      </c>
      <c r="D2519" s="10" t="str">
        <f>"Q"&amp;ROUNDUP(MONTH(SalesDataTable[[#This Row],[Order Date]])/3,0)</f>
        <v>Q4</v>
      </c>
      <c r="E2519" s="4" t="str">
        <f>TEXT(SalesDataTable[[#This Row],[Order Date]],"mmm")</f>
        <v>Dec</v>
      </c>
      <c r="F2519" s="4" t="s">
        <v>20</v>
      </c>
      <c r="G2519" s="4" t="s">
        <v>31</v>
      </c>
      <c r="H2519" s="4" t="s">
        <v>19</v>
      </c>
      <c r="I2519" s="4" t="s">
        <v>13</v>
      </c>
      <c r="J2519" s="4" t="s">
        <v>23</v>
      </c>
      <c r="K2519" s="4" t="s">
        <v>51</v>
      </c>
      <c r="L2519" s="8">
        <v>1</v>
      </c>
      <c r="M2519" s="5">
        <v>124.93</v>
      </c>
      <c r="N2519" s="6">
        <v>0</v>
      </c>
      <c r="O2519" s="5">
        <v>59.41</v>
      </c>
      <c r="P2519" s="5">
        <f t="shared" si="156"/>
        <v>124.93</v>
      </c>
      <c r="Q2519" s="5">
        <f t="shared" si="157"/>
        <v>59.41</v>
      </c>
      <c r="R2519" s="5">
        <f t="shared" si="158"/>
        <v>65.52000000000001</v>
      </c>
      <c r="S2519" s="7">
        <f t="shared" si="159"/>
        <v>0.52445369406867848</v>
      </c>
    </row>
    <row r="2520" spans="1:19" ht="15.6">
      <c r="A2520" s="2">
        <v>4791</v>
      </c>
      <c r="B2520" s="3">
        <v>46359</v>
      </c>
      <c r="C2520" s="4">
        <f>YEAR(SalesDataTable[[#This Row],[Order Date]])</f>
        <v>2026</v>
      </c>
      <c r="D2520" s="10" t="str">
        <f>"Q"&amp;ROUNDUP(MONTH(SalesDataTable[[#This Row],[Order Date]])/3,0)</f>
        <v>Q4</v>
      </c>
      <c r="E2520" s="4" t="str">
        <f>TEXT(SalesDataTable[[#This Row],[Order Date]],"mmm")</f>
        <v>Dec</v>
      </c>
      <c r="F2520" s="4" t="s">
        <v>6</v>
      </c>
      <c r="G2520" s="4" t="s">
        <v>43</v>
      </c>
      <c r="H2520" s="4" t="s">
        <v>2</v>
      </c>
      <c r="I2520" s="4" t="s">
        <v>13</v>
      </c>
      <c r="J2520" s="4" t="s">
        <v>9</v>
      </c>
      <c r="K2520" s="4" t="s">
        <v>46</v>
      </c>
      <c r="L2520" s="8">
        <v>2</v>
      </c>
      <c r="M2520" s="5">
        <v>70.59</v>
      </c>
      <c r="N2520" s="6">
        <v>0.1</v>
      </c>
      <c r="O2520" s="5">
        <v>32.68</v>
      </c>
      <c r="P2520" s="5">
        <f t="shared" si="156"/>
        <v>127.06200000000001</v>
      </c>
      <c r="Q2520" s="5">
        <f t="shared" si="157"/>
        <v>65.36</v>
      </c>
      <c r="R2520" s="5">
        <f t="shared" si="158"/>
        <v>61.702000000000012</v>
      </c>
      <c r="S2520" s="7">
        <f t="shared" si="159"/>
        <v>0.48560545245628123</v>
      </c>
    </row>
    <row r="2521" spans="1:19" ht="15.6">
      <c r="A2521" s="2">
        <v>614</v>
      </c>
      <c r="B2521" s="3">
        <v>46360</v>
      </c>
      <c r="C2521" s="4">
        <f>YEAR(SalesDataTable[[#This Row],[Order Date]])</f>
        <v>2026</v>
      </c>
      <c r="D2521" s="10" t="str">
        <f>"Q"&amp;ROUNDUP(MONTH(SalesDataTable[[#This Row],[Order Date]])/3,0)</f>
        <v>Q4</v>
      </c>
      <c r="E2521" s="4" t="str">
        <f>TEXT(SalesDataTable[[#This Row],[Order Date]],"mmm")</f>
        <v>Dec</v>
      </c>
      <c r="F2521" s="4" t="s">
        <v>20</v>
      </c>
      <c r="G2521" s="4" t="s">
        <v>31</v>
      </c>
      <c r="H2521" s="4" t="s">
        <v>2</v>
      </c>
      <c r="I2521" s="4" t="s">
        <v>3</v>
      </c>
      <c r="J2521" s="4" t="s">
        <v>9</v>
      </c>
      <c r="K2521" s="4" t="s">
        <v>37</v>
      </c>
      <c r="L2521" s="8">
        <v>2</v>
      </c>
      <c r="M2521" s="5">
        <v>151.05000000000001</v>
      </c>
      <c r="N2521" s="6">
        <v>0.15</v>
      </c>
      <c r="O2521" s="5">
        <v>80.36</v>
      </c>
      <c r="P2521" s="5">
        <f t="shared" si="156"/>
        <v>256.78500000000003</v>
      </c>
      <c r="Q2521" s="5">
        <f t="shared" si="157"/>
        <v>160.72</v>
      </c>
      <c r="R2521" s="5">
        <f t="shared" si="158"/>
        <v>96.065000000000026</v>
      </c>
      <c r="S2521" s="7">
        <f t="shared" si="159"/>
        <v>0.37410674299511271</v>
      </c>
    </row>
    <row r="2522" spans="1:19" ht="15.6">
      <c r="A2522" s="2">
        <v>2301</v>
      </c>
      <c r="B2522" s="3">
        <v>46360</v>
      </c>
      <c r="C2522" s="4">
        <f>YEAR(SalesDataTable[[#This Row],[Order Date]])</f>
        <v>2026</v>
      </c>
      <c r="D2522" s="10" t="str">
        <f>"Q"&amp;ROUNDUP(MONTH(SalesDataTable[[#This Row],[Order Date]])/3,0)</f>
        <v>Q4</v>
      </c>
      <c r="E2522" s="4" t="str">
        <f>TEXT(SalesDataTable[[#This Row],[Order Date]],"mmm")</f>
        <v>Dec</v>
      </c>
      <c r="F2522" s="4" t="s">
        <v>20</v>
      </c>
      <c r="G2522" s="4" t="s">
        <v>31</v>
      </c>
      <c r="H2522" s="4" t="s">
        <v>2</v>
      </c>
      <c r="I2522" s="4" t="s">
        <v>3</v>
      </c>
      <c r="J2522" s="4" t="s">
        <v>23</v>
      </c>
      <c r="K2522" s="4" t="s">
        <v>51</v>
      </c>
      <c r="L2522" s="8">
        <v>2</v>
      </c>
      <c r="M2522" s="5">
        <v>120.37</v>
      </c>
      <c r="N2522" s="6">
        <v>0.2</v>
      </c>
      <c r="O2522" s="5">
        <v>59.39</v>
      </c>
      <c r="P2522" s="5">
        <f t="shared" si="156"/>
        <v>192.59200000000001</v>
      </c>
      <c r="Q2522" s="5">
        <f t="shared" si="157"/>
        <v>118.78</v>
      </c>
      <c r="R2522" s="5">
        <f t="shared" si="158"/>
        <v>73.812000000000012</v>
      </c>
      <c r="S2522" s="7">
        <f t="shared" si="159"/>
        <v>0.3832557946332143</v>
      </c>
    </row>
    <row r="2523" spans="1:19" ht="15.6">
      <c r="A2523" s="2">
        <v>4430</v>
      </c>
      <c r="B2523" s="3">
        <v>46360</v>
      </c>
      <c r="C2523" s="4">
        <f>YEAR(SalesDataTable[[#This Row],[Order Date]])</f>
        <v>2026</v>
      </c>
      <c r="D2523" s="10" t="str">
        <f>"Q"&amp;ROUNDUP(MONTH(SalesDataTable[[#This Row],[Order Date]])/3,0)</f>
        <v>Q4</v>
      </c>
      <c r="E2523" s="4" t="str">
        <f>TEXT(SalesDataTable[[#This Row],[Order Date]],"mmm")</f>
        <v>Dec</v>
      </c>
      <c r="F2523" s="4" t="s">
        <v>6</v>
      </c>
      <c r="G2523" s="4" t="s">
        <v>7</v>
      </c>
      <c r="H2523" s="4" t="s">
        <v>2</v>
      </c>
      <c r="I2523" s="4" t="s">
        <v>3</v>
      </c>
      <c r="J2523" s="4" t="s">
        <v>23</v>
      </c>
      <c r="K2523" s="4" t="s">
        <v>29</v>
      </c>
      <c r="L2523" s="8">
        <v>3</v>
      </c>
      <c r="M2523" s="5">
        <v>193.8</v>
      </c>
      <c r="N2523" s="6">
        <v>0</v>
      </c>
      <c r="O2523" s="5">
        <v>104.55</v>
      </c>
      <c r="P2523" s="5">
        <f t="shared" si="156"/>
        <v>581.40000000000009</v>
      </c>
      <c r="Q2523" s="5">
        <f t="shared" si="157"/>
        <v>313.64999999999998</v>
      </c>
      <c r="R2523" s="5">
        <f t="shared" si="158"/>
        <v>267.75000000000011</v>
      </c>
      <c r="S2523" s="7">
        <f t="shared" si="159"/>
        <v>0.46052631578947378</v>
      </c>
    </row>
    <row r="2524" spans="1:19" ht="15.6">
      <c r="A2524" s="2">
        <v>318</v>
      </c>
      <c r="B2524" s="3">
        <v>46361</v>
      </c>
      <c r="C2524" s="4">
        <f>YEAR(SalesDataTable[[#This Row],[Order Date]])</f>
        <v>2026</v>
      </c>
      <c r="D2524" s="10" t="str">
        <f>"Q"&amp;ROUNDUP(MONTH(SalesDataTable[[#This Row],[Order Date]])/3,0)</f>
        <v>Q4</v>
      </c>
      <c r="E2524" s="4" t="str">
        <f>TEXT(SalesDataTable[[#This Row],[Order Date]],"mmm")</f>
        <v>Dec</v>
      </c>
      <c r="F2524" s="4" t="s">
        <v>20</v>
      </c>
      <c r="G2524" s="4" t="s">
        <v>47</v>
      </c>
      <c r="H2524" s="4" t="s">
        <v>2</v>
      </c>
      <c r="I2524" s="4" t="s">
        <v>16</v>
      </c>
      <c r="J2524" s="4" t="s">
        <v>9</v>
      </c>
      <c r="K2524" s="4" t="s">
        <v>17</v>
      </c>
      <c r="L2524" s="8">
        <v>1</v>
      </c>
      <c r="M2524" s="5">
        <v>146.08000000000001</v>
      </c>
      <c r="N2524" s="6">
        <v>0.1</v>
      </c>
      <c r="O2524" s="5">
        <v>81.540000000000006</v>
      </c>
      <c r="P2524" s="5">
        <f t="shared" si="156"/>
        <v>131.47200000000001</v>
      </c>
      <c r="Q2524" s="5">
        <f t="shared" si="157"/>
        <v>81.540000000000006</v>
      </c>
      <c r="R2524" s="5">
        <f t="shared" si="158"/>
        <v>49.932000000000002</v>
      </c>
      <c r="S2524" s="7">
        <f t="shared" si="159"/>
        <v>0.37979189485213583</v>
      </c>
    </row>
    <row r="2525" spans="1:19" ht="15.6">
      <c r="A2525" s="2">
        <v>782</v>
      </c>
      <c r="B2525" s="3">
        <v>46361</v>
      </c>
      <c r="C2525" s="4">
        <f>YEAR(SalesDataTable[[#This Row],[Order Date]])</f>
        <v>2026</v>
      </c>
      <c r="D2525" s="10" t="str">
        <f>"Q"&amp;ROUNDUP(MONTH(SalesDataTable[[#This Row],[Order Date]])/3,0)</f>
        <v>Q4</v>
      </c>
      <c r="E2525" s="4" t="str">
        <f>TEXT(SalesDataTable[[#This Row],[Order Date]],"mmm")</f>
        <v>Dec</v>
      </c>
      <c r="F2525" s="4" t="s">
        <v>20</v>
      </c>
      <c r="G2525" s="4" t="s">
        <v>31</v>
      </c>
      <c r="H2525" s="4" t="s">
        <v>8</v>
      </c>
      <c r="I2525" s="4" t="s">
        <v>16</v>
      </c>
      <c r="J2525" s="4" t="s">
        <v>4</v>
      </c>
      <c r="K2525" s="4" t="s">
        <v>30</v>
      </c>
      <c r="L2525" s="8">
        <v>4</v>
      </c>
      <c r="M2525" s="5">
        <v>101.17</v>
      </c>
      <c r="N2525" s="6">
        <v>0.15</v>
      </c>
      <c r="O2525" s="5">
        <v>50.48</v>
      </c>
      <c r="P2525" s="5">
        <f t="shared" si="156"/>
        <v>343.97800000000001</v>
      </c>
      <c r="Q2525" s="5">
        <f t="shared" si="157"/>
        <v>201.92</v>
      </c>
      <c r="R2525" s="5">
        <f t="shared" si="158"/>
        <v>142.05800000000002</v>
      </c>
      <c r="S2525" s="7">
        <f t="shared" si="159"/>
        <v>0.41298571420265257</v>
      </c>
    </row>
    <row r="2526" spans="1:19" ht="15.6">
      <c r="A2526" s="2">
        <v>1402</v>
      </c>
      <c r="B2526" s="3">
        <v>46361</v>
      </c>
      <c r="C2526" s="4">
        <f>YEAR(SalesDataTable[[#This Row],[Order Date]])</f>
        <v>2026</v>
      </c>
      <c r="D2526" s="10" t="str">
        <f>"Q"&amp;ROUNDUP(MONTH(SalesDataTable[[#This Row],[Order Date]])/3,0)</f>
        <v>Q4</v>
      </c>
      <c r="E2526" s="4" t="str">
        <f>TEXT(SalesDataTable[[#This Row],[Order Date]],"mmm")</f>
        <v>Dec</v>
      </c>
      <c r="F2526" s="4" t="s">
        <v>6</v>
      </c>
      <c r="G2526" s="4" t="s">
        <v>27</v>
      </c>
      <c r="H2526" s="4" t="s">
        <v>19</v>
      </c>
      <c r="I2526" s="4" t="s">
        <v>13</v>
      </c>
      <c r="J2526" s="4" t="s">
        <v>23</v>
      </c>
      <c r="K2526" s="4" t="s">
        <v>51</v>
      </c>
      <c r="L2526" s="8">
        <v>2</v>
      </c>
      <c r="M2526" s="5">
        <v>121.64</v>
      </c>
      <c r="N2526" s="6">
        <v>0</v>
      </c>
      <c r="O2526" s="5">
        <v>61.94</v>
      </c>
      <c r="P2526" s="5">
        <f t="shared" si="156"/>
        <v>243.28</v>
      </c>
      <c r="Q2526" s="5">
        <f t="shared" si="157"/>
        <v>123.88</v>
      </c>
      <c r="R2526" s="5">
        <f t="shared" si="158"/>
        <v>119.4</v>
      </c>
      <c r="S2526" s="7">
        <f t="shared" si="159"/>
        <v>0.49079250246629402</v>
      </c>
    </row>
    <row r="2527" spans="1:19" ht="15.6">
      <c r="A2527" s="2">
        <v>1824</v>
      </c>
      <c r="B2527" s="3">
        <v>46361</v>
      </c>
      <c r="C2527" s="4">
        <f>YEAR(SalesDataTable[[#This Row],[Order Date]])</f>
        <v>2026</v>
      </c>
      <c r="D2527" s="10" t="str">
        <f>"Q"&amp;ROUNDUP(MONTH(SalesDataTable[[#This Row],[Order Date]])/3,0)</f>
        <v>Q4</v>
      </c>
      <c r="E2527" s="4" t="str">
        <f>TEXT(SalesDataTable[[#This Row],[Order Date]],"mmm")</f>
        <v>Dec</v>
      </c>
      <c r="F2527" s="4" t="s">
        <v>6</v>
      </c>
      <c r="G2527" s="4" t="s">
        <v>7</v>
      </c>
      <c r="H2527" s="4" t="s">
        <v>2</v>
      </c>
      <c r="I2527" s="4" t="s">
        <v>3</v>
      </c>
      <c r="J2527" s="4" t="s">
        <v>14</v>
      </c>
      <c r="K2527" s="4" t="s">
        <v>48</v>
      </c>
      <c r="L2527" s="8">
        <v>1</v>
      </c>
      <c r="M2527" s="5">
        <v>165.1</v>
      </c>
      <c r="N2527" s="6">
        <v>0.05</v>
      </c>
      <c r="O2527" s="5">
        <v>85.23</v>
      </c>
      <c r="P2527" s="5">
        <f t="shared" si="156"/>
        <v>156.845</v>
      </c>
      <c r="Q2527" s="5">
        <f t="shared" si="157"/>
        <v>85.23</v>
      </c>
      <c r="R2527" s="5">
        <f t="shared" si="158"/>
        <v>71.614999999999995</v>
      </c>
      <c r="S2527" s="7">
        <f t="shared" si="159"/>
        <v>0.45659727756702473</v>
      </c>
    </row>
    <row r="2528" spans="1:19" ht="15.6">
      <c r="A2528" s="2">
        <v>2141</v>
      </c>
      <c r="B2528" s="3">
        <v>46361</v>
      </c>
      <c r="C2528" s="4">
        <f>YEAR(SalesDataTable[[#This Row],[Order Date]])</f>
        <v>2026</v>
      </c>
      <c r="D2528" s="10" t="str">
        <f>"Q"&amp;ROUNDUP(MONTH(SalesDataTable[[#This Row],[Order Date]])/3,0)</f>
        <v>Q4</v>
      </c>
      <c r="E2528" s="4" t="str">
        <f>TEXT(SalesDataTable[[#This Row],[Order Date]],"mmm")</f>
        <v>Dec</v>
      </c>
      <c r="F2528" s="4" t="s">
        <v>20</v>
      </c>
      <c r="G2528" s="4" t="s">
        <v>47</v>
      </c>
      <c r="H2528" s="4" t="s">
        <v>2</v>
      </c>
      <c r="I2528" s="4" t="s">
        <v>13</v>
      </c>
      <c r="J2528" s="4" t="s">
        <v>23</v>
      </c>
      <c r="K2528" s="4" t="s">
        <v>29</v>
      </c>
      <c r="L2528" s="8">
        <v>3</v>
      </c>
      <c r="M2528" s="5">
        <v>194.07</v>
      </c>
      <c r="N2528" s="6">
        <v>0.1</v>
      </c>
      <c r="O2528" s="5">
        <v>102.37</v>
      </c>
      <c r="P2528" s="5">
        <f t="shared" si="156"/>
        <v>523.98900000000003</v>
      </c>
      <c r="Q2528" s="5">
        <f t="shared" si="157"/>
        <v>307.11</v>
      </c>
      <c r="R2528" s="5">
        <f t="shared" si="158"/>
        <v>216.87900000000002</v>
      </c>
      <c r="S2528" s="7">
        <f t="shared" si="159"/>
        <v>0.4138999101126169</v>
      </c>
    </row>
    <row r="2529" spans="1:19" ht="15.6">
      <c r="A2529" s="2">
        <v>3517</v>
      </c>
      <c r="B2529" s="3">
        <v>46361</v>
      </c>
      <c r="C2529" s="4">
        <f>YEAR(SalesDataTable[[#This Row],[Order Date]])</f>
        <v>2026</v>
      </c>
      <c r="D2529" s="10" t="str">
        <f>"Q"&amp;ROUNDUP(MONTH(SalesDataTable[[#This Row],[Order Date]])/3,0)</f>
        <v>Q4</v>
      </c>
      <c r="E2529" s="4" t="str">
        <f>TEXT(SalesDataTable[[#This Row],[Order Date]],"mmm")</f>
        <v>Dec</v>
      </c>
      <c r="F2529" s="4" t="s">
        <v>20</v>
      </c>
      <c r="G2529" s="4" t="s">
        <v>47</v>
      </c>
      <c r="H2529" s="4" t="s">
        <v>28</v>
      </c>
      <c r="I2529" s="4" t="s">
        <v>13</v>
      </c>
      <c r="J2529" s="4" t="s">
        <v>9</v>
      </c>
      <c r="K2529" s="4" t="s">
        <v>37</v>
      </c>
      <c r="L2529" s="8">
        <v>1</v>
      </c>
      <c r="M2529" s="5">
        <v>152.44</v>
      </c>
      <c r="N2529" s="6">
        <v>0.1</v>
      </c>
      <c r="O2529" s="5">
        <v>76.91</v>
      </c>
      <c r="P2529" s="5">
        <f t="shared" si="156"/>
        <v>137.196</v>
      </c>
      <c r="Q2529" s="5">
        <f t="shared" si="157"/>
        <v>76.91</v>
      </c>
      <c r="R2529" s="5">
        <f t="shared" si="158"/>
        <v>60.286000000000001</v>
      </c>
      <c r="S2529" s="7">
        <f t="shared" si="159"/>
        <v>0.43941514329863846</v>
      </c>
    </row>
    <row r="2530" spans="1:19" ht="15.6">
      <c r="A2530" s="2">
        <v>4055</v>
      </c>
      <c r="B2530" s="3">
        <v>46361</v>
      </c>
      <c r="C2530" s="4">
        <f>YEAR(SalesDataTable[[#This Row],[Order Date]])</f>
        <v>2026</v>
      </c>
      <c r="D2530" s="10" t="str">
        <f>"Q"&amp;ROUNDUP(MONTH(SalesDataTable[[#This Row],[Order Date]])/3,0)</f>
        <v>Q4</v>
      </c>
      <c r="E2530" s="4" t="str">
        <f>TEXT(SalesDataTable[[#This Row],[Order Date]],"mmm")</f>
        <v>Dec</v>
      </c>
      <c r="F2530" s="4" t="s">
        <v>6</v>
      </c>
      <c r="G2530" s="4" t="s">
        <v>43</v>
      </c>
      <c r="H2530" s="4" t="s">
        <v>2</v>
      </c>
      <c r="I2530" s="4" t="s">
        <v>3</v>
      </c>
      <c r="J2530" s="4" t="s">
        <v>23</v>
      </c>
      <c r="K2530" s="4" t="s">
        <v>51</v>
      </c>
      <c r="L2530" s="8">
        <v>1</v>
      </c>
      <c r="M2530" s="5">
        <v>123.82</v>
      </c>
      <c r="N2530" s="6">
        <v>0.05</v>
      </c>
      <c r="O2530" s="5">
        <v>59.19</v>
      </c>
      <c r="P2530" s="5">
        <f t="shared" si="156"/>
        <v>117.62899999999999</v>
      </c>
      <c r="Q2530" s="5">
        <f t="shared" si="157"/>
        <v>59.19</v>
      </c>
      <c r="R2530" s="5">
        <f t="shared" si="158"/>
        <v>58.438999999999993</v>
      </c>
      <c r="S2530" s="7">
        <f t="shared" si="159"/>
        <v>0.49680775999115862</v>
      </c>
    </row>
    <row r="2531" spans="1:19" ht="15.6">
      <c r="A2531" s="2">
        <v>4168</v>
      </c>
      <c r="B2531" s="3">
        <v>46361</v>
      </c>
      <c r="C2531" s="4">
        <f>YEAR(SalesDataTable[[#This Row],[Order Date]])</f>
        <v>2026</v>
      </c>
      <c r="D2531" s="10" t="str">
        <f>"Q"&amp;ROUNDUP(MONTH(SalesDataTable[[#This Row],[Order Date]])/3,0)</f>
        <v>Q4</v>
      </c>
      <c r="E2531" s="4" t="str">
        <f>TEXT(SalesDataTable[[#This Row],[Order Date]],"mmm")</f>
        <v>Dec</v>
      </c>
      <c r="F2531" s="4" t="s">
        <v>0</v>
      </c>
      <c r="G2531" s="4" t="s">
        <v>1</v>
      </c>
      <c r="H2531" s="4" t="s">
        <v>2</v>
      </c>
      <c r="I2531" s="4" t="s">
        <v>13</v>
      </c>
      <c r="J2531" s="4" t="s">
        <v>9</v>
      </c>
      <c r="K2531" s="4" t="s">
        <v>46</v>
      </c>
      <c r="L2531" s="8">
        <v>4</v>
      </c>
      <c r="M2531" s="5">
        <v>71.12</v>
      </c>
      <c r="N2531" s="6">
        <v>0.05</v>
      </c>
      <c r="O2531" s="5">
        <v>31.93</v>
      </c>
      <c r="P2531" s="5">
        <f t="shared" si="156"/>
        <v>270.25600000000003</v>
      </c>
      <c r="Q2531" s="5">
        <f t="shared" si="157"/>
        <v>127.72</v>
      </c>
      <c r="R2531" s="5">
        <f t="shared" si="158"/>
        <v>142.53600000000003</v>
      </c>
      <c r="S2531" s="7">
        <f t="shared" si="159"/>
        <v>0.52741104730329769</v>
      </c>
    </row>
    <row r="2532" spans="1:19" ht="15.6">
      <c r="A2532" s="2">
        <v>4317</v>
      </c>
      <c r="B2532" s="3">
        <v>46361</v>
      </c>
      <c r="C2532" s="4">
        <f>YEAR(SalesDataTable[[#This Row],[Order Date]])</f>
        <v>2026</v>
      </c>
      <c r="D2532" s="10" t="str">
        <f>"Q"&amp;ROUNDUP(MONTH(SalesDataTable[[#This Row],[Order Date]])/3,0)</f>
        <v>Q4</v>
      </c>
      <c r="E2532" s="4" t="str">
        <f>TEXT(SalesDataTable[[#This Row],[Order Date]],"mmm")</f>
        <v>Dec</v>
      </c>
      <c r="F2532" s="4" t="s">
        <v>11</v>
      </c>
      <c r="G2532" s="4" t="s">
        <v>52</v>
      </c>
      <c r="H2532" s="4" t="s">
        <v>28</v>
      </c>
      <c r="I2532" s="4" t="s">
        <v>3</v>
      </c>
      <c r="J2532" s="4" t="s">
        <v>9</v>
      </c>
      <c r="K2532" s="4" t="s">
        <v>46</v>
      </c>
      <c r="L2532" s="8">
        <v>1</v>
      </c>
      <c r="M2532" s="5">
        <v>71.55</v>
      </c>
      <c r="N2532" s="6">
        <v>0.1</v>
      </c>
      <c r="O2532" s="5">
        <v>32.07</v>
      </c>
      <c r="P2532" s="5">
        <f t="shared" si="156"/>
        <v>64.394999999999996</v>
      </c>
      <c r="Q2532" s="5">
        <f t="shared" si="157"/>
        <v>32.07</v>
      </c>
      <c r="R2532" s="5">
        <f t="shared" si="158"/>
        <v>32.324999999999996</v>
      </c>
      <c r="S2532" s="7">
        <f t="shared" si="159"/>
        <v>0.50197996738877237</v>
      </c>
    </row>
    <row r="2533" spans="1:19" ht="15.6">
      <c r="A2533" s="2">
        <v>4879</v>
      </c>
      <c r="B2533" s="3">
        <v>46361</v>
      </c>
      <c r="C2533" s="4">
        <f>YEAR(SalesDataTable[[#This Row],[Order Date]])</f>
        <v>2026</v>
      </c>
      <c r="D2533" s="10" t="str">
        <f>"Q"&amp;ROUNDUP(MONTH(SalesDataTable[[#This Row],[Order Date]])/3,0)</f>
        <v>Q4</v>
      </c>
      <c r="E2533" s="4" t="str">
        <f>TEXT(SalesDataTable[[#This Row],[Order Date]],"mmm")</f>
        <v>Dec</v>
      </c>
      <c r="F2533" s="4" t="s">
        <v>11</v>
      </c>
      <c r="G2533" s="4" t="s">
        <v>12</v>
      </c>
      <c r="H2533" s="4" t="s">
        <v>28</v>
      </c>
      <c r="I2533" s="4" t="s">
        <v>3</v>
      </c>
      <c r="J2533" s="4" t="s">
        <v>9</v>
      </c>
      <c r="K2533" s="4" t="s">
        <v>46</v>
      </c>
      <c r="L2533" s="8">
        <v>2</v>
      </c>
      <c r="M2533" s="5">
        <v>70.239999999999995</v>
      </c>
      <c r="N2533" s="6">
        <v>0.1</v>
      </c>
      <c r="O2533" s="5">
        <v>33.29</v>
      </c>
      <c r="P2533" s="5">
        <f t="shared" si="156"/>
        <v>126.43199999999999</v>
      </c>
      <c r="Q2533" s="5">
        <f t="shared" si="157"/>
        <v>66.58</v>
      </c>
      <c r="R2533" s="5">
        <f t="shared" si="158"/>
        <v>59.85199999999999</v>
      </c>
      <c r="S2533" s="7">
        <f t="shared" si="159"/>
        <v>0.47339281194634264</v>
      </c>
    </row>
    <row r="2534" spans="1:19" ht="15.6">
      <c r="A2534" s="2">
        <v>467</v>
      </c>
      <c r="B2534" s="3">
        <v>46362</v>
      </c>
      <c r="C2534" s="4">
        <f>YEAR(SalesDataTable[[#This Row],[Order Date]])</f>
        <v>2026</v>
      </c>
      <c r="D2534" s="10" t="str">
        <f>"Q"&amp;ROUNDUP(MONTH(SalesDataTable[[#This Row],[Order Date]])/3,0)</f>
        <v>Q4</v>
      </c>
      <c r="E2534" s="4" t="str">
        <f>TEXT(SalesDataTable[[#This Row],[Order Date]],"mmm")</f>
        <v>Dec</v>
      </c>
      <c r="F2534" s="4" t="s">
        <v>0</v>
      </c>
      <c r="G2534" s="4" t="s">
        <v>1</v>
      </c>
      <c r="H2534" s="4" t="s">
        <v>28</v>
      </c>
      <c r="I2534" s="4" t="s">
        <v>3</v>
      </c>
      <c r="J2534" s="4" t="s">
        <v>4</v>
      </c>
      <c r="K2534" s="4" t="s">
        <v>22</v>
      </c>
      <c r="L2534" s="8">
        <v>2</v>
      </c>
      <c r="M2534" s="5">
        <v>50.68</v>
      </c>
      <c r="N2534" s="6">
        <v>0.15</v>
      </c>
      <c r="O2534" s="5">
        <v>22.41</v>
      </c>
      <c r="P2534" s="5">
        <f t="shared" si="156"/>
        <v>86.155999999999992</v>
      </c>
      <c r="Q2534" s="5">
        <f t="shared" si="157"/>
        <v>44.82</v>
      </c>
      <c r="R2534" s="5">
        <f t="shared" si="158"/>
        <v>41.335999999999991</v>
      </c>
      <c r="S2534" s="7">
        <f t="shared" si="159"/>
        <v>0.47978086262129155</v>
      </c>
    </row>
    <row r="2535" spans="1:19" ht="15.6">
      <c r="A2535" s="2">
        <v>825</v>
      </c>
      <c r="B2535" s="3">
        <v>46362</v>
      </c>
      <c r="C2535" s="4">
        <f>YEAR(SalesDataTable[[#This Row],[Order Date]])</f>
        <v>2026</v>
      </c>
      <c r="D2535" s="10" t="str">
        <f>"Q"&amp;ROUNDUP(MONTH(SalesDataTable[[#This Row],[Order Date]])/3,0)</f>
        <v>Q4</v>
      </c>
      <c r="E2535" s="4" t="str">
        <f>TEXT(SalesDataTable[[#This Row],[Order Date]],"mmm")</f>
        <v>Dec</v>
      </c>
      <c r="F2535" s="4" t="s">
        <v>20</v>
      </c>
      <c r="G2535" s="4" t="s">
        <v>31</v>
      </c>
      <c r="H2535" s="4" t="s">
        <v>2</v>
      </c>
      <c r="I2535" s="4" t="s">
        <v>13</v>
      </c>
      <c r="J2535" s="4" t="s">
        <v>4</v>
      </c>
      <c r="K2535" s="4" t="s">
        <v>30</v>
      </c>
      <c r="L2535" s="8">
        <v>1</v>
      </c>
      <c r="M2535" s="5">
        <v>101.26</v>
      </c>
      <c r="N2535" s="6">
        <v>0</v>
      </c>
      <c r="O2535" s="5">
        <v>51.7</v>
      </c>
      <c r="P2535" s="5">
        <f t="shared" si="156"/>
        <v>101.26</v>
      </c>
      <c r="Q2535" s="5">
        <f t="shared" si="157"/>
        <v>51.7</v>
      </c>
      <c r="R2535" s="5">
        <f t="shared" si="158"/>
        <v>49.56</v>
      </c>
      <c r="S2535" s="7">
        <f t="shared" si="159"/>
        <v>0.4894331424056883</v>
      </c>
    </row>
    <row r="2536" spans="1:19" ht="15.6">
      <c r="A2536" s="2">
        <v>2346</v>
      </c>
      <c r="B2536" s="3">
        <v>46362</v>
      </c>
      <c r="C2536" s="4">
        <f>YEAR(SalesDataTable[[#This Row],[Order Date]])</f>
        <v>2026</v>
      </c>
      <c r="D2536" s="10" t="str">
        <f>"Q"&amp;ROUNDUP(MONTH(SalesDataTable[[#This Row],[Order Date]])/3,0)</f>
        <v>Q4</v>
      </c>
      <c r="E2536" s="4" t="str">
        <f>TEXT(SalesDataTable[[#This Row],[Order Date]],"mmm")</f>
        <v>Dec</v>
      </c>
      <c r="F2536" s="4" t="s">
        <v>0</v>
      </c>
      <c r="G2536" s="4" t="s">
        <v>1</v>
      </c>
      <c r="H2536" s="4" t="s">
        <v>28</v>
      </c>
      <c r="I2536" s="4" t="s">
        <v>16</v>
      </c>
      <c r="J2536" s="4" t="s">
        <v>14</v>
      </c>
      <c r="K2536" s="4" t="s">
        <v>32</v>
      </c>
      <c r="L2536" s="8">
        <v>2</v>
      </c>
      <c r="M2536" s="5">
        <v>46.01</v>
      </c>
      <c r="N2536" s="6">
        <v>0.05</v>
      </c>
      <c r="O2536" s="5">
        <v>18.399999999999999</v>
      </c>
      <c r="P2536" s="5">
        <f t="shared" si="156"/>
        <v>87.418999999999997</v>
      </c>
      <c r="Q2536" s="5">
        <f t="shared" si="157"/>
        <v>36.799999999999997</v>
      </c>
      <c r="R2536" s="5">
        <f t="shared" si="158"/>
        <v>50.619</v>
      </c>
      <c r="S2536" s="7">
        <f t="shared" si="159"/>
        <v>0.57903888170763795</v>
      </c>
    </row>
    <row r="2537" spans="1:19" ht="15.6">
      <c r="A2537" s="2">
        <v>3095</v>
      </c>
      <c r="B2537" s="3">
        <v>46362</v>
      </c>
      <c r="C2537" s="4">
        <f>YEAR(SalesDataTable[[#This Row],[Order Date]])</f>
        <v>2026</v>
      </c>
      <c r="D2537" s="10" t="str">
        <f>"Q"&amp;ROUNDUP(MONTH(SalesDataTable[[#This Row],[Order Date]])/3,0)</f>
        <v>Q4</v>
      </c>
      <c r="E2537" s="4" t="str">
        <f>TEXT(SalesDataTable[[#This Row],[Order Date]],"mmm")</f>
        <v>Dec</v>
      </c>
      <c r="F2537" s="4" t="s">
        <v>6</v>
      </c>
      <c r="G2537" s="4" t="s">
        <v>43</v>
      </c>
      <c r="H2537" s="4" t="s">
        <v>2</v>
      </c>
      <c r="I2537" s="4" t="s">
        <v>13</v>
      </c>
      <c r="J2537" s="4" t="s">
        <v>14</v>
      </c>
      <c r="K2537" s="4" t="s">
        <v>44</v>
      </c>
      <c r="L2537" s="8">
        <v>2</v>
      </c>
      <c r="M2537" s="5">
        <v>131.97999999999999</v>
      </c>
      <c r="N2537" s="6">
        <v>0.1</v>
      </c>
      <c r="O2537" s="5">
        <v>68.02</v>
      </c>
      <c r="P2537" s="5">
        <f t="shared" si="156"/>
        <v>237.56399999999999</v>
      </c>
      <c r="Q2537" s="5">
        <f t="shared" si="157"/>
        <v>136.04</v>
      </c>
      <c r="R2537" s="5">
        <f t="shared" si="158"/>
        <v>101.524</v>
      </c>
      <c r="S2537" s="7">
        <f t="shared" si="159"/>
        <v>0.42735431294303855</v>
      </c>
    </row>
    <row r="2538" spans="1:19" ht="15.6">
      <c r="A2538" s="2">
        <v>3580</v>
      </c>
      <c r="B2538" s="3">
        <v>46362</v>
      </c>
      <c r="C2538" s="4">
        <f>YEAR(SalesDataTable[[#This Row],[Order Date]])</f>
        <v>2026</v>
      </c>
      <c r="D2538" s="10" t="str">
        <f>"Q"&amp;ROUNDUP(MONTH(SalesDataTable[[#This Row],[Order Date]])/3,0)</f>
        <v>Q4</v>
      </c>
      <c r="E2538" s="4" t="str">
        <f>TEXT(SalesDataTable[[#This Row],[Order Date]],"mmm")</f>
        <v>Dec</v>
      </c>
      <c r="F2538" s="4" t="s">
        <v>20</v>
      </c>
      <c r="G2538" s="4" t="s">
        <v>31</v>
      </c>
      <c r="H2538" s="4" t="s">
        <v>19</v>
      </c>
      <c r="I2538" s="4" t="s">
        <v>13</v>
      </c>
      <c r="J2538" s="4" t="s">
        <v>9</v>
      </c>
      <c r="K2538" s="4" t="s">
        <v>46</v>
      </c>
      <c r="L2538" s="8">
        <v>2</v>
      </c>
      <c r="M2538" s="5">
        <v>73.16</v>
      </c>
      <c r="N2538" s="6">
        <v>0.15</v>
      </c>
      <c r="O2538" s="5">
        <v>32.64</v>
      </c>
      <c r="P2538" s="5">
        <f t="shared" si="156"/>
        <v>124.37199999999999</v>
      </c>
      <c r="Q2538" s="5">
        <f t="shared" si="157"/>
        <v>65.28</v>
      </c>
      <c r="R2538" s="5">
        <f t="shared" si="158"/>
        <v>59.091999999999985</v>
      </c>
      <c r="S2538" s="7">
        <f t="shared" si="159"/>
        <v>0.47512301804264617</v>
      </c>
    </row>
    <row r="2539" spans="1:19" ht="15.6">
      <c r="A2539" s="2">
        <v>4672</v>
      </c>
      <c r="B2539" s="3">
        <v>46362</v>
      </c>
      <c r="C2539" s="4">
        <f>YEAR(SalesDataTable[[#This Row],[Order Date]])</f>
        <v>2026</v>
      </c>
      <c r="D2539" s="10" t="str">
        <f>"Q"&amp;ROUNDUP(MONTH(SalesDataTable[[#This Row],[Order Date]])/3,0)</f>
        <v>Q4</v>
      </c>
      <c r="E2539" s="4" t="str">
        <f>TEXT(SalesDataTable[[#This Row],[Order Date]],"mmm")</f>
        <v>Dec</v>
      </c>
      <c r="F2539" s="4" t="s">
        <v>6</v>
      </c>
      <c r="G2539" s="4" t="s">
        <v>27</v>
      </c>
      <c r="H2539" s="4" t="s">
        <v>2</v>
      </c>
      <c r="I2539" s="4" t="s">
        <v>16</v>
      </c>
      <c r="J2539" s="4" t="s">
        <v>14</v>
      </c>
      <c r="K2539" s="4" t="s">
        <v>32</v>
      </c>
      <c r="L2539" s="8">
        <v>2</v>
      </c>
      <c r="M2539" s="5">
        <v>47.43</v>
      </c>
      <c r="N2539" s="6">
        <v>0.05</v>
      </c>
      <c r="O2539" s="5">
        <v>18.63</v>
      </c>
      <c r="P2539" s="5">
        <f t="shared" si="156"/>
        <v>90.11699999999999</v>
      </c>
      <c r="Q2539" s="5">
        <f t="shared" si="157"/>
        <v>37.26</v>
      </c>
      <c r="R2539" s="5">
        <f t="shared" si="158"/>
        <v>52.856999999999992</v>
      </c>
      <c r="S2539" s="7">
        <f t="shared" si="159"/>
        <v>0.58653750124837711</v>
      </c>
    </row>
    <row r="2540" spans="1:19" ht="15.6">
      <c r="A2540" s="2">
        <v>533</v>
      </c>
      <c r="B2540" s="3">
        <v>46363</v>
      </c>
      <c r="C2540" s="4">
        <f>YEAR(SalesDataTable[[#This Row],[Order Date]])</f>
        <v>2026</v>
      </c>
      <c r="D2540" s="10" t="str">
        <f>"Q"&amp;ROUNDUP(MONTH(SalesDataTable[[#This Row],[Order Date]])/3,0)</f>
        <v>Q4</v>
      </c>
      <c r="E2540" s="4" t="str">
        <f>TEXT(SalesDataTable[[#This Row],[Order Date]],"mmm")</f>
        <v>Dec</v>
      </c>
      <c r="F2540" s="4" t="s">
        <v>0</v>
      </c>
      <c r="G2540" s="4" t="s">
        <v>36</v>
      </c>
      <c r="H2540" s="4" t="s">
        <v>2</v>
      </c>
      <c r="I2540" s="4" t="s">
        <v>13</v>
      </c>
      <c r="J2540" s="4" t="s">
        <v>14</v>
      </c>
      <c r="K2540" s="4" t="s">
        <v>15</v>
      </c>
      <c r="L2540" s="8">
        <v>1</v>
      </c>
      <c r="M2540" s="5">
        <v>35.93</v>
      </c>
      <c r="N2540" s="6">
        <v>0.05</v>
      </c>
      <c r="O2540" s="5">
        <v>13.23</v>
      </c>
      <c r="P2540" s="5">
        <f t="shared" si="156"/>
        <v>34.133499999999998</v>
      </c>
      <c r="Q2540" s="5">
        <f t="shared" si="157"/>
        <v>13.23</v>
      </c>
      <c r="R2540" s="5">
        <f t="shared" si="158"/>
        <v>20.903499999999998</v>
      </c>
      <c r="S2540" s="7">
        <f t="shared" si="159"/>
        <v>0.6124042363074399</v>
      </c>
    </row>
    <row r="2541" spans="1:19" ht="15.6">
      <c r="A2541" s="2">
        <v>2160</v>
      </c>
      <c r="B2541" s="3">
        <v>46363</v>
      </c>
      <c r="C2541" s="4">
        <f>YEAR(SalesDataTable[[#This Row],[Order Date]])</f>
        <v>2026</v>
      </c>
      <c r="D2541" s="10" t="str">
        <f>"Q"&amp;ROUNDUP(MONTH(SalesDataTable[[#This Row],[Order Date]])/3,0)</f>
        <v>Q4</v>
      </c>
      <c r="E2541" s="4" t="str">
        <f>TEXT(SalesDataTable[[#This Row],[Order Date]],"mmm")</f>
        <v>Dec</v>
      </c>
      <c r="F2541" s="4" t="s">
        <v>0</v>
      </c>
      <c r="G2541" s="4" t="s">
        <v>50</v>
      </c>
      <c r="H2541" s="4" t="s">
        <v>28</v>
      </c>
      <c r="I2541" s="4" t="s">
        <v>3</v>
      </c>
      <c r="J2541" s="4" t="s">
        <v>14</v>
      </c>
      <c r="K2541" s="4" t="s">
        <v>15</v>
      </c>
      <c r="L2541" s="8">
        <v>1</v>
      </c>
      <c r="M2541" s="5">
        <v>35.53</v>
      </c>
      <c r="N2541" s="6">
        <v>0.05</v>
      </c>
      <c r="O2541" s="5">
        <v>13.28</v>
      </c>
      <c r="P2541" s="5">
        <f t="shared" si="156"/>
        <v>33.753500000000003</v>
      </c>
      <c r="Q2541" s="5">
        <f t="shared" si="157"/>
        <v>13.28</v>
      </c>
      <c r="R2541" s="5">
        <f t="shared" si="158"/>
        <v>20.473500000000001</v>
      </c>
      <c r="S2541" s="7">
        <f t="shared" si="159"/>
        <v>0.6065593197742456</v>
      </c>
    </row>
    <row r="2542" spans="1:19" ht="15.6">
      <c r="A2542" s="2">
        <v>2841</v>
      </c>
      <c r="B2542" s="3">
        <v>46363</v>
      </c>
      <c r="C2542" s="4">
        <f>YEAR(SalesDataTable[[#This Row],[Order Date]])</f>
        <v>2026</v>
      </c>
      <c r="D2542" s="10" t="str">
        <f>"Q"&amp;ROUNDUP(MONTH(SalesDataTable[[#This Row],[Order Date]])/3,0)</f>
        <v>Q4</v>
      </c>
      <c r="E2542" s="4" t="str">
        <f>TEXT(SalesDataTable[[#This Row],[Order Date]],"mmm")</f>
        <v>Dec</v>
      </c>
      <c r="F2542" s="4" t="s">
        <v>6</v>
      </c>
      <c r="G2542" s="4" t="s">
        <v>49</v>
      </c>
      <c r="H2542" s="4" t="s">
        <v>2</v>
      </c>
      <c r="I2542" s="4" t="s">
        <v>13</v>
      </c>
      <c r="J2542" s="4" t="s">
        <v>23</v>
      </c>
      <c r="K2542" s="4" t="s">
        <v>29</v>
      </c>
      <c r="L2542" s="8">
        <v>3</v>
      </c>
      <c r="M2542" s="5">
        <v>196.97</v>
      </c>
      <c r="N2542" s="6">
        <v>0.15</v>
      </c>
      <c r="O2542" s="5">
        <v>101.88</v>
      </c>
      <c r="P2542" s="5">
        <f t="shared" si="156"/>
        <v>502.27349999999996</v>
      </c>
      <c r="Q2542" s="5">
        <f t="shared" si="157"/>
        <v>305.64</v>
      </c>
      <c r="R2542" s="5">
        <f t="shared" si="158"/>
        <v>196.63349999999997</v>
      </c>
      <c r="S2542" s="7">
        <f t="shared" si="159"/>
        <v>0.39148690902466482</v>
      </c>
    </row>
    <row r="2543" spans="1:19" ht="15.6">
      <c r="A2543" s="2">
        <v>3433</v>
      </c>
      <c r="B2543" s="3">
        <v>46363</v>
      </c>
      <c r="C2543" s="4">
        <f>YEAR(SalesDataTable[[#This Row],[Order Date]])</f>
        <v>2026</v>
      </c>
      <c r="D2543" s="10" t="str">
        <f>"Q"&amp;ROUNDUP(MONTH(SalesDataTable[[#This Row],[Order Date]])/3,0)</f>
        <v>Q4</v>
      </c>
      <c r="E2543" s="4" t="str">
        <f>TEXT(SalesDataTable[[#This Row],[Order Date]],"mmm")</f>
        <v>Dec</v>
      </c>
      <c r="F2543" s="4" t="s">
        <v>0</v>
      </c>
      <c r="G2543" s="4" t="s">
        <v>1</v>
      </c>
      <c r="H2543" s="4" t="s">
        <v>2</v>
      </c>
      <c r="I2543" s="4" t="s">
        <v>13</v>
      </c>
      <c r="J2543" s="4" t="s">
        <v>14</v>
      </c>
      <c r="K2543" s="4" t="s">
        <v>15</v>
      </c>
      <c r="L2543" s="8">
        <v>2</v>
      </c>
      <c r="M2543" s="5">
        <v>37.020000000000003</v>
      </c>
      <c r="N2543" s="6">
        <v>0.2</v>
      </c>
      <c r="O2543" s="5">
        <v>13.39</v>
      </c>
      <c r="P2543" s="5">
        <f t="shared" si="156"/>
        <v>59.232000000000006</v>
      </c>
      <c r="Q2543" s="5">
        <f t="shared" si="157"/>
        <v>26.78</v>
      </c>
      <c r="R2543" s="5">
        <f t="shared" si="158"/>
        <v>32.452000000000005</v>
      </c>
      <c r="S2543" s="7">
        <f t="shared" si="159"/>
        <v>0.5478795245813074</v>
      </c>
    </row>
    <row r="2544" spans="1:19" ht="15.6">
      <c r="A2544" s="2">
        <v>3763</v>
      </c>
      <c r="B2544" s="3">
        <v>46363</v>
      </c>
      <c r="C2544" s="4">
        <f>YEAR(SalesDataTable[[#This Row],[Order Date]])</f>
        <v>2026</v>
      </c>
      <c r="D2544" s="10" t="str">
        <f>"Q"&amp;ROUNDUP(MONTH(SalesDataTable[[#This Row],[Order Date]])/3,0)</f>
        <v>Q4</v>
      </c>
      <c r="E2544" s="4" t="str">
        <f>TEXT(SalesDataTable[[#This Row],[Order Date]],"mmm")</f>
        <v>Dec</v>
      </c>
      <c r="F2544" s="4" t="s">
        <v>6</v>
      </c>
      <c r="G2544" s="4" t="s">
        <v>49</v>
      </c>
      <c r="H2544" s="4" t="s">
        <v>2</v>
      </c>
      <c r="I2544" s="4" t="s">
        <v>13</v>
      </c>
      <c r="J2544" s="4" t="s">
        <v>14</v>
      </c>
      <c r="K2544" s="4" t="s">
        <v>32</v>
      </c>
      <c r="L2544" s="8">
        <v>4</v>
      </c>
      <c r="M2544" s="5">
        <v>47.22</v>
      </c>
      <c r="N2544" s="6">
        <v>0</v>
      </c>
      <c r="O2544" s="5">
        <v>18.420000000000002</v>
      </c>
      <c r="P2544" s="5">
        <f t="shared" si="156"/>
        <v>188.88</v>
      </c>
      <c r="Q2544" s="5">
        <f t="shared" si="157"/>
        <v>73.680000000000007</v>
      </c>
      <c r="R2544" s="5">
        <f t="shared" si="158"/>
        <v>115.19999999999999</v>
      </c>
      <c r="S2544" s="7">
        <f t="shared" si="159"/>
        <v>0.60991105463786521</v>
      </c>
    </row>
    <row r="2545" spans="1:19" ht="15.6">
      <c r="A2545" s="2">
        <v>706</v>
      </c>
      <c r="B2545" s="3">
        <v>46364</v>
      </c>
      <c r="C2545" s="4">
        <f>YEAR(SalesDataTable[[#This Row],[Order Date]])</f>
        <v>2026</v>
      </c>
      <c r="D2545" s="10" t="str">
        <f>"Q"&amp;ROUNDUP(MONTH(SalesDataTable[[#This Row],[Order Date]])/3,0)</f>
        <v>Q4</v>
      </c>
      <c r="E2545" s="4" t="str">
        <f>TEXT(SalesDataTable[[#This Row],[Order Date]],"mmm")</f>
        <v>Dec</v>
      </c>
      <c r="F2545" s="4" t="s">
        <v>6</v>
      </c>
      <c r="G2545" s="4" t="s">
        <v>43</v>
      </c>
      <c r="H2545" s="4" t="s">
        <v>19</v>
      </c>
      <c r="I2545" s="4" t="s">
        <v>3</v>
      </c>
      <c r="J2545" s="4" t="s">
        <v>14</v>
      </c>
      <c r="K2545" s="4" t="s">
        <v>32</v>
      </c>
      <c r="L2545" s="8">
        <v>4</v>
      </c>
      <c r="M2545" s="5">
        <v>46.48</v>
      </c>
      <c r="N2545" s="6">
        <v>0.1</v>
      </c>
      <c r="O2545" s="5">
        <v>18.66</v>
      </c>
      <c r="P2545" s="5">
        <f t="shared" si="156"/>
        <v>167.328</v>
      </c>
      <c r="Q2545" s="5">
        <f t="shared" si="157"/>
        <v>74.64</v>
      </c>
      <c r="R2545" s="5">
        <f t="shared" si="158"/>
        <v>92.688000000000002</v>
      </c>
      <c r="S2545" s="7">
        <f t="shared" si="159"/>
        <v>0.55393000573723461</v>
      </c>
    </row>
    <row r="2546" spans="1:19" ht="15.6">
      <c r="A2546" s="2">
        <v>1086</v>
      </c>
      <c r="B2546" s="3">
        <v>46364</v>
      </c>
      <c r="C2546" s="4">
        <f>YEAR(SalesDataTable[[#This Row],[Order Date]])</f>
        <v>2026</v>
      </c>
      <c r="D2546" s="10" t="str">
        <f>"Q"&amp;ROUNDUP(MONTH(SalesDataTable[[#This Row],[Order Date]])/3,0)</f>
        <v>Q4</v>
      </c>
      <c r="E2546" s="4" t="str">
        <f>TEXT(SalesDataTable[[#This Row],[Order Date]],"mmm")</f>
        <v>Dec</v>
      </c>
      <c r="F2546" s="4" t="s">
        <v>20</v>
      </c>
      <c r="G2546" s="4" t="s">
        <v>47</v>
      </c>
      <c r="H2546" s="4" t="s">
        <v>8</v>
      </c>
      <c r="I2546" s="4" t="s">
        <v>16</v>
      </c>
      <c r="J2546" s="4" t="s">
        <v>9</v>
      </c>
      <c r="K2546" s="4" t="s">
        <v>17</v>
      </c>
      <c r="L2546" s="8">
        <v>12</v>
      </c>
      <c r="M2546" s="5">
        <v>146.99</v>
      </c>
      <c r="N2546" s="6">
        <v>0.15</v>
      </c>
      <c r="O2546" s="5">
        <v>79.239999999999995</v>
      </c>
      <c r="P2546" s="5">
        <f t="shared" si="156"/>
        <v>1499.298</v>
      </c>
      <c r="Q2546" s="5">
        <f t="shared" si="157"/>
        <v>950.87999999999988</v>
      </c>
      <c r="R2546" s="5">
        <f t="shared" si="158"/>
        <v>548.41800000000012</v>
      </c>
      <c r="S2546" s="7">
        <f t="shared" si="159"/>
        <v>0.36578318653129671</v>
      </c>
    </row>
    <row r="2547" spans="1:19" ht="15.6">
      <c r="A2547" s="2">
        <v>1204</v>
      </c>
      <c r="B2547" s="3">
        <v>46364</v>
      </c>
      <c r="C2547" s="4">
        <f>YEAR(SalesDataTable[[#This Row],[Order Date]])</f>
        <v>2026</v>
      </c>
      <c r="D2547" s="10" t="str">
        <f>"Q"&amp;ROUNDUP(MONTH(SalesDataTable[[#This Row],[Order Date]])/3,0)</f>
        <v>Q4</v>
      </c>
      <c r="E2547" s="4" t="str">
        <f>TEXT(SalesDataTable[[#This Row],[Order Date]],"mmm")</f>
        <v>Dec</v>
      </c>
      <c r="F2547" s="4" t="s">
        <v>11</v>
      </c>
      <c r="G2547" s="4" t="s">
        <v>39</v>
      </c>
      <c r="H2547" s="4" t="s">
        <v>2</v>
      </c>
      <c r="I2547" s="4" t="s">
        <v>13</v>
      </c>
      <c r="J2547" s="4" t="s">
        <v>34</v>
      </c>
      <c r="K2547" s="4" t="s">
        <v>35</v>
      </c>
      <c r="L2547" s="8">
        <v>1</v>
      </c>
      <c r="M2547" s="5">
        <v>40.29</v>
      </c>
      <c r="N2547" s="6">
        <v>0</v>
      </c>
      <c r="O2547" s="5">
        <v>15.07</v>
      </c>
      <c r="P2547" s="5">
        <f t="shared" si="156"/>
        <v>40.29</v>
      </c>
      <c r="Q2547" s="5">
        <f t="shared" si="157"/>
        <v>15.07</v>
      </c>
      <c r="R2547" s="5">
        <f t="shared" si="158"/>
        <v>25.22</v>
      </c>
      <c r="S2547" s="7">
        <f t="shared" si="159"/>
        <v>0.62596177711590961</v>
      </c>
    </row>
    <row r="2548" spans="1:19" ht="15.6">
      <c r="A2548" s="2">
        <v>1451</v>
      </c>
      <c r="B2548" s="3">
        <v>46364</v>
      </c>
      <c r="C2548" s="4">
        <f>YEAR(SalesDataTable[[#This Row],[Order Date]])</f>
        <v>2026</v>
      </c>
      <c r="D2548" s="10" t="str">
        <f>"Q"&amp;ROUNDUP(MONTH(SalesDataTable[[#This Row],[Order Date]])/3,0)</f>
        <v>Q4</v>
      </c>
      <c r="E2548" s="4" t="str">
        <f>TEXT(SalesDataTable[[#This Row],[Order Date]],"mmm")</f>
        <v>Dec</v>
      </c>
      <c r="F2548" s="4" t="s">
        <v>0</v>
      </c>
      <c r="G2548" s="4" t="s">
        <v>1</v>
      </c>
      <c r="H2548" s="4" t="s">
        <v>8</v>
      </c>
      <c r="I2548" s="4" t="s">
        <v>16</v>
      </c>
      <c r="J2548" s="4" t="s">
        <v>23</v>
      </c>
      <c r="K2548" s="4" t="s">
        <v>51</v>
      </c>
      <c r="L2548" s="8">
        <v>4</v>
      </c>
      <c r="M2548" s="5">
        <v>125.82</v>
      </c>
      <c r="N2548" s="6">
        <v>0.15</v>
      </c>
      <c r="O2548" s="5">
        <v>61.39</v>
      </c>
      <c r="P2548" s="5">
        <f t="shared" si="156"/>
        <v>427.78799999999995</v>
      </c>
      <c r="Q2548" s="5">
        <f t="shared" si="157"/>
        <v>245.56</v>
      </c>
      <c r="R2548" s="5">
        <f t="shared" si="158"/>
        <v>182.22799999999995</v>
      </c>
      <c r="S2548" s="7">
        <f t="shared" si="159"/>
        <v>0.42597735326844133</v>
      </c>
    </row>
    <row r="2549" spans="1:19" ht="15.6">
      <c r="A2549" s="2">
        <v>1650</v>
      </c>
      <c r="B2549" s="3">
        <v>46364</v>
      </c>
      <c r="C2549" s="4">
        <f>YEAR(SalesDataTable[[#This Row],[Order Date]])</f>
        <v>2026</v>
      </c>
      <c r="D2549" s="10" t="str">
        <f>"Q"&amp;ROUNDUP(MONTH(SalesDataTable[[#This Row],[Order Date]])/3,0)</f>
        <v>Q4</v>
      </c>
      <c r="E2549" s="4" t="str">
        <f>TEXT(SalesDataTable[[#This Row],[Order Date]],"mmm")</f>
        <v>Dec</v>
      </c>
      <c r="F2549" s="4" t="s">
        <v>6</v>
      </c>
      <c r="G2549" s="4" t="s">
        <v>7</v>
      </c>
      <c r="H2549" s="4" t="s">
        <v>2</v>
      </c>
      <c r="I2549" s="4" t="s">
        <v>13</v>
      </c>
      <c r="J2549" s="4" t="s">
        <v>14</v>
      </c>
      <c r="K2549" s="4" t="s">
        <v>15</v>
      </c>
      <c r="L2549" s="8">
        <v>3</v>
      </c>
      <c r="M2549" s="5">
        <v>36.25</v>
      </c>
      <c r="N2549" s="6">
        <v>0</v>
      </c>
      <c r="O2549" s="5">
        <v>13.67</v>
      </c>
      <c r="P2549" s="5">
        <f t="shared" si="156"/>
        <v>108.75</v>
      </c>
      <c r="Q2549" s="5">
        <f t="shared" si="157"/>
        <v>41.01</v>
      </c>
      <c r="R2549" s="5">
        <f t="shared" si="158"/>
        <v>67.740000000000009</v>
      </c>
      <c r="S2549" s="7">
        <f t="shared" si="159"/>
        <v>0.62289655172413805</v>
      </c>
    </row>
    <row r="2550" spans="1:19" ht="15.6">
      <c r="A2550" s="2">
        <v>1740</v>
      </c>
      <c r="B2550" s="3">
        <v>46364</v>
      </c>
      <c r="C2550" s="4">
        <f>YEAR(SalesDataTable[[#This Row],[Order Date]])</f>
        <v>2026</v>
      </c>
      <c r="D2550" s="10" t="str">
        <f>"Q"&amp;ROUNDUP(MONTH(SalesDataTable[[#This Row],[Order Date]])/3,0)</f>
        <v>Q4</v>
      </c>
      <c r="E2550" s="4" t="str">
        <f>TEXT(SalesDataTable[[#This Row],[Order Date]],"mmm")</f>
        <v>Dec</v>
      </c>
      <c r="F2550" s="4" t="s">
        <v>11</v>
      </c>
      <c r="G2550" s="4" t="s">
        <v>39</v>
      </c>
      <c r="H2550" s="4" t="s">
        <v>28</v>
      </c>
      <c r="I2550" s="4" t="s">
        <v>3</v>
      </c>
      <c r="J2550" s="4" t="s">
        <v>14</v>
      </c>
      <c r="K2550" s="4" t="s">
        <v>48</v>
      </c>
      <c r="L2550" s="8">
        <v>1</v>
      </c>
      <c r="M2550" s="5">
        <v>165.29</v>
      </c>
      <c r="N2550" s="6">
        <v>0.05</v>
      </c>
      <c r="O2550" s="5">
        <v>89.92</v>
      </c>
      <c r="P2550" s="5">
        <f t="shared" si="156"/>
        <v>157.02549999999999</v>
      </c>
      <c r="Q2550" s="5">
        <f t="shared" si="157"/>
        <v>89.92</v>
      </c>
      <c r="R2550" s="5">
        <f t="shared" si="158"/>
        <v>67.105499999999992</v>
      </c>
      <c r="S2550" s="7">
        <f t="shared" si="159"/>
        <v>0.42735415585366704</v>
      </c>
    </row>
    <row r="2551" spans="1:19" ht="15.6">
      <c r="A2551" s="2">
        <v>3191</v>
      </c>
      <c r="B2551" s="3">
        <v>46364</v>
      </c>
      <c r="C2551" s="4">
        <f>YEAR(SalesDataTable[[#This Row],[Order Date]])</f>
        <v>2026</v>
      </c>
      <c r="D2551" s="10" t="str">
        <f>"Q"&amp;ROUNDUP(MONTH(SalesDataTable[[#This Row],[Order Date]])/3,0)</f>
        <v>Q4</v>
      </c>
      <c r="E2551" s="4" t="str">
        <f>TEXT(SalesDataTable[[#This Row],[Order Date]],"mmm")</f>
        <v>Dec</v>
      </c>
      <c r="F2551" s="4" t="s">
        <v>20</v>
      </c>
      <c r="G2551" s="4" t="s">
        <v>33</v>
      </c>
      <c r="H2551" s="4" t="s">
        <v>2</v>
      </c>
      <c r="I2551" s="4" t="s">
        <v>13</v>
      </c>
      <c r="J2551" s="4" t="s">
        <v>23</v>
      </c>
      <c r="K2551" s="4" t="s">
        <v>40</v>
      </c>
      <c r="L2551" s="8">
        <v>1</v>
      </c>
      <c r="M2551" s="5">
        <v>82.89</v>
      </c>
      <c r="N2551" s="6">
        <v>0.15</v>
      </c>
      <c r="O2551" s="5">
        <v>38.51</v>
      </c>
      <c r="P2551" s="5">
        <f t="shared" si="156"/>
        <v>70.456500000000005</v>
      </c>
      <c r="Q2551" s="5">
        <f t="shared" si="157"/>
        <v>38.51</v>
      </c>
      <c r="R2551" s="5">
        <f t="shared" si="158"/>
        <v>31.946500000000007</v>
      </c>
      <c r="S2551" s="7">
        <f t="shared" si="159"/>
        <v>0.45342161475520365</v>
      </c>
    </row>
    <row r="2552" spans="1:19" ht="15.6">
      <c r="A2552" s="2">
        <v>3662</v>
      </c>
      <c r="B2552" s="3">
        <v>46364</v>
      </c>
      <c r="C2552" s="4">
        <f>YEAR(SalesDataTable[[#This Row],[Order Date]])</f>
        <v>2026</v>
      </c>
      <c r="D2552" s="10" t="str">
        <f>"Q"&amp;ROUNDUP(MONTH(SalesDataTable[[#This Row],[Order Date]])/3,0)</f>
        <v>Q4</v>
      </c>
      <c r="E2552" s="4" t="str">
        <f>TEXT(SalesDataTable[[#This Row],[Order Date]],"mmm")</f>
        <v>Dec</v>
      </c>
      <c r="F2552" s="4" t="s">
        <v>6</v>
      </c>
      <c r="G2552" s="4" t="s">
        <v>27</v>
      </c>
      <c r="H2552" s="4" t="s">
        <v>2</v>
      </c>
      <c r="I2552" s="4" t="s">
        <v>16</v>
      </c>
      <c r="J2552" s="4" t="s">
        <v>23</v>
      </c>
      <c r="K2552" s="4" t="s">
        <v>29</v>
      </c>
      <c r="L2552" s="8">
        <v>1</v>
      </c>
      <c r="M2552" s="5">
        <v>199.66</v>
      </c>
      <c r="N2552" s="6">
        <v>0</v>
      </c>
      <c r="O2552" s="5">
        <v>103.15</v>
      </c>
      <c r="P2552" s="5">
        <f t="shared" si="156"/>
        <v>199.66</v>
      </c>
      <c r="Q2552" s="5">
        <f t="shared" si="157"/>
        <v>103.15</v>
      </c>
      <c r="R2552" s="5">
        <f t="shared" si="158"/>
        <v>96.509999999999991</v>
      </c>
      <c r="S2552" s="7">
        <f t="shared" si="159"/>
        <v>0.48337173194430527</v>
      </c>
    </row>
    <row r="2553" spans="1:19" ht="15.6">
      <c r="A2553" s="2">
        <v>3922</v>
      </c>
      <c r="B2553" s="3">
        <v>46364</v>
      </c>
      <c r="C2553" s="4">
        <f>YEAR(SalesDataTable[[#This Row],[Order Date]])</f>
        <v>2026</v>
      </c>
      <c r="D2553" s="10" t="str">
        <f>"Q"&amp;ROUNDUP(MONTH(SalesDataTable[[#This Row],[Order Date]])/3,0)</f>
        <v>Q4</v>
      </c>
      <c r="E2553" s="4" t="str">
        <f>TEXT(SalesDataTable[[#This Row],[Order Date]],"mmm")</f>
        <v>Dec</v>
      </c>
      <c r="F2553" s="4" t="s">
        <v>20</v>
      </c>
      <c r="G2553" s="4" t="s">
        <v>33</v>
      </c>
      <c r="H2553" s="4" t="s">
        <v>19</v>
      </c>
      <c r="I2553" s="4" t="s">
        <v>13</v>
      </c>
      <c r="J2553" s="4" t="s">
        <v>9</v>
      </c>
      <c r="K2553" s="4" t="s">
        <v>17</v>
      </c>
      <c r="L2553" s="8">
        <v>2</v>
      </c>
      <c r="M2553" s="5">
        <v>146.25</v>
      </c>
      <c r="N2553" s="6">
        <v>0.05</v>
      </c>
      <c r="O2553" s="5">
        <v>77.3</v>
      </c>
      <c r="P2553" s="5">
        <f t="shared" si="156"/>
        <v>277.875</v>
      </c>
      <c r="Q2553" s="5">
        <f t="shared" si="157"/>
        <v>154.6</v>
      </c>
      <c r="R2553" s="5">
        <f t="shared" si="158"/>
        <v>123.27500000000001</v>
      </c>
      <c r="S2553" s="7">
        <f t="shared" si="159"/>
        <v>0.44363472784525421</v>
      </c>
    </row>
    <row r="2554" spans="1:19" ht="15.6">
      <c r="A2554" s="2">
        <v>4022</v>
      </c>
      <c r="B2554" s="3">
        <v>46364</v>
      </c>
      <c r="C2554" s="4">
        <f>YEAR(SalesDataTable[[#This Row],[Order Date]])</f>
        <v>2026</v>
      </c>
      <c r="D2554" s="10" t="str">
        <f>"Q"&amp;ROUNDUP(MONTH(SalesDataTable[[#This Row],[Order Date]])/3,0)</f>
        <v>Q4</v>
      </c>
      <c r="E2554" s="4" t="str">
        <f>TEXT(SalesDataTable[[#This Row],[Order Date]],"mmm")</f>
        <v>Dec</v>
      </c>
      <c r="F2554" s="4" t="s">
        <v>0</v>
      </c>
      <c r="G2554" s="4" t="s">
        <v>36</v>
      </c>
      <c r="H2554" s="4" t="s">
        <v>28</v>
      </c>
      <c r="I2554" s="4" t="s">
        <v>3</v>
      </c>
      <c r="J2554" s="4" t="s">
        <v>23</v>
      </c>
      <c r="K2554" s="4" t="s">
        <v>24</v>
      </c>
      <c r="L2554" s="8">
        <v>1</v>
      </c>
      <c r="M2554" s="5">
        <v>333.51</v>
      </c>
      <c r="N2554" s="6">
        <v>0.2</v>
      </c>
      <c r="O2554" s="5">
        <v>199.91</v>
      </c>
      <c r="P2554" s="5">
        <f t="shared" si="156"/>
        <v>266.80799999999999</v>
      </c>
      <c r="Q2554" s="5">
        <f t="shared" si="157"/>
        <v>199.91</v>
      </c>
      <c r="R2554" s="5">
        <f t="shared" si="158"/>
        <v>66.897999999999996</v>
      </c>
      <c r="S2554" s="7">
        <f t="shared" si="159"/>
        <v>0.25073461065635211</v>
      </c>
    </row>
    <row r="2555" spans="1:19" ht="15.6">
      <c r="A2555" s="2">
        <v>4366</v>
      </c>
      <c r="B2555" s="3">
        <v>46364</v>
      </c>
      <c r="C2555" s="4">
        <f>YEAR(SalesDataTable[[#This Row],[Order Date]])</f>
        <v>2026</v>
      </c>
      <c r="D2555" s="10" t="str">
        <f>"Q"&amp;ROUNDUP(MONTH(SalesDataTable[[#This Row],[Order Date]])/3,0)</f>
        <v>Q4</v>
      </c>
      <c r="E2555" s="4" t="str">
        <f>TEXT(SalesDataTable[[#This Row],[Order Date]],"mmm")</f>
        <v>Dec</v>
      </c>
      <c r="F2555" s="4" t="s">
        <v>6</v>
      </c>
      <c r="G2555" s="4" t="s">
        <v>43</v>
      </c>
      <c r="H2555" s="4" t="s">
        <v>19</v>
      </c>
      <c r="I2555" s="4" t="s">
        <v>13</v>
      </c>
      <c r="J2555" s="4" t="s">
        <v>9</v>
      </c>
      <c r="K2555" s="4" t="s">
        <v>37</v>
      </c>
      <c r="L2555" s="8">
        <v>1</v>
      </c>
      <c r="M2555" s="5">
        <v>151.97</v>
      </c>
      <c r="N2555" s="6">
        <v>0.05</v>
      </c>
      <c r="O2555" s="5">
        <v>80.239999999999995</v>
      </c>
      <c r="P2555" s="5">
        <f t="shared" si="156"/>
        <v>144.3715</v>
      </c>
      <c r="Q2555" s="5">
        <f t="shared" si="157"/>
        <v>80.239999999999995</v>
      </c>
      <c r="R2555" s="5">
        <f t="shared" si="158"/>
        <v>64.131500000000003</v>
      </c>
      <c r="S2555" s="7">
        <f t="shared" si="159"/>
        <v>0.44421163456776441</v>
      </c>
    </row>
    <row r="2556" spans="1:19" ht="15.6">
      <c r="A2556" s="2">
        <v>4880</v>
      </c>
      <c r="B2556" s="3">
        <v>46364</v>
      </c>
      <c r="C2556" s="4">
        <f>YEAR(SalesDataTable[[#This Row],[Order Date]])</f>
        <v>2026</v>
      </c>
      <c r="D2556" s="10" t="str">
        <f>"Q"&amp;ROUNDUP(MONTH(SalesDataTable[[#This Row],[Order Date]])/3,0)</f>
        <v>Q4</v>
      </c>
      <c r="E2556" s="4" t="str">
        <f>TEXT(SalesDataTable[[#This Row],[Order Date]],"mmm")</f>
        <v>Dec</v>
      </c>
      <c r="F2556" s="4" t="s">
        <v>20</v>
      </c>
      <c r="G2556" s="4" t="s">
        <v>47</v>
      </c>
      <c r="H2556" s="4" t="s">
        <v>19</v>
      </c>
      <c r="I2556" s="4" t="s">
        <v>13</v>
      </c>
      <c r="J2556" s="4" t="s">
        <v>4</v>
      </c>
      <c r="K2556" s="4" t="s">
        <v>26</v>
      </c>
      <c r="L2556" s="8">
        <v>1</v>
      </c>
      <c r="M2556" s="5">
        <v>41.07</v>
      </c>
      <c r="N2556" s="6">
        <v>0</v>
      </c>
      <c r="O2556" s="5">
        <v>16.600000000000001</v>
      </c>
      <c r="P2556" s="5">
        <f t="shared" si="156"/>
        <v>41.07</v>
      </c>
      <c r="Q2556" s="5">
        <f t="shared" si="157"/>
        <v>16.600000000000001</v>
      </c>
      <c r="R2556" s="5">
        <f t="shared" si="158"/>
        <v>24.47</v>
      </c>
      <c r="S2556" s="7">
        <f t="shared" si="159"/>
        <v>0.59581202824446067</v>
      </c>
    </row>
    <row r="2557" spans="1:19" ht="15.6">
      <c r="A2557" s="2">
        <v>5127</v>
      </c>
      <c r="B2557" s="3">
        <v>46364</v>
      </c>
      <c r="C2557" s="4">
        <f>YEAR(SalesDataTable[[#This Row],[Order Date]])</f>
        <v>2026</v>
      </c>
      <c r="D2557" s="10" t="str">
        <f>"Q"&amp;ROUNDUP(MONTH(SalesDataTable[[#This Row],[Order Date]])/3,0)</f>
        <v>Q4</v>
      </c>
      <c r="E2557" s="4" t="str">
        <f>TEXT(SalesDataTable[[#This Row],[Order Date]],"mmm")</f>
        <v>Dec</v>
      </c>
      <c r="F2557" s="4" t="s">
        <v>6</v>
      </c>
      <c r="G2557" s="4" t="s">
        <v>41</v>
      </c>
      <c r="H2557" s="4" t="s">
        <v>28</v>
      </c>
      <c r="I2557" s="4" t="s">
        <v>3</v>
      </c>
      <c r="J2557" s="4" t="s">
        <v>23</v>
      </c>
      <c r="K2557" s="4" t="s">
        <v>51</v>
      </c>
      <c r="L2557" s="8">
        <v>1</v>
      </c>
      <c r="M2557" s="5">
        <v>122.65</v>
      </c>
      <c r="N2557" s="6">
        <v>0</v>
      </c>
      <c r="O2557" s="5">
        <v>58.9</v>
      </c>
      <c r="P2557" s="5">
        <f t="shared" si="156"/>
        <v>122.65</v>
      </c>
      <c r="Q2557" s="5">
        <f t="shared" si="157"/>
        <v>58.9</v>
      </c>
      <c r="R2557" s="5">
        <f t="shared" si="158"/>
        <v>63.750000000000007</v>
      </c>
      <c r="S2557" s="7">
        <f t="shared" si="159"/>
        <v>0.51977170811251527</v>
      </c>
    </row>
    <row r="2558" spans="1:19" ht="15.6">
      <c r="A2558" s="2">
        <v>13</v>
      </c>
      <c r="B2558" s="3">
        <v>46365</v>
      </c>
      <c r="C2558" s="4">
        <f>YEAR(SalesDataTable[[#This Row],[Order Date]])</f>
        <v>2026</v>
      </c>
      <c r="D2558" s="10" t="str">
        <f>"Q"&amp;ROUNDUP(MONTH(SalesDataTable[[#This Row],[Order Date]])/3,0)</f>
        <v>Q4</v>
      </c>
      <c r="E2558" s="4" t="str">
        <f>TEXT(SalesDataTable[[#This Row],[Order Date]],"mmm")</f>
        <v>Dec</v>
      </c>
      <c r="F2558" s="4" t="s">
        <v>6</v>
      </c>
      <c r="G2558" s="4" t="s">
        <v>27</v>
      </c>
      <c r="H2558" s="4" t="s">
        <v>2</v>
      </c>
      <c r="I2558" s="4" t="s">
        <v>3</v>
      </c>
      <c r="J2558" s="4" t="s">
        <v>9</v>
      </c>
      <c r="K2558" s="4" t="s">
        <v>17</v>
      </c>
      <c r="L2558" s="8">
        <v>6</v>
      </c>
      <c r="M2558" s="5">
        <v>143.16</v>
      </c>
      <c r="N2558" s="6">
        <v>0.15</v>
      </c>
      <c r="O2558" s="5">
        <v>80.349999999999994</v>
      </c>
      <c r="P2558" s="5">
        <f t="shared" si="156"/>
        <v>730.11599999999999</v>
      </c>
      <c r="Q2558" s="5">
        <f t="shared" si="157"/>
        <v>482.09999999999997</v>
      </c>
      <c r="R2558" s="5">
        <f t="shared" si="158"/>
        <v>248.01600000000002</v>
      </c>
      <c r="S2558" s="7">
        <f t="shared" si="159"/>
        <v>0.33969396643820987</v>
      </c>
    </row>
    <row r="2559" spans="1:19" ht="15.6">
      <c r="A2559" s="2">
        <v>102</v>
      </c>
      <c r="B2559" s="3">
        <v>46365</v>
      </c>
      <c r="C2559" s="4">
        <f>YEAR(SalesDataTable[[#This Row],[Order Date]])</f>
        <v>2026</v>
      </c>
      <c r="D2559" s="10" t="str">
        <f>"Q"&amp;ROUNDUP(MONTH(SalesDataTable[[#This Row],[Order Date]])/3,0)</f>
        <v>Q4</v>
      </c>
      <c r="E2559" s="4" t="str">
        <f>TEXT(SalesDataTable[[#This Row],[Order Date]],"mmm")</f>
        <v>Dec</v>
      </c>
      <c r="F2559" s="4" t="s">
        <v>11</v>
      </c>
      <c r="G2559" s="4" t="s">
        <v>25</v>
      </c>
      <c r="H2559" s="4" t="s">
        <v>19</v>
      </c>
      <c r="I2559" s="4" t="s">
        <v>13</v>
      </c>
      <c r="J2559" s="4" t="s">
        <v>9</v>
      </c>
      <c r="K2559" s="4" t="s">
        <v>17</v>
      </c>
      <c r="L2559" s="8">
        <v>3</v>
      </c>
      <c r="M2559" s="5">
        <v>142.75</v>
      </c>
      <c r="N2559" s="6">
        <v>0.1</v>
      </c>
      <c r="O2559" s="5">
        <v>81.739999999999995</v>
      </c>
      <c r="P2559" s="5">
        <f t="shared" si="156"/>
        <v>385.42500000000001</v>
      </c>
      <c r="Q2559" s="5">
        <f t="shared" si="157"/>
        <v>245.21999999999997</v>
      </c>
      <c r="R2559" s="5">
        <f t="shared" si="158"/>
        <v>140.20500000000004</v>
      </c>
      <c r="S2559" s="7">
        <f t="shared" si="159"/>
        <v>0.3637672698968672</v>
      </c>
    </row>
    <row r="2560" spans="1:19" ht="15.6">
      <c r="A2560" s="2">
        <v>519</v>
      </c>
      <c r="B2560" s="3">
        <v>46365</v>
      </c>
      <c r="C2560" s="4">
        <f>YEAR(SalesDataTable[[#This Row],[Order Date]])</f>
        <v>2026</v>
      </c>
      <c r="D2560" s="10" t="str">
        <f>"Q"&amp;ROUNDUP(MONTH(SalesDataTable[[#This Row],[Order Date]])/3,0)</f>
        <v>Q4</v>
      </c>
      <c r="E2560" s="4" t="str">
        <f>TEXT(SalesDataTable[[#This Row],[Order Date]],"mmm")</f>
        <v>Dec</v>
      </c>
      <c r="F2560" s="4" t="s">
        <v>6</v>
      </c>
      <c r="G2560" s="4" t="s">
        <v>43</v>
      </c>
      <c r="H2560" s="4" t="s">
        <v>19</v>
      </c>
      <c r="I2560" s="4" t="s">
        <v>3</v>
      </c>
      <c r="J2560" s="4" t="s">
        <v>34</v>
      </c>
      <c r="K2560" s="4" t="s">
        <v>42</v>
      </c>
      <c r="L2560" s="8">
        <v>2</v>
      </c>
      <c r="M2560" s="5">
        <v>36.03</v>
      </c>
      <c r="N2560" s="6">
        <v>0.1</v>
      </c>
      <c r="O2560" s="5">
        <v>13.54</v>
      </c>
      <c r="P2560" s="5">
        <f t="shared" si="156"/>
        <v>64.853999999999999</v>
      </c>
      <c r="Q2560" s="5">
        <f t="shared" si="157"/>
        <v>27.08</v>
      </c>
      <c r="R2560" s="5">
        <f t="shared" si="158"/>
        <v>37.774000000000001</v>
      </c>
      <c r="S2560" s="7">
        <f t="shared" si="159"/>
        <v>0.58244672649335427</v>
      </c>
    </row>
    <row r="2561" spans="1:19" ht="15.6">
      <c r="A2561" s="2">
        <v>522</v>
      </c>
      <c r="B2561" s="3">
        <v>46365</v>
      </c>
      <c r="C2561" s="4">
        <f>YEAR(SalesDataTable[[#This Row],[Order Date]])</f>
        <v>2026</v>
      </c>
      <c r="D2561" s="10" t="str">
        <f>"Q"&amp;ROUNDUP(MONTH(SalesDataTable[[#This Row],[Order Date]])/3,0)</f>
        <v>Q4</v>
      </c>
      <c r="E2561" s="4" t="str">
        <f>TEXT(SalesDataTable[[#This Row],[Order Date]],"mmm")</f>
        <v>Dec</v>
      </c>
      <c r="F2561" s="4" t="s">
        <v>0</v>
      </c>
      <c r="G2561" s="4" t="s">
        <v>50</v>
      </c>
      <c r="H2561" s="4" t="s">
        <v>19</v>
      </c>
      <c r="I2561" s="4" t="s">
        <v>3</v>
      </c>
      <c r="J2561" s="4" t="s">
        <v>14</v>
      </c>
      <c r="K2561" s="4" t="s">
        <v>44</v>
      </c>
      <c r="L2561" s="8">
        <v>2</v>
      </c>
      <c r="M2561" s="5">
        <v>133.4</v>
      </c>
      <c r="N2561" s="6">
        <v>0</v>
      </c>
      <c r="O2561" s="5">
        <v>67.69</v>
      </c>
      <c r="P2561" s="5">
        <f t="shared" si="156"/>
        <v>266.8</v>
      </c>
      <c r="Q2561" s="5">
        <f t="shared" si="157"/>
        <v>135.38</v>
      </c>
      <c r="R2561" s="5">
        <f t="shared" si="158"/>
        <v>131.42000000000002</v>
      </c>
      <c r="S2561" s="7">
        <f t="shared" si="159"/>
        <v>0.49257871064467768</v>
      </c>
    </row>
    <row r="2562" spans="1:19" ht="15.6">
      <c r="A2562" s="2">
        <v>798</v>
      </c>
      <c r="B2562" s="3">
        <v>46365</v>
      </c>
      <c r="C2562" s="4">
        <f>YEAR(SalesDataTable[[#This Row],[Order Date]])</f>
        <v>2026</v>
      </c>
      <c r="D2562" s="10" t="str">
        <f>"Q"&amp;ROUNDUP(MONTH(SalesDataTable[[#This Row],[Order Date]])/3,0)</f>
        <v>Q4</v>
      </c>
      <c r="E2562" s="4" t="str">
        <f>TEXT(SalesDataTable[[#This Row],[Order Date]],"mmm")</f>
        <v>Dec</v>
      </c>
      <c r="F2562" s="4" t="s">
        <v>11</v>
      </c>
      <c r="G2562" s="4" t="s">
        <v>12</v>
      </c>
      <c r="H2562" s="4" t="s">
        <v>19</v>
      </c>
      <c r="I2562" s="4" t="s">
        <v>3</v>
      </c>
      <c r="J2562" s="4" t="s">
        <v>23</v>
      </c>
      <c r="K2562" s="4" t="s">
        <v>29</v>
      </c>
      <c r="L2562" s="8">
        <v>3</v>
      </c>
      <c r="M2562" s="5">
        <v>199.31</v>
      </c>
      <c r="N2562" s="6">
        <v>0.05</v>
      </c>
      <c r="O2562" s="5">
        <v>101.19</v>
      </c>
      <c r="P2562" s="5">
        <f t="shared" ref="P2562:P2625" si="160">L2562*M2562*(1-N2562)</f>
        <v>568.0335</v>
      </c>
      <c r="Q2562" s="5">
        <f t="shared" ref="Q2562:Q2625" si="161">L2562*O2562</f>
        <v>303.57</v>
      </c>
      <c r="R2562" s="5">
        <f t="shared" ref="R2562:R2625" si="162">P2562-Q2562</f>
        <v>264.46350000000001</v>
      </c>
      <c r="S2562" s="7">
        <f t="shared" ref="S2562:S2625" si="163">IFERROR(R2562/P2562,0)</f>
        <v>0.46557729429690325</v>
      </c>
    </row>
    <row r="2563" spans="1:19" ht="15.6">
      <c r="A2563" s="2">
        <v>1746</v>
      </c>
      <c r="B2563" s="3">
        <v>46365</v>
      </c>
      <c r="C2563" s="4">
        <f>YEAR(SalesDataTable[[#This Row],[Order Date]])</f>
        <v>2026</v>
      </c>
      <c r="D2563" s="10" t="str">
        <f>"Q"&amp;ROUNDUP(MONTH(SalesDataTable[[#This Row],[Order Date]])/3,0)</f>
        <v>Q4</v>
      </c>
      <c r="E2563" s="4" t="str">
        <f>TEXT(SalesDataTable[[#This Row],[Order Date]],"mmm")</f>
        <v>Dec</v>
      </c>
      <c r="F2563" s="4" t="s">
        <v>6</v>
      </c>
      <c r="G2563" s="4" t="s">
        <v>41</v>
      </c>
      <c r="H2563" s="4" t="s">
        <v>2</v>
      </c>
      <c r="I2563" s="4" t="s">
        <v>16</v>
      </c>
      <c r="J2563" s="4" t="s">
        <v>14</v>
      </c>
      <c r="K2563" s="4" t="s">
        <v>32</v>
      </c>
      <c r="L2563" s="8">
        <v>1</v>
      </c>
      <c r="M2563" s="5">
        <v>47.44</v>
      </c>
      <c r="N2563" s="6">
        <v>0.15</v>
      </c>
      <c r="O2563" s="5">
        <v>17.899999999999999</v>
      </c>
      <c r="P2563" s="5">
        <f t="shared" si="160"/>
        <v>40.323999999999998</v>
      </c>
      <c r="Q2563" s="5">
        <f t="shared" si="161"/>
        <v>17.899999999999999</v>
      </c>
      <c r="R2563" s="5">
        <f t="shared" si="162"/>
        <v>22.423999999999999</v>
      </c>
      <c r="S2563" s="7">
        <f t="shared" si="163"/>
        <v>0.55609562543398472</v>
      </c>
    </row>
    <row r="2564" spans="1:19" ht="15.6">
      <c r="A2564" s="2">
        <v>3412</v>
      </c>
      <c r="B2564" s="3">
        <v>46365</v>
      </c>
      <c r="C2564" s="4">
        <f>YEAR(SalesDataTable[[#This Row],[Order Date]])</f>
        <v>2026</v>
      </c>
      <c r="D2564" s="10" t="str">
        <f>"Q"&amp;ROUNDUP(MONTH(SalesDataTable[[#This Row],[Order Date]])/3,0)</f>
        <v>Q4</v>
      </c>
      <c r="E2564" s="4" t="str">
        <f>TEXT(SalesDataTable[[#This Row],[Order Date]],"mmm")</f>
        <v>Dec</v>
      </c>
      <c r="F2564" s="4" t="s">
        <v>0</v>
      </c>
      <c r="G2564" s="4" t="s">
        <v>1</v>
      </c>
      <c r="H2564" s="4" t="s">
        <v>8</v>
      </c>
      <c r="I2564" s="4" t="s">
        <v>16</v>
      </c>
      <c r="J2564" s="4" t="s">
        <v>9</v>
      </c>
      <c r="K2564" s="4" t="s">
        <v>17</v>
      </c>
      <c r="L2564" s="8">
        <v>10</v>
      </c>
      <c r="M2564" s="5">
        <v>145.30000000000001</v>
      </c>
      <c r="N2564" s="6">
        <v>0.1</v>
      </c>
      <c r="O2564" s="5">
        <v>79.7</v>
      </c>
      <c r="P2564" s="5">
        <f t="shared" si="160"/>
        <v>1307.7</v>
      </c>
      <c r="Q2564" s="5">
        <f t="shared" si="161"/>
        <v>797</v>
      </c>
      <c r="R2564" s="5">
        <f t="shared" si="162"/>
        <v>510.70000000000005</v>
      </c>
      <c r="S2564" s="7">
        <f t="shared" si="163"/>
        <v>0.39053299686472437</v>
      </c>
    </row>
    <row r="2565" spans="1:19" ht="15.6">
      <c r="A2565" s="2">
        <v>175</v>
      </c>
      <c r="B2565" s="3">
        <v>46366</v>
      </c>
      <c r="C2565" s="4">
        <f>YEAR(SalesDataTable[[#This Row],[Order Date]])</f>
        <v>2026</v>
      </c>
      <c r="D2565" s="10" t="str">
        <f>"Q"&amp;ROUNDUP(MONTH(SalesDataTable[[#This Row],[Order Date]])/3,0)</f>
        <v>Q4</v>
      </c>
      <c r="E2565" s="4" t="str">
        <f>TEXT(SalesDataTable[[#This Row],[Order Date]],"mmm")</f>
        <v>Dec</v>
      </c>
      <c r="F2565" s="4" t="s">
        <v>0</v>
      </c>
      <c r="G2565" s="4" t="s">
        <v>1</v>
      </c>
      <c r="H2565" s="4" t="s">
        <v>28</v>
      </c>
      <c r="I2565" s="4" t="s">
        <v>13</v>
      </c>
      <c r="J2565" s="4" t="s">
        <v>4</v>
      </c>
      <c r="K2565" s="4" t="s">
        <v>5</v>
      </c>
      <c r="L2565" s="8">
        <v>1</v>
      </c>
      <c r="M2565" s="5">
        <v>81.010000000000005</v>
      </c>
      <c r="N2565" s="6">
        <v>0.2</v>
      </c>
      <c r="O2565" s="5">
        <v>41.51</v>
      </c>
      <c r="P2565" s="5">
        <f t="shared" si="160"/>
        <v>64.808000000000007</v>
      </c>
      <c r="Q2565" s="5">
        <f t="shared" si="161"/>
        <v>41.51</v>
      </c>
      <c r="R2565" s="5">
        <f t="shared" si="162"/>
        <v>23.298000000000009</v>
      </c>
      <c r="S2565" s="7">
        <f t="shared" si="163"/>
        <v>0.35949265522774976</v>
      </c>
    </row>
    <row r="2566" spans="1:19" ht="15.6">
      <c r="A2566" s="2">
        <v>1014</v>
      </c>
      <c r="B2566" s="3">
        <v>46366</v>
      </c>
      <c r="C2566" s="4">
        <f>YEAR(SalesDataTable[[#This Row],[Order Date]])</f>
        <v>2026</v>
      </c>
      <c r="D2566" s="10" t="str">
        <f>"Q"&amp;ROUNDUP(MONTH(SalesDataTable[[#This Row],[Order Date]])/3,0)</f>
        <v>Q4</v>
      </c>
      <c r="E2566" s="4" t="str">
        <f>TEXT(SalesDataTable[[#This Row],[Order Date]],"mmm")</f>
        <v>Dec</v>
      </c>
      <c r="F2566" s="4" t="s">
        <v>20</v>
      </c>
      <c r="G2566" s="4" t="s">
        <v>31</v>
      </c>
      <c r="H2566" s="4" t="s">
        <v>28</v>
      </c>
      <c r="I2566" s="4" t="s">
        <v>13</v>
      </c>
      <c r="J2566" s="4" t="s">
        <v>14</v>
      </c>
      <c r="K2566" s="4" t="s">
        <v>15</v>
      </c>
      <c r="L2566" s="8">
        <v>2</v>
      </c>
      <c r="M2566" s="5">
        <v>35.619999999999997</v>
      </c>
      <c r="N2566" s="6">
        <v>0</v>
      </c>
      <c r="O2566" s="5">
        <v>13.62</v>
      </c>
      <c r="P2566" s="5">
        <f t="shared" si="160"/>
        <v>71.239999999999995</v>
      </c>
      <c r="Q2566" s="5">
        <f t="shared" si="161"/>
        <v>27.24</v>
      </c>
      <c r="R2566" s="5">
        <f t="shared" si="162"/>
        <v>44</v>
      </c>
      <c r="S2566" s="7">
        <f t="shared" si="163"/>
        <v>0.61763054463784395</v>
      </c>
    </row>
    <row r="2567" spans="1:19" ht="15.6">
      <c r="A2567" s="2">
        <v>1763</v>
      </c>
      <c r="B2567" s="3">
        <v>46366</v>
      </c>
      <c r="C2567" s="4">
        <f>YEAR(SalesDataTable[[#This Row],[Order Date]])</f>
        <v>2026</v>
      </c>
      <c r="D2567" s="10" t="str">
        <f>"Q"&amp;ROUNDUP(MONTH(SalesDataTable[[#This Row],[Order Date]])/3,0)</f>
        <v>Q4</v>
      </c>
      <c r="E2567" s="4" t="str">
        <f>TEXT(SalesDataTable[[#This Row],[Order Date]],"mmm")</f>
        <v>Dec</v>
      </c>
      <c r="F2567" s="4" t="s">
        <v>0</v>
      </c>
      <c r="G2567" s="4" t="s">
        <v>1</v>
      </c>
      <c r="H2567" s="4" t="s">
        <v>2</v>
      </c>
      <c r="I2567" s="4" t="s">
        <v>13</v>
      </c>
      <c r="J2567" s="4" t="s">
        <v>4</v>
      </c>
      <c r="K2567" s="4" t="s">
        <v>22</v>
      </c>
      <c r="L2567" s="8">
        <v>2</v>
      </c>
      <c r="M2567" s="5">
        <v>49.88</v>
      </c>
      <c r="N2567" s="6">
        <v>0.05</v>
      </c>
      <c r="O2567" s="5">
        <v>22.31</v>
      </c>
      <c r="P2567" s="5">
        <f t="shared" si="160"/>
        <v>94.772000000000006</v>
      </c>
      <c r="Q2567" s="5">
        <f t="shared" si="161"/>
        <v>44.62</v>
      </c>
      <c r="R2567" s="5">
        <f t="shared" si="162"/>
        <v>50.152000000000008</v>
      </c>
      <c r="S2567" s="7">
        <f t="shared" si="163"/>
        <v>0.52918583547883347</v>
      </c>
    </row>
    <row r="2568" spans="1:19" ht="15.6">
      <c r="A2568" s="2">
        <v>1863</v>
      </c>
      <c r="B2568" s="3">
        <v>46366</v>
      </c>
      <c r="C2568" s="4">
        <f>YEAR(SalesDataTable[[#This Row],[Order Date]])</f>
        <v>2026</v>
      </c>
      <c r="D2568" s="10" t="str">
        <f>"Q"&amp;ROUNDUP(MONTH(SalesDataTable[[#This Row],[Order Date]])/3,0)</f>
        <v>Q4</v>
      </c>
      <c r="E2568" s="4" t="str">
        <f>TEXT(SalesDataTable[[#This Row],[Order Date]],"mmm")</f>
        <v>Dec</v>
      </c>
      <c r="F2568" s="4" t="s">
        <v>20</v>
      </c>
      <c r="G2568" s="4" t="s">
        <v>31</v>
      </c>
      <c r="H2568" s="4" t="s">
        <v>28</v>
      </c>
      <c r="I2568" s="4" t="s">
        <v>3</v>
      </c>
      <c r="J2568" s="4" t="s">
        <v>4</v>
      </c>
      <c r="K2568" s="4" t="s">
        <v>30</v>
      </c>
      <c r="L2568" s="8">
        <v>1</v>
      </c>
      <c r="M2568" s="5">
        <v>101.18</v>
      </c>
      <c r="N2568" s="6">
        <v>0.05</v>
      </c>
      <c r="O2568" s="5">
        <v>49.12</v>
      </c>
      <c r="P2568" s="5">
        <f t="shared" si="160"/>
        <v>96.120999999999995</v>
      </c>
      <c r="Q2568" s="5">
        <f t="shared" si="161"/>
        <v>49.12</v>
      </c>
      <c r="R2568" s="5">
        <f t="shared" si="162"/>
        <v>47.000999999999998</v>
      </c>
      <c r="S2568" s="7">
        <f t="shared" si="163"/>
        <v>0.48897743469169069</v>
      </c>
    </row>
    <row r="2569" spans="1:19" ht="15.6">
      <c r="A2569" s="2">
        <v>3466</v>
      </c>
      <c r="B2569" s="3">
        <v>46366</v>
      </c>
      <c r="C2569" s="4">
        <f>YEAR(SalesDataTable[[#This Row],[Order Date]])</f>
        <v>2026</v>
      </c>
      <c r="D2569" s="10" t="str">
        <f>"Q"&amp;ROUNDUP(MONTH(SalesDataTable[[#This Row],[Order Date]])/3,0)</f>
        <v>Q4</v>
      </c>
      <c r="E2569" s="4" t="str">
        <f>TEXT(SalesDataTable[[#This Row],[Order Date]],"mmm")</f>
        <v>Dec</v>
      </c>
      <c r="F2569" s="4" t="s">
        <v>6</v>
      </c>
      <c r="G2569" s="4" t="s">
        <v>43</v>
      </c>
      <c r="H2569" s="4" t="s">
        <v>19</v>
      </c>
      <c r="I2569" s="4" t="s">
        <v>16</v>
      </c>
      <c r="J2569" s="4" t="s">
        <v>34</v>
      </c>
      <c r="K2569" s="4" t="s">
        <v>42</v>
      </c>
      <c r="L2569" s="8">
        <v>2</v>
      </c>
      <c r="M2569" s="5">
        <v>36.64</v>
      </c>
      <c r="N2569" s="6">
        <v>0</v>
      </c>
      <c r="O2569" s="5">
        <v>13.7</v>
      </c>
      <c r="P2569" s="5">
        <f t="shared" si="160"/>
        <v>73.28</v>
      </c>
      <c r="Q2569" s="5">
        <f t="shared" si="161"/>
        <v>27.4</v>
      </c>
      <c r="R2569" s="5">
        <f t="shared" si="162"/>
        <v>45.88</v>
      </c>
      <c r="S2569" s="7">
        <f t="shared" si="163"/>
        <v>0.62609170305676853</v>
      </c>
    </row>
    <row r="2570" spans="1:19" ht="15.6">
      <c r="A2570" s="2">
        <v>3630</v>
      </c>
      <c r="B2570" s="3">
        <v>46366</v>
      </c>
      <c r="C2570" s="4">
        <f>YEAR(SalesDataTable[[#This Row],[Order Date]])</f>
        <v>2026</v>
      </c>
      <c r="D2570" s="10" t="str">
        <f>"Q"&amp;ROUNDUP(MONTH(SalesDataTable[[#This Row],[Order Date]])/3,0)</f>
        <v>Q4</v>
      </c>
      <c r="E2570" s="4" t="str">
        <f>TEXT(SalesDataTable[[#This Row],[Order Date]],"mmm")</f>
        <v>Dec</v>
      </c>
      <c r="F2570" s="4" t="s">
        <v>6</v>
      </c>
      <c r="G2570" s="4" t="s">
        <v>43</v>
      </c>
      <c r="H2570" s="4" t="s">
        <v>19</v>
      </c>
      <c r="I2570" s="4" t="s">
        <v>3</v>
      </c>
      <c r="J2570" s="4" t="s">
        <v>4</v>
      </c>
      <c r="K2570" s="4" t="s">
        <v>26</v>
      </c>
      <c r="L2570" s="8">
        <v>3</v>
      </c>
      <c r="M2570" s="5">
        <v>39.979999999999997</v>
      </c>
      <c r="N2570" s="6">
        <v>0.1</v>
      </c>
      <c r="O2570" s="5">
        <v>16.989999999999998</v>
      </c>
      <c r="P2570" s="5">
        <f t="shared" si="160"/>
        <v>107.946</v>
      </c>
      <c r="Q2570" s="5">
        <f t="shared" si="161"/>
        <v>50.97</v>
      </c>
      <c r="R2570" s="5">
        <f t="shared" si="162"/>
        <v>56.975999999999999</v>
      </c>
      <c r="S2570" s="7">
        <f t="shared" si="163"/>
        <v>0.52781946528819967</v>
      </c>
    </row>
    <row r="2571" spans="1:19" ht="15.6">
      <c r="A2571" s="2">
        <v>3633</v>
      </c>
      <c r="B2571" s="3">
        <v>46366</v>
      </c>
      <c r="C2571" s="4">
        <f>YEAR(SalesDataTable[[#This Row],[Order Date]])</f>
        <v>2026</v>
      </c>
      <c r="D2571" s="10" t="str">
        <f>"Q"&amp;ROUNDUP(MONTH(SalesDataTable[[#This Row],[Order Date]])/3,0)</f>
        <v>Q4</v>
      </c>
      <c r="E2571" s="4" t="str">
        <f>TEXT(SalesDataTable[[#This Row],[Order Date]],"mmm")</f>
        <v>Dec</v>
      </c>
      <c r="F2571" s="4" t="s">
        <v>20</v>
      </c>
      <c r="G2571" s="4" t="s">
        <v>21</v>
      </c>
      <c r="H2571" s="4" t="s">
        <v>28</v>
      </c>
      <c r="I2571" s="4" t="s">
        <v>16</v>
      </c>
      <c r="J2571" s="4" t="s">
        <v>9</v>
      </c>
      <c r="K2571" s="4" t="s">
        <v>17</v>
      </c>
      <c r="L2571" s="8">
        <v>3</v>
      </c>
      <c r="M2571" s="5">
        <v>144.16</v>
      </c>
      <c r="N2571" s="6">
        <v>0</v>
      </c>
      <c r="O2571" s="5">
        <v>77.36</v>
      </c>
      <c r="P2571" s="5">
        <f t="shared" si="160"/>
        <v>432.48</v>
      </c>
      <c r="Q2571" s="5">
        <f t="shared" si="161"/>
        <v>232.07999999999998</v>
      </c>
      <c r="R2571" s="5">
        <f t="shared" si="162"/>
        <v>200.40000000000003</v>
      </c>
      <c r="S2571" s="7">
        <f t="shared" si="163"/>
        <v>0.46337402885682583</v>
      </c>
    </row>
    <row r="2572" spans="1:19" ht="15.6">
      <c r="A2572" s="2">
        <v>4</v>
      </c>
      <c r="B2572" s="3">
        <v>46367</v>
      </c>
      <c r="C2572" s="4">
        <f>YEAR(SalesDataTable[[#This Row],[Order Date]])</f>
        <v>2026</v>
      </c>
      <c r="D2572" s="10" t="str">
        <f>"Q"&amp;ROUNDUP(MONTH(SalesDataTable[[#This Row],[Order Date]])/3,0)</f>
        <v>Q4</v>
      </c>
      <c r="E2572" s="4" t="str">
        <f>TEXT(SalesDataTable[[#This Row],[Order Date]],"mmm")</f>
        <v>Dec</v>
      </c>
      <c r="F2572" s="4" t="s">
        <v>20</v>
      </c>
      <c r="G2572" s="4" t="s">
        <v>21</v>
      </c>
      <c r="H2572" s="4" t="s">
        <v>2</v>
      </c>
      <c r="I2572" s="4" t="s">
        <v>13</v>
      </c>
      <c r="J2572" s="4" t="s">
        <v>4</v>
      </c>
      <c r="K2572" s="4" t="s">
        <v>30</v>
      </c>
      <c r="L2572" s="8">
        <v>1</v>
      </c>
      <c r="M2572" s="5">
        <v>102.98</v>
      </c>
      <c r="N2572" s="6">
        <v>0.1</v>
      </c>
      <c r="O2572" s="5">
        <v>51.45</v>
      </c>
      <c r="P2572" s="5">
        <f t="shared" si="160"/>
        <v>92.682000000000002</v>
      </c>
      <c r="Q2572" s="5">
        <f t="shared" si="161"/>
        <v>51.45</v>
      </c>
      <c r="R2572" s="5">
        <f t="shared" si="162"/>
        <v>41.231999999999999</v>
      </c>
      <c r="S2572" s="7">
        <f t="shared" si="163"/>
        <v>0.4448760277076455</v>
      </c>
    </row>
    <row r="2573" spans="1:19" ht="15.6">
      <c r="A2573" s="2">
        <v>70</v>
      </c>
      <c r="B2573" s="3">
        <v>46367</v>
      </c>
      <c r="C2573" s="4">
        <f>YEAR(SalesDataTable[[#This Row],[Order Date]])</f>
        <v>2026</v>
      </c>
      <c r="D2573" s="10" t="str">
        <f>"Q"&amp;ROUNDUP(MONTH(SalesDataTable[[#This Row],[Order Date]])/3,0)</f>
        <v>Q4</v>
      </c>
      <c r="E2573" s="4" t="str">
        <f>TEXT(SalesDataTable[[#This Row],[Order Date]],"mmm")</f>
        <v>Dec</v>
      </c>
      <c r="F2573" s="4" t="s">
        <v>20</v>
      </c>
      <c r="G2573" s="4" t="s">
        <v>47</v>
      </c>
      <c r="H2573" s="4" t="s">
        <v>2</v>
      </c>
      <c r="I2573" s="4" t="s">
        <v>13</v>
      </c>
      <c r="J2573" s="4" t="s">
        <v>34</v>
      </c>
      <c r="K2573" s="4" t="s">
        <v>38</v>
      </c>
      <c r="L2573" s="8">
        <v>2</v>
      </c>
      <c r="M2573" s="5">
        <v>122.49</v>
      </c>
      <c r="N2573" s="6">
        <v>0.15</v>
      </c>
      <c r="O2573" s="5">
        <v>70.930000000000007</v>
      </c>
      <c r="P2573" s="5">
        <f t="shared" si="160"/>
        <v>208.23299999999998</v>
      </c>
      <c r="Q2573" s="5">
        <f t="shared" si="161"/>
        <v>141.86000000000001</v>
      </c>
      <c r="R2573" s="5">
        <f t="shared" si="162"/>
        <v>66.372999999999962</v>
      </c>
      <c r="S2573" s="7">
        <f t="shared" si="163"/>
        <v>0.31874390706564265</v>
      </c>
    </row>
    <row r="2574" spans="1:19" ht="15.6">
      <c r="A2574" s="2">
        <v>948</v>
      </c>
      <c r="B2574" s="3">
        <v>46367</v>
      </c>
      <c r="C2574" s="4">
        <f>YEAR(SalesDataTable[[#This Row],[Order Date]])</f>
        <v>2026</v>
      </c>
      <c r="D2574" s="10" t="str">
        <f>"Q"&amp;ROUNDUP(MONTH(SalesDataTable[[#This Row],[Order Date]])/3,0)</f>
        <v>Q4</v>
      </c>
      <c r="E2574" s="4" t="str">
        <f>TEXT(SalesDataTable[[#This Row],[Order Date]],"mmm")</f>
        <v>Dec</v>
      </c>
      <c r="F2574" s="4" t="s">
        <v>6</v>
      </c>
      <c r="G2574" s="4" t="s">
        <v>41</v>
      </c>
      <c r="H2574" s="4" t="s">
        <v>28</v>
      </c>
      <c r="I2574" s="4" t="s">
        <v>13</v>
      </c>
      <c r="J2574" s="4" t="s">
        <v>9</v>
      </c>
      <c r="K2574" s="4" t="s">
        <v>17</v>
      </c>
      <c r="L2574" s="8">
        <v>1</v>
      </c>
      <c r="M2574" s="5">
        <v>141.74</v>
      </c>
      <c r="N2574" s="6">
        <v>0.15</v>
      </c>
      <c r="O2574" s="5">
        <v>78.97</v>
      </c>
      <c r="P2574" s="5">
        <f t="shared" si="160"/>
        <v>120.479</v>
      </c>
      <c r="Q2574" s="5">
        <f t="shared" si="161"/>
        <v>78.97</v>
      </c>
      <c r="R2574" s="5">
        <f t="shared" si="162"/>
        <v>41.509</v>
      </c>
      <c r="S2574" s="7">
        <f t="shared" si="163"/>
        <v>0.34453307215365336</v>
      </c>
    </row>
    <row r="2575" spans="1:19" ht="15.6">
      <c r="A2575" s="2">
        <v>1957</v>
      </c>
      <c r="B2575" s="3">
        <v>46367</v>
      </c>
      <c r="C2575" s="4">
        <f>YEAR(SalesDataTable[[#This Row],[Order Date]])</f>
        <v>2026</v>
      </c>
      <c r="D2575" s="10" t="str">
        <f>"Q"&amp;ROUNDUP(MONTH(SalesDataTable[[#This Row],[Order Date]])/3,0)</f>
        <v>Q4</v>
      </c>
      <c r="E2575" s="4" t="str">
        <f>TEXT(SalesDataTable[[#This Row],[Order Date]],"mmm")</f>
        <v>Dec</v>
      </c>
      <c r="F2575" s="4" t="s">
        <v>20</v>
      </c>
      <c r="G2575" s="4" t="s">
        <v>31</v>
      </c>
      <c r="H2575" s="4" t="s">
        <v>2</v>
      </c>
      <c r="I2575" s="4" t="s">
        <v>3</v>
      </c>
      <c r="J2575" s="4" t="s">
        <v>4</v>
      </c>
      <c r="K2575" s="4" t="s">
        <v>26</v>
      </c>
      <c r="L2575" s="8">
        <v>6</v>
      </c>
      <c r="M2575" s="5">
        <v>39.44</v>
      </c>
      <c r="N2575" s="6">
        <v>0.1</v>
      </c>
      <c r="O2575" s="5">
        <v>16.89</v>
      </c>
      <c r="P2575" s="5">
        <f t="shared" si="160"/>
        <v>212.976</v>
      </c>
      <c r="Q2575" s="5">
        <f t="shared" si="161"/>
        <v>101.34</v>
      </c>
      <c r="R2575" s="5">
        <f t="shared" si="162"/>
        <v>111.636</v>
      </c>
      <c r="S2575" s="7">
        <f t="shared" si="163"/>
        <v>0.52417173766058145</v>
      </c>
    </row>
    <row r="2576" spans="1:19" ht="15.6">
      <c r="A2576" s="2">
        <v>3097</v>
      </c>
      <c r="B2576" s="3">
        <v>46367</v>
      </c>
      <c r="C2576" s="4">
        <f>YEAR(SalesDataTable[[#This Row],[Order Date]])</f>
        <v>2026</v>
      </c>
      <c r="D2576" s="10" t="str">
        <f>"Q"&amp;ROUNDUP(MONTH(SalesDataTable[[#This Row],[Order Date]])/3,0)</f>
        <v>Q4</v>
      </c>
      <c r="E2576" s="4" t="str">
        <f>TEXT(SalesDataTable[[#This Row],[Order Date]],"mmm")</f>
        <v>Dec</v>
      </c>
      <c r="F2576" s="4" t="s">
        <v>11</v>
      </c>
      <c r="G2576" s="4" t="s">
        <v>18</v>
      </c>
      <c r="H2576" s="4" t="s">
        <v>19</v>
      </c>
      <c r="I2576" s="4" t="s">
        <v>3</v>
      </c>
      <c r="J2576" s="4" t="s">
        <v>4</v>
      </c>
      <c r="K2576" s="4" t="s">
        <v>22</v>
      </c>
      <c r="L2576" s="8">
        <v>1</v>
      </c>
      <c r="M2576" s="5">
        <v>49.64</v>
      </c>
      <c r="N2576" s="6">
        <v>0.1</v>
      </c>
      <c r="O2576" s="5">
        <v>22</v>
      </c>
      <c r="P2576" s="5">
        <f t="shared" si="160"/>
        <v>44.676000000000002</v>
      </c>
      <c r="Q2576" s="5">
        <f t="shared" si="161"/>
        <v>22</v>
      </c>
      <c r="R2576" s="5">
        <f t="shared" si="162"/>
        <v>22.676000000000002</v>
      </c>
      <c r="S2576" s="7">
        <f t="shared" si="163"/>
        <v>0.50756558331094992</v>
      </c>
    </row>
    <row r="2577" spans="1:19" ht="15.6">
      <c r="A2577" s="2">
        <v>3649</v>
      </c>
      <c r="B2577" s="3">
        <v>46367</v>
      </c>
      <c r="C2577" s="4">
        <f>YEAR(SalesDataTable[[#This Row],[Order Date]])</f>
        <v>2026</v>
      </c>
      <c r="D2577" s="10" t="str">
        <f>"Q"&amp;ROUNDUP(MONTH(SalesDataTable[[#This Row],[Order Date]])/3,0)</f>
        <v>Q4</v>
      </c>
      <c r="E2577" s="4" t="str">
        <f>TEXT(SalesDataTable[[#This Row],[Order Date]],"mmm")</f>
        <v>Dec</v>
      </c>
      <c r="F2577" s="4" t="s">
        <v>11</v>
      </c>
      <c r="G2577" s="4" t="s">
        <v>12</v>
      </c>
      <c r="H2577" s="4" t="s">
        <v>2</v>
      </c>
      <c r="I2577" s="4" t="s">
        <v>13</v>
      </c>
      <c r="J2577" s="4" t="s">
        <v>14</v>
      </c>
      <c r="K2577" s="4" t="s">
        <v>48</v>
      </c>
      <c r="L2577" s="8">
        <v>1</v>
      </c>
      <c r="M2577" s="5">
        <v>164.29</v>
      </c>
      <c r="N2577" s="6">
        <v>0.05</v>
      </c>
      <c r="O2577" s="5">
        <v>88.66</v>
      </c>
      <c r="P2577" s="5">
        <f t="shared" si="160"/>
        <v>156.07549999999998</v>
      </c>
      <c r="Q2577" s="5">
        <f t="shared" si="161"/>
        <v>88.66</v>
      </c>
      <c r="R2577" s="5">
        <f t="shared" si="162"/>
        <v>67.41549999999998</v>
      </c>
      <c r="S2577" s="7">
        <f t="shared" si="163"/>
        <v>0.43194159237035917</v>
      </c>
    </row>
    <row r="2578" spans="1:19" ht="15.6">
      <c r="A2578" s="2">
        <v>3963</v>
      </c>
      <c r="B2578" s="3">
        <v>46367</v>
      </c>
      <c r="C2578" s="4">
        <f>YEAR(SalesDataTable[[#This Row],[Order Date]])</f>
        <v>2026</v>
      </c>
      <c r="D2578" s="10" t="str">
        <f>"Q"&amp;ROUNDUP(MONTH(SalesDataTable[[#This Row],[Order Date]])/3,0)</f>
        <v>Q4</v>
      </c>
      <c r="E2578" s="4" t="str">
        <f>TEXT(SalesDataTable[[#This Row],[Order Date]],"mmm")</f>
        <v>Dec</v>
      </c>
      <c r="F2578" s="4" t="s">
        <v>20</v>
      </c>
      <c r="G2578" s="4" t="s">
        <v>33</v>
      </c>
      <c r="H2578" s="4" t="s">
        <v>2</v>
      </c>
      <c r="I2578" s="4" t="s">
        <v>3</v>
      </c>
      <c r="J2578" s="4" t="s">
        <v>14</v>
      </c>
      <c r="K2578" s="4" t="s">
        <v>15</v>
      </c>
      <c r="L2578" s="8">
        <v>1</v>
      </c>
      <c r="M2578" s="5">
        <v>35.81</v>
      </c>
      <c r="N2578" s="6">
        <v>0</v>
      </c>
      <c r="O2578" s="5">
        <v>13.28</v>
      </c>
      <c r="P2578" s="5">
        <f t="shared" si="160"/>
        <v>35.81</v>
      </c>
      <c r="Q2578" s="5">
        <f t="shared" si="161"/>
        <v>13.28</v>
      </c>
      <c r="R2578" s="5">
        <f t="shared" si="162"/>
        <v>22.53</v>
      </c>
      <c r="S2578" s="7">
        <f t="shared" si="163"/>
        <v>0.62915386763473891</v>
      </c>
    </row>
    <row r="2579" spans="1:19" ht="15.6">
      <c r="A2579" s="2">
        <v>4305</v>
      </c>
      <c r="B2579" s="3">
        <v>46367</v>
      </c>
      <c r="C2579" s="4">
        <f>YEAR(SalesDataTable[[#This Row],[Order Date]])</f>
        <v>2026</v>
      </c>
      <c r="D2579" s="10" t="str">
        <f>"Q"&amp;ROUNDUP(MONTH(SalesDataTable[[#This Row],[Order Date]])/3,0)</f>
        <v>Q4</v>
      </c>
      <c r="E2579" s="4" t="str">
        <f>TEXT(SalesDataTable[[#This Row],[Order Date]],"mmm")</f>
        <v>Dec</v>
      </c>
      <c r="F2579" s="4" t="s">
        <v>0</v>
      </c>
      <c r="G2579" s="4" t="s">
        <v>36</v>
      </c>
      <c r="H2579" s="4" t="s">
        <v>19</v>
      </c>
      <c r="I2579" s="4" t="s">
        <v>13</v>
      </c>
      <c r="J2579" s="4" t="s">
        <v>34</v>
      </c>
      <c r="K2579" s="4" t="s">
        <v>35</v>
      </c>
      <c r="L2579" s="8">
        <v>1</v>
      </c>
      <c r="M2579" s="5">
        <v>41.31</v>
      </c>
      <c r="N2579" s="6">
        <v>0.05</v>
      </c>
      <c r="O2579" s="5">
        <v>14.56</v>
      </c>
      <c r="P2579" s="5">
        <f t="shared" si="160"/>
        <v>39.244500000000002</v>
      </c>
      <c r="Q2579" s="5">
        <f t="shared" si="161"/>
        <v>14.56</v>
      </c>
      <c r="R2579" s="5">
        <f t="shared" si="162"/>
        <v>24.6845</v>
      </c>
      <c r="S2579" s="7">
        <f t="shared" si="163"/>
        <v>0.62899259768884808</v>
      </c>
    </row>
    <row r="2580" spans="1:19" ht="15.6">
      <c r="A2580" s="2">
        <v>4942</v>
      </c>
      <c r="B2580" s="3">
        <v>46367</v>
      </c>
      <c r="C2580" s="4">
        <f>YEAR(SalesDataTable[[#This Row],[Order Date]])</f>
        <v>2026</v>
      </c>
      <c r="D2580" s="10" t="str">
        <f>"Q"&amp;ROUNDUP(MONTH(SalesDataTable[[#This Row],[Order Date]])/3,0)</f>
        <v>Q4</v>
      </c>
      <c r="E2580" s="4" t="str">
        <f>TEXT(SalesDataTable[[#This Row],[Order Date]],"mmm")</f>
        <v>Dec</v>
      </c>
      <c r="F2580" s="4" t="s">
        <v>20</v>
      </c>
      <c r="G2580" s="4" t="s">
        <v>47</v>
      </c>
      <c r="H2580" s="4" t="s">
        <v>28</v>
      </c>
      <c r="I2580" s="4" t="s">
        <v>13</v>
      </c>
      <c r="J2580" s="4" t="s">
        <v>14</v>
      </c>
      <c r="K2580" s="4" t="s">
        <v>15</v>
      </c>
      <c r="L2580" s="8">
        <v>3</v>
      </c>
      <c r="M2580" s="5">
        <v>36.6</v>
      </c>
      <c r="N2580" s="6">
        <v>0.15</v>
      </c>
      <c r="O2580" s="5">
        <v>13.95</v>
      </c>
      <c r="P2580" s="5">
        <f t="shared" si="160"/>
        <v>93.330000000000013</v>
      </c>
      <c r="Q2580" s="5">
        <f t="shared" si="161"/>
        <v>41.849999999999994</v>
      </c>
      <c r="R2580" s="5">
        <f t="shared" si="162"/>
        <v>51.480000000000018</v>
      </c>
      <c r="S2580" s="7">
        <f t="shared" si="163"/>
        <v>0.55159112825458068</v>
      </c>
    </row>
    <row r="2581" spans="1:19" ht="15.6">
      <c r="A2581" s="2">
        <v>19</v>
      </c>
      <c r="B2581" s="3">
        <v>46368</v>
      </c>
      <c r="C2581" s="4">
        <f>YEAR(SalesDataTable[[#This Row],[Order Date]])</f>
        <v>2026</v>
      </c>
      <c r="D2581" s="10" t="str">
        <f>"Q"&amp;ROUNDUP(MONTH(SalesDataTable[[#This Row],[Order Date]])/3,0)</f>
        <v>Q4</v>
      </c>
      <c r="E2581" s="4" t="str">
        <f>TEXT(SalesDataTable[[#This Row],[Order Date]],"mmm")</f>
        <v>Dec</v>
      </c>
      <c r="F2581" s="4" t="s">
        <v>6</v>
      </c>
      <c r="G2581" s="4" t="s">
        <v>7</v>
      </c>
      <c r="H2581" s="4" t="s">
        <v>2</v>
      </c>
      <c r="I2581" s="4" t="s">
        <v>13</v>
      </c>
      <c r="J2581" s="4" t="s">
        <v>4</v>
      </c>
      <c r="K2581" s="4" t="s">
        <v>22</v>
      </c>
      <c r="L2581" s="8">
        <v>5</v>
      </c>
      <c r="M2581" s="5">
        <v>49.59</v>
      </c>
      <c r="N2581" s="6">
        <v>0</v>
      </c>
      <c r="O2581" s="5">
        <v>22.63</v>
      </c>
      <c r="P2581" s="5">
        <f t="shared" si="160"/>
        <v>247.95000000000002</v>
      </c>
      <c r="Q2581" s="5">
        <f t="shared" si="161"/>
        <v>113.14999999999999</v>
      </c>
      <c r="R2581" s="5">
        <f t="shared" si="162"/>
        <v>134.80000000000001</v>
      </c>
      <c r="S2581" s="7">
        <f t="shared" si="163"/>
        <v>0.54365799556362171</v>
      </c>
    </row>
    <row r="2582" spans="1:19" ht="15.6">
      <c r="A2582" s="2">
        <v>4963</v>
      </c>
      <c r="B2582" s="3">
        <v>46368</v>
      </c>
      <c r="C2582" s="4">
        <f>YEAR(SalesDataTable[[#This Row],[Order Date]])</f>
        <v>2026</v>
      </c>
      <c r="D2582" s="10" t="str">
        <f>"Q"&amp;ROUNDUP(MONTH(SalesDataTable[[#This Row],[Order Date]])/3,0)</f>
        <v>Q4</v>
      </c>
      <c r="E2582" s="4" t="str">
        <f>TEXT(SalesDataTable[[#This Row],[Order Date]],"mmm")</f>
        <v>Dec</v>
      </c>
      <c r="F2582" s="4" t="s">
        <v>0</v>
      </c>
      <c r="G2582" s="4" t="s">
        <v>1</v>
      </c>
      <c r="H2582" s="4" t="s">
        <v>2</v>
      </c>
      <c r="I2582" s="4" t="s">
        <v>13</v>
      </c>
      <c r="J2582" s="4" t="s">
        <v>9</v>
      </c>
      <c r="K2582" s="4" t="s">
        <v>46</v>
      </c>
      <c r="L2582" s="8">
        <v>5</v>
      </c>
      <c r="M2582" s="5">
        <v>72.3</v>
      </c>
      <c r="N2582" s="6">
        <v>0.05</v>
      </c>
      <c r="O2582" s="5">
        <v>31.73</v>
      </c>
      <c r="P2582" s="5">
        <f t="shared" si="160"/>
        <v>343.42500000000001</v>
      </c>
      <c r="Q2582" s="5">
        <f t="shared" si="161"/>
        <v>158.65</v>
      </c>
      <c r="R2582" s="5">
        <f t="shared" si="162"/>
        <v>184.77500000000001</v>
      </c>
      <c r="S2582" s="7">
        <f t="shared" si="163"/>
        <v>0.53803596127247577</v>
      </c>
    </row>
    <row r="2583" spans="1:19" ht="15.6">
      <c r="A2583" s="2">
        <v>5110</v>
      </c>
      <c r="B2583" s="3">
        <v>46368</v>
      </c>
      <c r="C2583" s="4">
        <f>YEAR(SalesDataTable[[#This Row],[Order Date]])</f>
        <v>2026</v>
      </c>
      <c r="D2583" s="10" t="str">
        <f>"Q"&amp;ROUNDUP(MONTH(SalesDataTable[[#This Row],[Order Date]])/3,0)</f>
        <v>Q4</v>
      </c>
      <c r="E2583" s="4" t="str">
        <f>TEXT(SalesDataTable[[#This Row],[Order Date]],"mmm")</f>
        <v>Dec</v>
      </c>
      <c r="F2583" s="4" t="s">
        <v>20</v>
      </c>
      <c r="G2583" s="4" t="s">
        <v>21</v>
      </c>
      <c r="H2583" s="4" t="s">
        <v>2</v>
      </c>
      <c r="I2583" s="4" t="s">
        <v>13</v>
      </c>
      <c r="J2583" s="4" t="s">
        <v>4</v>
      </c>
      <c r="K2583" s="4" t="s">
        <v>22</v>
      </c>
      <c r="L2583" s="8">
        <v>1</v>
      </c>
      <c r="M2583" s="5">
        <v>51.57</v>
      </c>
      <c r="N2583" s="6">
        <v>0.1</v>
      </c>
      <c r="O2583" s="5">
        <v>23.11</v>
      </c>
      <c r="P2583" s="5">
        <f t="shared" si="160"/>
        <v>46.413000000000004</v>
      </c>
      <c r="Q2583" s="5">
        <f t="shared" si="161"/>
        <v>23.11</v>
      </c>
      <c r="R2583" s="5">
        <f t="shared" si="162"/>
        <v>23.303000000000004</v>
      </c>
      <c r="S2583" s="7">
        <f t="shared" si="163"/>
        <v>0.5020791588563549</v>
      </c>
    </row>
    <row r="2584" spans="1:19" ht="15.6">
      <c r="A2584" s="2">
        <v>10</v>
      </c>
      <c r="B2584" s="3">
        <v>46369</v>
      </c>
      <c r="C2584" s="4">
        <f>YEAR(SalesDataTable[[#This Row],[Order Date]])</f>
        <v>2026</v>
      </c>
      <c r="D2584" s="10" t="str">
        <f>"Q"&amp;ROUNDUP(MONTH(SalesDataTable[[#This Row],[Order Date]])/3,0)</f>
        <v>Q4</v>
      </c>
      <c r="E2584" s="4" t="str">
        <f>TEXT(SalesDataTable[[#This Row],[Order Date]],"mmm")</f>
        <v>Dec</v>
      </c>
      <c r="F2584" s="4" t="s">
        <v>0</v>
      </c>
      <c r="G2584" s="4" t="s">
        <v>1</v>
      </c>
      <c r="H2584" s="4" t="s">
        <v>2</v>
      </c>
      <c r="I2584" s="4" t="s">
        <v>3</v>
      </c>
      <c r="J2584" s="4" t="s">
        <v>14</v>
      </c>
      <c r="K2584" s="4" t="s">
        <v>15</v>
      </c>
      <c r="L2584" s="8">
        <v>3</v>
      </c>
      <c r="M2584" s="5">
        <v>35.380000000000003</v>
      </c>
      <c r="N2584" s="6">
        <v>0</v>
      </c>
      <c r="O2584" s="5">
        <v>13.51</v>
      </c>
      <c r="P2584" s="5">
        <f t="shared" si="160"/>
        <v>106.14000000000001</v>
      </c>
      <c r="Q2584" s="5">
        <f t="shared" si="161"/>
        <v>40.53</v>
      </c>
      <c r="R2584" s="5">
        <f t="shared" si="162"/>
        <v>65.610000000000014</v>
      </c>
      <c r="S2584" s="7">
        <f t="shared" si="163"/>
        <v>0.61814584511023185</v>
      </c>
    </row>
    <row r="2585" spans="1:19" ht="15.6">
      <c r="A2585" s="2">
        <v>216</v>
      </c>
      <c r="B2585" s="3">
        <v>46369</v>
      </c>
      <c r="C2585" s="4">
        <f>YEAR(SalesDataTable[[#This Row],[Order Date]])</f>
        <v>2026</v>
      </c>
      <c r="D2585" s="10" t="str">
        <f>"Q"&amp;ROUNDUP(MONTH(SalesDataTable[[#This Row],[Order Date]])/3,0)</f>
        <v>Q4</v>
      </c>
      <c r="E2585" s="4" t="str">
        <f>TEXT(SalesDataTable[[#This Row],[Order Date]],"mmm")</f>
        <v>Dec</v>
      </c>
      <c r="F2585" s="4" t="s">
        <v>11</v>
      </c>
      <c r="G2585" s="4" t="s">
        <v>12</v>
      </c>
      <c r="H2585" s="4" t="s">
        <v>2</v>
      </c>
      <c r="I2585" s="4" t="s">
        <v>16</v>
      </c>
      <c r="J2585" s="4" t="s">
        <v>4</v>
      </c>
      <c r="K2585" s="4" t="s">
        <v>5</v>
      </c>
      <c r="L2585" s="8">
        <v>1</v>
      </c>
      <c r="M2585" s="5">
        <v>83.08</v>
      </c>
      <c r="N2585" s="6">
        <v>0.15</v>
      </c>
      <c r="O2585" s="5">
        <v>42.91</v>
      </c>
      <c r="P2585" s="5">
        <f t="shared" si="160"/>
        <v>70.617999999999995</v>
      </c>
      <c r="Q2585" s="5">
        <f t="shared" si="161"/>
        <v>42.91</v>
      </c>
      <c r="R2585" s="5">
        <f t="shared" si="162"/>
        <v>27.707999999999998</v>
      </c>
      <c r="S2585" s="7">
        <f t="shared" si="163"/>
        <v>0.39236455294684075</v>
      </c>
    </row>
    <row r="2586" spans="1:19" ht="15.6">
      <c r="A2586" s="2">
        <v>1937</v>
      </c>
      <c r="B2586" s="3">
        <v>46369</v>
      </c>
      <c r="C2586" s="4">
        <f>YEAR(SalesDataTable[[#This Row],[Order Date]])</f>
        <v>2026</v>
      </c>
      <c r="D2586" s="10" t="str">
        <f>"Q"&amp;ROUNDUP(MONTH(SalesDataTable[[#This Row],[Order Date]])/3,0)</f>
        <v>Q4</v>
      </c>
      <c r="E2586" s="4" t="str">
        <f>TEXT(SalesDataTable[[#This Row],[Order Date]],"mmm")</f>
        <v>Dec</v>
      </c>
      <c r="F2586" s="4" t="s">
        <v>6</v>
      </c>
      <c r="G2586" s="4" t="s">
        <v>43</v>
      </c>
      <c r="H2586" s="4" t="s">
        <v>8</v>
      </c>
      <c r="I2586" s="4" t="s">
        <v>16</v>
      </c>
      <c r="J2586" s="4" t="s">
        <v>23</v>
      </c>
      <c r="K2586" s="4" t="s">
        <v>51</v>
      </c>
      <c r="L2586" s="8">
        <v>3</v>
      </c>
      <c r="M2586" s="5">
        <v>120.5</v>
      </c>
      <c r="N2586" s="6">
        <v>0.15</v>
      </c>
      <c r="O2586" s="5">
        <v>61.44</v>
      </c>
      <c r="P2586" s="5">
        <f t="shared" si="160"/>
        <v>307.27499999999998</v>
      </c>
      <c r="Q2586" s="5">
        <f t="shared" si="161"/>
        <v>184.32</v>
      </c>
      <c r="R2586" s="5">
        <f t="shared" si="162"/>
        <v>122.95499999999998</v>
      </c>
      <c r="S2586" s="7">
        <f t="shared" si="163"/>
        <v>0.40014644862094212</v>
      </c>
    </row>
    <row r="2587" spans="1:19" ht="15.6">
      <c r="A2587" s="2">
        <v>4720</v>
      </c>
      <c r="B2587" s="3">
        <v>46369</v>
      </c>
      <c r="C2587" s="4">
        <f>YEAR(SalesDataTable[[#This Row],[Order Date]])</f>
        <v>2026</v>
      </c>
      <c r="D2587" s="10" t="str">
        <f>"Q"&amp;ROUNDUP(MONTH(SalesDataTable[[#This Row],[Order Date]])/3,0)</f>
        <v>Q4</v>
      </c>
      <c r="E2587" s="4" t="str">
        <f>TEXT(SalesDataTable[[#This Row],[Order Date]],"mmm")</f>
        <v>Dec</v>
      </c>
      <c r="F2587" s="4" t="s">
        <v>0</v>
      </c>
      <c r="G2587" s="4" t="s">
        <v>1</v>
      </c>
      <c r="H2587" s="4" t="s">
        <v>2</v>
      </c>
      <c r="I2587" s="4" t="s">
        <v>13</v>
      </c>
      <c r="J2587" s="4" t="s">
        <v>9</v>
      </c>
      <c r="K2587" s="4" t="s">
        <v>46</v>
      </c>
      <c r="L2587" s="8">
        <v>3</v>
      </c>
      <c r="M2587" s="5">
        <v>73.040000000000006</v>
      </c>
      <c r="N2587" s="6">
        <v>0.1</v>
      </c>
      <c r="O2587" s="5">
        <v>31.78</v>
      </c>
      <c r="P2587" s="5">
        <f t="shared" si="160"/>
        <v>197.208</v>
      </c>
      <c r="Q2587" s="5">
        <f t="shared" si="161"/>
        <v>95.34</v>
      </c>
      <c r="R2587" s="5">
        <f t="shared" si="162"/>
        <v>101.86799999999999</v>
      </c>
      <c r="S2587" s="7">
        <f t="shared" si="163"/>
        <v>0.51655105269563095</v>
      </c>
    </row>
    <row r="2588" spans="1:19" ht="15.6">
      <c r="A2588" s="2">
        <v>91</v>
      </c>
      <c r="B2588" s="3">
        <v>46370</v>
      </c>
      <c r="C2588" s="4">
        <f>YEAR(SalesDataTable[[#This Row],[Order Date]])</f>
        <v>2026</v>
      </c>
      <c r="D2588" s="10" t="str">
        <f>"Q"&amp;ROUNDUP(MONTH(SalesDataTable[[#This Row],[Order Date]])/3,0)</f>
        <v>Q4</v>
      </c>
      <c r="E2588" s="4" t="str">
        <f>TEXT(SalesDataTable[[#This Row],[Order Date]],"mmm")</f>
        <v>Dec</v>
      </c>
      <c r="F2588" s="4" t="s">
        <v>6</v>
      </c>
      <c r="G2588" s="4" t="s">
        <v>7</v>
      </c>
      <c r="H2588" s="4" t="s">
        <v>2</v>
      </c>
      <c r="I2588" s="4" t="s">
        <v>3</v>
      </c>
      <c r="J2588" s="4" t="s">
        <v>23</v>
      </c>
      <c r="K2588" s="4" t="s">
        <v>24</v>
      </c>
      <c r="L2588" s="8">
        <v>2</v>
      </c>
      <c r="M2588" s="5">
        <v>339.95</v>
      </c>
      <c r="N2588" s="6">
        <v>0</v>
      </c>
      <c r="O2588" s="5">
        <v>195.78</v>
      </c>
      <c r="P2588" s="5">
        <f t="shared" si="160"/>
        <v>679.9</v>
      </c>
      <c r="Q2588" s="5">
        <f t="shared" si="161"/>
        <v>391.56</v>
      </c>
      <c r="R2588" s="5">
        <f t="shared" si="162"/>
        <v>288.33999999999997</v>
      </c>
      <c r="S2588" s="7">
        <f t="shared" si="163"/>
        <v>0.42409177820267685</v>
      </c>
    </row>
    <row r="2589" spans="1:19" ht="15.6">
      <c r="A2589" s="2">
        <v>505</v>
      </c>
      <c r="B2589" s="3">
        <v>46370</v>
      </c>
      <c r="C2589" s="4">
        <f>YEAR(SalesDataTable[[#This Row],[Order Date]])</f>
        <v>2026</v>
      </c>
      <c r="D2589" s="10" t="str">
        <f>"Q"&amp;ROUNDUP(MONTH(SalesDataTable[[#This Row],[Order Date]])/3,0)</f>
        <v>Q4</v>
      </c>
      <c r="E2589" s="4" t="str">
        <f>TEXT(SalesDataTable[[#This Row],[Order Date]],"mmm")</f>
        <v>Dec</v>
      </c>
      <c r="F2589" s="4" t="s">
        <v>0</v>
      </c>
      <c r="G2589" s="4" t="s">
        <v>50</v>
      </c>
      <c r="H2589" s="4" t="s">
        <v>28</v>
      </c>
      <c r="I2589" s="4" t="s">
        <v>3</v>
      </c>
      <c r="J2589" s="4" t="s">
        <v>23</v>
      </c>
      <c r="K2589" s="4" t="s">
        <v>29</v>
      </c>
      <c r="L2589" s="8">
        <v>2</v>
      </c>
      <c r="M2589" s="5">
        <v>199.43</v>
      </c>
      <c r="N2589" s="6">
        <v>0.05</v>
      </c>
      <c r="O2589" s="5">
        <v>106.58</v>
      </c>
      <c r="P2589" s="5">
        <f t="shared" si="160"/>
        <v>378.91699999999997</v>
      </c>
      <c r="Q2589" s="5">
        <f t="shared" si="161"/>
        <v>213.16</v>
      </c>
      <c r="R2589" s="5">
        <f t="shared" si="162"/>
        <v>165.75699999999998</v>
      </c>
      <c r="S2589" s="7">
        <f t="shared" si="163"/>
        <v>0.4374493622613923</v>
      </c>
    </row>
    <row r="2590" spans="1:19" ht="15.6">
      <c r="A2590" s="2">
        <v>640</v>
      </c>
      <c r="B2590" s="3">
        <v>46370</v>
      </c>
      <c r="C2590" s="4">
        <f>YEAR(SalesDataTable[[#This Row],[Order Date]])</f>
        <v>2026</v>
      </c>
      <c r="D2590" s="10" t="str">
        <f>"Q"&amp;ROUNDUP(MONTH(SalesDataTable[[#This Row],[Order Date]])/3,0)</f>
        <v>Q4</v>
      </c>
      <c r="E2590" s="4" t="str">
        <f>TEXT(SalesDataTable[[#This Row],[Order Date]],"mmm")</f>
        <v>Dec</v>
      </c>
      <c r="F2590" s="4" t="s">
        <v>0</v>
      </c>
      <c r="G2590" s="4" t="s">
        <v>50</v>
      </c>
      <c r="H2590" s="4" t="s">
        <v>2</v>
      </c>
      <c r="I2590" s="4" t="s">
        <v>3</v>
      </c>
      <c r="J2590" s="4" t="s">
        <v>34</v>
      </c>
      <c r="K2590" s="4" t="s">
        <v>45</v>
      </c>
      <c r="L2590" s="8">
        <v>2</v>
      </c>
      <c r="M2590" s="5">
        <v>51.77</v>
      </c>
      <c r="N2590" s="6">
        <v>0.05</v>
      </c>
      <c r="O2590" s="5">
        <v>21.76</v>
      </c>
      <c r="P2590" s="5">
        <f t="shared" si="160"/>
        <v>98.363</v>
      </c>
      <c r="Q2590" s="5">
        <f t="shared" si="161"/>
        <v>43.52</v>
      </c>
      <c r="R2590" s="5">
        <f t="shared" si="162"/>
        <v>54.842999999999996</v>
      </c>
      <c r="S2590" s="7">
        <f t="shared" si="163"/>
        <v>0.55755721155312465</v>
      </c>
    </row>
    <row r="2591" spans="1:19" ht="15.6">
      <c r="A2591" s="2">
        <v>1408</v>
      </c>
      <c r="B2591" s="3">
        <v>46370</v>
      </c>
      <c r="C2591" s="4">
        <f>YEAR(SalesDataTable[[#This Row],[Order Date]])</f>
        <v>2026</v>
      </c>
      <c r="D2591" s="10" t="str">
        <f>"Q"&amp;ROUNDUP(MONTH(SalesDataTable[[#This Row],[Order Date]])/3,0)</f>
        <v>Q4</v>
      </c>
      <c r="E2591" s="4" t="str">
        <f>TEXT(SalesDataTable[[#This Row],[Order Date]],"mmm")</f>
        <v>Dec</v>
      </c>
      <c r="F2591" s="4" t="s">
        <v>6</v>
      </c>
      <c r="G2591" s="4" t="s">
        <v>7</v>
      </c>
      <c r="H2591" s="4" t="s">
        <v>2</v>
      </c>
      <c r="I2591" s="4" t="s">
        <v>13</v>
      </c>
      <c r="J2591" s="4" t="s">
        <v>14</v>
      </c>
      <c r="K2591" s="4" t="s">
        <v>48</v>
      </c>
      <c r="L2591" s="8">
        <v>1</v>
      </c>
      <c r="M2591" s="5">
        <v>161.53</v>
      </c>
      <c r="N2591" s="6">
        <v>0</v>
      </c>
      <c r="O2591" s="5">
        <v>87.43</v>
      </c>
      <c r="P2591" s="5">
        <f t="shared" si="160"/>
        <v>161.53</v>
      </c>
      <c r="Q2591" s="5">
        <f t="shared" si="161"/>
        <v>87.43</v>
      </c>
      <c r="R2591" s="5">
        <f t="shared" si="162"/>
        <v>74.099999999999994</v>
      </c>
      <c r="S2591" s="7">
        <f t="shared" si="163"/>
        <v>0.45873831486411187</v>
      </c>
    </row>
    <row r="2592" spans="1:19" ht="15.6">
      <c r="A2592" s="2">
        <v>2074</v>
      </c>
      <c r="B2592" s="3">
        <v>46370</v>
      </c>
      <c r="C2592" s="4">
        <f>YEAR(SalesDataTable[[#This Row],[Order Date]])</f>
        <v>2026</v>
      </c>
      <c r="D2592" s="10" t="str">
        <f>"Q"&amp;ROUNDUP(MONTH(SalesDataTable[[#This Row],[Order Date]])/3,0)</f>
        <v>Q4</v>
      </c>
      <c r="E2592" s="4" t="str">
        <f>TEXT(SalesDataTable[[#This Row],[Order Date]],"mmm")</f>
        <v>Dec</v>
      </c>
      <c r="F2592" s="4" t="s">
        <v>6</v>
      </c>
      <c r="G2592" s="4" t="s">
        <v>43</v>
      </c>
      <c r="H2592" s="4" t="s">
        <v>8</v>
      </c>
      <c r="I2592" s="4" t="s">
        <v>16</v>
      </c>
      <c r="J2592" s="4" t="s">
        <v>9</v>
      </c>
      <c r="K2592" s="4" t="s">
        <v>17</v>
      </c>
      <c r="L2592" s="8">
        <v>4</v>
      </c>
      <c r="M2592" s="5">
        <v>145.85</v>
      </c>
      <c r="N2592" s="6">
        <v>0.1</v>
      </c>
      <c r="O2592" s="5">
        <v>79.47</v>
      </c>
      <c r="P2592" s="5">
        <f t="shared" si="160"/>
        <v>525.05999999999995</v>
      </c>
      <c r="Q2592" s="5">
        <f t="shared" si="161"/>
        <v>317.88</v>
      </c>
      <c r="R2592" s="5">
        <f t="shared" si="162"/>
        <v>207.17999999999995</v>
      </c>
      <c r="S2592" s="7">
        <f t="shared" si="163"/>
        <v>0.39458347617415146</v>
      </c>
    </row>
    <row r="2593" spans="1:19" ht="15.6">
      <c r="A2593" s="2">
        <v>2639</v>
      </c>
      <c r="B2593" s="3">
        <v>46370</v>
      </c>
      <c r="C2593" s="4">
        <f>YEAR(SalesDataTable[[#This Row],[Order Date]])</f>
        <v>2026</v>
      </c>
      <c r="D2593" s="10" t="str">
        <f>"Q"&amp;ROUNDUP(MONTH(SalesDataTable[[#This Row],[Order Date]])/3,0)</f>
        <v>Q4</v>
      </c>
      <c r="E2593" s="4" t="str">
        <f>TEXT(SalesDataTable[[#This Row],[Order Date]],"mmm")</f>
        <v>Dec</v>
      </c>
      <c r="F2593" s="4" t="s">
        <v>20</v>
      </c>
      <c r="G2593" s="4" t="s">
        <v>47</v>
      </c>
      <c r="H2593" s="4" t="s">
        <v>2</v>
      </c>
      <c r="I2593" s="4" t="s">
        <v>3</v>
      </c>
      <c r="J2593" s="4" t="s">
        <v>23</v>
      </c>
      <c r="K2593" s="4" t="s">
        <v>29</v>
      </c>
      <c r="L2593" s="8">
        <v>1</v>
      </c>
      <c r="M2593" s="5">
        <v>197.18</v>
      </c>
      <c r="N2593" s="6">
        <v>0</v>
      </c>
      <c r="O2593" s="5">
        <v>105.28</v>
      </c>
      <c r="P2593" s="5">
        <f t="shared" si="160"/>
        <v>197.18</v>
      </c>
      <c r="Q2593" s="5">
        <f t="shared" si="161"/>
        <v>105.28</v>
      </c>
      <c r="R2593" s="5">
        <f t="shared" si="162"/>
        <v>91.9</v>
      </c>
      <c r="S2593" s="7">
        <f t="shared" si="163"/>
        <v>0.46607160969672384</v>
      </c>
    </row>
    <row r="2594" spans="1:19" ht="15.6">
      <c r="A2594" s="2">
        <v>2694</v>
      </c>
      <c r="B2594" s="3">
        <v>46370</v>
      </c>
      <c r="C2594" s="4">
        <f>YEAR(SalesDataTable[[#This Row],[Order Date]])</f>
        <v>2026</v>
      </c>
      <c r="D2594" s="10" t="str">
        <f>"Q"&amp;ROUNDUP(MONTH(SalesDataTable[[#This Row],[Order Date]])/3,0)</f>
        <v>Q4</v>
      </c>
      <c r="E2594" s="4" t="str">
        <f>TEXT(SalesDataTable[[#This Row],[Order Date]],"mmm")</f>
        <v>Dec</v>
      </c>
      <c r="F2594" s="4" t="s">
        <v>20</v>
      </c>
      <c r="G2594" s="4" t="s">
        <v>31</v>
      </c>
      <c r="H2594" s="4" t="s">
        <v>2</v>
      </c>
      <c r="I2594" s="4" t="s">
        <v>13</v>
      </c>
      <c r="J2594" s="4" t="s">
        <v>23</v>
      </c>
      <c r="K2594" s="4" t="s">
        <v>51</v>
      </c>
      <c r="L2594" s="8">
        <v>1</v>
      </c>
      <c r="M2594" s="5">
        <v>124.9</v>
      </c>
      <c r="N2594" s="6">
        <v>0</v>
      </c>
      <c r="O2594" s="5">
        <v>62.16</v>
      </c>
      <c r="P2594" s="5">
        <f t="shared" si="160"/>
        <v>124.9</v>
      </c>
      <c r="Q2594" s="5">
        <f t="shared" si="161"/>
        <v>62.16</v>
      </c>
      <c r="R2594" s="5">
        <f t="shared" si="162"/>
        <v>62.740000000000009</v>
      </c>
      <c r="S2594" s="7">
        <f t="shared" si="163"/>
        <v>0.50232185748598879</v>
      </c>
    </row>
    <row r="2595" spans="1:19" ht="15.6">
      <c r="A2595" s="2">
        <v>2797</v>
      </c>
      <c r="B2595" s="3">
        <v>46370</v>
      </c>
      <c r="C2595" s="4">
        <f>YEAR(SalesDataTable[[#This Row],[Order Date]])</f>
        <v>2026</v>
      </c>
      <c r="D2595" s="10" t="str">
        <f>"Q"&amp;ROUNDUP(MONTH(SalesDataTable[[#This Row],[Order Date]])/3,0)</f>
        <v>Q4</v>
      </c>
      <c r="E2595" s="4" t="str">
        <f>TEXT(SalesDataTable[[#This Row],[Order Date]],"mmm")</f>
        <v>Dec</v>
      </c>
      <c r="F2595" s="4" t="s">
        <v>11</v>
      </c>
      <c r="G2595" s="4" t="s">
        <v>52</v>
      </c>
      <c r="H2595" s="4" t="s">
        <v>19</v>
      </c>
      <c r="I2595" s="4" t="s">
        <v>13</v>
      </c>
      <c r="J2595" s="4" t="s">
        <v>9</v>
      </c>
      <c r="K2595" s="4" t="s">
        <v>46</v>
      </c>
      <c r="L2595" s="8">
        <v>2</v>
      </c>
      <c r="M2595" s="5">
        <v>70.239999999999995</v>
      </c>
      <c r="N2595" s="6">
        <v>0.1</v>
      </c>
      <c r="O2595" s="5">
        <v>32.130000000000003</v>
      </c>
      <c r="P2595" s="5">
        <f t="shared" si="160"/>
        <v>126.43199999999999</v>
      </c>
      <c r="Q2595" s="5">
        <f t="shared" si="161"/>
        <v>64.260000000000005</v>
      </c>
      <c r="R2595" s="5">
        <f t="shared" si="162"/>
        <v>62.171999999999983</v>
      </c>
      <c r="S2595" s="7">
        <f t="shared" si="163"/>
        <v>0.49174259681093385</v>
      </c>
    </row>
    <row r="2596" spans="1:19" ht="15.6">
      <c r="A2596" s="2">
        <v>2811</v>
      </c>
      <c r="B2596" s="3">
        <v>46370</v>
      </c>
      <c r="C2596" s="4">
        <f>YEAR(SalesDataTable[[#This Row],[Order Date]])</f>
        <v>2026</v>
      </c>
      <c r="D2596" s="10" t="str">
        <f>"Q"&amp;ROUNDUP(MONTH(SalesDataTable[[#This Row],[Order Date]])/3,0)</f>
        <v>Q4</v>
      </c>
      <c r="E2596" s="4" t="str">
        <f>TEXT(SalesDataTable[[#This Row],[Order Date]],"mmm")</f>
        <v>Dec</v>
      </c>
      <c r="F2596" s="4" t="s">
        <v>6</v>
      </c>
      <c r="G2596" s="4" t="s">
        <v>41</v>
      </c>
      <c r="H2596" s="4" t="s">
        <v>19</v>
      </c>
      <c r="I2596" s="4" t="s">
        <v>16</v>
      </c>
      <c r="J2596" s="4" t="s">
        <v>9</v>
      </c>
      <c r="K2596" s="4" t="s">
        <v>17</v>
      </c>
      <c r="L2596" s="8">
        <v>5</v>
      </c>
      <c r="M2596" s="5">
        <v>145.6</v>
      </c>
      <c r="N2596" s="6">
        <v>0.15</v>
      </c>
      <c r="O2596" s="5">
        <v>81.180000000000007</v>
      </c>
      <c r="P2596" s="5">
        <f t="shared" si="160"/>
        <v>618.79999999999995</v>
      </c>
      <c r="Q2596" s="5">
        <f t="shared" si="161"/>
        <v>405.90000000000003</v>
      </c>
      <c r="R2596" s="5">
        <f t="shared" si="162"/>
        <v>212.89999999999992</v>
      </c>
      <c r="S2596" s="7">
        <f t="shared" si="163"/>
        <v>0.34405300581771159</v>
      </c>
    </row>
    <row r="2597" spans="1:19" ht="15.6">
      <c r="A2597" s="2">
        <v>4037</v>
      </c>
      <c r="B2597" s="3">
        <v>46370</v>
      </c>
      <c r="C2597" s="4">
        <f>YEAR(SalesDataTable[[#This Row],[Order Date]])</f>
        <v>2026</v>
      </c>
      <c r="D2597" s="10" t="str">
        <f>"Q"&amp;ROUNDUP(MONTH(SalesDataTable[[#This Row],[Order Date]])/3,0)</f>
        <v>Q4</v>
      </c>
      <c r="E2597" s="4" t="str">
        <f>TEXT(SalesDataTable[[#This Row],[Order Date]],"mmm")</f>
        <v>Dec</v>
      </c>
      <c r="F2597" s="4" t="s">
        <v>20</v>
      </c>
      <c r="G2597" s="4" t="s">
        <v>33</v>
      </c>
      <c r="H2597" s="4" t="s">
        <v>19</v>
      </c>
      <c r="I2597" s="4" t="s">
        <v>3</v>
      </c>
      <c r="J2597" s="4" t="s">
        <v>9</v>
      </c>
      <c r="K2597" s="4" t="s">
        <v>37</v>
      </c>
      <c r="L2597" s="8">
        <v>1</v>
      </c>
      <c r="M2597" s="5">
        <v>152.4</v>
      </c>
      <c r="N2597" s="6">
        <v>0.05</v>
      </c>
      <c r="O2597" s="5">
        <v>77.98</v>
      </c>
      <c r="P2597" s="5">
        <f t="shared" si="160"/>
        <v>144.78</v>
      </c>
      <c r="Q2597" s="5">
        <f t="shared" si="161"/>
        <v>77.98</v>
      </c>
      <c r="R2597" s="5">
        <f t="shared" si="162"/>
        <v>66.8</v>
      </c>
      <c r="S2597" s="7">
        <f t="shared" si="163"/>
        <v>0.46138969470921398</v>
      </c>
    </row>
    <row r="2598" spans="1:19" ht="15.6">
      <c r="A2598" s="2">
        <v>4629</v>
      </c>
      <c r="B2598" s="3">
        <v>46370</v>
      </c>
      <c r="C2598" s="4">
        <f>YEAR(SalesDataTable[[#This Row],[Order Date]])</f>
        <v>2026</v>
      </c>
      <c r="D2598" s="10" t="str">
        <f>"Q"&amp;ROUNDUP(MONTH(SalesDataTable[[#This Row],[Order Date]])/3,0)</f>
        <v>Q4</v>
      </c>
      <c r="E2598" s="4" t="str">
        <f>TEXT(SalesDataTable[[#This Row],[Order Date]],"mmm")</f>
        <v>Dec</v>
      </c>
      <c r="F2598" s="4" t="s">
        <v>11</v>
      </c>
      <c r="G2598" s="4" t="s">
        <v>12</v>
      </c>
      <c r="H2598" s="4" t="s">
        <v>2</v>
      </c>
      <c r="I2598" s="4" t="s">
        <v>13</v>
      </c>
      <c r="J2598" s="4" t="s">
        <v>14</v>
      </c>
      <c r="K2598" s="4" t="s">
        <v>15</v>
      </c>
      <c r="L2598" s="8">
        <v>1</v>
      </c>
      <c r="M2598" s="5">
        <v>36.17</v>
      </c>
      <c r="N2598" s="6">
        <v>0.05</v>
      </c>
      <c r="O2598" s="5">
        <v>13.87</v>
      </c>
      <c r="P2598" s="5">
        <f t="shared" si="160"/>
        <v>34.361499999999999</v>
      </c>
      <c r="Q2598" s="5">
        <f t="shared" si="161"/>
        <v>13.87</v>
      </c>
      <c r="R2598" s="5">
        <f t="shared" si="162"/>
        <v>20.491500000000002</v>
      </c>
      <c r="S2598" s="7">
        <f t="shared" si="163"/>
        <v>0.59635056676803988</v>
      </c>
    </row>
    <row r="2599" spans="1:19" ht="15.6">
      <c r="A2599" s="2">
        <v>2455</v>
      </c>
      <c r="B2599" s="3">
        <v>46371</v>
      </c>
      <c r="C2599" s="4">
        <f>YEAR(SalesDataTable[[#This Row],[Order Date]])</f>
        <v>2026</v>
      </c>
      <c r="D2599" s="10" t="str">
        <f>"Q"&amp;ROUNDUP(MONTH(SalesDataTable[[#This Row],[Order Date]])/3,0)</f>
        <v>Q4</v>
      </c>
      <c r="E2599" s="4" t="str">
        <f>TEXT(SalesDataTable[[#This Row],[Order Date]],"mmm")</f>
        <v>Dec</v>
      </c>
      <c r="F2599" s="4" t="s">
        <v>6</v>
      </c>
      <c r="G2599" s="4" t="s">
        <v>43</v>
      </c>
      <c r="H2599" s="4" t="s">
        <v>2</v>
      </c>
      <c r="I2599" s="4" t="s">
        <v>3</v>
      </c>
      <c r="J2599" s="4" t="s">
        <v>23</v>
      </c>
      <c r="K2599" s="4" t="s">
        <v>51</v>
      </c>
      <c r="L2599" s="8">
        <v>3</v>
      </c>
      <c r="M2599" s="5">
        <v>126.21</v>
      </c>
      <c r="N2599" s="6">
        <v>0.1</v>
      </c>
      <c r="O2599" s="5">
        <v>60.65</v>
      </c>
      <c r="P2599" s="5">
        <f t="shared" si="160"/>
        <v>340.767</v>
      </c>
      <c r="Q2599" s="5">
        <f t="shared" si="161"/>
        <v>181.95</v>
      </c>
      <c r="R2599" s="5">
        <f t="shared" si="162"/>
        <v>158.81700000000001</v>
      </c>
      <c r="S2599" s="7">
        <f t="shared" si="163"/>
        <v>0.46605745274630467</v>
      </c>
    </row>
    <row r="2600" spans="1:19" ht="15.6">
      <c r="A2600" s="2">
        <v>3184</v>
      </c>
      <c r="B2600" s="3">
        <v>46371</v>
      </c>
      <c r="C2600" s="4">
        <f>YEAR(SalesDataTable[[#This Row],[Order Date]])</f>
        <v>2026</v>
      </c>
      <c r="D2600" s="10" t="str">
        <f>"Q"&amp;ROUNDUP(MONTH(SalesDataTable[[#This Row],[Order Date]])/3,0)</f>
        <v>Q4</v>
      </c>
      <c r="E2600" s="4" t="str">
        <f>TEXT(SalesDataTable[[#This Row],[Order Date]],"mmm")</f>
        <v>Dec</v>
      </c>
      <c r="F2600" s="4" t="s">
        <v>20</v>
      </c>
      <c r="G2600" s="4" t="s">
        <v>47</v>
      </c>
      <c r="H2600" s="4" t="s">
        <v>8</v>
      </c>
      <c r="I2600" s="4" t="s">
        <v>3</v>
      </c>
      <c r="J2600" s="4" t="s">
        <v>9</v>
      </c>
      <c r="K2600" s="4" t="s">
        <v>17</v>
      </c>
      <c r="L2600" s="8">
        <v>6</v>
      </c>
      <c r="M2600" s="5">
        <v>143.72999999999999</v>
      </c>
      <c r="N2600" s="6">
        <v>0.15</v>
      </c>
      <c r="O2600" s="5">
        <v>77.27</v>
      </c>
      <c r="P2600" s="5">
        <f t="shared" si="160"/>
        <v>733.02299999999991</v>
      </c>
      <c r="Q2600" s="5">
        <f t="shared" si="161"/>
        <v>463.62</v>
      </c>
      <c r="R2600" s="5">
        <f t="shared" si="162"/>
        <v>269.40299999999991</v>
      </c>
      <c r="S2600" s="7">
        <f t="shared" si="163"/>
        <v>0.36752325643260847</v>
      </c>
    </row>
    <row r="2601" spans="1:19" ht="15.6">
      <c r="A2601" s="2">
        <v>3363</v>
      </c>
      <c r="B2601" s="3">
        <v>46371</v>
      </c>
      <c r="C2601" s="4">
        <f>YEAR(SalesDataTable[[#This Row],[Order Date]])</f>
        <v>2026</v>
      </c>
      <c r="D2601" s="10" t="str">
        <f>"Q"&amp;ROUNDUP(MONTH(SalesDataTable[[#This Row],[Order Date]])/3,0)</f>
        <v>Q4</v>
      </c>
      <c r="E2601" s="4" t="str">
        <f>TEXT(SalesDataTable[[#This Row],[Order Date]],"mmm")</f>
        <v>Dec</v>
      </c>
      <c r="F2601" s="4" t="s">
        <v>6</v>
      </c>
      <c r="G2601" s="4" t="s">
        <v>43</v>
      </c>
      <c r="H2601" s="4" t="s">
        <v>28</v>
      </c>
      <c r="I2601" s="4" t="s">
        <v>13</v>
      </c>
      <c r="J2601" s="4" t="s">
        <v>9</v>
      </c>
      <c r="K2601" s="4" t="s">
        <v>17</v>
      </c>
      <c r="L2601" s="8">
        <v>4</v>
      </c>
      <c r="M2601" s="5">
        <v>146.38999999999999</v>
      </c>
      <c r="N2601" s="6">
        <v>0</v>
      </c>
      <c r="O2601" s="5">
        <v>78.95</v>
      </c>
      <c r="P2601" s="5">
        <f t="shared" si="160"/>
        <v>585.55999999999995</v>
      </c>
      <c r="Q2601" s="5">
        <f t="shared" si="161"/>
        <v>315.8</v>
      </c>
      <c r="R2601" s="5">
        <f t="shared" si="162"/>
        <v>269.75999999999993</v>
      </c>
      <c r="S2601" s="7">
        <f t="shared" si="163"/>
        <v>0.46068720541020552</v>
      </c>
    </row>
    <row r="2602" spans="1:19" ht="15.6">
      <c r="A2602" s="2">
        <v>3373</v>
      </c>
      <c r="B2602" s="3">
        <v>46371</v>
      </c>
      <c r="C2602" s="4">
        <f>YEAR(SalesDataTable[[#This Row],[Order Date]])</f>
        <v>2026</v>
      </c>
      <c r="D2602" s="10" t="str">
        <f>"Q"&amp;ROUNDUP(MONTH(SalesDataTable[[#This Row],[Order Date]])/3,0)</f>
        <v>Q4</v>
      </c>
      <c r="E2602" s="4" t="str">
        <f>TEXT(SalesDataTable[[#This Row],[Order Date]],"mmm")</f>
        <v>Dec</v>
      </c>
      <c r="F2602" s="4" t="s">
        <v>6</v>
      </c>
      <c r="G2602" s="4" t="s">
        <v>43</v>
      </c>
      <c r="H2602" s="4" t="s">
        <v>28</v>
      </c>
      <c r="I2602" s="4" t="s">
        <v>3</v>
      </c>
      <c r="J2602" s="4" t="s">
        <v>9</v>
      </c>
      <c r="K2602" s="4" t="s">
        <v>10</v>
      </c>
      <c r="L2602" s="8">
        <v>2</v>
      </c>
      <c r="M2602" s="5">
        <v>89.84</v>
      </c>
      <c r="N2602" s="6">
        <v>0.05</v>
      </c>
      <c r="O2602" s="5">
        <v>45.17</v>
      </c>
      <c r="P2602" s="5">
        <f t="shared" si="160"/>
        <v>170.696</v>
      </c>
      <c r="Q2602" s="5">
        <f t="shared" si="161"/>
        <v>90.34</v>
      </c>
      <c r="R2602" s="5">
        <f t="shared" si="162"/>
        <v>80.355999999999995</v>
      </c>
      <c r="S2602" s="7">
        <f t="shared" si="163"/>
        <v>0.47075502647982376</v>
      </c>
    </row>
    <row r="2603" spans="1:19" ht="15.6">
      <c r="A2603" s="2">
        <v>3799</v>
      </c>
      <c r="B2603" s="3">
        <v>46371</v>
      </c>
      <c r="C2603" s="4">
        <f>YEAR(SalesDataTable[[#This Row],[Order Date]])</f>
        <v>2026</v>
      </c>
      <c r="D2603" s="10" t="str">
        <f>"Q"&amp;ROUNDUP(MONTH(SalesDataTable[[#This Row],[Order Date]])/3,0)</f>
        <v>Q4</v>
      </c>
      <c r="E2603" s="4" t="str">
        <f>TEXT(SalesDataTable[[#This Row],[Order Date]],"mmm")</f>
        <v>Dec</v>
      </c>
      <c r="F2603" s="4" t="s">
        <v>11</v>
      </c>
      <c r="G2603" s="4" t="s">
        <v>39</v>
      </c>
      <c r="H2603" s="4" t="s">
        <v>19</v>
      </c>
      <c r="I2603" s="4" t="s">
        <v>13</v>
      </c>
      <c r="J2603" s="4" t="s">
        <v>34</v>
      </c>
      <c r="K2603" s="4" t="s">
        <v>45</v>
      </c>
      <c r="L2603" s="8">
        <v>3</v>
      </c>
      <c r="M2603" s="5">
        <v>49.67</v>
      </c>
      <c r="N2603" s="6">
        <v>0.05</v>
      </c>
      <c r="O2603" s="5">
        <v>21.5</v>
      </c>
      <c r="P2603" s="5">
        <f t="shared" si="160"/>
        <v>141.55949999999999</v>
      </c>
      <c r="Q2603" s="5">
        <f t="shared" si="161"/>
        <v>64.5</v>
      </c>
      <c r="R2603" s="5">
        <f t="shared" si="162"/>
        <v>77.059499999999986</v>
      </c>
      <c r="S2603" s="7">
        <f t="shared" si="163"/>
        <v>0.54436120500566898</v>
      </c>
    </row>
    <row r="2604" spans="1:19" ht="15.6">
      <c r="A2604" s="2">
        <v>5002</v>
      </c>
      <c r="B2604" s="3">
        <v>46371</v>
      </c>
      <c r="C2604" s="4">
        <f>YEAR(SalesDataTable[[#This Row],[Order Date]])</f>
        <v>2026</v>
      </c>
      <c r="D2604" s="10" t="str">
        <f>"Q"&amp;ROUNDUP(MONTH(SalesDataTable[[#This Row],[Order Date]])/3,0)</f>
        <v>Q4</v>
      </c>
      <c r="E2604" s="4" t="str">
        <f>TEXT(SalesDataTable[[#This Row],[Order Date]],"mmm")</f>
        <v>Dec</v>
      </c>
      <c r="F2604" s="4" t="s">
        <v>6</v>
      </c>
      <c r="G2604" s="4" t="s">
        <v>49</v>
      </c>
      <c r="H2604" s="4" t="s">
        <v>8</v>
      </c>
      <c r="I2604" s="4" t="s">
        <v>16</v>
      </c>
      <c r="J2604" s="4" t="s">
        <v>9</v>
      </c>
      <c r="K2604" s="4" t="s">
        <v>10</v>
      </c>
      <c r="L2604" s="8">
        <v>4</v>
      </c>
      <c r="M2604" s="5">
        <v>94.3</v>
      </c>
      <c r="N2604" s="6">
        <v>0.1</v>
      </c>
      <c r="O2604" s="5">
        <v>44.36</v>
      </c>
      <c r="P2604" s="5">
        <f t="shared" si="160"/>
        <v>339.48</v>
      </c>
      <c r="Q2604" s="5">
        <f t="shared" si="161"/>
        <v>177.44</v>
      </c>
      <c r="R2604" s="5">
        <f t="shared" si="162"/>
        <v>162.04000000000002</v>
      </c>
      <c r="S2604" s="7">
        <f t="shared" si="163"/>
        <v>0.47731825144338402</v>
      </c>
    </row>
    <row r="2605" spans="1:19" ht="15.6">
      <c r="A2605" s="2">
        <v>2896</v>
      </c>
      <c r="B2605" s="3">
        <v>46372</v>
      </c>
      <c r="C2605" s="4">
        <f>YEAR(SalesDataTable[[#This Row],[Order Date]])</f>
        <v>2026</v>
      </c>
      <c r="D2605" s="10" t="str">
        <f>"Q"&amp;ROUNDUP(MONTH(SalesDataTable[[#This Row],[Order Date]])/3,0)</f>
        <v>Q4</v>
      </c>
      <c r="E2605" s="4" t="str">
        <f>TEXT(SalesDataTable[[#This Row],[Order Date]],"mmm")</f>
        <v>Dec</v>
      </c>
      <c r="F2605" s="4" t="s">
        <v>6</v>
      </c>
      <c r="G2605" s="4" t="s">
        <v>43</v>
      </c>
      <c r="H2605" s="4" t="s">
        <v>19</v>
      </c>
      <c r="I2605" s="4" t="s">
        <v>16</v>
      </c>
      <c r="J2605" s="4" t="s">
        <v>34</v>
      </c>
      <c r="K2605" s="4" t="s">
        <v>42</v>
      </c>
      <c r="L2605" s="8">
        <v>2</v>
      </c>
      <c r="M2605" s="5">
        <v>36.020000000000003</v>
      </c>
      <c r="N2605" s="6">
        <v>0.1</v>
      </c>
      <c r="O2605" s="5">
        <v>13.59</v>
      </c>
      <c r="P2605" s="5">
        <f t="shared" si="160"/>
        <v>64.836000000000013</v>
      </c>
      <c r="Q2605" s="5">
        <f t="shared" si="161"/>
        <v>27.18</v>
      </c>
      <c r="R2605" s="5">
        <f t="shared" si="162"/>
        <v>37.656000000000013</v>
      </c>
      <c r="S2605" s="7">
        <f t="shared" si="163"/>
        <v>0.58078845086063302</v>
      </c>
    </row>
    <row r="2606" spans="1:19" ht="15.6">
      <c r="A2606" s="2">
        <v>3334</v>
      </c>
      <c r="B2606" s="3">
        <v>46372</v>
      </c>
      <c r="C2606" s="4">
        <f>YEAR(SalesDataTable[[#This Row],[Order Date]])</f>
        <v>2026</v>
      </c>
      <c r="D2606" s="10" t="str">
        <f>"Q"&amp;ROUNDUP(MONTH(SalesDataTable[[#This Row],[Order Date]])/3,0)</f>
        <v>Q4</v>
      </c>
      <c r="E2606" s="4" t="str">
        <f>TEXT(SalesDataTable[[#This Row],[Order Date]],"mmm")</f>
        <v>Dec</v>
      </c>
      <c r="F2606" s="4" t="s">
        <v>6</v>
      </c>
      <c r="G2606" s="4" t="s">
        <v>49</v>
      </c>
      <c r="H2606" s="4" t="s">
        <v>2</v>
      </c>
      <c r="I2606" s="4" t="s">
        <v>3</v>
      </c>
      <c r="J2606" s="4" t="s">
        <v>9</v>
      </c>
      <c r="K2606" s="4" t="s">
        <v>37</v>
      </c>
      <c r="L2606" s="8">
        <v>1</v>
      </c>
      <c r="M2606" s="5">
        <v>154.12</v>
      </c>
      <c r="N2606" s="6">
        <v>0</v>
      </c>
      <c r="O2606" s="5">
        <v>77.45</v>
      </c>
      <c r="P2606" s="5">
        <f t="shared" si="160"/>
        <v>154.12</v>
      </c>
      <c r="Q2606" s="5">
        <f t="shared" si="161"/>
        <v>77.45</v>
      </c>
      <c r="R2606" s="5">
        <f t="shared" si="162"/>
        <v>76.67</v>
      </c>
      <c r="S2606" s="7">
        <f t="shared" si="163"/>
        <v>0.49746950428237735</v>
      </c>
    </row>
    <row r="2607" spans="1:19" ht="15.6">
      <c r="A2607" s="2">
        <v>3469</v>
      </c>
      <c r="B2607" s="3">
        <v>46372</v>
      </c>
      <c r="C2607" s="4">
        <f>YEAR(SalesDataTable[[#This Row],[Order Date]])</f>
        <v>2026</v>
      </c>
      <c r="D2607" s="10" t="str">
        <f>"Q"&amp;ROUNDUP(MONTH(SalesDataTable[[#This Row],[Order Date]])/3,0)</f>
        <v>Q4</v>
      </c>
      <c r="E2607" s="4" t="str">
        <f>TEXT(SalesDataTable[[#This Row],[Order Date]],"mmm")</f>
        <v>Dec</v>
      </c>
      <c r="F2607" s="4" t="s">
        <v>0</v>
      </c>
      <c r="G2607" s="4" t="s">
        <v>36</v>
      </c>
      <c r="H2607" s="4" t="s">
        <v>2</v>
      </c>
      <c r="I2607" s="4" t="s">
        <v>3</v>
      </c>
      <c r="J2607" s="4" t="s">
        <v>9</v>
      </c>
      <c r="K2607" s="4" t="s">
        <v>37</v>
      </c>
      <c r="L2607" s="8">
        <v>1</v>
      </c>
      <c r="M2607" s="5">
        <v>150.88</v>
      </c>
      <c r="N2607" s="6">
        <v>0.05</v>
      </c>
      <c r="O2607" s="5">
        <v>81.02</v>
      </c>
      <c r="P2607" s="5">
        <f t="shared" si="160"/>
        <v>143.33599999999998</v>
      </c>
      <c r="Q2607" s="5">
        <f t="shared" si="161"/>
        <v>81.02</v>
      </c>
      <c r="R2607" s="5">
        <f t="shared" si="162"/>
        <v>62.315999999999988</v>
      </c>
      <c r="S2607" s="7">
        <f t="shared" si="163"/>
        <v>0.43475470223809787</v>
      </c>
    </row>
    <row r="2608" spans="1:19" ht="15.6">
      <c r="A2608" s="2">
        <v>569</v>
      </c>
      <c r="B2608" s="3">
        <v>46373</v>
      </c>
      <c r="C2608" s="4">
        <f>YEAR(SalesDataTable[[#This Row],[Order Date]])</f>
        <v>2026</v>
      </c>
      <c r="D2608" s="10" t="str">
        <f>"Q"&amp;ROUNDUP(MONTH(SalesDataTable[[#This Row],[Order Date]])/3,0)</f>
        <v>Q4</v>
      </c>
      <c r="E2608" s="4" t="str">
        <f>TEXT(SalesDataTable[[#This Row],[Order Date]],"mmm")</f>
        <v>Dec</v>
      </c>
      <c r="F2608" s="4" t="s">
        <v>11</v>
      </c>
      <c r="G2608" s="4" t="s">
        <v>12</v>
      </c>
      <c r="H2608" s="4" t="s">
        <v>28</v>
      </c>
      <c r="I2608" s="4" t="s">
        <v>13</v>
      </c>
      <c r="J2608" s="4" t="s">
        <v>4</v>
      </c>
      <c r="K2608" s="4" t="s">
        <v>26</v>
      </c>
      <c r="L2608" s="8">
        <v>2</v>
      </c>
      <c r="M2608" s="5">
        <v>40.479999999999997</v>
      </c>
      <c r="N2608" s="6">
        <v>0</v>
      </c>
      <c r="O2608" s="5">
        <v>16.23</v>
      </c>
      <c r="P2608" s="5">
        <f t="shared" si="160"/>
        <v>80.959999999999994</v>
      </c>
      <c r="Q2608" s="5">
        <f t="shared" si="161"/>
        <v>32.46</v>
      </c>
      <c r="R2608" s="5">
        <f t="shared" si="162"/>
        <v>48.499999999999993</v>
      </c>
      <c r="S2608" s="7">
        <f t="shared" si="163"/>
        <v>0.5990612648221344</v>
      </c>
    </row>
    <row r="2609" spans="1:19" ht="15.6">
      <c r="A2609" s="2">
        <v>2404</v>
      </c>
      <c r="B2609" s="3">
        <v>46373</v>
      </c>
      <c r="C2609" s="4">
        <f>YEAR(SalesDataTable[[#This Row],[Order Date]])</f>
        <v>2026</v>
      </c>
      <c r="D2609" s="10" t="str">
        <f>"Q"&amp;ROUNDUP(MONTH(SalesDataTable[[#This Row],[Order Date]])/3,0)</f>
        <v>Q4</v>
      </c>
      <c r="E2609" s="4" t="str">
        <f>TEXT(SalesDataTable[[#This Row],[Order Date]],"mmm")</f>
        <v>Dec</v>
      </c>
      <c r="F2609" s="4" t="s">
        <v>11</v>
      </c>
      <c r="G2609" s="4" t="s">
        <v>39</v>
      </c>
      <c r="H2609" s="4" t="s">
        <v>28</v>
      </c>
      <c r="I2609" s="4" t="s">
        <v>16</v>
      </c>
      <c r="J2609" s="4" t="s">
        <v>14</v>
      </c>
      <c r="K2609" s="4" t="s">
        <v>48</v>
      </c>
      <c r="L2609" s="8">
        <v>3</v>
      </c>
      <c r="M2609" s="5">
        <v>163.34</v>
      </c>
      <c r="N2609" s="6">
        <v>0.1</v>
      </c>
      <c r="O2609" s="5">
        <v>88.53</v>
      </c>
      <c r="P2609" s="5">
        <f t="shared" si="160"/>
        <v>441.01799999999997</v>
      </c>
      <c r="Q2609" s="5">
        <f t="shared" si="161"/>
        <v>265.59000000000003</v>
      </c>
      <c r="R2609" s="5">
        <f t="shared" si="162"/>
        <v>175.42799999999994</v>
      </c>
      <c r="S2609" s="7">
        <f t="shared" si="163"/>
        <v>0.39777968246194023</v>
      </c>
    </row>
    <row r="2610" spans="1:19" ht="15.6">
      <c r="A2610" s="2">
        <v>4682</v>
      </c>
      <c r="B2610" s="3">
        <v>46373</v>
      </c>
      <c r="C2610" s="4">
        <f>YEAR(SalesDataTable[[#This Row],[Order Date]])</f>
        <v>2026</v>
      </c>
      <c r="D2610" s="10" t="str">
        <f>"Q"&amp;ROUNDUP(MONTH(SalesDataTable[[#This Row],[Order Date]])/3,0)</f>
        <v>Q4</v>
      </c>
      <c r="E2610" s="4" t="str">
        <f>TEXT(SalesDataTable[[#This Row],[Order Date]],"mmm")</f>
        <v>Dec</v>
      </c>
      <c r="F2610" s="4" t="s">
        <v>20</v>
      </c>
      <c r="G2610" s="4" t="s">
        <v>21</v>
      </c>
      <c r="H2610" s="4" t="s">
        <v>19</v>
      </c>
      <c r="I2610" s="4" t="s">
        <v>13</v>
      </c>
      <c r="J2610" s="4" t="s">
        <v>34</v>
      </c>
      <c r="K2610" s="4" t="s">
        <v>35</v>
      </c>
      <c r="L2610" s="8">
        <v>2</v>
      </c>
      <c r="M2610" s="5">
        <v>40.89</v>
      </c>
      <c r="N2610" s="6">
        <v>0</v>
      </c>
      <c r="O2610" s="5">
        <v>14.95</v>
      </c>
      <c r="P2610" s="5">
        <f t="shared" si="160"/>
        <v>81.78</v>
      </c>
      <c r="Q2610" s="5">
        <f t="shared" si="161"/>
        <v>29.9</v>
      </c>
      <c r="R2610" s="5">
        <f t="shared" si="162"/>
        <v>51.88</v>
      </c>
      <c r="S2610" s="7">
        <f t="shared" si="163"/>
        <v>0.63438493519197847</v>
      </c>
    </row>
    <row r="2611" spans="1:19" ht="15.6">
      <c r="A2611" s="2">
        <v>4888</v>
      </c>
      <c r="B2611" s="3">
        <v>46373</v>
      </c>
      <c r="C2611" s="4">
        <f>YEAR(SalesDataTable[[#This Row],[Order Date]])</f>
        <v>2026</v>
      </c>
      <c r="D2611" s="10" t="str">
        <f>"Q"&amp;ROUNDUP(MONTH(SalesDataTable[[#This Row],[Order Date]])/3,0)</f>
        <v>Q4</v>
      </c>
      <c r="E2611" s="4" t="str">
        <f>TEXT(SalesDataTable[[#This Row],[Order Date]],"mmm")</f>
        <v>Dec</v>
      </c>
      <c r="F2611" s="4" t="s">
        <v>11</v>
      </c>
      <c r="G2611" s="4" t="s">
        <v>12</v>
      </c>
      <c r="H2611" s="4" t="s">
        <v>28</v>
      </c>
      <c r="I2611" s="4" t="s">
        <v>13</v>
      </c>
      <c r="J2611" s="4" t="s">
        <v>34</v>
      </c>
      <c r="K2611" s="4" t="s">
        <v>35</v>
      </c>
      <c r="L2611" s="8">
        <v>1</v>
      </c>
      <c r="M2611" s="5">
        <v>40.159999999999997</v>
      </c>
      <c r="N2611" s="6">
        <v>0.15</v>
      </c>
      <c r="O2611" s="5">
        <v>14.46</v>
      </c>
      <c r="P2611" s="5">
        <f t="shared" si="160"/>
        <v>34.135999999999996</v>
      </c>
      <c r="Q2611" s="5">
        <f t="shared" si="161"/>
        <v>14.46</v>
      </c>
      <c r="R2611" s="5">
        <f t="shared" si="162"/>
        <v>19.675999999999995</v>
      </c>
      <c r="S2611" s="7">
        <f t="shared" si="163"/>
        <v>0.576400281228029</v>
      </c>
    </row>
    <row r="2612" spans="1:19" ht="15.6">
      <c r="A2612" s="2">
        <v>4923</v>
      </c>
      <c r="B2612" s="3">
        <v>46373</v>
      </c>
      <c r="C2612" s="4">
        <f>YEAR(SalesDataTable[[#This Row],[Order Date]])</f>
        <v>2026</v>
      </c>
      <c r="D2612" s="10" t="str">
        <f>"Q"&amp;ROUNDUP(MONTH(SalesDataTable[[#This Row],[Order Date]])/3,0)</f>
        <v>Q4</v>
      </c>
      <c r="E2612" s="4" t="str">
        <f>TEXT(SalesDataTable[[#This Row],[Order Date]],"mmm")</f>
        <v>Dec</v>
      </c>
      <c r="F2612" s="4" t="s">
        <v>20</v>
      </c>
      <c r="G2612" s="4" t="s">
        <v>47</v>
      </c>
      <c r="H2612" s="4" t="s">
        <v>2</v>
      </c>
      <c r="I2612" s="4" t="s">
        <v>13</v>
      </c>
      <c r="J2612" s="4" t="s">
        <v>23</v>
      </c>
      <c r="K2612" s="4" t="s">
        <v>40</v>
      </c>
      <c r="L2612" s="8">
        <v>2</v>
      </c>
      <c r="M2612" s="5">
        <v>79.86</v>
      </c>
      <c r="N2612" s="6">
        <v>0</v>
      </c>
      <c r="O2612" s="5">
        <v>39.049999999999997</v>
      </c>
      <c r="P2612" s="5">
        <f t="shared" si="160"/>
        <v>159.72</v>
      </c>
      <c r="Q2612" s="5">
        <f t="shared" si="161"/>
        <v>78.099999999999994</v>
      </c>
      <c r="R2612" s="5">
        <f t="shared" si="162"/>
        <v>81.62</v>
      </c>
      <c r="S2612" s="7">
        <f t="shared" si="163"/>
        <v>0.51101928374655647</v>
      </c>
    </row>
    <row r="2613" spans="1:19" ht="15.6">
      <c r="A2613" s="2">
        <v>131</v>
      </c>
      <c r="B2613" s="3">
        <v>46374</v>
      </c>
      <c r="C2613" s="4">
        <f>YEAR(SalesDataTable[[#This Row],[Order Date]])</f>
        <v>2026</v>
      </c>
      <c r="D2613" s="10" t="str">
        <f>"Q"&amp;ROUNDUP(MONTH(SalesDataTable[[#This Row],[Order Date]])/3,0)</f>
        <v>Q4</v>
      </c>
      <c r="E2613" s="4" t="str">
        <f>TEXT(SalesDataTable[[#This Row],[Order Date]],"mmm")</f>
        <v>Dec</v>
      </c>
      <c r="F2613" s="4" t="s">
        <v>6</v>
      </c>
      <c r="G2613" s="4" t="s">
        <v>41</v>
      </c>
      <c r="H2613" s="4" t="s">
        <v>28</v>
      </c>
      <c r="I2613" s="4" t="s">
        <v>3</v>
      </c>
      <c r="J2613" s="4" t="s">
        <v>23</v>
      </c>
      <c r="K2613" s="4" t="s">
        <v>51</v>
      </c>
      <c r="L2613" s="8">
        <v>2</v>
      </c>
      <c r="M2613" s="5">
        <v>123.42</v>
      </c>
      <c r="N2613" s="6">
        <v>0.1</v>
      </c>
      <c r="O2613" s="5">
        <v>60.03</v>
      </c>
      <c r="P2613" s="5">
        <f t="shared" si="160"/>
        <v>222.15600000000001</v>
      </c>
      <c r="Q2613" s="5">
        <f t="shared" si="161"/>
        <v>120.06</v>
      </c>
      <c r="R2613" s="5">
        <f t="shared" si="162"/>
        <v>102.096</v>
      </c>
      <c r="S2613" s="7">
        <f t="shared" si="163"/>
        <v>0.45956895154756117</v>
      </c>
    </row>
    <row r="2614" spans="1:19" ht="15.6">
      <c r="A2614" s="2">
        <v>349</v>
      </c>
      <c r="B2614" s="3">
        <v>46374</v>
      </c>
      <c r="C2614" s="4">
        <f>YEAR(SalesDataTable[[#This Row],[Order Date]])</f>
        <v>2026</v>
      </c>
      <c r="D2614" s="10" t="str">
        <f>"Q"&amp;ROUNDUP(MONTH(SalesDataTable[[#This Row],[Order Date]])/3,0)</f>
        <v>Q4</v>
      </c>
      <c r="E2614" s="4" t="str">
        <f>TEXT(SalesDataTable[[#This Row],[Order Date]],"mmm")</f>
        <v>Dec</v>
      </c>
      <c r="F2614" s="4" t="s">
        <v>11</v>
      </c>
      <c r="G2614" s="4" t="s">
        <v>12</v>
      </c>
      <c r="H2614" s="4" t="s">
        <v>2</v>
      </c>
      <c r="I2614" s="4" t="s">
        <v>3</v>
      </c>
      <c r="J2614" s="4" t="s">
        <v>14</v>
      </c>
      <c r="K2614" s="4" t="s">
        <v>32</v>
      </c>
      <c r="L2614" s="8">
        <v>1</v>
      </c>
      <c r="M2614" s="5">
        <v>47.61</v>
      </c>
      <c r="N2614" s="6">
        <v>0.05</v>
      </c>
      <c r="O2614" s="5">
        <v>18.18</v>
      </c>
      <c r="P2614" s="5">
        <f t="shared" si="160"/>
        <v>45.229499999999994</v>
      </c>
      <c r="Q2614" s="5">
        <f t="shared" si="161"/>
        <v>18.18</v>
      </c>
      <c r="R2614" s="5">
        <f t="shared" si="162"/>
        <v>27.049499999999995</v>
      </c>
      <c r="S2614" s="7">
        <f t="shared" si="163"/>
        <v>0.59804994527907662</v>
      </c>
    </row>
    <row r="2615" spans="1:19" ht="15.6">
      <c r="A2615" s="2">
        <v>1131</v>
      </c>
      <c r="B2615" s="3">
        <v>46374</v>
      </c>
      <c r="C2615" s="4">
        <f>YEAR(SalesDataTable[[#This Row],[Order Date]])</f>
        <v>2026</v>
      </c>
      <c r="D2615" s="10" t="str">
        <f>"Q"&amp;ROUNDUP(MONTH(SalesDataTable[[#This Row],[Order Date]])/3,0)</f>
        <v>Q4</v>
      </c>
      <c r="E2615" s="4" t="str">
        <f>TEXT(SalesDataTable[[#This Row],[Order Date]],"mmm")</f>
        <v>Dec</v>
      </c>
      <c r="F2615" s="4" t="s">
        <v>20</v>
      </c>
      <c r="G2615" s="4" t="s">
        <v>33</v>
      </c>
      <c r="H2615" s="4" t="s">
        <v>2</v>
      </c>
      <c r="I2615" s="4" t="s">
        <v>3</v>
      </c>
      <c r="J2615" s="4" t="s">
        <v>9</v>
      </c>
      <c r="K2615" s="4" t="s">
        <v>10</v>
      </c>
      <c r="L2615" s="8">
        <v>2</v>
      </c>
      <c r="M2615" s="5">
        <v>93.88</v>
      </c>
      <c r="N2615" s="6">
        <v>0.1</v>
      </c>
      <c r="O2615" s="5">
        <v>45.89</v>
      </c>
      <c r="P2615" s="5">
        <f t="shared" si="160"/>
        <v>168.98400000000001</v>
      </c>
      <c r="Q2615" s="5">
        <f t="shared" si="161"/>
        <v>91.78</v>
      </c>
      <c r="R2615" s="5">
        <f t="shared" si="162"/>
        <v>77.204000000000008</v>
      </c>
      <c r="S2615" s="7">
        <f t="shared" si="163"/>
        <v>0.45687165648818823</v>
      </c>
    </row>
    <row r="2616" spans="1:19" ht="15.6">
      <c r="A2616" s="2">
        <v>2738</v>
      </c>
      <c r="B2616" s="3">
        <v>46374</v>
      </c>
      <c r="C2616" s="4">
        <f>YEAR(SalesDataTable[[#This Row],[Order Date]])</f>
        <v>2026</v>
      </c>
      <c r="D2616" s="10" t="str">
        <f>"Q"&amp;ROUNDUP(MONTH(SalesDataTable[[#This Row],[Order Date]])/3,0)</f>
        <v>Q4</v>
      </c>
      <c r="E2616" s="4" t="str">
        <f>TEXT(SalesDataTable[[#This Row],[Order Date]],"mmm")</f>
        <v>Dec</v>
      </c>
      <c r="F2616" s="4" t="s">
        <v>6</v>
      </c>
      <c r="G2616" s="4" t="s">
        <v>41</v>
      </c>
      <c r="H2616" s="4" t="s">
        <v>2</v>
      </c>
      <c r="I2616" s="4" t="s">
        <v>13</v>
      </c>
      <c r="J2616" s="4" t="s">
        <v>9</v>
      </c>
      <c r="K2616" s="4" t="s">
        <v>17</v>
      </c>
      <c r="L2616" s="8">
        <v>3</v>
      </c>
      <c r="M2616" s="5">
        <v>145.43</v>
      </c>
      <c r="N2616" s="6">
        <v>0.05</v>
      </c>
      <c r="O2616" s="5">
        <v>81.72</v>
      </c>
      <c r="P2616" s="5">
        <f t="shared" si="160"/>
        <v>414.47550000000001</v>
      </c>
      <c r="Q2616" s="5">
        <f t="shared" si="161"/>
        <v>245.16</v>
      </c>
      <c r="R2616" s="5">
        <f t="shared" si="162"/>
        <v>169.31550000000001</v>
      </c>
      <c r="S2616" s="7">
        <f t="shared" si="163"/>
        <v>0.40850544845232106</v>
      </c>
    </row>
    <row r="2617" spans="1:19" ht="15.6">
      <c r="A2617" s="2">
        <v>4400</v>
      </c>
      <c r="B2617" s="3">
        <v>46374</v>
      </c>
      <c r="C2617" s="4">
        <f>YEAR(SalesDataTable[[#This Row],[Order Date]])</f>
        <v>2026</v>
      </c>
      <c r="D2617" s="10" t="str">
        <f>"Q"&amp;ROUNDUP(MONTH(SalesDataTable[[#This Row],[Order Date]])/3,0)</f>
        <v>Q4</v>
      </c>
      <c r="E2617" s="4" t="str">
        <f>TEXT(SalesDataTable[[#This Row],[Order Date]],"mmm")</f>
        <v>Dec</v>
      </c>
      <c r="F2617" s="4" t="s">
        <v>20</v>
      </c>
      <c r="G2617" s="4" t="s">
        <v>21</v>
      </c>
      <c r="H2617" s="4" t="s">
        <v>2</v>
      </c>
      <c r="I2617" s="4" t="s">
        <v>3</v>
      </c>
      <c r="J2617" s="4" t="s">
        <v>14</v>
      </c>
      <c r="K2617" s="4" t="s">
        <v>15</v>
      </c>
      <c r="L2617" s="8">
        <v>2</v>
      </c>
      <c r="M2617" s="5">
        <v>36.89</v>
      </c>
      <c r="N2617" s="6">
        <v>0.1</v>
      </c>
      <c r="O2617" s="5">
        <v>13.74</v>
      </c>
      <c r="P2617" s="5">
        <f t="shared" si="160"/>
        <v>66.402000000000001</v>
      </c>
      <c r="Q2617" s="5">
        <f t="shared" si="161"/>
        <v>27.48</v>
      </c>
      <c r="R2617" s="5">
        <f t="shared" si="162"/>
        <v>38.921999999999997</v>
      </c>
      <c r="S2617" s="7">
        <f t="shared" si="163"/>
        <v>0.58615704346254627</v>
      </c>
    </row>
    <row r="2618" spans="1:19" ht="15.6">
      <c r="A2618" s="2">
        <v>3122</v>
      </c>
      <c r="B2618" s="3">
        <v>46375</v>
      </c>
      <c r="C2618" s="4">
        <f>YEAR(SalesDataTable[[#This Row],[Order Date]])</f>
        <v>2026</v>
      </c>
      <c r="D2618" s="10" t="str">
        <f>"Q"&amp;ROUNDUP(MONTH(SalesDataTable[[#This Row],[Order Date]])/3,0)</f>
        <v>Q4</v>
      </c>
      <c r="E2618" s="4" t="str">
        <f>TEXT(SalesDataTable[[#This Row],[Order Date]],"mmm")</f>
        <v>Dec</v>
      </c>
      <c r="F2618" s="4" t="s">
        <v>0</v>
      </c>
      <c r="G2618" s="4" t="s">
        <v>1</v>
      </c>
      <c r="H2618" s="4" t="s">
        <v>28</v>
      </c>
      <c r="I2618" s="4" t="s">
        <v>3</v>
      </c>
      <c r="J2618" s="4" t="s">
        <v>9</v>
      </c>
      <c r="K2618" s="4" t="s">
        <v>17</v>
      </c>
      <c r="L2618" s="8">
        <v>1</v>
      </c>
      <c r="M2618" s="5">
        <v>145.44</v>
      </c>
      <c r="N2618" s="6">
        <v>0.1</v>
      </c>
      <c r="O2618" s="5">
        <v>80.42</v>
      </c>
      <c r="P2618" s="5">
        <f t="shared" si="160"/>
        <v>130.89600000000002</v>
      </c>
      <c r="Q2618" s="5">
        <f t="shared" si="161"/>
        <v>80.42</v>
      </c>
      <c r="R2618" s="5">
        <f t="shared" si="162"/>
        <v>50.476000000000013</v>
      </c>
      <c r="S2618" s="7">
        <f t="shared" si="163"/>
        <v>0.38561911746730232</v>
      </c>
    </row>
    <row r="2619" spans="1:19" ht="15.6">
      <c r="A2619" s="2">
        <v>4572</v>
      </c>
      <c r="B2619" s="3">
        <v>46375</v>
      </c>
      <c r="C2619" s="4">
        <f>YEAR(SalesDataTable[[#This Row],[Order Date]])</f>
        <v>2026</v>
      </c>
      <c r="D2619" s="10" t="str">
        <f>"Q"&amp;ROUNDUP(MONTH(SalesDataTable[[#This Row],[Order Date]])/3,0)</f>
        <v>Q4</v>
      </c>
      <c r="E2619" s="4" t="str">
        <f>TEXT(SalesDataTable[[#This Row],[Order Date]],"mmm")</f>
        <v>Dec</v>
      </c>
      <c r="F2619" s="4" t="s">
        <v>0</v>
      </c>
      <c r="G2619" s="4" t="s">
        <v>50</v>
      </c>
      <c r="H2619" s="4" t="s">
        <v>2</v>
      </c>
      <c r="I2619" s="4" t="s">
        <v>13</v>
      </c>
      <c r="J2619" s="4" t="s">
        <v>34</v>
      </c>
      <c r="K2619" s="4" t="s">
        <v>45</v>
      </c>
      <c r="L2619" s="8">
        <v>2</v>
      </c>
      <c r="M2619" s="5">
        <v>51.56</v>
      </c>
      <c r="N2619" s="6">
        <v>0</v>
      </c>
      <c r="O2619" s="5">
        <v>21.9</v>
      </c>
      <c r="P2619" s="5">
        <f t="shared" si="160"/>
        <v>103.12</v>
      </c>
      <c r="Q2619" s="5">
        <f t="shared" si="161"/>
        <v>43.8</v>
      </c>
      <c r="R2619" s="5">
        <f t="shared" si="162"/>
        <v>59.320000000000007</v>
      </c>
      <c r="S2619" s="7">
        <f t="shared" si="163"/>
        <v>0.57525213343677273</v>
      </c>
    </row>
    <row r="2620" spans="1:19" ht="15.6">
      <c r="A2620" s="2">
        <v>4783</v>
      </c>
      <c r="B2620" s="3">
        <v>46375</v>
      </c>
      <c r="C2620" s="4">
        <f>YEAR(SalesDataTable[[#This Row],[Order Date]])</f>
        <v>2026</v>
      </c>
      <c r="D2620" s="10" t="str">
        <f>"Q"&amp;ROUNDUP(MONTH(SalesDataTable[[#This Row],[Order Date]])/3,0)</f>
        <v>Q4</v>
      </c>
      <c r="E2620" s="4" t="str">
        <f>TEXT(SalesDataTable[[#This Row],[Order Date]],"mmm")</f>
        <v>Dec</v>
      </c>
      <c r="F2620" s="4" t="s">
        <v>20</v>
      </c>
      <c r="G2620" s="4" t="s">
        <v>31</v>
      </c>
      <c r="H2620" s="4" t="s">
        <v>2</v>
      </c>
      <c r="I2620" s="4" t="s">
        <v>13</v>
      </c>
      <c r="J2620" s="4" t="s">
        <v>23</v>
      </c>
      <c r="K2620" s="4" t="s">
        <v>51</v>
      </c>
      <c r="L2620" s="8">
        <v>2</v>
      </c>
      <c r="M2620" s="5">
        <v>122</v>
      </c>
      <c r="N2620" s="6">
        <v>0.15</v>
      </c>
      <c r="O2620" s="5">
        <v>60.01</v>
      </c>
      <c r="P2620" s="5">
        <f t="shared" si="160"/>
        <v>207.4</v>
      </c>
      <c r="Q2620" s="5">
        <f t="shared" si="161"/>
        <v>120.02</v>
      </c>
      <c r="R2620" s="5">
        <f t="shared" si="162"/>
        <v>87.38000000000001</v>
      </c>
      <c r="S2620" s="7">
        <f t="shared" si="163"/>
        <v>0.4213114754098361</v>
      </c>
    </row>
    <row r="2621" spans="1:19" ht="15.6">
      <c r="A2621" s="2">
        <v>5055</v>
      </c>
      <c r="B2621" s="3">
        <v>46375</v>
      </c>
      <c r="C2621" s="4">
        <f>YEAR(SalesDataTable[[#This Row],[Order Date]])</f>
        <v>2026</v>
      </c>
      <c r="D2621" s="10" t="str">
        <f>"Q"&amp;ROUNDUP(MONTH(SalesDataTable[[#This Row],[Order Date]])/3,0)</f>
        <v>Q4</v>
      </c>
      <c r="E2621" s="4" t="str">
        <f>TEXT(SalesDataTable[[#This Row],[Order Date]],"mmm")</f>
        <v>Dec</v>
      </c>
      <c r="F2621" s="4" t="s">
        <v>11</v>
      </c>
      <c r="G2621" s="4" t="s">
        <v>18</v>
      </c>
      <c r="H2621" s="4" t="s">
        <v>28</v>
      </c>
      <c r="I2621" s="4" t="s">
        <v>13</v>
      </c>
      <c r="J2621" s="4" t="s">
        <v>9</v>
      </c>
      <c r="K2621" s="4" t="s">
        <v>46</v>
      </c>
      <c r="L2621" s="8">
        <v>1</v>
      </c>
      <c r="M2621" s="5">
        <v>71.89</v>
      </c>
      <c r="N2621" s="6">
        <v>0.15</v>
      </c>
      <c r="O2621" s="5">
        <v>32.409999999999997</v>
      </c>
      <c r="P2621" s="5">
        <f t="shared" si="160"/>
        <v>61.106499999999997</v>
      </c>
      <c r="Q2621" s="5">
        <f t="shared" si="161"/>
        <v>32.409999999999997</v>
      </c>
      <c r="R2621" s="5">
        <f t="shared" si="162"/>
        <v>28.6965</v>
      </c>
      <c r="S2621" s="7">
        <f t="shared" si="163"/>
        <v>0.46961452545964832</v>
      </c>
    </row>
    <row r="2622" spans="1:19" ht="15.6">
      <c r="A2622" s="2">
        <v>5100</v>
      </c>
      <c r="B2622" s="3">
        <v>46375</v>
      </c>
      <c r="C2622" s="4">
        <f>YEAR(SalesDataTable[[#This Row],[Order Date]])</f>
        <v>2026</v>
      </c>
      <c r="D2622" s="10" t="str">
        <f>"Q"&amp;ROUNDUP(MONTH(SalesDataTable[[#This Row],[Order Date]])/3,0)</f>
        <v>Q4</v>
      </c>
      <c r="E2622" s="4" t="str">
        <f>TEXT(SalesDataTable[[#This Row],[Order Date]],"mmm")</f>
        <v>Dec</v>
      </c>
      <c r="F2622" s="4" t="s">
        <v>11</v>
      </c>
      <c r="G2622" s="4" t="s">
        <v>25</v>
      </c>
      <c r="H2622" s="4" t="s">
        <v>2</v>
      </c>
      <c r="I2622" s="4" t="s">
        <v>3</v>
      </c>
      <c r="J2622" s="4" t="s">
        <v>9</v>
      </c>
      <c r="K2622" s="4" t="s">
        <v>46</v>
      </c>
      <c r="L2622" s="8">
        <v>2</v>
      </c>
      <c r="M2622" s="5">
        <v>70.59</v>
      </c>
      <c r="N2622" s="6">
        <v>0.15</v>
      </c>
      <c r="O2622" s="5">
        <v>31.56</v>
      </c>
      <c r="P2622" s="5">
        <f t="shared" si="160"/>
        <v>120.003</v>
      </c>
      <c r="Q2622" s="5">
        <f t="shared" si="161"/>
        <v>63.12</v>
      </c>
      <c r="R2622" s="5">
        <f t="shared" si="162"/>
        <v>56.883000000000003</v>
      </c>
      <c r="S2622" s="7">
        <f t="shared" si="163"/>
        <v>0.47401314967125824</v>
      </c>
    </row>
    <row r="2623" spans="1:19" ht="15.6">
      <c r="A2623" s="2">
        <v>488</v>
      </c>
      <c r="B2623" s="3">
        <v>46376</v>
      </c>
      <c r="C2623" s="4">
        <f>YEAR(SalesDataTable[[#This Row],[Order Date]])</f>
        <v>2026</v>
      </c>
      <c r="D2623" s="10" t="str">
        <f>"Q"&amp;ROUNDUP(MONTH(SalesDataTable[[#This Row],[Order Date]])/3,0)</f>
        <v>Q4</v>
      </c>
      <c r="E2623" s="4" t="str">
        <f>TEXT(SalesDataTable[[#This Row],[Order Date]],"mmm")</f>
        <v>Dec</v>
      </c>
      <c r="F2623" s="4" t="s">
        <v>20</v>
      </c>
      <c r="G2623" s="4" t="s">
        <v>31</v>
      </c>
      <c r="H2623" s="4" t="s">
        <v>2</v>
      </c>
      <c r="I2623" s="4" t="s">
        <v>3</v>
      </c>
      <c r="J2623" s="4" t="s">
        <v>9</v>
      </c>
      <c r="K2623" s="4" t="s">
        <v>17</v>
      </c>
      <c r="L2623" s="8">
        <v>4</v>
      </c>
      <c r="M2623" s="5">
        <v>141.91</v>
      </c>
      <c r="N2623" s="6">
        <v>0.05</v>
      </c>
      <c r="O2623" s="5">
        <v>80.260000000000005</v>
      </c>
      <c r="P2623" s="5">
        <f t="shared" si="160"/>
        <v>539.25799999999992</v>
      </c>
      <c r="Q2623" s="5">
        <f t="shared" si="161"/>
        <v>321.04000000000002</v>
      </c>
      <c r="R2623" s="5">
        <f t="shared" si="162"/>
        <v>218.2179999999999</v>
      </c>
      <c r="S2623" s="7">
        <f t="shared" si="163"/>
        <v>0.40466344495584661</v>
      </c>
    </row>
    <row r="2624" spans="1:19" ht="15.6">
      <c r="A2624" s="2">
        <v>710</v>
      </c>
      <c r="B2624" s="3">
        <v>46376</v>
      </c>
      <c r="C2624" s="4">
        <f>YEAR(SalesDataTable[[#This Row],[Order Date]])</f>
        <v>2026</v>
      </c>
      <c r="D2624" s="10" t="str">
        <f>"Q"&amp;ROUNDUP(MONTH(SalesDataTable[[#This Row],[Order Date]])/3,0)</f>
        <v>Q4</v>
      </c>
      <c r="E2624" s="4" t="str">
        <f>TEXT(SalesDataTable[[#This Row],[Order Date]],"mmm")</f>
        <v>Dec</v>
      </c>
      <c r="F2624" s="4" t="s">
        <v>6</v>
      </c>
      <c r="G2624" s="4" t="s">
        <v>27</v>
      </c>
      <c r="H2624" s="4" t="s">
        <v>8</v>
      </c>
      <c r="I2624" s="4" t="s">
        <v>16</v>
      </c>
      <c r="J2624" s="4" t="s">
        <v>9</v>
      </c>
      <c r="K2624" s="4" t="s">
        <v>17</v>
      </c>
      <c r="L2624" s="8">
        <v>3</v>
      </c>
      <c r="M2624" s="5">
        <v>140.4</v>
      </c>
      <c r="N2624" s="6">
        <v>0.2</v>
      </c>
      <c r="O2624" s="5">
        <v>81.760000000000005</v>
      </c>
      <c r="P2624" s="5">
        <f t="shared" si="160"/>
        <v>336.96000000000004</v>
      </c>
      <c r="Q2624" s="5">
        <f t="shared" si="161"/>
        <v>245.28000000000003</v>
      </c>
      <c r="R2624" s="5">
        <f t="shared" si="162"/>
        <v>91.68</v>
      </c>
      <c r="S2624" s="7">
        <f t="shared" si="163"/>
        <v>0.27207977207977208</v>
      </c>
    </row>
    <row r="2625" spans="1:19" ht="15.6">
      <c r="A2625" s="2">
        <v>1009</v>
      </c>
      <c r="B2625" s="3">
        <v>46376</v>
      </c>
      <c r="C2625" s="4">
        <f>YEAR(SalesDataTable[[#This Row],[Order Date]])</f>
        <v>2026</v>
      </c>
      <c r="D2625" s="10" t="str">
        <f>"Q"&amp;ROUNDUP(MONTH(SalesDataTable[[#This Row],[Order Date]])/3,0)</f>
        <v>Q4</v>
      </c>
      <c r="E2625" s="4" t="str">
        <f>TEXT(SalesDataTable[[#This Row],[Order Date]],"mmm")</f>
        <v>Dec</v>
      </c>
      <c r="F2625" s="4" t="s">
        <v>20</v>
      </c>
      <c r="G2625" s="4" t="s">
        <v>47</v>
      </c>
      <c r="H2625" s="4" t="s">
        <v>28</v>
      </c>
      <c r="I2625" s="4" t="s">
        <v>3</v>
      </c>
      <c r="J2625" s="4" t="s">
        <v>9</v>
      </c>
      <c r="K2625" s="4" t="s">
        <v>46</v>
      </c>
      <c r="L2625" s="8">
        <v>2</v>
      </c>
      <c r="M2625" s="5">
        <v>72.349999999999994</v>
      </c>
      <c r="N2625" s="6">
        <v>0.15</v>
      </c>
      <c r="O2625" s="5">
        <v>32.44</v>
      </c>
      <c r="P2625" s="5">
        <f t="shared" si="160"/>
        <v>122.99499999999999</v>
      </c>
      <c r="Q2625" s="5">
        <f t="shared" si="161"/>
        <v>64.88</v>
      </c>
      <c r="R2625" s="5">
        <f t="shared" si="162"/>
        <v>58.114999999999995</v>
      </c>
      <c r="S2625" s="7">
        <f t="shared" si="163"/>
        <v>0.47249888206837676</v>
      </c>
    </row>
    <row r="2626" spans="1:19" ht="15.6">
      <c r="A2626" s="2">
        <v>1231</v>
      </c>
      <c r="B2626" s="3">
        <v>46376</v>
      </c>
      <c r="C2626" s="4">
        <f>YEAR(SalesDataTable[[#This Row],[Order Date]])</f>
        <v>2026</v>
      </c>
      <c r="D2626" s="10" t="str">
        <f>"Q"&amp;ROUNDUP(MONTH(SalesDataTable[[#This Row],[Order Date]])/3,0)</f>
        <v>Q4</v>
      </c>
      <c r="E2626" s="4" t="str">
        <f>TEXT(SalesDataTable[[#This Row],[Order Date]],"mmm")</f>
        <v>Dec</v>
      </c>
      <c r="F2626" s="4" t="s">
        <v>20</v>
      </c>
      <c r="G2626" s="4" t="s">
        <v>33</v>
      </c>
      <c r="H2626" s="4" t="s">
        <v>2</v>
      </c>
      <c r="I2626" s="4" t="s">
        <v>13</v>
      </c>
      <c r="J2626" s="4" t="s">
        <v>23</v>
      </c>
      <c r="K2626" s="4" t="s">
        <v>51</v>
      </c>
      <c r="L2626" s="8">
        <v>4</v>
      </c>
      <c r="M2626" s="5">
        <v>120.8</v>
      </c>
      <c r="N2626" s="6">
        <v>0.1</v>
      </c>
      <c r="O2626" s="5">
        <v>59.93</v>
      </c>
      <c r="P2626" s="5">
        <f t="shared" ref="P2626:P2689" si="164">L2626*M2626*(1-N2626)</f>
        <v>434.88</v>
      </c>
      <c r="Q2626" s="5">
        <f t="shared" ref="Q2626:Q2689" si="165">L2626*O2626</f>
        <v>239.72</v>
      </c>
      <c r="R2626" s="5">
        <f t="shared" ref="R2626:R2689" si="166">P2626-Q2626</f>
        <v>195.16</v>
      </c>
      <c r="S2626" s="7">
        <f t="shared" ref="S2626:S2689" si="167">IFERROR(R2626/P2626,0)</f>
        <v>0.44876747608535689</v>
      </c>
    </row>
    <row r="2627" spans="1:19" ht="15.6">
      <c r="A2627" s="2">
        <v>1445</v>
      </c>
      <c r="B2627" s="3">
        <v>46376</v>
      </c>
      <c r="C2627" s="4">
        <f>YEAR(SalesDataTable[[#This Row],[Order Date]])</f>
        <v>2026</v>
      </c>
      <c r="D2627" s="10" t="str">
        <f>"Q"&amp;ROUNDUP(MONTH(SalesDataTable[[#This Row],[Order Date]])/3,0)</f>
        <v>Q4</v>
      </c>
      <c r="E2627" s="4" t="str">
        <f>TEXT(SalesDataTable[[#This Row],[Order Date]],"mmm")</f>
        <v>Dec</v>
      </c>
      <c r="F2627" s="4" t="s">
        <v>20</v>
      </c>
      <c r="G2627" s="4" t="s">
        <v>31</v>
      </c>
      <c r="H2627" s="4" t="s">
        <v>2</v>
      </c>
      <c r="I2627" s="4" t="s">
        <v>13</v>
      </c>
      <c r="J2627" s="4" t="s">
        <v>9</v>
      </c>
      <c r="K2627" s="4" t="s">
        <v>46</v>
      </c>
      <c r="L2627" s="8">
        <v>1</v>
      </c>
      <c r="M2627" s="5">
        <v>71.23</v>
      </c>
      <c r="N2627" s="6">
        <v>0</v>
      </c>
      <c r="O2627" s="5">
        <v>31.63</v>
      </c>
      <c r="P2627" s="5">
        <f t="shared" si="164"/>
        <v>71.23</v>
      </c>
      <c r="Q2627" s="5">
        <f t="shared" si="165"/>
        <v>31.63</v>
      </c>
      <c r="R2627" s="5">
        <f t="shared" si="166"/>
        <v>39.600000000000009</v>
      </c>
      <c r="S2627" s="7">
        <f t="shared" si="167"/>
        <v>0.55594552856942303</v>
      </c>
    </row>
    <row r="2628" spans="1:19" ht="15.6">
      <c r="A2628" s="2">
        <v>2842</v>
      </c>
      <c r="B2628" s="3">
        <v>46376</v>
      </c>
      <c r="C2628" s="4">
        <f>YEAR(SalesDataTable[[#This Row],[Order Date]])</f>
        <v>2026</v>
      </c>
      <c r="D2628" s="10" t="str">
        <f>"Q"&amp;ROUNDUP(MONTH(SalesDataTable[[#This Row],[Order Date]])/3,0)</f>
        <v>Q4</v>
      </c>
      <c r="E2628" s="4" t="str">
        <f>TEXT(SalesDataTable[[#This Row],[Order Date]],"mmm")</f>
        <v>Dec</v>
      </c>
      <c r="F2628" s="4" t="s">
        <v>11</v>
      </c>
      <c r="G2628" s="4" t="s">
        <v>39</v>
      </c>
      <c r="H2628" s="4" t="s">
        <v>8</v>
      </c>
      <c r="I2628" s="4" t="s">
        <v>16</v>
      </c>
      <c r="J2628" s="4" t="s">
        <v>4</v>
      </c>
      <c r="K2628" s="4" t="s">
        <v>22</v>
      </c>
      <c r="L2628" s="8">
        <v>5</v>
      </c>
      <c r="M2628" s="5">
        <v>51.02</v>
      </c>
      <c r="N2628" s="6">
        <v>0.05</v>
      </c>
      <c r="O2628" s="5">
        <v>22.56</v>
      </c>
      <c r="P2628" s="5">
        <f t="shared" si="164"/>
        <v>242.345</v>
      </c>
      <c r="Q2628" s="5">
        <f t="shared" si="165"/>
        <v>112.8</v>
      </c>
      <c r="R2628" s="5">
        <f t="shared" si="166"/>
        <v>129.54500000000002</v>
      </c>
      <c r="S2628" s="7">
        <f t="shared" si="167"/>
        <v>0.5345478553302111</v>
      </c>
    </row>
    <row r="2629" spans="1:19" ht="15.6">
      <c r="A2629" s="2">
        <v>3783</v>
      </c>
      <c r="B2629" s="3">
        <v>46376</v>
      </c>
      <c r="C2629" s="4">
        <f>YEAR(SalesDataTable[[#This Row],[Order Date]])</f>
        <v>2026</v>
      </c>
      <c r="D2629" s="10" t="str">
        <f>"Q"&amp;ROUNDUP(MONTH(SalesDataTable[[#This Row],[Order Date]])/3,0)</f>
        <v>Q4</v>
      </c>
      <c r="E2629" s="4" t="str">
        <f>TEXT(SalesDataTable[[#This Row],[Order Date]],"mmm")</f>
        <v>Dec</v>
      </c>
      <c r="F2629" s="4" t="s">
        <v>11</v>
      </c>
      <c r="G2629" s="4" t="s">
        <v>12</v>
      </c>
      <c r="H2629" s="4" t="s">
        <v>28</v>
      </c>
      <c r="I2629" s="4" t="s">
        <v>13</v>
      </c>
      <c r="J2629" s="4" t="s">
        <v>14</v>
      </c>
      <c r="K2629" s="4" t="s">
        <v>44</v>
      </c>
      <c r="L2629" s="8">
        <v>1</v>
      </c>
      <c r="M2629" s="5">
        <v>130.52000000000001</v>
      </c>
      <c r="N2629" s="6">
        <v>0.1</v>
      </c>
      <c r="O2629" s="5">
        <v>66.09</v>
      </c>
      <c r="P2629" s="5">
        <f t="shared" si="164"/>
        <v>117.46800000000002</v>
      </c>
      <c r="Q2629" s="5">
        <f t="shared" si="165"/>
        <v>66.09</v>
      </c>
      <c r="R2629" s="5">
        <f t="shared" si="166"/>
        <v>51.378000000000014</v>
      </c>
      <c r="S2629" s="7">
        <f t="shared" si="167"/>
        <v>0.43737869036673821</v>
      </c>
    </row>
    <row r="2630" spans="1:19" ht="15.6">
      <c r="A2630" s="2">
        <v>4484</v>
      </c>
      <c r="B2630" s="3">
        <v>46376</v>
      </c>
      <c r="C2630" s="4">
        <f>YEAR(SalesDataTable[[#This Row],[Order Date]])</f>
        <v>2026</v>
      </c>
      <c r="D2630" s="10" t="str">
        <f>"Q"&amp;ROUNDUP(MONTH(SalesDataTable[[#This Row],[Order Date]])/3,0)</f>
        <v>Q4</v>
      </c>
      <c r="E2630" s="4" t="str">
        <f>TEXT(SalesDataTable[[#This Row],[Order Date]],"mmm")</f>
        <v>Dec</v>
      </c>
      <c r="F2630" s="4" t="s">
        <v>6</v>
      </c>
      <c r="G2630" s="4" t="s">
        <v>49</v>
      </c>
      <c r="H2630" s="4" t="s">
        <v>2</v>
      </c>
      <c r="I2630" s="4" t="s">
        <v>3</v>
      </c>
      <c r="J2630" s="4" t="s">
        <v>4</v>
      </c>
      <c r="K2630" s="4" t="s">
        <v>5</v>
      </c>
      <c r="L2630" s="8">
        <v>2</v>
      </c>
      <c r="M2630" s="5">
        <v>79.87</v>
      </c>
      <c r="N2630" s="6">
        <v>0.15</v>
      </c>
      <c r="O2630" s="5">
        <v>41.9</v>
      </c>
      <c r="P2630" s="5">
        <f t="shared" si="164"/>
        <v>135.779</v>
      </c>
      <c r="Q2630" s="5">
        <f t="shared" si="165"/>
        <v>83.8</v>
      </c>
      <c r="R2630" s="5">
        <f t="shared" si="166"/>
        <v>51.978999999999999</v>
      </c>
      <c r="S2630" s="7">
        <f t="shared" si="167"/>
        <v>0.38282061290773978</v>
      </c>
    </row>
    <row r="2631" spans="1:19" ht="15.6">
      <c r="A2631" s="2">
        <v>4597</v>
      </c>
      <c r="B2631" s="3">
        <v>46376</v>
      </c>
      <c r="C2631" s="4">
        <f>YEAR(SalesDataTable[[#This Row],[Order Date]])</f>
        <v>2026</v>
      </c>
      <c r="D2631" s="10" t="str">
        <f>"Q"&amp;ROUNDUP(MONTH(SalesDataTable[[#This Row],[Order Date]])/3,0)</f>
        <v>Q4</v>
      </c>
      <c r="E2631" s="4" t="str">
        <f>TEXT(SalesDataTable[[#This Row],[Order Date]],"mmm")</f>
        <v>Dec</v>
      </c>
      <c r="F2631" s="4" t="s">
        <v>20</v>
      </c>
      <c r="G2631" s="4" t="s">
        <v>47</v>
      </c>
      <c r="H2631" s="4" t="s">
        <v>2</v>
      </c>
      <c r="I2631" s="4" t="s">
        <v>3</v>
      </c>
      <c r="J2631" s="4" t="s">
        <v>9</v>
      </c>
      <c r="K2631" s="4" t="s">
        <v>46</v>
      </c>
      <c r="L2631" s="8">
        <v>3</v>
      </c>
      <c r="M2631" s="5">
        <v>71.3</v>
      </c>
      <c r="N2631" s="6">
        <v>0.1</v>
      </c>
      <c r="O2631" s="5">
        <v>32.93</v>
      </c>
      <c r="P2631" s="5">
        <f t="shared" si="164"/>
        <v>192.51</v>
      </c>
      <c r="Q2631" s="5">
        <f t="shared" si="165"/>
        <v>98.789999999999992</v>
      </c>
      <c r="R2631" s="5">
        <f t="shared" si="166"/>
        <v>93.72</v>
      </c>
      <c r="S2631" s="7">
        <f t="shared" si="167"/>
        <v>0.48683185289075892</v>
      </c>
    </row>
    <row r="2632" spans="1:19" ht="15.6">
      <c r="A2632" s="2">
        <v>4917</v>
      </c>
      <c r="B2632" s="3">
        <v>46376</v>
      </c>
      <c r="C2632" s="4">
        <f>YEAR(SalesDataTable[[#This Row],[Order Date]])</f>
        <v>2026</v>
      </c>
      <c r="D2632" s="10" t="str">
        <f>"Q"&amp;ROUNDUP(MONTH(SalesDataTable[[#This Row],[Order Date]])/3,0)</f>
        <v>Q4</v>
      </c>
      <c r="E2632" s="4" t="str">
        <f>TEXT(SalesDataTable[[#This Row],[Order Date]],"mmm")</f>
        <v>Dec</v>
      </c>
      <c r="F2632" s="4" t="s">
        <v>0</v>
      </c>
      <c r="G2632" s="4" t="s">
        <v>36</v>
      </c>
      <c r="H2632" s="4" t="s">
        <v>2</v>
      </c>
      <c r="I2632" s="4" t="s">
        <v>3</v>
      </c>
      <c r="J2632" s="4" t="s">
        <v>23</v>
      </c>
      <c r="K2632" s="4" t="s">
        <v>51</v>
      </c>
      <c r="L2632" s="8">
        <v>2</v>
      </c>
      <c r="M2632" s="5">
        <v>122.95</v>
      </c>
      <c r="N2632" s="6">
        <v>0.1</v>
      </c>
      <c r="O2632" s="5">
        <v>59.79</v>
      </c>
      <c r="P2632" s="5">
        <f t="shared" si="164"/>
        <v>221.31</v>
      </c>
      <c r="Q2632" s="5">
        <f t="shared" si="165"/>
        <v>119.58</v>
      </c>
      <c r="R2632" s="5">
        <f t="shared" si="166"/>
        <v>101.73</v>
      </c>
      <c r="S2632" s="7">
        <f t="shared" si="167"/>
        <v>0.45967195336857802</v>
      </c>
    </row>
    <row r="2633" spans="1:19" ht="15.6">
      <c r="A2633" s="2">
        <v>629</v>
      </c>
      <c r="B2633" s="3">
        <v>46377</v>
      </c>
      <c r="C2633" s="4">
        <f>YEAR(SalesDataTable[[#This Row],[Order Date]])</f>
        <v>2026</v>
      </c>
      <c r="D2633" s="10" t="str">
        <f>"Q"&amp;ROUNDUP(MONTH(SalesDataTable[[#This Row],[Order Date]])/3,0)</f>
        <v>Q4</v>
      </c>
      <c r="E2633" s="4" t="str">
        <f>TEXT(SalesDataTable[[#This Row],[Order Date]],"mmm")</f>
        <v>Dec</v>
      </c>
      <c r="F2633" s="4" t="s">
        <v>20</v>
      </c>
      <c r="G2633" s="4" t="s">
        <v>47</v>
      </c>
      <c r="H2633" s="4" t="s">
        <v>2</v>
      </c>
      <c r="I2633" s="4" t="s">
        <v>16</v>
      </c>
      <c r="J2633" s="4" t="s">
        <v>34</v>
      </c>
      <c r="K2633" s="4" t="s">
        <v>45</v>
      </c>
      <c r="L2633" s="8">
        <v>2</v>
      </c>
      <c r="M2633" s="5">
        <v>50.04</v>
      </c>
      <c r="N2633" s="6">
        <v>0.05</v>
      </c>
      <c r="O2633" s="5">
        <v>22.43</v>
      </c>
      <c r="P2633" s="5">
        <f t="shared" si="164"/>
        <v>95.075999999999993</v>
      </c>
      <c r="Q2633" s="5">
        <f t="shared" si="165"/>
        <v>44.86</v>
      </c>
      <c r="R2633" s="5">
        <f t="shared" si="166"/>
        <v>50.215999999999994</v>
      </c>
      <c r="S2633" s="7">
        <f t="shared" si="167"/>
        <v>0.52816694013210486</v>
      </c>
    </row>
    <row r="2634" spans="1:19" ht="15.6">
      <c r="A2634" s="2">
        <v>1373</v>
      </c>
      <c r="B2634" s="3">
        <v>46377</v>
      </c>
      <c r="C2634" s="4">
        <f>YEAR(SalesDataTable[[#This Row],[Order Date]])</f>
        <v>2026</v>
      </c>
      <c r="D2634" s="10" t="str">
        <f>"Q"&amp;ROUNDUP(MONTH(SalesDataTable[[#This Row],[Order Date]])/3,0)</f>
        <v>Q4</v>
      </c>
      <c r="E2634" s="4" t="str">
        <f>TEXT(SalesDataTable[[#This Row],[Order Date]],"mmm")</f>
        <v>Dec</v>
      </c>
      <c r="F2634" s="4" t="s">
        <v>6</v>
      </c>
      <c r="G2634" s="4" t="s">
        <v>7</v>
      </c>
      <c r="H2634" s="4" t="s">
        <v>28</v>
      </c>
      <c r="I2634" s="4" t="s">
        <v>3</v>
      </c>
      <c r="J2634" s="4" t="s">
        <v>23</v>
      </c>
      <c r="K2634" s="4" t="s">
        <v>40</v>
      </c>
      <c r="L2634" s="8">
        <v>1</v>
      </c>
      <c r="M2634" s="5">
        <v>80.92</v>
      </c>
      <c r="N2634" s="6">
        <v>0.05</v>
      </c>
      <c r="O2634" s="5">
        <v>40.14</v>
      </c>
      <c r="P2634" s="5">
        <f t="shared" si="164"/>
        <v>76.873999999999995</v>
      </c>
      <c r="Q2634" s="5">
        <f t="shared" si="165"/>
        <v>40.14</v>
      </c>
      <c r="R2634" s="5">
        <f t="shared" si="166"/>
        <v>36.733999999999995</v>
      </c>
      <c r="S2634" s="7">
        <f t="shared" si="167"/>
        <v>0.47784686630069978</v>
      </c>
    </row>
    <row r="2635" spans="1:19" ht="15.6">
      <c r="A2635" s="2">
        <v>1668</v>
      </c>
      <c r="B2635" s="3">
        <v>46377</v>
      </c>
      <c r="C2635" s="4">
        <f>YEAR(SalesDataTable[[#This Row],[Order Date]])</f>
        <v>2026</v>
      </c>
      <c r="D2635" s="10" t="str">
        <f>"Q"&amp;ROUNDUP(MONTH(SalesDataTable[[#This Row],[Order Date]])/3,0)</f>
        <v>Q4</v>
      </c>
      <c r="E2635" s="4" t="str">
        <f>TEXT(SalesDataTable[[#This Row],[Order Date]],"mmm")</f>
        <v>Dec</v>
      </c>
      <c r="F2635" s="4" t="s">
        <v>11</v>
      </c>
      <c r="G2635" s="4" t="s">
        <v>25</v>
      </c>
      <c r="H2635" s="4" t="s">
        <v>2</v>
      </c>
      <c r="I2635" s="4" t="s">
        <v>16</v>
      </c>
      <c r="J2635" s="4" t="s">
        <v>4</v>
      </c>
      <c r="K2635" s="4" t="s">
        <v>22</v>
      </c>
      <c r="L2635" s="8">
        <v>6</v>
      </c>
      <c r="M2635" s="5">
        <v>50.35</v>
      </c>
      <c r="N2635" s="6">
        <v>0.15</v>
      </c>
      <c r="O2635" s="5">
        <v>22.91</v>
      </c>
      <c r="P2635" s="5">
        <f t="shared" si="164"/>
        <v>256.78500000000003</v>
      </c>
      <c r="Q2635" s="5">
        <f t="shared" si="165"/>
        <v>137.46</v>
      </c>
      <c r="R2635" s="5">
        <f t="shared" si="166"/>
        <v>119.32500000000002</v>
      </c>
      <c r="S2635" s="7">
        <f t="shared" si="167"/>
        <v>0.46468835796483443</v>
      </c>
    </row>
    <row r="2636" spans="1:19" ht="15.6">
      <c r="A2636" s="2">
        <v>2646</v>
      </c>
      <c r="B2636" s="3">
        <v>46377</v>
      </c>
      <c r="C2636" s="4">
        <f>YEAR(SalesDataTable[[#This Row],[Order Date]])</f>
        <v>2026</v>
      </c>
      <c r="D2636" s="10" t="str">
        <f>"Q"&amp;ROUNDUP(MONTH(SalesDataTable[[#This Row],[Order Date]])/3,0)</f>
        <v>Q4</v>
      </c>
      <c r="E2636" s="4" t="str">
        <f>TEXT(SalesDataTable[[#This Row],[Order Date]],"mmm")</f>
        <v>Dec</v>
      </c>
      <c r="F2636" s="4" t="s">
        <v>6</v>
      </c>
      <c r="G2636" s="4" t="s">
        <v>7</v>
      </c>
      <c r="H2636" s="4" t="s">
        <v>2</v>
      </c>
      <c r="I2636" s="4" t="s">
        <v>3</v>
      </c>
      <c r="J2636" s="4" t="s">
        <v>34</v>
      </c>
      <c r="K2636" s="4" t="s">
        <v>42</v>
      </c>
      <c r="L2636" s="8">
        <v>1</v>
      </c>
      <c r="M2636" s="5">
        <v>35.799999999999997</v>
      </c>
      <c r="N2636" s="6">
        <v>0.05</v>
      </c>
      <c r="O2636" s="5">
        <v>14.12</v>
      </c>
      <c r="P2636" s="5">
        <f t="shared" si="164"/>
        <v>34.01</v>
      </c>
      <c r="Q2636" s="5">
        <f t="shared" si="165"/>
        <v>14.12</v>
      </c>
      <c r="R2636" s="5">
        <f t="shared" si="166"/>
        <v>19.89</v>
      </c>
      <c r="S2636" s="7">
        <f t="shared" si="167"/>
        <v>0.58482799176712741</v>
      </c>
    </row>
    <row r="2637" spans="1:19" ht="15.6">
      <c r="A2637" s="2">
        <v>3044</v>
      </c>
      <c r="B2637" s="3">
        <v>46377</v>
      </c>
      <c r="C2637" s="4">
        <f>YEAR(SalesDataTable[[#This Row],[Order Date]])</f>
        <v>2026</v>
      </c>
      <c r="D2637" s="10" t="str">
        <f>"Q"&amp;ROUNDUP(MONTH(SalesDataTable[[#This Row],[Order Date]])/3,0)</f>
        <v>Q4</v>
      </c>
      <c r="E2637" s="4" t="str">
        <f>TEXT(SalesDataTable[[#This Row],[Order Date]],"mmm")</f>
        <v>Dec</v>
      </c>
      <c r="F2637" s="4" t="s">
        <v>6</v>
      </c>
      <c r="G2637" s="4" t="s">
        <v>27</v>
      </c>
      <c r="H2637" s="4" t="s">
        <v>8</v>
      </c>
      <c r="I2637" s="4" t="s">
        <v>16</v>
      </c>
      <c r="J2637" s="4" t="s">
        <v>4</v>
      </c>
      <c r="K2637" s="4" t="s">
        <v>26</v>
      </c>
      <c r="L2637" s="8">
        <v>4</v>
      </c>
      <c r="M2637" s="5">
        <v>40.64</v>
      </c>
      <c r="N2637" s="6">
        <v>0.1</v>
      </c>
      <c r="O2637" s="5">
        <v>16.260000000000002</v>
      </c>
      <c r="P2637" s="5">
        <f t="shared" si="164"/>
        <v>146.304</v>
      </c>
      <c r="Q2637" s="5">
        <f t="shared" si="165"/>
        <v>65.040000000000006</v>
      </c>
      <c r="R2637" s="5">
        <f t="shared" si="166"/>
        <v>81.263999999999996</v>
      </c>
      <c r="S2637" s="7">
        <f t="shared" si="167"/>
        <v>0.55544619422572172</v>
      </c>
    </row>
    <row r="2638" spans="1:19" ht="15.6">
      <c r="A2638" s="2">
        <v>3065</v>
      </c>
      <c r="B2638" s="3">
        <v>46377</v>
      </c>
      <c r="C2638" s="4">
        <f>YEAR(SalesDataTable[[#This Row],[Order Date]])</f>
        <v>2026</v>
      </c>
      <c r="D2638" s="10" t="str">
        <f>"Q"&amp;ROUNDUP(MONTH(SalesDataTable[[#This Row],[Order Date]])/3,0)</f>
        <v>Q4</v>
      </c>
      <c r="E2638" s="4" t="str">
        <f>TEXT(SalesDataTable[[#This Row],[Order Date]],"mmm")</f>
        <v>Dec</v>
      </c>
      <c r="F2638" s="4" t="s">
        <v>11</v>
      </c>
      <c r="G2638" s="4" t="s">
        <v>39</v>
      </c>
      <c r="H2638" s="4" t="s">
        <v>2</v>
      </c>
      <c r="I2638" s="4" t="s">
        <v>13</v>
      </c>
      <c r="J2638" s="4" t="s">
        <v>23</v>
      </c>
      <c r="K2638" s="4" t="s">
        <v>40</v>
      </c>
      <c r="L2638" s="8">
        <v>3</v>
      </c>
      <c r="M2638" s="5">
        <v>81.510000000000005</v>
      </c>
      <c r="N2638" s="6">
        <v>0.05</v>
      </c>
      <c r="O2638" s="5">
        <v>39.9</v>
      </c>
      <c r="P2638" s="5">
        <f t="shared" si="164"/>
        <v>232.30350000000001</v>
      </c>
      <c r="Q2638" s="5">
        <f t="shared" si="165"/>
        <v>119.69999999999999</v>
      </c>
      <c r="R2638" s="5">
        <f t="shared" si="166"/>
        <v>112.60350000000003</v>
      </c>
      <c r="S2638" s="7">
        <f t="shared" si="167"/>
        <v>0.48472580051527425</v>
      </c>
    </row>
    <row r="2639" spans="1:19" ht="15.6">
      <c r="A2639" s="2">
        <v>3365</v>
      </c>
      <c r="B2639" s="3">
        <v>46377</v>
      </c>
      <c r="C2639" s="4">
        <f>YEAR(SalesDataTable[[#This Row],[Order Date]])</f>
        <v>2026</v>
      </c>
      <c r="D2639" s="10" t="str">
        <f>"Q"&amp;ROUNDUP(MONTH(SalesDataTable[[#This Row],[Order Date]])/3,0)</f>
        <v>Q4</v>
      </c>
      <c r="E2639" s="4" t="str">
        <f>TEXT(SalesDataTable[[#This Row],[Order Date]],"mmm")</f>
        <v>Dec</v>
      </c>
      <c r="F2639" s="4" t="s">
        <v>20</v>
      </c>
      <c r="G2639" s="4" t="s">
        <v>31</v>
      </c>
      <c r="H2639" s="4" t="s">
        <v>19</v>
      </c>
      <c r="I2639" s="4" t="s">
        <v>13</v>
      </c>
      <c r="J2639" s="4" t="s">
        <v>34</v>
      </c>
      <c r="K2639" s="4" t="s">
        <v>38</v>
      </c>
      <c r="L2639" s="8">
        <v>2</v>
      </c>
      <c r="M2639" s="5">
        <v>122.4</v>
      </c>
      <c r="N2639" s="6">
        <v>0.1</v>
      </c>
      <c r="O2639" s="5">
        <v>71.09</v>
      </c>
      <c r="P2639" s="5">
        <f t="shared" si="164"/>
        <v>220.32000000000002</v>
      </c>
      <c r="Q2639" s="5">
        <f t="shared" si="165"/>
        <v>142.18</v>
      </c>
      <c r="R2639" s="5">
        <f t="shared" si="166"/>
        <v>78.140000000000015</v>
      </c>
      <c r="S2639" s="7">
        <f t="shared" si="167"/>
        <v>0.35466594045025424</v>
      </c>
    </row>
    <row r="2640" spans="1:19" ht="15.6">
      <c r="A2640" s="2">
        <v>4042</v>
      </c>
      <c r="B2640" s="3">
        <v>46377</v>
      </c>
      <c r="C2640" s="4">
        <f>YEAR(SalesDataTable[[#This Row],[Order Date]])</f>
        <v>2026</v>
      </c>
      <c r="D2640" s="10" t="str">
        <f>"Q"&amp;ROUNDUP(MONTH(SalesDataTable[[#This Row],[Order Date]])/3,0)</f>
        <v>Q4</v>
      </c>
      <c r="E2640" s="4" t="str">
        <f>TEXT(SalesDataTable[[#This Row],[Order Date]],"mmm")</f>
        <v>Dec</v>
      </c>
      <c r="F2640" s="4" t="s">
        <v>0</v>
      </c>
      <c r="G2640" s="4" t="s">
        <v>36</v>
      </c>
      <c r="H2640" s="4" t="s">
        <v>28</v>
      </c>
      <c r="I2640" s="4" t="s">
        <v>3</v>
      </c>
      <c r="J2640" s="4" t="s">
        <v>14</v>
      </c>
      <c r="K2640" s="4" t="s">
        <v>32</v>
      </c>
      <c r="L2640" s="8">
        <v>1</v>
      </c>
      <c r="M2640" s="5">
        <v>45.94</v>
      </c>
      <c r="N2640" s="6">
        <v>0.05</v>
      </c>
      <c r="O2640" s="5">
        <v>18.100000000000001</v>
      </c>
      <c r="P2640" s="5">
        <f t="shared" si="164"/>
        <v>43.642999999999994</v>
      </c>
      <c r="Q2640" s="5">
        <f t="shared" si="165"/>
        <v>18.100000000000001</v>
      </c>
      <c r="R2640" s="5">
        <f t="shared" si="166"/>
        <v>25.542999999999992</v>
      </c>
      <c r="S2640" s="7">
        <f t="shared" si="167"/>
        <v>0.58527140664024002</v>
      </c>
    </row>
    <row r="2641" spans="1:19" ht="15.6">
      <c r="A2641" s="2">
        <v>4635</v>
      </c>
      <c r="B2641" s="3">
        <v>46377</v>
      </c>
      <c r="C2641" s="4">
        <f>YEAR(SalesDataTable[[#This Row],[Order Date]])</f>
        <v>2026</v>
      </c>
      <c r="D2641" s="10" t="str">
        <f>"Q"&amp;ROUNDUP(MONTH(SalesDataTable[[#This Row],[Order Date]])/3,0)</f>
        <v>Q4</v>
      </c>
      <c r="E2641" s="4" t="str">
        <f>TEXT(SalesDataTable[[#This Row],[Order Date]],"mmm")</f>
        <v>Dec</v>
      </c>
      <c r="F2641" s="4" t="s">
        <v>20</v>
      </c>
      <c r="G2641" s="4" t="s">
        <v>47</v>
      </c>
      <c r="H2641" s="4" t="s">
        <v>8</v>
      </c>
      <c r="I2641" s="4" t="s">
        <v>3</v>
      </c>
      <c r="J2641" s="4" t="s">
        <v>23</v>
      </c>
      <c r="K2641" s="4" t="s">
        <v>29</v>
      </c>
      <c r="L2641" s="8">
        <v>15</v>
      </c>
      <c r="M2641" s="5">
        <v>196.89</v>
      </c>
      <c r="N2641" s="6">
        <v>0.15</v>
      </c>
      <c r="O2641" s="5">
        <v>105.09</v>
      </c>
      <c r="P2641" s="5">
        <f t="shared" si="164"/>
        <v>2510.3474999999999</v>
      </c>
      <c r="Q2641" s="5">
        <f t="shared" si="165"/>
        <v>1576.3500000000001</v>
      </c>
      <c r="R2641" s="5">
        <f t="shared" si="166"/>
        <v>933.99749999999972</v>
      </c>
      <c r="S2641" s="7">
        <f t="shared" si="167"/>
        <v>0.37205904760197533</v>
      </c>
    </row>
    <row r="2642" spans="1:19" ht="15.6">
      <c r="A2642" s="2">
        <v>4748</v>
      </c>
      <c r="B2642" s="3">
        <v>46377</v>
      </c>
      <c r="C2642" s="4">
        <f>YEAR(SalesDataTable[[#This Row],[Order Date]])</f>
        <v>2026</v>
      </c>
      <c r="D2642" s="10" t="str">
        <f>"Q"&amp;ROUNDUP(MONTH(SalesDataTable[[#This Row],[Order Date]])/3,0)</f>
        <v>Q4</v>
      </c>
      <c r="E2642" s="4" t="str">
        <f>TEXT(SalesDataTable[[#This Row],[Order Date]],"mmm")</f>
        <v>Dec</v>
      </c>
      <c r="F2642" s="4" t="s">
        <v>20</v>
      </c>
      <c r="G2642" s="4" t="s">
        <v>47</v>
      </c>
      <c r="H2642" s="4" t="s">
        <v>19</v>
      </c>
      <c r="I2642" s="4" t="s">
        <v>16</v>
      </c>
      <c r="J2642" s="4" t="s">
        <v>4</v>
      </c>
      <c r="K2642" s="4" t="s">
        <v>22</v>
      </c>
      <c r="L2642" s="8">
        <v>1</v>
      </c>
      <c r="M2642" s="5">
        <v>51.18</v>
      </c>
      <c r="N2642" s="6">
        <v>0.05</v>
      </c>
      <c r="O2642" s="5">
        <v>22.98</v>
      </c>
      <c r="P2642" s="5">
        <f t="shared" si="164"/>
        <v>48.620999999999995</v>
      </c>
      <c r="Q2642" s="5">
        <f t="shared" si="165"/>
        <v>22.98</v>
      </c>
      <c r="R2642" s="5">
        <f t="shared" si="166"/>
        <v>25.640999999999995</v>
      </c>
      <c r="S2642" s="7">
        <f t="shared" si="167"/>
        <v>0.52736471894860237</v>
      </c>
    </row>
    <row r="2643" spans="1:19" ht="15.6">
      <c r="A2643" s="2">
        <v>342</v>
      </c>
      <c r="B2643" s="3">
        <v>46378</v>
      </c>
      <c r="C2643" s="4">
        <f>YEAR(SalesDataTable[[#This Row],[Order Date]])</f>
        <v>2026</v>
      </c>
      <c r="D2643" s="10" t="str">
        <f>"Q"&amp;ROUNDUP(MONTH(SalesDataTable[[#This Row],[Order Date]])/3,0)</f>
        <v>Q4</v>
      </c>
      <c r="E2643" s="4" t="str">
        <f>TEXT(SalesDataTable[[#This Row],[Order Date]],"mmm")</f>
        <v>Dec</v>
      </c>
      <c r="F2643" s="4" t="s">
        <v>6</v>
      </c>
      <c r="G2643" s="4" t="s">
        <v>27</v>
      </c>
      <c r="H2643" s="4" t="s">
        <v>19</v>
      </c>
      <c r="I2643" s="4" t="s">
        <v>13</v>
      </c>
      <c r="J2643" s="4" t="s">
        <v>4</v>
      </c>
      <c r="K2643" s="4" t="s">
        <v>26</v>
      </c>
      <c r="L2643" s="8">
        <v>3</v>
      </c>
      <c r="M2643" s="5">
        <v>40.78</v>
      </c>
      <c r="N2643" s="6">
        <v>0.15</v>
      </c>
      <c r="O2643" s="5">
        <v>16.73</v>
      </c>
      <c r="P2643" s="5">
        <f t="shared" si="164"/>
        <v>103.989</v>
      </c>
      <c r="Q2643" s="5">
        <f t="shared" si="165"/>
        <v>50.19</v>
      </c>
      <c r="R2643" s="5">
        <f t="shared" si="166"/>
        <v>53.799000000000007</v>
      </c>
      <c r="S2643" s="7">
        <f t="shared" si="167"/>
        <v>0.51735279693044456</v>
      </c>
    </row>
    <row r="2644" spans="1:19" ht="15.6">
      <c r="A2644" s="2">
        <v>676</v>
      </c>
      <c r="B2644" s="3">
        <v>46378</v>
      </c>
      <c r="C2644" s="4">
        <f>YEAR(SalesDataTable[[#This Row],[Order Date]])</f>
        <v>2026</v>
      </c>
      <c r="D2644" s="10" t="str">
        <f>"Q"&amp;ROUNDUP(MONTH(SalesDataTable[[#This Row],[Order Date]])/3,0)</f>
        <v>Q4</v>
      </c>
      <c r="E2644" s="4" t="str">
        <f>TEXT(SalesDataTable[[#This Row],[Order Date]],"mmm")</f>
        <v>Dec</v>
      </c>
      <c r="F2644" s="4" t="s">
        <v>11</v>
      </c>
      <c r="G2644" s="4" t="s">
        <v>18</v>
      </c>
      <c r="H2644" s="4" t="s">
        <v>28</v>
      </c>
      <c r="I2644" s="4" t="s">
        <v>3</v>
      </c>
      <c r="J2644" s="4" t="s">
        <v>23</v>
      </c>
      <c r="K2644" s="4" t="s">
        <v>29</v>
      </c>
      <c r="L2644" s="8">
        <v>1</v>
      </c>
      <c r="M2644" s="5">
        <v>195.63</v>
      </c>
      <c r="N2644" s="6">
        <v>0.05</v>
      </c>
      <c r="O2644" s="5">
        <v>102.13</v>
      </c>
      <c r="P2644" s="5">
        <f t="shared" si="164"/>
        <v>185.84849999999997</v>
      </c>
      <c r="Q2644" s="5">
        <f t="shared" si="165"/>
        <v>102.13</v>
      </c>
      <c r="R2644" s="5">
        <f t="shared" si="166"/>
        <v>83.718499999999977</v>
      </c>
      <c r="S2644" s="7">
        <f t="shared" si="167"/>
        <v>0.45046637449320276</v>
      </c>
    </row>
    <row r="2645" spans="1:19" ht="15.6">
      <c r="A2645" s="2">
        <v>1912</v>
      </c>
      <c r="B2645" s="3">
        <v>46378</v>
      </c>
      <c r="C2645" s="4">
        <f>YEAR(SalesDataTable[[#This Row],[Order Date]])</f>
        <v>2026</v>
      </c>
      <c r="D2645" s="10" t="str">
        <f>"Q"&amp;ROUNDUP(MONTH(SalesDataTable[[#This Row],[Order Date]])/3,0)</f>
        <v>Q4</v>
      </c>
      <c r="E2645" s="4" t="str">
        <f>TEXT(SalesDataTable[[#This Row],[Order Date]],"mmm")</f>
        <v>Dec</v>
      </c>
      <c r="F2645" s="4" t="s">
        <v>11</v>
      </c>
      <c r="G2645" s="4" t="s">
        <v>25</v>
      </c>
      <c r="H2645" s="4" t="s">
        <v>8</v>
      </c>
      <c r="I2645" s="4" t="s">
        <v>3</v>
      </c>
      <c r="J2645" s="4" t="s">
        <v>14</v>
      </c>
      <c r="K2645" s="4" t="s">
        <v>44</v>
      </c>
      <c r="L2645" s="8">
        <v>10</v>
      </c>
      <c r="M2645" s="5">
        <v>134.86000000000001</v>
      </c>
      <c r="N2645" s="6">
        <v>0.1</v>
      </c>
      <c r="O2645" s="5">
        <v>65.3</v>
      </c>
      <c r="P2645" s="5">
        <f t="shared" si="164"/>
        <v>1213.7400000000002</v>
      </c>
      <c r="Q2645" s="5">
        <f t="shared" si="165"/>
        <v>653</v>
      </c>
      <c r="R2645" s="5">
        <f t="shared" si="166"/>
        <v>560.74000000000024</v>
      </c>
      <c r="S2645" s="7">
        <f t="shared" si="167"/>
        <v>0.46199350767050612</v>
      </c>
    </row>
    <row r="2646" spans="1:19" ht="15.6">
      <c r="A2646" s="2">
        <v>2065</v>
      </c>
      <c r="B2646" s="3">
        <v>46378</v>
      </c>
      <c r="C2646" s="4">
        <f>YEAR(SalesDataTable[[#This Row],[Order Date]])</f>
        <v>2026</v>
      </c>
      <c r="D2646" s="10" t="str">
        <f>"Q"&amp;ROUNDUP(MONTH(SalesDataTable[[#This Row],[Order Date]])/3,0)</f>
        <v>Q4</v>
      </c>
      <c r="E2646" s="4" t="str">
        <f>TEXT(SalesDataTable[[#This Row],[Order Date]],"mmm")</f>
        <v>Dec</v>
      </c>
      <c r="F2646" s="4" t="s">
        <v>20</v>
      </c>
      <c r="G2646" s="4" t="s">
        <v>21</v>
      </c>
      <c r="H2646" s="4" t="s">
        <v>2</v>
      </c>
      <c r="I2646" s="4" t="s">
        <v>13</v>
      </c>
      <c r="J2646" s="4" t="s">
        <v>4</v>
      </c>
      <c r="K2646" s="4" t="s">
        <v>5</v>
      </c>
      <c r="L2646" s="8">
        <v>1</v>
      </c>
      <c r="M2646" s="5">
        <v>83.15</v>
      </c>
      <c r="N2646" s="6">
        <v>0</v>
      </c>
      <c r="O2646" s="5">
        <v>42.3</v>
      </c>
      <c r="P2646" s="5">
        <f t="shared" si="164"/>
        <v>83.15</v>
      </c>
      <c r="Q2646" s="5">
        <f t="shared" si="165"/>
        <v>42.3</v>
      </c>
      <c r="R2646" s="5">
        <f t="shared" si="166"/>
        <v>40.850000000000009</v>
      </c>
      <c r="S2646" s="7">
        <f t="shared" si="167"/>
        <v>0.49128081779915822</v>
      </c>
    </row>
    <row r="2647" spans="1:19" ht="15.6">
      <c r="A2647" s="2">
        <v>3136</v>
      </c>
      <c r="B2647" s="3">
        <v>46378</v>
      </c>
      <c r="C2647" s="4">
        <f>YEAR(SalesDataTable[[#This Row],[Order Date]])</f>
        <v>2026</v>
      </c>
      <c r="D2647" s="10" t="str">
        <f>"Q"&amp;ROUNDUP(MONTH(SalesDataTable[[#This Row],[Order Date]])/3,0)</f>
        <v>Q4</v>
      </c>
      <c r="E2647" s="4" t="str">
        <f>TEXT(SalesDataTable[[#This Row],[Order Date]],"mmm")</f>
        <v>Dec</v>
      </c>
      <c r="F2647" s="4" t="s">
        <v>6</v>
      </c>
      <c r="G2647" s="4" t="s">
        <v>27</v>
      </c>
      <c r="H2647" s="4" t="s">
        <v>28</v>
      </c>
      <c r="I2647" s="4" t="s">
        <v>16</v>
      </c>
      <c r="J2647" s="4" t="s">
        <v>4</v>
      </c>
      <c r="K2647" s="4" t="s">
        <v>5</v>
      </c>
      <c r="L2647" s="8">
        <v>1</v>
      </c>
      <c r="M2647" s="5">
        <v>81.599999999999994</v>
      </c>
      <c r="N2647" s="6">
        <v>0.15</v>
      </c>
      <c r="O2647" s="5">
        <v>42</v>
      </c>
      <c r="P2647" s="5">
        <f t="shared" si="164"/>
        <v>69.36</v>
      </c>
      <c r="Q2647" s="5">
        <f t="shared" si="165"/>
        <v>42</v>
      </c>
      <c r="R2647" s="5">
        <f t="shared" si="166"/>
        <v>27.36</v>
      </c>
      <c r="S2647" s="7">
        <f t="shared" si="167"/>
        <v>0.3944636678200692</v>
      </c>
    </row>
    <row r="2648" spans="1:19" ht="15.6">
      <c r="A2648" s="2">
        <v>3423</v>
      </c>
      <c r="B2648" s="3">
        <v>46378</v>
      </c>
      <c r="C2648" s="4">
        <f>YEAR(SalesDataTable[[#This Row],[Order Date]])</f>
        <v>2026</v>
      </c>
      <c r="D2648" s="10" t="str">
        <f>"Q"&amp;ROUNDUP(MONTH(SalesDataTable[[#This Row],[Order Date]])/3,0)</f>
        <v>Q4</v>
      </c>
      <c r="E2648" s="4" t="str">
        <f>TEXT(SalesDataTable[[#This Row],[Order Date]],"mmm")</f>
        <v>Dec</v>
      </c>
      <c r="F2648" s="4" t="s">
        <v>20</v>
      </c>
      <c r="G2648" s="4" t="s">
        <v>31</v>
      </c>
      <c r="H2648" s="4" t="s">
        <v>19</v>
      </c>
      <c r="I2648" s="4" t="s">
        <v>16</v>
      </c>
      <c r="J2648" s="4" t="s">
        <v>14</v>
      </c>
      <c r="K2648" s="4" t="s">
        <v>32</v>
      </c>
      <c r="L2648" s="8">
        <v>5</v>
      </c>
      <c r="M2648" s="5">
        <v>47.67</v>
      </c>
      <c r="N2648" s="6">
        <v>0.1</v>
      </c>
      <c r="O2648" s="5">
        <v>17.84</v>
      </c>
      <c r="P2648" s="5">
        <f t="shared" si="164"/>
        <v>214.51500000000001</v>
      </c>
      <c r="Q2648" s="5">
        <f t="shared" si="165"/>
        <v>89.2</v>
      </c>
      <c r="R2648" s="5">
        <f t="shared" si="166"/>
        <v>125.31500000000001</v>
      </c>
      <c r="S2648" s="7">
        <f t="shared" si="167"/>
        <v>0.5841782625923595</v>
      </c>
    </row>
    <row r="2649" spans="1:19" ht="15.6">
      <c r="A2649" s="2">
        <v>3746</v>
      </c>
      <c r="B2649" s="3">
        <v>46378</v>
      </c>
      <c r="C2649" s="4">
        <f>YEAR(SalesDataTable[[#This Row],[Order Date]])</f>
        <v>2026</v>
      </c>
      <c r="D2649" s="10" t="str">
        <f>"Q"&amp;ROUNDUP(MONTH(SalesDataTable[[#This Row],[Order Date]])/3,0)</f>
        <v>Q4</v>
      </c>
      <c r="E2649" s="4" t="str">
        <f>TEXT(SalesDataTable[[#This Row],[Order Date]],"mmm")</f>
        <v>Dec</v>
      </c>
      <c r="F2649" s="4" t="s">
        <v>20</v>
      </c>
      <c r="G2649" s="4" t="s">
        <v>31</v>
      </c>
      <c r="H2649" s="4" t="s">
        <v>19</v>
      </c>
      <c r="I2649" s="4" t="s">
        <v>16</v>
      </c>
      <c r="J2649" s="4" t="s">
        <v>4</v>
      </c>
      <c r="K2649" s="4" t="s">
        <v>22</v>
      </c>
      <c r="L2649" s="8">
        <v>2</v>
      </c>
      <c r="M2649" s="5">
        <v>50.96</v>
      </c>
      <c r="N2649" s="6">
        <v>0.15</v>
      </c>
      <c r="O2649" s="5">
        <v>22.59</v>
      </c>
      <c r="P2649" s="5">
        <f t="shared" si="164"/>
        <v>86.632000000000005</v>
      </c>
      <c r="Q2649" s="5">
        <f t="shared" si="165"/>
        <v>45.18</v>
      </c>
      <c r="R2649" s="5">
        <f t="shared" si="166"/>
        <v>41.452000000000005</v>
      </c>
      <c r="S2649" s="7">
        <f t="shared" si="167"/>
        <v>0.47848370117277683</v>
      </c>
    </row>
    <row r="2650" spans="1:19" ht="15.6">
      <c r="A2650" s="2">
        <v>1198</v>
      </c>
      <c r="B2650" s="3">
        <v>46379</v>
      </c>
      <c r="C2650" s="4">
        <f>YEAR(SalesDataTable[[#This Row],[Order Date]])</f>
        <v>2026</v>
      </c>
      <c r="D2650" s="10" t="str">
        <f>"Q"&amp;ROUNDUP(MONTH(SalesDataTable[[#This Row],[Order Date]])/3,0)</f>
        <v>Q4</v>
      </c>
      <c r="E2650" s="4" t="str">
        <f>TEXT(SalesDataTable[[#This Row],[Order Date]],"mmm")</f>
        <v>Dec</v>
      </c>
      <c r="F2650" s="4" t="s">
        <v>20</v>
      </c>
      <c r="G2650" s="4" t="s">
        <v>31</v>
      </c>
      <c r="H2650" s="4" t="s">
        <v>19</v>
      </c>
      <c r="I2650" s="4" t="s">
        <v>13</v>
      </c>
      <c r="J2650" s="4" t="s">
        <v>14</v>
      </c>
      <c r="K2650" s="4" t="s">
        <v>32</v>
      </c>
      <c r="L2650" s="8">
        <v>5</v>
      </c>
      <c r="M2650" s="5">
        <v>47.69</v>
      </c>
      <c r="N2650" s="6">
        <v>0.05</v>
      </c>
      <c r="O2650" s="5">
        <v>18.23</v>
      </c>
      <c r="P2650" s="5">
        <f t="shared" si="164"/>
        <v>226.52749999999997</v>
      </c>
      <c r="Q2650" s="5">
        <f t="shared" si="165"/>
        <v>91.15</v>
      </c>
      <c r="R2650" s="5">
        <f t="shared" si="166"/>
        <v>135.37749999999997</v>
      </c>
      <c r="S2650" s="7">
        <f t="shared" si="167"/>
        <v>0.59762059794064726</v>
      </c>
    </row>
    <row r="2651" spans="1:19" ht="15.6">
      <c r="A2651" s="2">
        <v>2123</v>
      </c>
      <c r="B2651" s="3">
        <v>46379</v>
      </c>
      <c r="C2651" s="4">
        <f>YEAR(SalesDataTable[[#This Row],[Order Date]])</f>
        <v>2026</v>
      </c>
      <c r="D2651" s="10" t="str">
        <f>"Q"&amp;ROUNDUP(MONTH(SalesDataTable[[#This Row],[Order Date]])/3,0)</f>
        <v>Q4</v>
      </c>
      <c r="E2651" s="4" t="str">
        <f>TEXT(SalesDataTable[[#This Row],[Order Date]],"mmm")</f>
        <v>Dec</v>
      </c>
      <c r="F2651" s="4" t="s">
        <v>20</v>
      </c>
      <c r="G2651" s="4" t="s">
        <v>33</v>
      </c>
      <c r="H2651" s="4" t="s">
        <v>2</v>
      </c>
      <c r="I2651" s="4" t="s">
        <v>3</v>
      </c>
      <c r="J2651" s="4" t="s">
        <v>9</v>
      </c>
      <c r="K2651" s="4" t="s">
        <v>10</v>
      </c>
      <c r="L2651" s="8">
        <v>1</v>
      </c>
      <c r="M2651" s="5">
        <v>91.08</v>
      </c>
      <c r="N2651" s="6">
        <v>0.2</v>
      </c>
      <c r="O2651" s="5">
        <v>46.14</v>
      </c>
      <c r="P2651" s="5">
        <f t="shared" si="164"/>
        <v>72.864000000000004</v>
      </c>
      <c r="Q2651" s="5">
        <f t="shared" si="165"/>
        <v>46.14</v>
      </c>
      <c r="R2651" s="5">
        <f t="shared" si="166"/>
        <v>26.724000000000004</v>
      </c>
      <c r="S2651" s="7">
        <f t="shared" si="167"/>
        <v>0.36676548089591571</v>
      </c>
    </row>
    <row r="2652" spans="1:19" ht="15.6">
      <c r="A2652" s="2">
        <v>2586</v>
      </c>
      <c r="B2652" s="3">
        <v>46379</v>
      </c>
      <c r="C2652" s="4">
        <f>YEAR(SalesDataTable[[#This Row],[Order Date]])</f>
        <v>2026</v>
      </c>
      <c r="D2652" s="10" t="str">
        <f>"Q"&amp;ROUNDUP(MONTH(SalesDataTable[[#This Row],[Order Date]])/3,0)</f>
        <v>Q4</v>
      </c>
      <c r="E2652" s="4" t="str">
        <f>TEXT(SalesDataTable[[#This Row],[Order Date]],"mmm")</f>
        <v>Dec</v>
      </c>
      <c r="F2652" s="4" t="s">
        <v>6</v>
      </c>
      <c r="G2652" s="4" t="s">
        <v>49</v>
      </c>
      <c r="H2652" s="4" t="s">
        <v>19</v>
      </c>
      <c r="I2652" s="4" t="s">
        <v>13</v>
      </c>
      <c r="J2652" s="4" t="s">
        <v>9</v>
      </c>
      <c r="K2652" s="4" t="s">
        <v>17</v>
      </c>
      <c r="L2652" s="8">
        <v>1</v>
      </c>
      <c r="M2652" s="5">
        <v>143.84</v>
      </c>
      <c r="N2652" s="6">
        <v>0.15</v>
      </c>
      <c r="O2652" s="5">
        <v>78.17</v>
      </c>
      <c r="P2652" s="5">
        <f t="shared" si="164"/>
        <v>122.264</v>
      </c>
      <c r="Q2652" s="5">
        <f t="shared" si="165"/>
        <v>78.17</v>
      </c>
      <c r="R2652" s="5">
        <f t="shared" si="166"/>
        <v>44.093999999999994</v>
      </c>
      <c r="S2652" s="7">
        <f t="shared" si="167"/>
        <v>0.360645815612118</v>
      </c>
    </row>
    <row r="2653" spans="1:19" ht="15.6">
      <c r="A2653" s="2">
        <v>3048</v>
      </c>
      <c r="B2653" s="3">
        <v>46379</v>
      </c>
      <c r="C2653" s="4">
        <f>YEAR(SalesDataTable[[#This Row],[Order Date]])</f>
        <v>2026</v>
      </c>
      <c r="D2653" s="10" t="str">
        <f>"Q"&amp;ROUNDUP(MONTH(SalesDataTable[[#This Row],[Order Date]])/3,0)</f>
        <v>Q4</v>
      </c>
      <c r="E2653" s="4" t="str">
        <f>TEXT(SalesDataTable[[#This Row],[Order Date]],"mmm")</f>
        <v>Dec</v>
      </c>
      <c r="F2653" s="4" t="s">
        <v>6</v>
      </c>
      <c r="G2653" s="4" t="s">
        <v>27</v>
      </c>
      <c r="H2653" s="4" t="s">
        <v>2</v>
      </c>
      <c r="I2653" s="4" t="s">
        <v>13</v>
      </c>
      <c r="J2653" s="4" t="s">
        <v>4</v>
      </c>
      <c r="K2653" s="4" t="s">
        <v>30</v>
      </c>
      <c r="L2653" s="8">
        <v>1</v>
      </c>
      <c r="M2653" s="5">
        <v>102.66</v>
      </c>
      <c r="N2653" s="6">
        <v>0.05</v>
      </c>
      <c r="O2653" s="5">
        <v>49.2</v>
      </c>
      <c r="P2653" s="5">
        <f t="shared" si="164"/>
        <v>97.526999999999987</v>
      </c>
      <c r="Q2653" s="5">
        <f t="shared" si="165"/>
        <v>49.2</v>
      </c>
      <c r="R2653" s="5">
        <f t="shared" si="166"/>
        <v>48.326999999999984</v>
      </c>
      <c r="S2653" s="7">
        <f t="shared" si="167"/>
        <v>0.4955243163431664</v>
      </c>
    </row>
    <row r="2654" spans="1:19" ht="15.6">
      <c r="A2654" s="2">
        <v>3838</v>
      </c>
      <c r="B2654" s="3">
        <v>46379</v>
      </c>
      <c r="C2654" s="4">
        <f>YEAR(SalesDataTable[[#This Row],[Order Date]])</f>
        <v>2026</v>
      </c>
      <c r="D2654" s="10" t="str">
        <f>"Q"&amp;ROUNDUP(MONTH(SalesDataTable[[#This Row],[Order Date]])/3,0)</f>
        <v>Q4</v>
      </c>
      <c r="E2654" s="4" t="str">
        <f>TEXT(SalesDataTable[[#This Row],[Order Date]],"mmm")</f>
        <v>Dec</v>
      </c>
      <c r="F2654" s="4" t="s">
        <v>6</v>
      </c>
      <c r="G2654" s="4" t="s">
        <v>41</v>
      </c>
      <c r="H2654" s="4" t="s">
        <v>19</v>
      </c>
      <c r="I2654" s="4" t="s">
        <v>13</v>
      </c>
      <c r="J2654" s="4" t="s">
        <v>34</v>
      </c>
      <c r="K2654" s="4" t="s">
        <v>35</v>
      </c>
      <c r="L2654" s="8">
        <v>2</v>
      </c>
      <c r="M2654" s="5">
        <v>40.32</v>
      </c>
      <c r="N2654" s="6">
        <v>0</v>
      </c>
      <c r="O2654" s="5">
        <v>14.39</v>
      </c>
      <c r="P2654" s="5">
        <f t="shared" si="164"/>
        <v>80.64</v>
      </c>
      <c r="Q2654" s="5">
        <f t="shared" si="165"/>
        <v>28.78</v>
      </c>
      <c r="R2654" s="5">
        <f t="shared" si="166"/>
        <v>51.86</v>
      </c>
      <c r="S2654" s="7">
        <f t="shared" si="167"/>
        <v>0.64310515873015872</v>
      </c>
    </row>
    <row r="2655" spans="1:19" ht="15.6">
      <c r="A2655" s="2">
        <v>4718</v>
      </c>
      <c r="B2655" s="3">
        <v>46379</v>
      </c>
      <c r="C2655" s="4">
        <f>YEAR(SalesDataTable[[#This Row],[Order Date]])</f>
        <v>2026</v>
      </c>
      <c r="D2655" s="10" t="str">
        <f>"Q"&amp;ROUNDUP(MONTH(SalesDataTable[[#This Row],[Order Date]])/3,0)</f>
        <v>Q4</v>
      </c>
      <c r="E2655" s="4" t="str">
        <f>TEXT(SalesDataTable[[#This Row],[Order Date]],"mmm")</f>
        <v>Dec</v>
      </c>
      <c r="F2655" s="4" t="s">
        <v>0</v>
      </c>
      <c r="G2655" s="4" t="s">
        <v>1</v>
      </c>
      <c r="H2655" s="4" t="s">
        <v>19</v>
      </c>
      <c r="I2655" s="4" t="s">
        <v>3</v>
      </c>
      <c r="J2655" s="4" t="s">
        <v>9</v>
      </c>
      <c r="K2655" s="4" t="s">
        <v>37</v>
      </c>
      <c r="L2655" s="8">
        <v>1</v>
      </c>
      <c r="M2655" s="5">
        <v>157.58000000000001</v>
      </c>
      <c r="N2655" s="6">
        <v>0.1</v>
      </c>
      <c r="O2655" s="5">
        <v>80.37</v>
      </c>
      <c r="P2655" s="5">
        <f t="shared" si="164"/>
        <v>141.822</v>
      </c>
      <c r="Q2655" s="5">
        <f t="shared" si="165"/>
        <v>80.37</v>
      </c>
      <c r="R2655" s="5">
        <f t="shared" si="166"/>
        <v>61.451999999999998</v>
      </c>
      <c r="S2655" s="7">
        <f t="shared" si="167"/>
        <v>0.43330371874603374</v>
      </c>
    </row>
    <row r="2656" spans="1:19" ht="15.6">
      <c r="A2656" s="2">
        <v>4844</v>
      </c>
      <c r="B2656" s="3">
        <v>46379</v>
      </c>
      <c r="C2656" s="4">
        <f>YEAR(SalesDataTable[[#This Row],[Order Date]])</f>
        <v>2026</v>
      </c>
      <c r="D2656" s="10" t="str">
        <f>"Q"&amp;ROUNDUP(MONTH(SalesDataTable[[#This Row],[Order Date]])/3,0)</f>
        <v>Q4</v>
      </c>
      <c r="E2656" s="4" t="str">
        <f>TEXT(SalesDataTable[[#This Row],[Order Date]],"mmm")</f>
        <v>Dec</v>
      </c>
      <c r="F2656" s="4" t="s">
        <v>6</v>
      </c>
      <c r="G2656" s="4" t="s">
        <v>49</v>
      </c>
      <c r="H2656" s="4" t="s">
        <v>2</v>
      </c>
      <c r="I2656" s="4" t="s">
        <v>13</v>
      </c>
      <c r="J2656" s="4" t="s">
        <v>34</v>
      </c>
      <c r="K2656" s="4" t="s">
        <v>42</v>
      </c>
      <c r="L2656" s="8">
        <v>1</v>
      </c>
      <c r="M2656" s="5">
        <v>36.4</v>
      </c>
      <c r="N2656" s="6">
        <v>0</v>
      </c>
      <c r="O2656" s="5">
        <v>14.22</v>
      </c>
      <c r="P2656" s="5">
        <f t="shared" si="164"/>
        <v>36.4</v>
      </c>
      <c r="Q2656" s="5">
        <f t="shared" si="165"/>
        <v>14.22</v>
      </c>
      <c r="R2656" s="5">
        <f t="shared" si="166"/>
        <v>22.18</v>
      </c>
      <c r="S2656" s="7">
        <f t="shared" si="167"/>
        <v>0.6093406593406594</v>
      </c>
    </row>
    <row r="2657" spans="1:19" ht="15.6">
      <c r="A2657" s="2">
        <v>678</v>
      </c>
      <c r="B2657" s="3">
        <v>46380</v>
      </c>
      <c r="C2657" s="4">
        <f>YEAR(SalesDataTable[[#This Row],[Order Date]])</f>
        <v>2026</v>
      </c>
      <c r="D2657" s="10" t="str">
        <f>"Q"&amp;ROUNDUP(MONTH(SalesDataTable[[#This Row],[Order Date]])/3,0)</f>
        <v>Q4</v>
      </c>
      <c r="E2657" s="4" t="str">
        <f>TEXT(SalesDataTable[[#This Row],[Order Date]],"mmm")</f>
        <v>Dec</v>
      </c>
      <c r="F2657" s="4" t="s">
        <v>6</v>
      </c>
      <c r="G2657" s="4" t="s">
        <v>41</v>
      </c>
      <c r="H2657" s="4" t="s">
        <v>2</v>
      </c>
      <c r="I2657" s="4" t="s">
        <v>16</v>
      </c>
      <c r="J2657" s="4" t="s">
        <v>9</v>
      </c>
      <c r="K2657" s="4" t="s">
        <v>17</v>
      </c>
      <c r="L2657" s="8">
        <v>1</v>
      </c>
      <c r="M2657" s="5">
        <v>142.15</v>
      </c>
      <c r="N2657" s="6">
        <v>0.05</v>
      </c>
      <c r="O2657" s="5">
        <v>80.5</v>
      </c>
      <c r="P2657" s="5">
        <f t="shared" si="164"/>
        <v>135.04249999999999</v>
      </c>
      <c r="Q2657" s="5">
        <f t="shared" si="165"/>
        <v>80.5</v>
      </c>
      <c r="R2657" s="5">
        <f t="shared" si="166"/>
        <v>54.54249999999999</v>
      </c>
      <c r="S2657" s="7">
        <f t="shared" si="167"/>
        <v>0.40389136753244342</v>
      </c>
    </row>
    <row r="2658" spans="1:19" ht="15.6">
      <c r="A2658" s="2">
        <v>1706</v>
      </c>
      <c r="B2658" s="3">
        <v>46380</v>
      </c>
      <c r="C2658" s="4">
        <f>YEAR(SalesDataTable[[#This Row],[Order Date]])</f>
        <v>2026</v>
      </c>
      <c r="D2658" s="10" t="str">
        <f>"Q"&amp;ROUNDUP(MONTH(SalesDataTable[[#This Row],[Order Date]])/3,0)</f>
        <v>Q4</v>
      </c>
      <c r="E2658" s="4" t="str">
        <f>TEXT(SalesDataTable[[#This Row],[Order Date]],"mmm")</f>
        <v>Dec</v>
      </c>
      <c r="F2658" s="4" t="s">
        <v>0</v>
      </c>
      <c r="G2658" s="4" t="s">
        <v>1</v>
      </c>
      <c r="H2658" s="4" t="s">
        <v>2</v>
      </c>
      <c r="I2658" s="4" t="s">
        <v>3</v>
      </c>
      <c r="J2658" s="4" t="s">
        <v>23</v>
      </c>
      <c r="K2658" s="4" t="s">
        <v>24</v>
      </c>
      <c r="L2658" s="8">
        <v>2</v>
      </c>
      <c r="M2658" s="5">
        <v>332.38</v>
      </c>
      <c r="N2658" s="6">
        <v>0.05</v>
      </c>
      <c r="O2658" s="5">
        <v>192.16</v>
      </c>
      <c r="P2658" s="5">
        <f t="shared" si="164"/>
        <v>631.52199999999993</v>
      </c>
      <c r="Q2658" s="5">
        <f t="shared" si="165"/>
        <v>384.32</v>
      </c>
      <c r="R2658" s="5">
        <f t="shared" si="166"/>
        <v>247.20199999999994</v>
      </c>
      <c r="S2658" s="7">
        <f t="shared" si="167"/>
        <v>0.39143846136793331</v>
      </c>
    </row>
    <row r="2659" spans="1:19" ht="15.6">
      <c r="A2659" s="2">
        <v>3034</v>
      </c>
      <c r="B2659" s="3">
        <v>46380</v>
      </c>
      <c r="C2659" s="4">
        <f>YEAR(SalesDataTable[[#This Row],[Order Date]])</f>
        <v>2026</v>
      </c>
      <c r="D2659" s="10" t="str">
        <f>"Q"&amp;ROUNDUP(MONTH(SalesDataTable[[#This Row],[Order Date]])/3,0)</f>
        <v>Q4</v>
      </c>
      <c r="E2659" s="4" t="str">
        <f>TEXT(SalesDataTable[[#This Row],[Order Date]],"mmm")</f>
        <v>Dec</v>
      </c>
      <c r="F2659" s="4" t="s">
        <v>6</v>
      </c>
      <c r="G2659" s="4" t="s">
        <v>7</v>
      </c>
      <c r="H2659" s="4" t="s">
        <v>19</v>
      </c>
      <c r="I2659" s="4" t="s">
        <v>13</v>
      </c>
      <c r="J2659" s="4" t="s">
        <v>23</v>
      </c>
      <c r="K2659" s="4" t="s">
        <v>51</v>
      </c>
      <c r="L2659" s="8">
        <v>1</v>
      </c>
      <c r="M2659" s="5">
        <v>122.18</v>
      </c>
      <c r="N2659" s="6">
        <v>0.15</v>
      </c>
      <c r="O2659" s="5">
        <v>61.28</v>
      </c>
      <c r="P2659" s="5">
        <f t="shared" si="164"/>
        <v>103.85300000000001</v>
      </c>
      <c r="Q2659" s="5">
        <f t="shared" si="165"/>
        <v>61.28</v>
      </c>
      <c r="R2659" s="5">
        <f t="shared" si="166"/>
        <v>42.573000000000008</v>
      </c>
      <c r="S2659" s="7">
        <f t="shared" si="167"/>
        <v>0.40993519686479934</v>
      </c>
    </row>
    <row r="2660" spans="1:19" ht="15.6">
      <c r="A2660" s="2">
        <v>3883</v>
      </c>
      <c r="B2660" s="3">
        <v>46380</v>
      </c>
      <c r="C2660" s="4">
        <f>YEAR(SalesDataTable[[#This Row],[Order Date]])</f>
        <v>2026</v>
      </c>
      <c r="D2660" s="10" t="str">
        <f>"Q"&amp;ROUNDUP(MONTH(SalesDataTable[[#This Row],[Order Date]])/3,0)</f>
        <v>Q4</v>
      </c>
      <c r="E2660" s="4" t="str">
        <f>TEXT(SalesDataTable[[#This Row],[Order Date]],"mmm")</f>
        <v>Dec</v>
      </c>
      <c r="F2660" s="4" t="s">
        <v>0</v>
      </c>
      <c r="G2660" s="4" t="s">
        <v>1</v>
      </c>
      <c r="H2660" s="4" t="s">
        <v>2</v>
      </c>
      <c r="I2660" s="4" t="s">
        <v>13</v>
      </c>
      <c r="J2660" s="4" t="s">
        <v>23</v>
      </c>
      <c r="K2660" s="4" t="s">
        <v>51</v>
      </c>
      <c r="L2660" s="8">
        <v>1</v>
      </c>
      <c r="M2660" s="5">
        <v>125.66</v>
      </c>
      <c r="N2660" s="6">
        <v>0.15</v>
      </c>
      <c r="O2660" s="5">
        <v>60.6</v>
      </c>
      <c r="P2660" s="5">
        <f t="shared" si="164"/>
        <v>106.81099999999999</v>
      </c>
      <c r="Q2660" s="5">
        <f t="shared" si="165"/>
        <v>60.6</v>
      </c>
      <c r="R2660" s="5">
        <f t="shared" si="166"/>
        <v>46.210999999999991</v>
      </c>
      <c r="S2660" s="7">
        <f t="shared" si="167"/>
        <v>0.43264270533933763</v>
      </c>
    </row>
    <row r="2661" spans="1:19" ht="15.6">
      <c r="A2661" s="2">
        <v>4342</v>
      </c>
      <c r="B2661" s="3">
        <v>46380</v>
      </c>
      <c r="C2661" s="4">
        <f>YEAR(SalesDataTable[[#This Row],[Order Date]])</f>
        <v>2026</v>
      </c>
      <c r="D2661" s="10" t="str">
        <f>"Q"&amp;ROUNDUP(MONTH(SalesDataTable[[#This Row],[Order Date]])/3,0)</f>
        <v>Q4</v>
      </c>
      <c r="E2661" s="4" t="str">
        <f>TEXT(SalesDataTable[[#This Row],[Order Date]],"mmm")</f>
        <v>Dec</v>
      </c>
      <c r="F2661" s="4" t="s">
        <v>20</v>
      </c>
      <c r="G2661" s="4" t="s">
        <v>21</v>
      </c>
      <c r="H2661" s="4" t="s">
        <v>2</v>
      </c>
      <c r="I2661" s="4" t="s">
        <v>3</v>
      </c>
      <c r="J2661" s="4" t="s">
        <v>14</v>
      </c>
      <c r="K2661" s="4" t="s">
        <v>32</v>
      </c>
      <c r="L2661" s="8">
        <v>2</v>
      </c>
      <c r="M2661" s="5">
        <v>47.38</v>
      </c>
      <c r="N2661" s="6">
        <v>0.05</v>
      </c>
      <c r="O2661" s="5">
        <v>18.850000000000001</v>
      </c>
      <c r="P2661" s="5">
        <f t="shared" si="164"/>
        <v>90.022000000000006</v>
      </c>
      <c r="Q2661" s="5">
        <f t="shared" si="165"/>
        <v>37.700000000000003</v>
      </c>
      <c r="R2661" s="5">
        <f t="shared" si="166"/>
        <v>52.322000000000003</v>
      </c>
      <c r="S2661" s="7">
        <f t="shared" si="167"/>
        <v>0.58121348114905247</v>
      </c>
    </row>
    <row r="2662" spans="1:19" ht="15.6">
      <c r="A2662" s="2">
        <v>4468</v>
      </c>
      <c r="B2662" s="3">
        <v>46380</v>
      </c>
      <c r="C2662" s="4">
        <f>YEAR(SalesDataTable[[#This Row],[Order Date]])</f>
        <v>2026</v>
      </c>
      <c r="D2662" s="10" t="str">
        <f>"Q"&amp;ROUNDUP(MONTH(SalesDataTable[[#This Row],[Order Date]])/3,0)</f>
        <v>Q4</v>
      </c>
      <c r="E2662" s="4" t="str">
        <f>TEXT(SalesDataTable[[#This Row],[Order Date]],"mmm")</f>
        <v>Dec</v>
      </c>
      <c r="F2662" s="4" t="s">
        <v>0</v>
      </c>
      <c r="G2662" s="4" t="s">
        <v>1</v>
      </c>
      <c r="H2662" s="4" t="s">
        <v>2</v>
      </c>
      <c r="I2662" s="4" t="s">
        <v>16</v>
      </c>
      <c r="J2662" s="4" t="s">
        <v>23</v>
      </c>
      <c r="K2662" s="4" t="s">
        <v>40</v>
      </c>
      <c r="L2662" s="8">
        <v>1</v>
      </c>
      <c r="M2662" s="5">
        <v>80.8</v>
      </c>
      <c r="N2662" s="6">
        <v>0.05</v>
      </c>
      <c r="O2662" s="5">
        <v>38.33</v>
      </c>
      <c r="P2662" s="5">
        <f t="shared" si="164"/>
        <v>76.759999999999991</v>
      </c>
      <c r="Q2662" s="5">
        <f t="shared" si="165"/>
        <v>38.33</v>
      </c>
      <c r="R2662" s="5">
        <f t="shared" si="166"/>
        <v>38.429999999999993</v>
      </c>
      <c r="S2662" s="7">
        <f t="shared" si="167"/>
        <v>0.50065138092756645</v>
      </c>
    </row>
    <row r="2663" spans="1:19" ht="15.6">
      <c r="A2663" s="2">
        <v>7</v>
      </c>
      <c r="B2663" s="3">
        <v>46381</v>
      </c>
      <c r="C2663" s="4">
        <f>YEAR(SalesDataTable[[#This Row],[Order Date]])</f>
        <v>2026</v>
      </c>
      <c r="D2663" s="10" t="str">
        <f>"Q"&amp;ROUNDUP(MONTH(SalesDataTable[[#This Row],[Order Date]])/3,0)</f>
        <v>Q4</v>
      </c>
      <c r="E2663" s="4" t="str">
        <f>TEXT(SalesDataTable[[#This Row],[Order Date]],"mmm")</f>
        <v>Dec</v>
      </c>
      <c r="F2663" s="4" t="s">
        <v>20</v>
      </c>
      <c r="G2663" s="4" t="s">
        <v>33</v>
      </c>
      <c r="H2663" s="4" t="s">
        <v>2</v>
      </c>
      <c r="I2663" s="4" t="s">
        <v>3</v>
      </c>
      <c r="J2663" s="4" t="s">
        <v>4</v>
      </c>
      <c r="K2663" s="4" t="s">
        <v>30</v>
      </c>
      <c r="L2663" s="8">
        <v>5</v>
      </c>
      <c r="M2663" s="5">
        <v>103.52</v>
      </c>
      <c r="N2663" s="6">
        <v>0.1</v>
      </c>
      <c r="O2663" s="5">
        <v>49.1</v>
      </c>
      <c r="P2663" s="5">
        <f t="shared" si="164"/>
        <v>465.84000000000003</v>
      </c>
      <c r="Q2663" s="5">
        <f t="shared" si="165"/>
        <v>245.5</v>
      </c>
      <c r="R2663" s="5">
        <f t="shared" si="166"/>
        <v>220.34000000000003</v>
      </c>
      <c r="S2663" s="7">
        <f t="shared" si="167"/>
        <v>0.47299501974927016</v>
      </c>
    </row>
    <row r="2664" spans="1:19" ht="15.6">
      <c r="A2664" s="2">
        <v>658</v>
      </c>
      <c r="B2664" s="3">
        <v>46381</v>
      </c>
      <c r="C2664" s="4">
        <f>YEAR(SalesDataTable[[#This Row],[Order Date]])</f>
        <v>2026</v>
      </c>
      <c r="D2664" s="10" t="str">
        <f>"Q"&amp;ROUNDUP(MONTH(SalesDataTable[[#This Row],[Order Date]])/3,0)</f>
        <v>Q4</v>
      </c>
      <c r="E2664" s="4" t="str">
        <f>TEXT(SalesDataTable[[#This Row],[Order Date]],"mmm")</f>
        <v>Dec</v>
      </c>
      <c r="F2664" s="4" t="s">
        <v>6</v>
      </c>
      <c r="G2664" s="4" t="s">
        <v>27</v>
      </c>
      <c r="H2664" s="4" t="s">
        <v>19</v>
      </c>
      <c r="I2664" s="4" t="s">
        <v>16</v>
      </c>
      <c r="J2664" s="4" t="s">
        <v>9</v>
      </c>
      <c r="K2664" s="4" t="s">
        <v>37</v>
      </c>
      <c r="L2664" s="8">
        <v>2</v>
      </c>
      <c r="M2664" s="5">
        <v>153.38999999999999</v>
      </c>
      <c r="N2664" s="6">
        <v>0.05</v>
      </c>
      <c r="O2664" s="5">
        <v>78.06</v>
      </c>
      <c r="P2664" s="5">
        <f t="shared" si="164"/>
        <v>291.44099999999997</v>
      </c>
      <c r="Q2664" s="5">
        <f t="shared" si="165"/>
        <v>156.12</v>
      </c>
      <c r="R2664" s="5">
        <f t="shared" si="166"/>
        <v>135.32099999999997</v>
      </c>
      <c r="S2664" s="7">
        <f t="shared" si="167"/>
        <v>0.46431696295305047</v>
      </c>
    </row>
    <row r="2665" spans="1:19" ht="15.6">
      <c r="A2665" s="2">
        <v>1192</v>
      </c>
      <c r="B2665" s="3">
        <v>46381</v>
      </c>
      <c r="C2665" s="4">
        <f>YEAR(SalesDataTable[[#This Row],[Order Date]])</f>
        <v>2026</v>
      </c>
      <c r="D2665" s="10" t="str">
        <f>"Q"&amp;ROUNDUP(MONTH(SalesDataTable[[#This Row],[Order Date]])/3,0)</f>
        <v>Q4</v>
      </c>
      <c r="E2665" s="4" t="str">
        <f>TEXT(SalesDataTable[[#This Row],[Order Date]],"mmm")</f>
        <v>Dec</v>
      </c>
      <c r="F2665" s="4" t="s">
        <v>20</v>
      </c>
      <c r="G2665" s="4" t="s">
        <v>47</v>
      </c>
      <c r="H2665" s="4" t="s">
        <v>8</v>
      </c>
      <c r="I2665" s="4" t="s">
        <v>16</v>
      </c>
      <c r="J2665" s="4" t="s">
        <v>34</v>
      </c>
      <c r="K2665" s="4" t="s">
        <v>35</v>
      </c>
      <c r="L2665" s="8">
        <v>6</v>
      </c>
      <c r="M2665" s="5">
        <v>39.49</v>
      </c>
      <c r="N2665" s="6">
        <v>0.05</v>
      </c>
      <c r="O2665" s="5">
        <v>14.49</v>
      </c>
      <c r="P2665" s="5">
        <f t="shared" si="164"/>
        <v>225.09299999999999</v>
      </c>
      <c r="Q2665" s="5">
        <f t="shared" si="165"/>
        <v>86.94</v>
      </c>
      <c r="R2665" s="5">
        <f t="shared" si="166"/>
        <v>138.15299999999999</v>
      </c>
      <c r="S2665" s="7">
        <f t="shared" si="167"/>
        <v>0.61375964601298127</v>
      </c>
    </row>
    <row r="2666" spans="1:19" ht="15.6">
      <c r="A2666" s="2">
        <v>3852</v>
      </c>
      <c r="B2666" s="3">
        <v>46381</v>
      </c>
      <c r="C2666" s="4">
        <f>YEAR(SalesDataTable[[#This Row],[Order Date]])</f>
        <v>2026</v>
      </c>
      <c r="D2666" s="10" t="str">
        <f>"Q"&amp;ROUNDUP(MONTH(SalesDataTable[[#This Row],[Order Date]])/3,0)</f>
        <v>Q4</v>
      </c>
      <c r="E2666" s="4" t="str">
        <f>TEXT(SalesDataTable[[#This Row],[Order Date]],"mmm")</f>
        <v>Dec</v>
      </c>
      <c r="F2666" s="4" t="s">
        <v>11</v>
      </c>
      <c r="G2666" s="4" t="s">
        <v>12</v>
      </c>
      <c r="H2666" s="4" t="s">
        <v>19</v>
      </c>
      <c r="I2666" s="4" t="s">
        <v>16</v>
      </c>
      <c r="J2666" s="4" t="s">
        <v>34</v>
      </c>
      <c r="K2666" s="4" t="s">
        <v>42</v>
      </c>
      <c r="L2666" s="8">
        <v>1</v>
      </c>
      <c r="M2666" s="5">
        <v>35.54</v>
      </c>
      <c r="N2666" s="6">
        <v>0.1</v>
      </c>
      <c r="O2666" s="5">
        <v>13.63</v>
      </c>
      <c r="P2666" s="5">
        <f t="shared" si="164"/>
        <v>31.986000000000001</v>
      </c>
      <c r="Q2666" s="5">
        <f t="shared" si="165"/>
        <v>13.63</v>
      </c>
      <c r="R2666" s="5">
        <f t="shared" si="166"/>
        <v>18.356000000000002</v>
      </c>
      <c r="S2666" s="7">
        <f t="shared" si="167"/>
        <v>0.5738760707809667</v>
      </c>
    </row>
    <row r="2667" spans="1:19" ht="15.6">
      <c r="A2667" s="2">
        <v>4507</v>
      </c>
      <c r="B2667" s="3">
        <v>46381</v>
      </c>
      <c r="C2667" s="4">
        <f>YEAR(SalesDataTable[[#This Row],[Order Date]])</f>
        <v>2026</v>
      </c>
      <c r="D2667" s="10" t="str">
        <f>"Q"&amp;ROUNDUP(MONTH(SalesDataTable[[#This Row],[Order Date]])/3,0)</f>
        <v>Q4</v>
      </c>
      <c r="E2667" s="4" t="str">
        <f>TEXT(SalesDataTable[[#This Row],[Order Date]],"mmm")</f>
        <v>Dec</v>
      </c>
      <c r="F2667" s="4" t="s">
        <v>6</v>
      </c>
      <c r="G2667" s="4" t="s">
        <v>43</v>
      </c>
      <c r="H2667" s="4" t="s">
        <v>28</v>
      </c>
      <c r="I2667" s="4" t="s">
        <v>3</v>
      </c>
      <c r="J2667" s="4" t="s">
        <v>14</v>
      </c>
      <c r="K2667" s="4" t="s">
        <v>48</v>
      </c>
      <c r="L2667" s="8">
        <v>2</v>
      </c>
      <c r="M2667" s="5">
        <v>167.21</v>
      </c>
      <c r="N2667" s="6">
        <v>0.05</v>
      </c>
      <c r="O2667" s="5">
        <v>88.23</v>
      </c>
      <c r="P2667" s="5">
        <f t="shared" si="164"/>
        <v>317.69900000000001</v>
      </c>
      <c r="Q2667" s="5">
        <f t="shared" si="165"/>
        <v>176.46</v>
      </c>
      <c r="R2667" s="5">
        <f t="shared" si="166"/>
        <v>141.239</v>
      </c>
      <c r="S2667" s="7">
        <f t="shared" si="167"/>
        <v>0.44456860109726504</v>
      </c>
    </row>
    <row r="2668" spans="1:19" ht="15.6">
      <c r="A2668" s="2">
        <v>260</v>
      </c>
      <c r="B2668" s="3">
        <v>46382</v>
      </c>
      <c r="C2668" s="4">
        <f>YEAR(SalesDataTable[[#This Row],[Order Date]])</f>
        <v>2026</v>
      </c>
      <c r="D2668" s="10" t="str">
        <f>"Q"&amp;ROUNDUP(MONTH(SalesDataTable[[#This Row],[Order Date]])/3,0)</f>
        <v>Q4</v>
      </c>
      <c r="E2668" s="4" t="str">
        <f>TEXT(SalesDataTable[[#This Row],[Order Date]],"mmm")</f>
        <v>Dec</v>
      </c>
      <c r="F2668" s="4" t="s">
        <v>11</v>
      </c>
      <c r="G2668" s="4" t="s">
        <v>12</v>
      </c>
      <c r="H2668" s="4" t="s">
        <v>2</v>
      </c>
      <c r="I2668" s="4" t="s">
        <v>16</v>
      </c>
      <c r="J2668" s="4" t="s">
        <v>9</v>
      </c>
      <c r="K2668" s="4" t="s">
        <v>46</v>
      </c>
      <c r="L2668" s="8">
        <v>1</v>
      </c>
      <c r="M2668" s="5">
        <v>71.89</v>
      </c>
      <c r="N2668" s="6">
        <v>0.1</v>
      </c>
      <c r="O2668" s="5">
        <v>31.88</v>
      </c>
      <c r="P2668" s="5">
        <f t="shared" si="164"/>
        <v>64.701000000000008</v>
      </c>
      <c r="Q2668" s="5">
        <f t="shared" si="165"/>
        <v>31.88</v>
      </c>
      <c r="R2668" s="5">
        <f t="shared" si="166"/>
        <v>32.821000000000012</v>
      </c>
      <c r="S2668" s="7">
        <f t="shared" si="167"/>
        <v>0.50727191233520363</v>
      </c>
    </row>
    <row r="2669" spans="1:19" ht="15.6">
      <c r="A2669" s="2">
        <v>1659</v>
      </c>
      <c r="B2669" s="3">
        <v>46382</v>
      </c>
      <c r="C2669" s="4">
        <f>YEAR(SalesDataTable[[#This Row],[Order Date]])</f>
        <v>2026</v>
      </c>
      <c r="D2669" s="10" t="str">
        <f>"Q"&amp;ROUNDUP(MONTH(SalesDataTable[[#This Row],[Order Date]])/3,0)</f>
        <v>Q4</v>
      </c>
      <c r="E2669" s="4" t="str">
        <f>TEXT(SalesDataTable[[#This Row],[Order Date]],"mmm")</f>
        <v>Dec</v>
      </c>
      <c r="F2669" s="4" t="s">
        <v>0</v>
      </c>
      <c r="G2669" s="4" t="s">
        <v>50</v>
      </c>
      <c r="H2669" s="4" t="s">
        <v>19</v>
      </c>
      <c r="I2669" s="4" t="s">
        <v>13</v>
      </c>
      <c r="J2669" s="4" t="s">
        <v>14</v>
      </c>
      <c r="K2669" s="4" t="s">
        <v>44</v>
      </c>
      <c r="L2669" s="8">
        <v>1</v>
      </c>
      <c r="M2669" s="5">
        <v>133.56</v>
      </c>
      <c r="N2669" s="6">
        <v>0.05</v>
      </c>
      <c r="O2669" s="5">
        <v>68.739999999999995</v>
      </c>
      <c r="P2669" s="5">
        <f t="shared" si="164"/>
        <v>126.88199999999999</v>
      </c>
      <c r="Q2669" s="5">
        <f t="shared" si="165"/>
        <v>68.739999999999995</v>
      </c>
      <c r="R2669" s="5">
        <f t="shared" si="166"/>
        <v>58.141999999999996</v>
      </c>
      <c r="S2669" s="7">
        <f t="shared" si="167"/>
        <v>0.4582367869358932</v>
      </c>
    </row>
    <row r="2670" spans="1:19" ht="15.6">
      <c r="A2670" s="2">
        <v>3188</v>
      </c>
      <c r="B2670" s="3">
        <v>46382</v>
      </c>
      <c r="C2670" s="4">
        <f>YEAR(SalesDataTable[[#This Row],[Order Date]])</f>
        <v>2026</v>
      </c>
      <c r="D2670" s="10" t="str">
        <f>"Q"&amp;ROUNDUP(MONTH(SalesDataTable[[#This Row],[Order Date]])/3,0)</f>
        <v>Q4</v>
      </c>
      <c r="E2670" s="4" t="str">
        <f>TEXT(SalesDataTable[[#This Row],[Order Date]],"mmm")</f>
        <v>Dec</v>
      </c>
      <c r="F2670" s="4" t="s">
        <v>20</v>
      </c>
      <c r="G2670" s="4" t="s">
        <v>31</v>
      </c>
      <c r="H2670" s="4" t="s">
        <v>28</v>
      </c>
      <c r="I2670" s="4" t="s">
        <v>13</v>
      </c>
      <c r="J2670" s="4" t="s">
        <v>23</v>
      </c>
      <c r="K2670" s="4" t="s">
        <v>51</v>
      </c>
      <c r="L2670" s="8">
        <v>2</v>
      </c>
      <c r="M2670" s="5">
        <v>122.28</v>
      </c>
      <c r="N2670" s="6">
        <v>0.1</v>
      </c>
      <c r="O2670" s="5">
        <v>61.64</v>
      </c>
      <c r="P2670" s="5">
        <f t="shared" si="164"/>
        <v>220.10400000000001</v>
      </c>
      <c r="Q2670" s="5">
        <f t="shared" si="165"/>
        <v>123.28</v>
      </c>
      <c r="R2670" s="5">
        <f t="shared" si="166"/>
        <v>96.824000000000012</v>
      </c>
      <c r="S2670" s="7">
        <f t="shared" si="167"/>
        <v>0.43990113764402283</v>
      </c>
    </row>
    <row r="2671" spans="1:19" ht="15.6">
      <c r="A2671" s="2">
        <v>3673</v>
      </c>
      <c r="B2671" s="3">
        <v>46382</v>
      </c>
      <c r="C2671" s="4">
        <f>YEAR(SalesDataTable[[#This Row],[Order Date]])</f>
        <v>2026</v>
      </c>
      <c r="D2671" s="10" t="str">
        <f>"Q"&amp;ROUNDUP(MONTH(SalesDataTable[[#This Row],[Order Date]])/3,0)</f>
        <v>Q4</v>
      </c>
      <c r="E2671" s="4" t="str">
        <f>TEXT(SalesDataTable[[#This Row],[Order Date]],"mmm")</f>
        <v>Dec</v>
      </c>
      <c r="F2671" s="4" t="s">
        <v>0</v>
      </c>
      <c r="G2671" s="4" t="s">
        <v>50</v>
      </c>
      <c r="H2671" s="4" t="s">
        <v>2</v>
      </c>
      <c r="I2671" s="4" t="s">
        <v>16</v>
      </c>
      <c r="J2671" s="4" t="s">
        <v>34</v>
      </c>
      <c r="K2671" s="4" t="s">
        <v>35</v>
      </c>
      <c r="L2671" s="8">
        <v>1</v>
      </c>
      <c r="M2671" s="5">
        <v>40.619999999999997</v>
      </c>
      <c r="N2671" s="6">
        <v>0</v>
      </c>
      <c r="O2671" s="5">
        <v>14.62</v>
      </c>
      <c r="P2671" s="5">
        <f t="shared" si="164"/>
        <v>40.619999999999997</v>
      </c>
      <c r="Q2671" s="5">
        <f t="shared" si="165"/>
        <v>14.62</v>
      </c>
      <c r="R2671" s="5">
        <f t="shared" si="166"/>
        <v>26</v>
      </c>
      <c r="S2671" s="7">
        <f t="shared" si="167"/>
        <v>0.64007877892663712</v>
      </c>
    </row>
    <row r="2672" spans="1:19" ht="15.6">
      <c r="A2672" s="2">
        <v>3805</v>
      </c>
      <c r="B2672" s="3">
        <v>46382</v>
      </c>
      <c r="C2672" s="4">
        <f>YEAR(SalesDataTable[[#This Row],[Order Date]])</f>
        <v>2026</v>
      </c>
      <c r="D2672" s="10" t="str">
        <f>"Q"&amp;ROUNDUP(MONTH(SalesDataTable[[#This Row],[Order Date]])/3,0)</f>
        <v>Q4</v>
      </c>
      <c r="E2672" s="4" t="str">
        <f>TEXT(SalesDataTable[[#This Row],[Order Date]],"mmm")</f>
        <v>Dec</v>
      </c>
      <c r="F2672" s="4" t="s">
        <v>20</v>
      </c>
      <c r="G2672" s="4" t="s">
        <v>21</v>
      </c>
      <c r="H2672" s="4" t="s">
        <v>8</v>
      </c>
      <c r="I2672" s="4" t="s">
        <v>16</v>
      </c>
      <c r="J2672" s="4" t="s">
        <v>14</v>
      </c>
      <c r="K2672" s="4" t="s">
        <v>32</v>
      </c>
      <c r="L2672" s="8">
        <v>8</v>
      </c>
      <c r="M2672" s="5">
        <v>45.54</v>
      </c>
      <c r="N2672" s="6">
        <v>0.15</v>
      </c>
      <c r="O2672" s="5">
        <v>18.54</v>
      </c>
      <c r="P2672" s="5">
        <f t="shared" si="164"/>
        <v>309.67199999999997</v>
      </c>
      <c r="Q2672" s="5">
        <f t="shared" si="165"/>
        <v>148.32</v>
      </c>
      <c r="R2672" s="5">
        <f t="shared" si="166"/>
        <v>161.35199999999998</v>
      </c>
      <c r="S2672" s="7">
        <f t="shared" si="167"/>
        <v>0.52104161822831896</v>
      </c>
    </row>
    <row r="2673" spans="1:19" ht="15.6">
      <c r="A2673" s="2">
        <v>3945</v>
      </c>
      <c r="B2673" s="3">
        <v>46382</v>
      </c>
      <c r="C2673" s="4">
        <f>YEAR(SalesDataTable[[#This Row],[Order Date]])</f>
        <v>2026</v>
      </c>
      <c r="D2673" s="10" t="str">
        <f>"Q"&amp;ROUNDUP(MONTH(SalesDataTable[[#This Row],[Order Date]])/3,0)</f>
        <v>Q4</v>
      </c>
      <c r="E2673" s="4" t="str">
        <f>TEXT(SalesDataTable[[#This Row],[Order Date]],"mmm")</f>
        <v>Dec</v>
      </c>
      <c r="F2673" s="4" t="s">
        <v>20</v>
      </c>
      <c r="G2673" s="4" t="s">
        <v>47</v>
      </c>
      <c r="H2673" s="4" t="s">
        <v>8</v>
      </c>
      <c r="I2673" s="4" t="s">
        <v>16</v>
      </c>
      <c r="J2673" s="4" t="s">
        <v>4</v>
      </c>
      <c r="K2673" s="4" t="s">
        <v>22</v>
      </c>
      <c r="L2673" s="8">
        <v>4</v>
      </c>
      <c r="M2673" s="5">
        <v>50.96</v>
      </c>
      <c r="N2673" s="6">
        <v>0.1</v>
      </c>
      <c r="O2673" s="5">
        <v>22.14</v>
      </c>
      <c r="P2673" s="5">
        <f t="shared" si="164"/>
        <v>183.45600000000002</v>
      </c>
      <c r="Q2673" s="5">
        <f t="shared" si="165"/>
        <v>88.56</v>
      </c>
      <c r="R2673" s="5">
        <f t="shared" si="166"/>
        <v>94.896000000000015</v>
      </c>
      <c r="S2673" s="7">
        <f t="shared" si="167"/>
        <v>0.51726844583987441</v>
      </c>
    </row>
    <row r="2674" spans="1:19" ht="15.6">
      <c r="A2674" s="2">
        <v>4266</v>
      </c>
      <c r="B2674" s="3">
        <v>46382</v>
      </c>
      <c r="C2674" s="4">
        <f>YEAR(SalesDataTable[[#This Row],[Order Date]])</f>
        <v>2026</v>
      </c>
      <c r="D2674" s="10" t="str">
        <f>"Q"&amp;ROUNDUP(MONTH(SalesDataTable[[#This Row],[Order Date]])/3,0)</f>
        <v>Q4</v>
      </c>
      <c r="E2674" s="4" t="str">
        <f>TEXT(SalesDataTable[[#This Row],[Order Date]],"mmm")</f>
        <v>Dec</v>
      </c>
      <c r="F2674" s="4" t="s">
        <v>6</v>
      </c>
      <c r="G2674" s="4" t="s">
        <v>7</v>
      </c>
      <c r="H2674" s="4" t="s">
        <v>2</v>
      </c>
      <c r="I2674" s="4" t="s">
        <v>13</v>
      </c>
      <c r="J2674" s="4" t="s">
        <v>4</v>
      </c>
      <c r="K2674" s="4" t="s">
        <v>26</v>
      </c>
      <c r="L2674" s="8">
        <v>4</v>
      </c>
      <c r="M2674" s="5">
        <v>40.19</v>
      </c>
      <c r="N2674" s="6">
        <v>0.15</v>
      </c>
      <c r="O2674" s="5">
        <v>16.55</v>
      </c>
      <c r="P2674" s="5">
        <f t="shared" si="164"/>
        <v>136.64599999999999</v>
      </c>
      <c r="Q2674" s="5">
        <f t="shared" si="165"/>
        <v>66.2</v>
      </c>
      <c r="R2674" s="5">
        <f t="shared" si="166"/>
        <v>70.445999999999984</v>
      </c>
      <c r="S2674" s="7">
        <f t="shared" si="167"/>
        <v>0.51553649576277383</v>
      </c>
    </row>
    <row r="2675" spans="1:19" ht="15.6">
      <c r="A2675" s="2">
        <v>606</v>
      </c>
      <c r="B2675" s="3">
        <v>46383</v>
      </c>
      <c r="C2675" s="4">
        <f>YEAR(SalesDataTable[[#This Row],[Order Date]])</f>
        <v>2026</v>
      </c>
      <c r="D2675" s="10" t="str">
        <f>"Q"&amp;ROUNDUP(MONTH(SalesDataTable[[#This Row],[Order Date]])/3,0)</f>
        <v>Q4</v>
      </c>
      <c r="E2675" s="4" t="str">
        <f>TEXT(SalesDataTable[[#This Row],[Order Date]],"mmm")</f>
        <v>Dec</v>
      </c>
      <c r="F2675" s="4" t="s">
        <v>6</v>
      </c>
      <c r="G2675" s="4" t="s">
        <v>43</v>
      </c>
      <c r="H2675" s="4" t="s">
        <v>2</v>
      </c>
      <c r="I2675" s="4" t="s">
        <v>13</v>
      </c>
      <c r="J2675" s="4" t="s">
        <v>23</v>
      </c>
      <c r="K2675" s="4" t="s">
        <v>24</v>
      </c>
      <c r="L2675" s="8">
        <v>3</v>
      </c>
      <c r="M2675" s="5">
        <v>333.84</v>
      </c>
      <c r="N2675" s="6">
        <v>0</v>
      </c>
      <c r="O2675" s="5">
        <v>193.05</v>
      </c>
      <c r="P2675" s="5">
        <f t="shared" si="164"/>
        <v>1001.52</v>
      </c>
      <c r="Q2675" s="5">
        <f t="shared" si="165"/>
        <v>579.15000000000009</v>
      </c>
      <c r="R2675" s="5">
        <f t="shared" si="166"/>
        <v>422.36999999999989</v>
      </c>
      <c r="S2675" s="7">
        <f t="shared" si="167"/>
        <v>0.42172897196261672</v>
      </c>
    </row>
    <row r="2676" spans="1:19" ht="15.6">
      <c r="A2676" s="2">
        <v>1166</v>
      </c>
      <c r="B2676" s="3">
        <v>46383</v>
      </c>
      <c r="C2676" s="4">
        <f>YEAR(SalesDataTable[[#This Row],[Order Date]])</f>
        <v>2026</v>
      </c>
      <c r="D2676" s="10" t="str">
        <f>"Q"&amp;ROUNDUP(MONTH(SalesDataTable[[#This Row],[Order Date]])/3,0)</f>
        <v>Q4</v>
      </c>
      <c r="E2676" s="4" t="str">
        <f>TEXT(SalesDataTable[[#This Row],[Order Date]],"mmm")</f>
        <v>Dec</v>
      </c>
      <c r="F2676" s="4" t="s">
        <v>11</v>
      </c>
      <c r="G2676" s="4" t="s">
        <v>52</v>
      </c>
      <c r="H2676" s="4" t="s">
        <v>28</v>
      </c>
      <c r="I2676" s="4" t="s">
        <v>3</v>
      </c>
      <c r="J2676" s="4" t="s">
        <v>23</v>
      </c>
      <c r="K2676" s="4" t="s">
        <v>29</v>
      </c>
      <c r="L2676" s="8">
        <v>2</v>
      </c>
      <c r="M2676" s="5">
        <v>198.94</v>
      </c>
      <c r="N2676" s="6">
        <v>0.15</v>
      </c>
      <c r="O2676" s="5">
        <v>102.32</v>
      </c>
      <c r="P2676" s="5">
        <f t="shared" si="164"/>
        <v>338.19799999999998</v>
      </c>
      <c r="Q2676" s="5">
        <f t="shared" si="165"/>
        <v>204.64</v>
      </c>
      <c r="R2676" s="5">
        <f t="shared" si="166"/>
        <v>133.55799999999999</v>
      </c>
      <c r="S2676" s="7">
        <f t="shared" si="167"/>
        <v>0.39491067362905752</v>
      </c>
    </row>
    <row r="2677" spans="1:19" ht="15.6">
      <c r="A2677" s="2">
        <v>1913</v>
      </c>
      <c r="B2677" s="3">
        <v>46383</v>
      </c>
      <c r="C2677" s="4">
        <f>YEAR(SalesDataTable[[#This Row],[Order Date]])</f>
        <v>2026</v>
      </c>
      <c r="D2677" s="10" t="str">
        <f>"Q"&amp;ROUNDUP(MONTH(SalesDataTable[[#This Row],[Order Date]])/3,0)</f>
        <v>Q4</v>
      </c>
      <c r="E2677" s="4" t="str">
        <f>TEXT(SalesDataTable[[#This Row],[Order Date]],"mmm")</f>
        <v>Dec</v>
      </c>
      <c r="F2677" s="4" t="s">
        <v>11</v>
      </c>
      <c r="G2677" s="4" t="s">
        <v>25</v>
      </c>
      <c r="H2677" s="4" t="s">
        <v>28</v>
      </c>
      <c r="I2677" s="4" t="s">
        <v>13</v>
      </c>
      <c r="J2677" s="4" t="s">
        <v>34</v>
      </c>
      <c r="K2677" s="4" t="s">
        <v>42</v>
      </c>
      <c r="L2677" s="8">
        <v>3</v>
      </c>
      <c r="M2677" s="5">
        <v>35.979999999999997</v>
      </c>
      <c r="N2677" s="6">
        <v>0</v>
      </c>
      <c r="O2677" s="5">
        <v>13.6</v>
      </c>
      <c r="P2677" s="5">
        <f t="shared" si="164"/>
        <v>107.94</v>
      </c>
      <c r="Q2677" s="5">
        <f t="shared" si="165"/>
        <v>40.799999999999997</v>
      </c>
      <c r="R2677" s="5">
        <f t="shared" si="166"/>
        <v>67.14</v>
      </c>
      <c r="S2677" s="7">
        <f t="shared" si="167"/>
        <v>0.62201222901612008</v>
      </c>
    </row>
    <row r="2678" spans="1:19" ht="15.6">
      <c r="A2678" s="2">
        <v>2402</v>
      </c>
      <c r="B2678" s="3">
        <v>46383</v>
      </c>
      <c r="C2678" s="4">
        <f>YEAR(SalesDataTable[[#This Row],[Order Date]])</f>
        <v>2026</v>
      </c>
      <c r="D2678" s="10" t="str">
        <f>"Q"&amp;ROUNDUP(MONTH(SalesDataTable[[#This Row],[Order Date]])/3,0)</f>
        <v>Q4</v>
      </c>
      <c r="E2678" s="4" t="str">
        <f>TEXT(SalesDataTable[[#This Row],[Order Date]],"mmm")</f>
        <v>Dec</v>
      </c>
      <c r="F2678" s="4" t="s">
        <v>6</v>
      </c>
      <c r="G2678" s="4" t="s">
        <v>49</v>
      </c>
      <c r="H2678" s="4" t="s">
        <v>28</v>
      </c>
      <c r="I2678" s="4" t="s">
        <v>13</v>
      </c>
      <c r="J2678" s="4" t="s">
        <v>14</v>
      </c>
      <c r="K2678" s="4" t="s">
        <v>44</v>
      </c>
      <c r="L2678" s="8">
        <v>6</v>
      </c>
      <c r="M2678" s="5">
        <v>133.4</v>
      </c>
      <c r="N2678" s="6">
        <v>0.1</v>
      </c>
      <c r="O2678" s="5">
        <v>66.3</v>
      </c>
      <c r="P2678" s="5">
        <f t="shared" si="164"/>
        <v>720.36000000000013</v>
      </c>
      <c r="Q2678" s="5">
        <f t="shared" si="165"/>
        <v>397.79999999999995</v>
      </c>
      <c r="R2678" s="5">
        <f t="shared" si="166"/>
        <v>322.56000000000017</v>
      </c>
      <c r="S2678" s="7">
        <f t="shared" si="167"/>
        <v>0.44777611194402817</v>
      </c>
    </row>
    <row r="2679" spans="1:19" ht="15.6">
      <c r="A2679" s="2">
        <v>3192</v>
      </c>
      <c r="B2679" s="3">
        <v>46383</v>
      </c>
      <c r="C2679" s="4">
        <f>YEAR(SalesDataTable[[#This Row],[Order Date]])</f>
        <v>2026</v>
      </c>
      <c r="D2679" s="10" t="str">
        <f>"Q"&amp;ROUNDUP(MONTH(SalesDataTable[[#This Row],[Order Date]])/3,0)</f>
        <v>Q4</v>
      </c>
      <c r="E2679" s="4" t="str">
        <f>TEXT(SalesDataTable[[#This Row],[Order Date]],"mmm")</f>
        <v>Dec</v>
      </c>
      <c r="F2679" s="4" t="s">
        <v>20</v>
      </c>
      <c r="G2679" s="4" t="s">
        <v>31</v>
      </c>
      <c r="H2679" s="4" t="s">
        <v>2</v>
      </c>
      <c r="I2679" s="4" t="s">
        <v>3</v>
      </c>
      <c r="J2679" s="4" t="s">
        <v>9</v>
      </c>
      <c r="K2679" s="4" t="s">
        <v>10</v>
      </c>
      <c r="L2679" s="8">
        <v>2</v>
      </c>
      <c r="M2679" s="5">
        <v>93.45</v>
      </c>
      <c r="N2679" s="6">
        <v>0</v>
      </c>
      <c r="O2679" s="5">
        <v>45.75</v>
      </c>
      <c r="P2679" s="5">
        <f t="shared" si="164"/>
        <v>186.9</v>
      </c>
      <c r="Q2679" s="5">
        <f t="shared" si="165"/>
        <v>91.5</v>
      </c>
      <c r="R2679" s="5">
        <f t="shared" si="166"/>
        <v>95.4</v>
      </c>
      <c r="S2679" s="7">
        <f t="shared" si="167"/>
        <v>0.5104333868378812</v>
      </c>
    </row>
    <row r="2680" spans="1:19" ht="15.6">
      <c r="A2680" s="2">
        <v>3721</v>
      </c>
      <c r="B2680" s="3">
        <v>46383</v>
      </c>
      <c r="C2680" s="4">
        <f>YEAR(SalesDataTable[[#This Row],[Order Date]])</f>
        <v>2026</v>
      </c>
      <c r="D2680" s="10" t="str">
        <f>"Q"&amp;ROUNDUP(MONTH(SalesDataTable[[#This Row],[Order Date]])/3,0)</f>
        <v>Q4</v>
      </c>
      <c r="E2680" s="4" t="str">
        <f>TEXT(SalesDataTable[[#This Row],[Order Date]],"mmm")</f>
        <v>Dec</v>
      </c>
      <c r="F2680" s="4" t="s">
        <v>11</v>
      </c>
      <c r="G2680" s="4" t="s">
        <v>25</v>
      </c>
      <c r="H2680" s="4" t="s">
        <v>28</v>
      </c>
      <c r="I2680" s="4" t="s">
        <v>13</v>
      </c>
      <c r="J2680" s="4" t="s">
        <v>34</v>
      </c>
      <c r="K2680" s="4" t="s">
        <v>45</v>
      </c>
      <c r="L2680" s="8">
        <v>1</v>
      </c>
      <c r="M2680" s="5">
        <v>49.79</v>
      </c>
      <c r="N2680" s="6">
        <v>0.2</v>
      </c>
      <c r="O2680" s="5">
        <v>21.87</v>
      </c>
      <c r="P2680" s="5">
        <f t="shared" si="164"/>
        <v>39.832000000000001</v>
      </c>
      <c r="Q2680" s="5">
        <f t="shared" si="165"/>
        <v>21.87</v>
      </c>
      <c r="R2680" s="5">
        <f t="shared" si="166"/>
        <v>17.962</v>
      </c>
      <c r="S2680" s="7">
        <f t="shared" si="167"/>
        <v>0.45094396465153641</v>
      </c>
    </row>
    <row r="2681" spans="1:19" ht="15.6">
      <c r="A2681" s="2">
        <v>3882</v>
      </c>
      <c r="B2681" s="3">
        <v>46383</v>
      </c>
      <c r="C2681" s="4">
        <f>YEAR(SalesDataTable[[#This Row],[Order Date]])</f>
        <v>2026</v>
      </c>
      <c r="D2681" s="10" t="str">
        <f>"Q"&amp;ROUNDUP(MONTH(SalesDataTable[[#This Row],[Order Date]])/3,0)</f>
        <v>Q4</v>
      </c>
      <c r="E2681" s="4" t="str">
        <f>TEXT(SalesDataTable[[#This Row],[Order Date]],"mmm")</f>
        <v>Dec</v>
      </c>
      <c r="F2681" s="4" t="s">
        <v>20</v>
      </c>
      <c r="G2681" s="4" t="s">
        <v>33</v>
      </c>
      <c r="H2681" s="4" t="s">
        <v>28</v>
      </c>
      <c r="I2681" s="4" t="s">
        <v>3</v>
      </c>
      <c r="J2681" s="4" t="s">
        <v>9</v>
      </c>
      <c r="K2681" s="4" t="s">
        <v>46</v>
      </c>
      <c r="L2681" s="8">
        <v>3</v>
      </c>
      <c r="M2681" s="5">
        <v>70.430000000000007</v>
      </c>
      <c r="N2681" s="6">
        <v>0.1</v>
      </c>
      <c r="O2681" s="5">
        <v>32.869999999999997</v>
      </c>
      <c r="P2681" s="5">
        <f t="shared" si="164"/>
        <v>190.16100000000003</v>
      </c>
      <c r="Q2681" s="5">
        <f t="shared" si="165"/>
        <v>98.609999999999985</v>
      </c>
      <c r="R2681" s="5">
        <f t="shared" si="166"/>
        <v>91.551000000000045</v>
      </c>
      <c r="S2681" s="7">
        <f t="shared" si="167"/>
        <v>0.48143941186678674</v>
      </c>
    </row>
    <row r="2682" spans="1:19" ht="15.6">
      <c r="A2682" s="2">
        <v>4945</v>
      </c>
      <c r="B2682" s="3">
        <v>46383</v>
      </c>
      <c r="C2682" s="4">
        <f>YEAR(SalesDataTable[[#This Row],[Order Date]])</f>
        <v>2026</v>
      </c>
      <c r="D2682" s="10" t="str">
        <f>"Q"&amp;ROUNDUP(MONTH(SalesDataTable[[#This Row],[Order Date]])/3,0)</f>
        <v>Q4</v>
      </c>
      <c r="E2682" s="4" t="str">
        <f>TEXT(SalesDataTable[[#This Row],[Order Date]],"mmm")</f>
        <v>Dec</v>
      </c>
      <c r="F2682" s="4" t="s">
        <v>11</v>
      </c>
      <c r="G2682" s="4" t="s">
        <v>12</v>
      </c>
      <c r="H2682" s="4" t="s">
        <v>2</v>
      </c>
      <c r="I2682" s="4" t="s">
        <v>16</v>
      </c>
      <c r="J2682" s="4" t="s">
        <v>23</v>
      </c>
      <c r="K2682" s="4" t="s">
        <v>40</v>
      </c>
      <c r="L2682" s="8">
        <v>2</v>
      </c>
      <c r="M2682" s="5">
        <v>82.04</v>
      </c>
      <c r="N2682" s="6">
        <v>0.1</v>
      </c>
      <c r="O2682" s="5">
        <v>38.880000000000003</v>
      </c>
      <c r="P2682" s="5">
        <f t="shared" si="164"/>
        <v>147.67200000000003</v>
      </c>
      <c r="Q2682" s="5">
        <f t="shared" si="165"/>
        <v>77.760000000000005</v>
      </c>
      <c r="R2682" s="5">
        <f t="shared" si="166"/>
        <v>69.91200000000002</v>
      </c>
      <c r="S2682" s="7">
        <f t="shared" si="167"/>
        <v>0.47342759629449055</v>
      </c>
    </row>
    <row r="2683" spans="1:19" ht="15.6">
      <c r="A2683" s="2">
        <v>5084</v>
      </c>
      <c r="B2683" s="3">
        <v>46383</v>
      </c>
      <c r="C2683" s="4">
        <f>YEAR(SalesDataTable[[#This Row],[Order Date]])</f>
        <v>2026</v>
      </c>
      <c r="D2683" s="10" t="str">
        <f>"Q"&amp;ROUNDUP(MONTH(SalesDataTable[[#This Row],[Order Date]])/3,0)</f>
        <v>Q4</v>
      </c>
      <c r="E2683" s="4" t="str">
        <f>TEXT(SalesDataTable[[#This Row],[Order Date]],"mmm")</f>
        <v>Dec</v>
      </c>
      <c r="F2683" s="4" t="s">
        <v>6</v>
      </c>
      <c r="G2683" s="4" t="s">
        <v>41</v>
      </c>
      <c r="H2683" s="4" t="s">
        <v>28</v>
      </c>
      <c r="I2683" s="4" t="s">
        <v>3</v>
      </c>
      <c r="J2683" s="4" t="s">
        <v>14</v>
      </c>
      <c r="K2683" s="4" t="s">
        <v>15</v>
      </c>
      <c r="L2683" s="8">
        <v>1</v>
      </c>
      <c r="M2683" s="5">
        <v>35.409999999999997</v>
      </c>
      <c r="N2683" s="6">
        <v>0.2</v>
      </c>
      <c r="O2683" s="5">
        <v>13.54</v>
      </c>
      <c r="P2683" s="5">
        <f t="shared" si="164"/>
        <v>28.327999999999999</v>
      </c>
      <c r="Q2683" s="5">
        <f t="shared" si="165"/>
        <v>13.54</v>
      </c>
      <c r="R2683" s="5">
        <f t="shared" si="166"/>
        <v>14.788</v>
      </c>
      <c r="S2683" s="7">
        <f t="shared" si="167"/>
        <v>0.5220276757977973</v>
      </c>
    </row>
    <row r="2684" spans="1:19" ht="15.6">
      <c r="A2684" s="2">
        <v>246</v>
      </c>
      <c r="B2684" s="3">
        <v>46384</v>
      </c>
      <c r="C2684" s="4">
        <f>YEAR(SalesDataTable[[#This Row],[Order Date]])</f>
        <v>2026</v>
      </c>
      <c r="D2684" s="10" t="str">
        <f>"Q"&amp;ROUNDUP(MONTH(SalesDataTable[[#This Row],[Order Date]])/3,0)</f>
        <v>Q4</v>
      </c>
      <c r="E2684" s="4" t="str">
        <f>TEXT(SalesDataTable[[#This Row],[Order Date]],"mmm")</f>
        <v>Dec</v>
      </c>
      <c r="F2684" s="4" t="s">
        <v>20</v>
      </c>
      <c r="G2684" s="4" t="s">
        <v>31</v>
      </c>
      <c r="H2684" s="4" t="s">
        <v>28</v>
      </c>
      <c r="I2684" s="4" t="s">
        <v>16</v>
      </c>
      <c r="J2684" s="4" t="s">
        <v>4</v>
      </c>
      <c r="K2684" s="4" t="s">
        <v>26</v>
      </c>
      <c r="L2684" s="8">
        <v>1</v>
      </c>
      <c r="M2684" s="5">
        <v>41.06</v>
      </c>
      <c r="N2684" s="6">
        <v>0.1</v>
      </c>
      <c r="O2684" s="5">
        <v>16.23</v>
      </c>
      <c r="P2684" s="5">
        <f t="shared" si="164"/>
        <v>36.954000000000001</v>
      </c>
      <c r="Q2684" s="5">
        <f t="shared" si="165"/>
        <v>16.23</v>
      </c>
      <c r="R2684" s="5">
        <f t="shared" si="166"/>
        <v>20.724</v>
      </c>
      <c r="S2684" s="7">
        <f t="shared" si="167"/>
        <v>0.5608053255398604</v>
      </c>
    </row>
    <row r="2685" spans="1:19" ht="15.6">
      <c r="A2685" s="2">
        <v>537</v>
      </c>
      <c r="B2685" s="3">
        <v>46384</v>
      </c>
      <c r="C2685" s="4">
        <f>YEAR(SalesDataTable[[#This Row],[Order Date]])</f>
        <v>2026</v>
      </c>
      <c r="D2685" s="10" t="str">
        <f>"Q"&amp;ROUNDUP(MONTH(SalesDataTable[[#This Row],[Order Date]])/3,0)</f>
        <v>Q4</v>
      </c>
      <c r="E2685" s="4" t="str">
        <f>TEXT(SalesDataTable[[#This Row],[Order Date]],"mmm")</f>
        <v>Dec</v>
      </c>
      <c r="F2685" s="4" t="s">
        <v>20</v>
      </c>
      <c r="G2685" s="4" t="s">
        <v>33</v>
      </c>
      <c r="H2685" s="4" t="s">
        <v>8</v>
      </c>
      <c r="I2685" s="4" t="s">
        <v>16</v>
      </c>
      <c r="J2685" s="4" t="s">
        <v>9</v>
      </c>
      <c r="K2685" s="4" t="s">
        <v>10</v>
      </c>
      <c r="L2685" s="8">
        <v>12</v>
      </c>
      <c r="M2685" s="5">
        <v>90.29</v>
      </c>
      <c r="N2685" s="6">
        <v>0.1</v>
      </c>
      <c r="O2685" s="5">
        <v>45.76</v>
      </c>
      <c r="P2685" s="5">
        <f t="shared" si="164"/>
        <v>975.13200000000006</v>
      </c>
      <c r="Q2685" s="5">
        <f t="shared" si="165"/>
        <v>549.12</v>
      </c>
      <c r="R2685" s="5">
        <f t="shared" si="166"/>
        <v>426.01200000000006</v>
      </c>
      <c r="S2685" s="7">
        <f t="shared" si="167"/>
        <v>0.43687623829389255</v>
      </c>
    </row>
    <row r="2686" spans="1:19" ht="15.6">
      <c r="A2686" s="2">
        <v>968</v>
      </c>
      <c r="B2686" s="3">
        <v>46384</v>
      </c>
      <c r="C2686" s="4">
        <f>YEAR(SalesDataTable[[#This Row],[Order Date]])</f>
        <v>2026</v>
      </c>
      <c r="D2686" s="10" t="str">
        <f>"Q"&amp;ROUNDUP(MONTH(SalesDataTable[[#This Row],[Order Date]])/3,0)</f>
        <v>Q4</v>
      </c>
      <c r="E2686" s="4" t="str">
        <f>TEXT(SalesDataTable[[#This Row],[Order Date]],"mmm")</f>
        <v>Dec</v>
      </c>
      <c r="F2686" s="4" t="s">
        <v>6</v>
      </c>
      <c r="G2686" s="4" t="s">
        <v>43</v>
      </c>
      <c r="H2686" s="4" t="s">
        <v>19</v>
      </c>
      <c r="I2686" s="4" t="s">
        <v>13</v>
      </c>
      <c r="J2686" s="4" t="s">
        <v>4</v>
      </c>
      <c r="K2686" s="4" t="s">
        <v>30</v>
      </c>
      <c r="L2686" s="8">
        <v>1</v>
      </c>
      <c r="M2686" s="5">
        <v>103.13</v>
      </c>
      <c r="N2686" s="6">
        <v>0.15</v>
      </c>
      <c r="O2686" s="5">
        <v>50.06</v>
      </c>
      <c r="P2686" s="5">
        <f t="shared" si="164"/>
        <v>87.660499999999999</v>
      </c>
      <c r="Q2686" s="5">
        <f t="shared" si="165"/>
        <v>50.06</v>
      </c>
      <c r="R2686" s="5">
        <f t="shared" si="166"/>
        <v>37.600499999999997</v>
      </c>
      <c r="S2686" s="7">
        <f t="shared" si="167"/>
        <v>0.42893321393329947</v>
      </c>
    </row>
    <row r="2687" spans="1:19" ht="15.6">
      <c r="A2687" s="2">
        <v>1234</v>
      </c>
      <c r="B2687" s="3">
        <v>46384</v>
      </c>
      <c r="C2687" s="4">
        <f>YEAR(SalesDataTable[[#This Row],[Order Date]])</f>
        <v>2026</v>
      </c>
      <c r="D2687" s="10" t="str">
        <f>"Q"&amp;ROUNDUP(MONTH(SalesDataTable[[#This Row],[Order Date]])/3,0)</f>
        <v>Q4</v>
      </c>
      <c r="E2687" s="4" t="str">
        <f>TEXT(SalesDataTable[[#This Row],[Order Date]],"mmm")</f>
        <v>Dec</v>
      </c>
      <c r="F2687" s="4" t="s">
        <v>20</v>
      </c>
      <c r="G2687" s="4" t="s">
        <v>47</v>
      </c>
      <c r="H2687" s="4" t="s">
        <v>2</v>
      </c>
      <c r="I2687" s="4" t="s">
        <v>3</v>
      </c>
      <c r="J2687" s="4" t="s">
        <v>4</v>
      </c>
      <c r="K2687" s="4" t="s">
        <v>5</v>
      </c>
      <c r="L2687" s="8">
        <v>1</v>
      </c>
      <c r="M2687" s="5">
        <v>81.39</v>
      </c>
      <c r="N2687" s="6">
        <v>0.05</v>
      </c>
      <c r="O2687" s="5">
        <v>43.54</v>
      </c>
      <c r="P2687" s="5">
        <f t="shared" si="164"/>
        <v>77.320499999999996</v>
      </c>
      <c r="Q2687" s="5">
        <f t="shared" si="165"/>
        <v>43.54</v>
      </c>
      <c r="R2687" s="5">
        <f t="shared" si="166"/>
        <v>33.780499999999996</v>
      </c>
      <c r="S2687" s="7">
        <f t="shared" si="167"/>
        <v>0.43688931137279247</v>
      </c>
    </row>
    <row r="2688" spans="1:19" ht="15.6">
      <c r="A2688" s="2">
        <v>2061</v>
      </c>
      <c r="B2688" s="3">
        <v>46384</v>
      </c>
      <c r="C2688" s="4">
        <f>YEAR(SalesDataTable[[#This Row],[Order Date]])</f>
        <v>2026</v>
      </c>
      <c r="D2688" s="10" t="str">
        <f>"Q"&amp;ROUNDUP(MONTH(SalesDataTable[[#This Row],[Order Date]])/3,0)</f>
        <v>Q4</v>
      </c>
      <c r="E2688" s="4" t="str">
        <f>TEXT(SalesDataTable[[#This Row],[Order Date]],"mmm")</f>
        <v>Dec</v>
      </c>
      <c r="F2688" s="4" t="s">
        <v>0</v>
      </c>
      <c r="G2688" s="4" t="s">
        <v>50</v>
      </c>
      <c r="H2688" s="4" t="s">
        <v>28</v>
      </c>
      <c r="I2688" s="4" t="s">
        <v>3</v>
      </c>
      <c r="J2688" s="4" t="s">
        <v>23</v>
      </c>
      <c r="K2688" s="4" t="s">
        <v>24</v>
      </c>
      <c r="L2688" s="8">
        <v>2</v>
      </c>
      <c r="M2688" s="5">
        <v>342.78</v>
      </c>
      <c r="N2688" s="6">
        <v>0</v>
      </c>
      <c r="O2688" s="5">
        <v>197.89</v>
      </c>
      <c r="P2688" s="5">
        <f t="shared" si="164"/>
        <v>685.56</v>
      </c>
      <c r="Q2688" s="5">
        <f t="shared" si="165"/>
        <v>395.78</v>
      </c>
      <c r="R2688" s="5">
        <f t="shared" si="166"/>
        <v>289.77999999999997</v>
      </c>
      <c r="S2688" s="7">
        <f t="shared" si="167"/>
        <v>0.4226909387945621</v>
      </c>
    </row>
    <row r="2689" spans="1:19" ht="15.6">
      <c r="A2689" s="2">
        <v>2219</v>
      </c>
      <c r="B2689" s="3">
        <v>46384</v>
      </c>
      <c r="C2689" s="4">
        <f>YEAR(SalesDataTable[[#This Row],[Order Date]])</f>
        <v>2026</v>
      </c>
      <c r="D2689" s="10" t="str">
        <f>"Q"&amp;ROUNDUP(MONTH(SalesDataTable[[#This Row],[Order Date]])/3,0)</f>
        <v>Q4</v>
      </c>
      <c r="E2689" s="4" t="str">
        <f>TEXT(SalesDataTable[[#This Row],[Order Date]],"mmm")</f>
        <v>Dec</v>
      </c>
      <c r="F2689" s="4" t="s">
        <v>6</v>
      </c>
      <c r="G2689" s="4" t="s">
        <v>49</v>
      </c>
      <c r="H2689" s="4" t="s">
        <v>2</v>
      </c>
      <c r="I2689" s="4" t="s">
        <v>3</v>
      </c>
      <c r="J2689" s="4" t="s">
        <v>9</v>
      </c>
      <c r="K2689" s="4" t="s">
        <v>17</v>
      </c>
      <c r="L2689" s="8">
        <v>1</v>
      </c>
      <c r="M2689" s="5">
        <v>147</v>
      </c>
      <c r="N2689" s="6">
        <v>0.15</v>
      </c>
      <c r="O2689" s="5">
        <v>79.58</v>
      </c>
      <c r="P2689" s="5">
        <f t="shared" si="164"/>
        <v>124.95</v>
      </c>
      <c r="Q2689" s="5">
        <f t="shared" si="165"/>
        <v>79.58</v>
      </c>
      <c r="R2689" s="5">
        <f t="shared" si="166"/>
        <v>45.370000000000005</v>
      </c>
      <c r="S2689" s="7">
        <f t="shared" si="167"/>
        <v>0.36310524209683875</v>
      </c>
    </row>
    <row r="2690" spans="1:19" ht="15.6">
      <c r="A2690" s="2">
        <v>2651</v>
      </c>
      <c r="B2690" s="3">
        <v>46384</v>
      </c>
      <c r="C2690" s="4">
        <f>YEAR(SalesDataTable[[#This Row],[Order Date]])</f>
        <v>2026</v>
      </c>
      <c r="D2690" s="10" t="str">
        <f>"Q"&amp;ROUNDUP(MONTH(SalesDataTable[[#This Row],[Order Date]])/3,0)</f>
        <v>Q4</v>
      </c>
      <c r="E2690" s="4" t="str">
        <f>TEXT(SalesDataTable[[#This Row],[Order Date]],"mmm")</f>
        <v>Dec</v>
      </c>
      <c r="F2690" s="4" t="s">
        <v>0</v>
      </c>
      <c r="G2690" s="4" t="s">
        <v>50</v>
      </c>
      <c r="H2690" s="4" t="s">
        <v>2</v>
      </c>
      <c r="I2690" s="4" t="s">
        <v>13</v>
      </c>
      <c r="J2690" s="4" t="s">
        <v>14</v>
      </c>
      <c r="K2690" s="4" t="s">
        <v>32</v>
      </c>
      <c r="L2690" s="8">
        <v>1</v>
      </c>
      <c r="M2690" s="5">
        <v>45.69</v>
      </c>
      <c r="N2690" s="6">
        <v>0.2</v>
      </c>
      <c r="O2690" s="5">
        <v>18.829999999999998</v>
      </c>
      <c r="P2690" s="5">
        <f t="shared" ref="P2690:P2708" si="168">L2690*M2690*(1-N2690)</f>
        <v>36.552</v>
      </c>
      <c r="Q2690" s="5">
        <f t="shared" ref="Q2690:Q2708" si="169">L2690*O2690</f>
        <v>18.829999999999998</v>
      </c>
      <c r="R2690" s="5">
        <f t="shared" ref="R2690:R2708" si="170">P2690-Q2690</f>
        <v>17.722000000000001</v>
      </c>
      <c r="S2690" s="7">
        <f t="shared" ref="S2690:S2708" si="171">IFERROR(R2690/P2690,0)</f>
        <v>0.48484351061501429</v>
      </c>
    </row>
    <row r="2691" spans="1:19" ht="15.6">
      <c r="A2691" s="2">
        <v>3173</v>
      </c>
      <c r="B2691" s="3">
        <v>46384</v>
      </c>
      <c r="C2691" s="4">
        <f>YEAR(SalesDataTable[[#This Row],[Order Date]])</f>
        <v>2026</v>
      </c>
      <c r="D2691" s="10" t="str">
        <f>"Q"&amp;ROUNDUP(MONTH(SalesDataTable[[#This Row],[Order Date]])/3,0)</f>
        <v>Q4</v>
      </c>
      <c r="E2691" s="4" t="str">
        <f>TEXT(SalesDataTable[[#This Row],[Order Date]],"mmm")</f>
        <v>Dec</v>
      </c>
      <c r="F2691" s="4" t="s">
        <v>6</v>
      </c>
      <c r="G2691" s="4" t="s">
        <v>43</v>
      </c>
      <c r="H2691" s="4" t="s">
        <v>28</v>
      </c>
      <c r="I2691" s="4" t="s">
        <v>3</v>
      </c>
      <c r="J2691" s="4" t="s">
        <v>4</v>
      </c>
      <c r="K2691" s="4" t="s">
        <v>26</v>
      </c>
      <c r="L2691" s="8">
        <v>1</v>
      </c>
      <c r="M2691" s="5">
        <v>39.69</v>
      </c>
      <c r="N2691" s="6">
        <v>0</v>
      </c>
      <c r="O2691" s="5">
        <v>17.09</v>
      </c>
      <c r="P2691" s="5">
        <f t="shared" si="168"/>
        <v>39.69</v>
      </c>
      <c r="Q2691" s="5">
        <f t="shared" si="169"/>
        <v>17.09</v>
      </c>
      <c r="R2691" s="5">
        <f t="shared" si="170"/>
        <v>22.599999999999998</v>
      </c>
      <c r="S2691" s="7">
        <f t="shared" si="171"/>
        <v>0.56941295036533135</v>
      </c>
    </row>
    <row r="2692" spans="1:19" ht="15.6">
      <c r="A2692" s="2">
        <v>3409</v>
      </c>
      <c r="B2692" s="3">
        <v>46384</v>
      </c>
      <c r="C2692" s="4">
        <f>YEAR(SalesDataTable[[#This Row],[Order Date]])</f>
        <v>2026</v>
      </c>
      <c r="D2692" s="10" t="str">
        <f>"Q"&amp;ROUNDUP(MONTH(SalesDataTable[[#This Row],[Order Date]])/3,0)</f>
        <v>Q4</v>
      </c>
      <c r="E2692" s="4" t="str">
        <f>TEXT(SalesDataTable[[#This Row],[Order Date]],"mmm")</f>
        <v>Dec</v>
      </c>
      <c r="F2692" s="4" t="s">
        <v>20</v>
      </c>
      <c r="G2692" s="4" t="s">
        <v>21</v>
      </c>
      <c r="H2692" s="4" t="s">
        <v>2</v>
      </c>
      <c r="I2692" s="4" t="s">
        <v>13</v>
      </c>
      <c r="J2692" s="4" t="s">
        <v>23</v>
      </c>
      <c r="K2692" s="4" t="s">
        <v>51</v>
      </c>
      <c r="L2692" s="8">
        <v>5</v>
      </c>
      <c r="M2692" s="5">
        <v>122.42</v>
      </c>
      <c r="N2692" s="6">
        <v>0</v>
      </c>
      <c r="O2692" s="5">
        <v>60.8</v>
      </c>
      <c r="P2692" s="5">
        <f t="shared" si="168"/>
        <v>612.1</v>
      </c>
      <c r="Q2692" s="5">
        <f t="shared" si="169"/>
        <v>304</v>
      </c>
      <c r="R2692" s="5">
        <f t="shared" si="170"/>
        <v>308.10000000000002</v>
      </c>
      <c r="S2692" s="7">
        <f t="shared" si="171"/>
        <v>0.50334912595981052</v>
      </c>
    </row>
    <row r="2693" spans="1:19" ht="15.6">
      <c r="A2693" s="2">
        <v>3535</v>
      </c>
      <c r="B2693" s="3">
        <v>46384</v>
      </c>
      <c r="C2693" s="4">
        <f>YEAR(SalesDataTable[[#This Row],[Order Date]])</f>
        <v>2026</v>
      </c>
      <c r="D2693" s="10" t="str">
        <f>"Q"&amp;ROUNDUP(MONTH(SalesDataTable[[#This Row],[Order Date]])/3,0)</f>
        <v>Q4</v>
      </c>
      <c r="E2693" s="4" t="str">
        <f>TEXT(SalesDataTable[[#This Row],[Order Date]],"mmm")</f>
        <v>Dec</v>
      </c>
      <c r="F2693" s="4" t="s">
        <v>6</v>
      </c>
      <c r="G2693" s="4" t="s">
        <v>27</v>
      </c>
      <c r="H2693" s="4" t="s">
        <v>19</v>
      </c>
      <c r="I2693" s="4" t="s">
        <v>13</v>
      </c>
      <c r="J2693" s="4" t="s">
        <v>14</v>
      </c>
      <c r="K2693" s="4" t="s">
        <v>15</v>
      </c>
      <c r="L2693" s="8">
        <v>1</v>
      </c>
      <c r="M2693" s="5">
        <v>37.03</v>
      </c>
      <c r="N2693" s="6">
        <v>0.15</v>
      </c>
      <c r="O2693" s="5">
        <v>13.53</v>
      </c>
      <c r="P2693" s="5">
        <f t="shared" si="168"/>
        <v>31.4755</v>
      </c>
      <c r="Q2693" s="5">
        <f t="shared" si="169"/>
        <v>13.53</v>
      </c>
      <c r="R2693" s="5">
        <f t="shared" si="170"/>
        <v>17.945500000000003</v>
      </c>
      <c r="S2693" s="7">
        <f t="shared" si="171"/>
        <v>0.57014185636447401</v>
      </c>
    </row>
    <row r="2694" spans="1:19" ht="15.6">
      <c r="A2694" s="2">
        <v>5134</v>
      </c>
      <c r="B2694" s="3">
        <v>46384</v>
      </c>
      <c r="C2694" s="4">
        <f>YEAR(SalesDataTable[[#This Row],[Order Date]])</f>
        <v>2026</v>
      </c>
      <c r="D2694" s="10" t="str">
        <f>"Q"&amp;ROUNDUP(MONTH(SalesDataTable[[#This Row],[Order Date]])/3,0)</f>
        <v>Q4</v>
      </c>
      <c r="E2694" s="4" t="str">
        <f>TEXT(SalesDataTable[[#This Row],[Order Date]],"mmm")</f>
        <v>Dec</v>
      </c>
      <c r="F2694" s="4" t="s">
        <v>6</v>
      </c>
      <c r="G2694" s="4" t="s">
        <v>49</v>
      </c>
      <c r="H2694" s="4" t="s">
        <v>19</v>
      </c>
      <c r="I2694" s="4" t="s">
        <v>3</v>
      </c>
      <c r="J2694" s="4" t="s">
        <v>9</v>
      </c>
      <c r="K2694" s="4" t="s">
        <v>10</v>
      </c>
      <c r="L2694" s="8">
        <v>1</v>
      </c>
      <c r="M2694" s="5">
        <v>90.99</v>
      </c>
      <c r="N2694" s="6">
        <v>0.05</v>
      </c>
      <c r="O2694" s="5">
        <v>44.78</v>
      </c>
      <c r="P2694" s="5">
        <f t="shared" si="168"/>
        <v>86.440499999999986</v>
      </c>
      <c r="Q2694" s="5">
        <f t="shared" si="169"/>
        <v>44.78</v>
      </c>
      <c r="R2694" s="5">
        <f t="shared" si="170"/>
        <v>41.660499999999985</v>
      </c>
      <c r="S2694" s="7">
        <f t="shared" si="171"/>
        <v>0.48195579618350187</v>
      </c>
    </row>
    <row r="2695" spans="1:19" ht="15.6">
      <c r="A2695" s="2">
        <v>2011</v>
      </c>
      <c r="B2695" s="3">
        <v>46385</v>
      </c>
      <c r="C2695" s="4">
        <f>YEAR(SalesDataTable[[#This Row],[Order Date]])</f>
        <v>2026</v>
      </c>
      <c r="D2695" s="10" t="str">
        <f>"Q"&amp;ROUNDUP(MONTH(SalesDataTable[[#This Row],[Order Date]])/3,0)</f>
        <v>Q4</v>
      </c>
      <c r="E2695" s="4" t="str">
        <f>TEXT(SalesDataTable[[#This Row],[Order Date]],"mmm")</f>
        <v>Dec</v>
      </c>
      <c r="F2695" s="4" t="s">
        <v>6</v>
      </c>
      <c r="G2695" s="4" t="s">
        <v>41</v>
      </c>
      <c r="H2695" s="4" t="s">
        <v>2</v>
      </c>
      <c r="I2695" s="4" t="s">
        <v>3</v>
      </c>
      <c r="J2695" s="4" t="s">
        <v>9</v>
      </c>
      <c r="K2695" s="4" t="s">
        <v>10</v>
      </c>
      <c r="L2695" s="8">
        <v>1</v>
      </c>
      <c r="M2695" s="5">
        <v>90.81</v>
      </c>
      <c r="N2695" s="6">
        <v>0.1</v>
      </c>
      <c r="O2695" s="5">
        <v>46.53</v>
      </c>
      <c r="P2695" s="5">
        <f t="shared" si="168"/>
        <v>81.728999999999999</v>
      </c>
      <c r="Q2695" s="5">
        <f t="shared" si="169"/>
        <v>46.53</v>
      </c>
      <c r="R2695" s="5">
        <f t="shared" si="170"/>
        <v>35.198999999999998</v>
      </c>
      <c r="S2695" s="7">
        <f t="shared" si="171"/>
        <v>0.43067944059024332</v>
      </c>
    </row>
    <row r="2696" spans="1:19" ht="15.6">
      <c r="A2696" s="2">
        <v>2477</v>
      </c>
      <c r="B2696" s="3">
        <v>46385</v>
      </c>
      <c r="C2696" s="4">
        <f>YEAR(SalesDataTable[[#This Row],[Order Date]])</f>
        <v>2026</v>
      </c>
      <c r="D2696" s="10" t="str">
        <f>"Q"&amp;ROUNDUP(MONTH(SalesDataTable[[#This Row],[Order Date]])/3,0)</f>
        <v>Q4</v>
      </c>
      <c r="E2696" s="4" t="str">
        <f>TEXT(SalesDataTable[[#This Row],[Order Date]],"mmm")</f>
        <v>Dec</v>
      </c>
      <c r="F2696" s="4" t="s">
        <v>0</v>
      </c>
      <c r="G2696" s="4" t="s">
        <v>50</v>
      </c>
      <c r="H2696" s="4" t="s">
        <v>19</v>
      </c>
      <c r="I2696" s="4" t="s">
        <v>13</v>
      </c>
      <c r="J2696" s="4" t="s">
        <v>4</v>
      </c>
      <c r="K2696" s="4" t="s">
        <v>26</v>
      </c>
      <c r="L2696" s="8">
        <v>1</v>
      </c>
      <c r="M2696" s="5">
        <v>41.28</v>
      </c>
      <c r="N2696" s="6">
        <v>0.15</v>
      </c>
      <c r="O2696" s="5">
        <v>16.41</v>
      </c>
      <c r="P2696" s="5">
        <f t="shared" si="168"/>
        <v>35.088000000000001</v>
      </c>
      <c r="Q2696" s="5">
        <f t="shared" si="169"/>
        <v>16.41</v>
      </c>
      <c r="R2696" s="5">
        <f t="shared" si="170"/>
        <v>18.678000000000001</v>
      </c>
      <c r="S2696" s="7">
        <f t="shared" si="171"/>
        <v>0.53231874145006841</v>
      </c>
    </row>
    <row r="2697" spans="1:19" ht="15.6">
      <c r="A2697" s="2">
        <v>2745</v>
      </c>
      <c r="B2697" s="3">
        <v>46385</v>
      </c>
      <c r="C2697" s="4">
        <f>YEAR(SalesDataTable[[#This Row],[Order Date]])</f>
        <v>2026</v>
      </c>
      <c r="D2697" s="10" t="str">
        <f>"Q"&amp;ROUNDUP(MONTH(SalesDataTable[[#This Row],[Order Date]])/3,0)</f>
        <v>Q4</v>
      </c>
      <c r="E2697" s="4" t="str">
        <f>TEXT(SalesDataTable[[#This Row],[Order Date]],"mmm")</f>
        <v>Dec</v>
      </c>
      <c r="F2697" s="4" t="s">
        <v>20</v>
      </c>
      <c r="G2697" s="4" t="s">
        <v>47</v>
      </c>
      <c r="H2697" s="4" t="s">
        <v>28</v>
      </c>
      <c r="I2697" s="4" t="s">
        <v>16</v>
      </c>
      <c r="J2697" s="4" t="s">
        <v>14</v>
      </c>
      <c r="K2697" s="4" t="s">
        <v>32</v>
      </c>
      <c r="L2697" s="8">
        <v>1</v>
      </c>
      <c r="M2697" s="5">
        <v>46.07</v>
      </c>
      <c r="N2697" s="6">
        <v>0</v>
      </c>
      <c r="O2697" s="5">
        <v>18.420000000000002</v>
      </c>
      <c r="P2697" s="5">
        <f t="shared" si="168"/>
        <v>46.07</v>
      </c>
      <c r="Q2697" s="5">
        <f t="shared" si="169"/>
        <v>18.420000000000002</v>
      </c>
      <c r="R2697" s="5">
        <f t="shared" si="170"/>
        <v>27.65</v>
      </c>
      <c r="S2697" s="7">
        <f t="shared" si="171"/>
        <v>0.60017364879531143</v>
      </c>
    </row>
    <row r="2698" spans="1:19" ht="15.6">
      <c r="A2698" s="2">
        <v>4427</v>
      </c>
      <c r="B2698" s="3">
        <v>46385</v>
      </c>
      <c r="C2698" s="4">
        <f>YEAR(SalesDataTable[[#This Row],[Order Date]])</f>
        <v>2026</v>
      </c>
      <c r="D2698" s="10" t="str">
        <f>"Q"&amp;ROUNDUP(MONTH(SalesDataTable[[#This Row],[Order Date]])/3,0)</f>
        <v>Q4</v>
      </c>
      <c r="E2698" s="4" t="str">
        <f>TEXT(SalesDataTable[[#This Row],[Order Date]],"mmm")</f>
        <v>Dec</v>
      </c>
      <c r="F2698" s="4" t="s">
        <v>6</v>
      </c>
      <c r="G2698" s="4" t="s">
        <v>43</v>
      </c>
      <c r="H2698" s="4" t="s">
        <v>19</v>
      </c>
      <c r="I2698" s="4" t="s">
        <v>16</v>
      </c>
      <c r="J2698" s="4" t="s">
        <v>9</v>
      </c>
      <c r="K2698" s="4" t="s">
        <v>17</v>
      </c>
      <c r="L2698" s="8">
        <v>1</v>
      </c>
      <c r="M2698" s="5">
        <v>147.29</v>
      </c>
      <c r="N2698" s="6">
        <v>0.1</v>
      </c>
      <c r="O2698" s="5">
        <v>78.2</v>
      </c>
      <c r="P2698" s="5">
        <f t="shared" si="168"/>
        <v>132.56100000000001</v>
      </c>
      <c r="Q2698" s="5">
        <f t="shared" si="169"/>
        <v>78.2</v>
      </c>
      <c r="R2698" s="5">
        <f t="shared" si="170"/>
        <v>54.361000000000004</v>
      </c>
      <c r="S2698" s="7">
        <f t="shared" si="171"/>
        <v>0.4100829052285363</v>
      </c>
    </row>
    <row r="2699" spans="1:19" ht="15.6">
      <c r="A2699" s="2">
        <v>377</v>
      </c>
      <c r="B2699" s="3">
        <v>46386</v>
      </c>
      <c r="C2699" s="4">
        <f>YEAR(SalesDataTable[[#This Row],[Order Date]])</f>
        <v>2026</v>
      </c>
      <c r="D2699" s="10" t="str">
        <f>"Q"&amp;ROUNDUP(MONTH(SalesDataTable[[#This Row],[Order Date]])/3,0)</f>
        <v>Q4</v>
      </c>
      <c r="E2699" s="4" t="str">
        <f>TEXT(SalesDataTable[[#This Row],[Order Date]],"mmm")</f>
        <v>Dec</v>
      </c>
      <c r="F2699" s="4" t="s">
        <v>20</v>
      </c>
      <c r="G2699" s="4" t="s">
        <v>47</v>
      </c>
      <c r="H2699" s="4" t="s">
        <v>2</v>
      </c>
      <c r="I2699" s="4" t="s">
        <v>13</v>
      </c>
      <c r="J2699" s="4" t="s">
        <v>4</v>
      </c>
      <c r="K2699" s="4" t="s">
        <v>26</v>
      </c>
      <c r="L2699" s="8">
        <v>1</v>
      </c>
      <c r="M2699" s="5">
        <v>40.82</v>
      </c>
      <c r="N2699" s="6">
        <v>0.1</v>
      </c>
      <c r="O2699" s="5">
        <v>17.2</v>
      </c>
      <c r="P2699" s="5">
        <f t="shared" si="168"/>
        <v>36.738</v>
      </c>
      <c r="Q2699" s="5">
        <f t="shared" si="169"/>
        <v>17.2</v>
      </c>
      <c r="R2699" s="5">
        <f t="shared" si="170"/>
        <v>19.538</v>
      </c>
      <c r="S2699" s="7">
        <f t="shared" si="171"/>
        <v>0.53181991398551909</v>
      </c>
    </row>
    <row r="2700" spans="1:19" ht="15.6">
      <c r="A2700" s="2">
        <v>1530</v>
      </c>
      <c r="B2700" s="3">
        <v>46386</v>
      </c>
      <c r="C2700" s="4">
        <f>YEAR(SalesDataTable[[#This Row],[Order Date]])</f>
        <v>2026</v>
      </c>
      <c r="D2700" s="10" t="str">
        <f>"Q"&amp;ROUNDUP(MONTH(SalesDataTable[[#This Row],[Order Date]])/3,0)</f>
        <v>Q4</v>
      </c>
      <c r="E2700" s="4" t="str">
        <f>TEXT(SalesDataTable[[#This Row],[Order Date]],"mmm")</f>
        <v>Dec</v>
      </c>
      <c r="F2700" s="4" t="s">
        <v>20</v>
      </c>
      <c r="G2700" s="4" t="s">
        <v>31</v>
      </c>
      <c r="H2700" s="4" t="s">
        <v>2</v>
      </c>
      <c r="I2700" s="4" t="s">
        <v>13</v>
      </c>
      <c r="J2700" s="4" t="s">
        <v>34</v>
      </c>
      <c r="K2700" s="4" t="s">
        <v>45</v>
      </c>
      <c r="L2700" s="8">
        <v>3</v>
      </c>
      <c r="M2700" s="5">
        <v>50.72</v>
      </c>
      <c r="N2700" s="6">
        <v>0</v>
      </c>
      <c r="O2700" s="5">
        <v>22.3</v>
      </c>
      <c r="P2700" s="5">
        <f t="shared" si="168"/>
        <v>152.16</v>
      </c>
      <c r="Q2700" s="5">
        <f t="shared" si="169"/>
        <v>66.900000000000006</v>
      </c>
      <c r="R2700" s="5">
        <f t="shared" si="170"/>
        <v>85.259999999999991</v>
      </c>
      <c r="S2700" s="7">
        <f t="shared" si="171"/>
        <v>0.56033123028391163</v>
      </c>
    </row>
    <row r="2701" spans="1:19" ht="15.6">
      <c r="A2701" s="2">
        <v>2135</v>
      </c>
      <c r="B2701" s="3">
        <v>46386</v>
      </c>
      <c r="C2701" s="4">
        <f>YEAR(SalesDataTable[[#This Row],[Order Date]])</f>
        <v>2026</v>
      </c>
      <c r="D2701" s="10" t="str">
        <f>"Q"&amp;ROUNDUP(MONTH(SalesDataTable[[#This Row],[Order Date]])/3,0)</f>
        <v>Q4</v>
      </c>
      <c r="E2701" s="4" t="str">
        <f>TEXT(SalesDataTable[[#This Row],[Order Date]],"mmm")</f>
        <v>Dec</v>
      </c>
      <c r="F2701" s="4" t="s">
        <v>6</v>
      </c>
      <c r="G2701" s="4" t="s">
        <v>43</v>
      </c>
      <c r="H2701" s="4" t="s">
        <v>28</v>
      </c>
      <c r="I2701" s="4" t="s">
        <v>16</v>
      </c>
      <c r="J2701" s="4" t="s">
        <v>23</v>
      </c>
      <c r="K2701" s="4" t="s">
        <v>29</v>
      </c>
      <c r="L2701" s="8">
        <v>3</v>
      </c>
      <c r="M2701" s="5">
        <v>194.7</v>
      </c>
      <c r="N2701" s="6">
        <v>0.1</v>
      </c>
      <c r="O2701" s="5">
        <v>102.62</v>
      </c>
      <c r="P2701" s="5">
        <f t="shared" si="168"/>
        <v>525.68999999999994</v>
      </c>
      <c r="Q2701" s="5">
        <f t="shared" si="169"/>
        <v>307.86</v>
      </c>
      <c r="R2701" s="5">
        <f t="shared" si="170"/>
        <v>217.82999999999993</v>
      </c>
      <c r="S2701" s="7">
        <f t="shared" si="171"/>
        <v>0.41436968555612613</v>
      </c>
    </row>
    <row r="2702" spans="1:19" ht="15.6">
      <c r="A2702" s="2">
        <v>2916</v>
      </c>
      <c r="B2702" s="3">
        <v>46386</v>
      </c>
      <c r="C2702" s="4">
        <f>YEAR(SalesDataTable[[#This Row],[Order Date]])</f>
        <v>2026</v>
      </c>
      <c r="D2702" s="10" t="str">
        <f>"Q"&amp;ROUNDUP(MONTH(SalesDataTable[[#This Row],[Order Date]])/3,0)</f>
        <v>Q4</v>
      </c>
      <c r="E2702" s="4" t="str">
        <f>TEXT(SalesDataTable[[#This Row],[Order Date]],"mmm")</f>
        <v>Dec</v>
      </c>
      <c r="F2702" s="4" t="s">
        <v>6</v>
      </c>
      <c r="G2702" s="4" t="s">
        <v>27</v>
      </c>
      <c r="H2702" s="4" t="s">
        <v>19</v>
      </c>
      <c r="I2702" s="4" t="s">
        <v>13</v>
      </c>
      <c r="J2702" s="4" t="s">
        <v>14</v>
      </c>
      <c r="K2702" s="4" t="s">
        <v>15</v>
      </c>
      <c r="L2702" s="8">
        <v>1</v>
      </c>
      <c r="M2702" s="5">
        <v>36.64</v>
      </c>
      <c r="N2702" s="6">
        <v>0.05</v>
      </c>
      <c r="O2702" s="5">
        <v>13.59</v>
      </c>
      <c r="P2702" s="5">
        <f t="shared" si="168"/>
        <v>34.808</v>
      </c>
      <c r="Q2702" s="5">
        <f t="shared" si="169"/>
        <v>13.59</v>
      </c>
      <c r="R2702" s="5">
        <f t="shared" si="170"/>
        <v>21.218</v>
      </c>
      <c r="S2702" s="7">
        <f t="shared" si="171"/>
        <v>0.60957251206619167</v>
      </c>
    </row>
    <row r="2703" spans="1:19" ht="15.6">
      <c r="A2703" s="2">
        <v>3449</v>
      </c>
      <c r="B2703" s="3">
        <v>46386</v>
      </c>
      <c r="C2703" s="4">
        <f>YEAR(SalesDataTable[[#This Row],[Order Date]])</f>
        <v>2026</v>
      </c>
      <c r="D2703" s="10" t="str">
        <f>"Q"&amp;ROUNDUP(MONTH(SalesDataTable[[#This Row],[Order Date]])/3,0)</f>
        <v>Q4</v>
      </c>
      <c r="E2703" s="4" t="str">
        <f>TEXT(SalesDataTable[[#This Row],[Order Date]],"mmm")</f>
        <v>Dec</v>
      </c>
      <c r="F2703" s="4" t="s">
        <v>11</v>
      </c>
      <c r="G2703" s="4" t="s">
        <v>39</v>
      </c>
      <c r="H2703" s="4" t="s">
        <v>28</v>
      </c>
      <c r="I2703" s="4" t="s">
        <v>3</v>
      </c>
      <c r="J2703" s="4" t="s">
        <v>23</v>
      </c>
      <c r="K2703" s="4" t="s">
        <v>29</v>
      </c>
      <c r="L2703" s="8">
        <v>6</v>
      </c>
      <c r="M2703" s="5">
        <v>192.9</v>
      </c>
      <c r="N2703" s="6">
        <v>0.2</v>
      </c>
      <c r="O2703" s="5">
        <v>106.89</v>
      </c>
      <c r="P2703" s="5">
        <f t="shared" si="168"/>
        <v>925.92000000000007</v>
      </c>
      <c r="Q2703" s="5">
        <f t="shared" si="169"/>
        <v>641.34</v>
      </c>
      <c r="R2703" s="5">
        <f t="shared" si="170"/>
        <v>284.58000000000004</v>
      </c>
      <c r="S2703" s="7">
        <f t="shared" si="171"/>
        <v>0.30734836702954899</v>
      </c>
    </row>
    <row r="2704" spans="1:19" ht="15.6">
      <c r="A2704" s="2">
        <v>3498</v>
      </c>
      <c r="B2704" s="3">
        <v>46386</v>
      </c>
      <c r="C2704" s="4">
        <f>YEAR(SalesDataTable[[#This Row],[Order Date]])</f>
        <v>2026</v>
      </c>
      <c r="D2704" s="10" t="str">
        <f>"Q"&amp;ROUNDUP(MONTH(SalesDataTable[[#This Row],[Order Date]])/3,0)</f>
        <v>Q4</v>
      </c>
      <c r="E2704" s="4" t="str">
        <f>TEXT(SalesDataTable[[#This Row],[Order Date]],"mmm")</f>
        <v>Dec</v>
      </c>
      <c r="F2704" s="4" t="s">
        <v>20</v>
      </c>
      <c r="G2704" s="4" t="s">
        <v>31</v>
      </c>
      <c r="H2704" s="4" t="s">
        <v>28</v>
      </c>
      <c r="I2704" s="4" t="s">
        <v>3</v>
      </c>
      <c r="J2704" s="4" t="s">
        <v>9</v>
      </c>
      <c r="K2704" s="4" t="s">
        <v>46</v>
      </c>
      <c r="L2704" s="8">
        <v>2</v>
      </c>
      <c r="M2704" s="5">
        <v>71.56</v>
      </c>
      <c r="N2704" s="6">
        <v>0.1</v>
      </c>
      <c r="O2704" s="5">
        <v>32.99</v>
      </c>
      <c r="P2704" s="5">
        <f t="shared" si="168"/>
        <v>128.80800000000002</v>
      </c>
      <c r="Q2704" s="5">
        <f t="shared" si="169"/>
        <v>65.98</v>
      </c>
      <c r="R2704" s="5">
        <f t="shared" si="170"/>
        <v>62.828000000000017</v>
      </c>
      <c r="S2704" s="7">
        <f t="shared" si="171"/>
        <v>0.4877647351096206</v>
      </c>
    </row>
    <row r="2705" spans="1:19" ht="15.6">
      <c r="A2705" s="2">
        <v>4851</v>
      </c>
      <c r="B2705" s="3">
        <v>46386</v>
      </c>
      <c r="C2705" s="4">
        <f>YEAR(SalesDataTable[[#This Row],[Order Date]])</f>
        <v>2026</v>
      </c>
      <c r="D2705" s="10" t="str">
        <f>"Q"&amp;ROUNDUP(MONTH(SalesDataTable[[#This Row],[Order Date]])/3,0)</f>
        <v>Q4</v>
      </c>
      <c r="E2705" s="4" t="str">
        <f>TEXT(SalesDataTable[[#This Row],[Order Date]],"mmm")</f>
        <v>Dec</v>
      </c>
      <c r="F2705" s="4" t="s">
        <v>20</v>
      </c>
      <c r="G2705" s="4" t="s">
        <v>47</v>
      </c>
      <c r="H2705" s="4" t="s">
        <v>28</v>
      </c>
      <c r="I2705" s="4" t="s">
        <v>13</v>
      </c>
      <c r="J2705" s="4" t="s">
        <v>4</v>
      </c>
      <c r="K2705" s="4" t="s">
        <v>26</v>
      </c>
      <c r="L2705" s="8">
        <v>1</v>
      </c>
      <c r="M2705" s="5">
        <v>40.270000000000003</v>
      </c>
      <c r="N2705" s="6">
        <v>0.1</v>
      </c>
      <c r="O2705" s="5">
        <v>16.63</v>
      </c>
      <c r="P2705" s="5">
        <f t="shared" si="168"/>
        <v>36.243000000000002</v>
      </c>
      <c r="Q2705" s="5">
        <f t="shared" si="169"/>
        <v>16.63</v>
      </c>
      <c r="R2705" s="5">
        <f t="shared" si="170"/>
        <v>19.613000000000003</v>
      </c>
      <c r="S2705" s="7">
        <f t="shared" si="171"/>
        <v>0.54115277432883602</v>
      </c>
    </row>
    <row r="2706" spans="1:19" ht="15.6">
      <c r="A2706" s="2">
        <v>4926</v>
      </c>
      <c r="B2706" s="3">
        <v>46386</v>
      </c>
      <c r="C2706" s="4">
        <f>YEAR(SalesDataTable[[#This Row],[Order Date]])</f>
        <v>2026</v>
      </c>
      <c r="D2706" s="10" t="str">
        <f>"Q"&amp;ROUNDUP(MONTH(SalesDataTable[[#This Row],[Order Date]])/3,0)</f>
        <v>Q4</v>
      </c>
      <c r="E2706" s="4" t="str">
        <f>TEXT(SalesDataTable[[#This Row],[Order Date]],"mmm")</f>
        <v>Dec</v>
      </c>
      <c r="F2706" s="4" t="s">
        <v>20</v>
      </c>
      <c r="G2706" s="4" t="s">
        <v>31</v>
      </c>
      <c r="H2706" s="4" t="s">
        <v>19</v>
      </c>
      <c r="I2706" s="4" t="s">
        <v>16</v>
      </c>
      <c r="J2706" s="4" t="s">
        <v>4</v>
      </c>
      <c r="K2706" s="4" t="s">
        <v>5</v>
      </c>
      <c r="L2706" s="8">
        <v>6</v>
      </c>
      <c r="M2706" s="5">
        <v>81.180000000000007</v>
      </c>
      <c r="N2706" s="6">
        <v>0.05</v>
      </c>
      <c r="O2706" s="5">
        <v>43.3</v>
      </c>
      <c r="P2706" s="5">
        <f t="shared" si="168"/>
        <v>462.726</v>
      </c>
      <c r="Q2706" s="5">
        <f t="shared" si="169"/>
        <v>259.79999999999995</v>
      </c>
      <c r="R2706" s="5">
        <f t="shared" si="170"/>
        <v>202.92600000000004</v>
      </c>
      <c r="S2706" s="7">
        <f t="shared" si="171"/>
        <v>0.43854462468069666</v>
      </c>
    </row>
    <row r="2707" spans="1:19" ht="15.6">
      <c r="A2707" s="2">
        <v>5035</v>
      </c>
      <c r="B2707" s="3">
        <v>46386</v>
      </c>
      <c r="C2707" s="4">
        <f>YEAR(SalesDataTable[[#This Row],[Order Date]])</f>
        <v>2026</v>
      </c>
      <c r="D2707" s="10" t="str">
        <f>"Q"&amp;ROUNDUP(MONTH(SalesDataTable[[#This Row],[Order Date]])/3,0)</f>
        <v>Q4</v>
      </c>
      <c r="E2707" s="4" t="str">
        <f>TEXT(SalesDataTable[[#This Row],[Order Date]],"mmm")</f>
        <v>Dec</v>
      </c>
      <c r="F2707" s="4" t="s">
        <v>6</v>
      </c>
      <c r="G2707" s="4" t="s">
        <v>43</v>
      </c>
      <c r="H2707" s="4" t="s">
        <v>2</v>
      </c>
      <c r="I2707" s="4" t="s">
        <v>13</v>
      </c>
      <c r="J2707" s="4" t="s">
        <v>4</v>
      </c>
      <c r="K2707" s="4" t="s">
        <v>30</v>
      </c>
      <c r="L2707" s="8">
        <v>2</v>
      </c>
      <c r="M2707" s="5">
        <v>101.73</v>
      </c>
      <c r="N2707" s="6">
        <v>0.1</v>
      </c>
      <c r="O2707" s="5">
        <v>49.3</v>
      </c>
      <c r="P2707" s="5">
        <f t="shared" si="168"/>
        <v>183.114</v>
      </c>
      <c r="Q2707" s="5">
        <f t="shared" si="169"/>
        <v>98.6</v>
      </c>
      <c r="R2707" s="5">
        <f t="shared" si="170"/>
        <v>84.51400000000001</v>
      </c>
      <c r="S2707" s="7">
        <f t="shared" si="171"/>
        <v>0.46153762137247839</v>
      </c>
    </row>
    <row r="2708" spans="1:19" ht="15.6">
      <c r="A2708" s="2">
        <v>5135</v>
      </c>
      <c r="B2708" s="3">
        <v>46386</v>
      </c>
      <c r="C2708" s="4">
        <f>YEAR(SalesDataTable[[#This Row],[Order Date]])</f>
        <v>2026</v>
      </c>
      <c r="D2708" s="10" t="str">
        <f>"Q"&amp;ROUNDUP(MONTH(SalesDataTable[[#This Row],[Order Date]])/3,0)</f>
        <v>Q4</v>
      </c>
      <c r="E2708" s="4" t="str">
        <f>TEXT(SalesDataTable[[#This Row],[Order Date]],"mmm")</f>
        <v>Dec</v>
      </c>
      <c r="F2708" s="4" t="s">
        <v>11</v>
      </c>
      <c r="G2708" s="4" t="s">
        <v>39</v>
      </c>
      <c r="H2708" s="4" t="s">
        <v>2</v>
      </c>
      <c r="I2708" s="4" t="s">
        <v>13</v>
      </c>
      <c r="J2708" s="4" t="s">
        <v>4</v>
      </c>
      <c r="K2708" s="4" t="s">
        <v>22</v>
      </c>
      <c r="L2708" s="8">
        <v>5</v>
      </c>
      <c r="M2708" s="5">
        <v>51.78</v>
      </c>
      <c r="N2708" s="6">
        <v>0.15</v>
      </c>
      <c r="O2708" s="5">
        <v>22.37</v>
      </c>
      <c r="P2708" s="5">
        <f t="shared" si="168"/>
        <v>220.06499999999997</v>
      </c>
      <c r="Q2708" s="5">
        <f t="shared" si="169"/>
        <v>111.85000000000001</v>
      </c>
      <c r="R2708" s="5">
        <f t="shared" si="170"/>
        <v>108.21499999999996</v>
      </c>
      <c r="S2708" s="7">
        <f t="shared" si="171"/>
        <v>0.49174107650012483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Sonal Borkar</cp:lastModifiedBy>
  <dcterms:created xsi:type="dcterms:W3CDTF">2026-09-07T01:30:55Z</dcterms:created>
  <dcterms:modified xsi:type="dcterms:W3CDTF">2026-10-26T06:47:04Z</dcterms:modified>
</cp:coreProperties>
</file>