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_Assignment_Asc&amp;Desc_01082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<sst xmlns="http://schemas.openxmlformats.org/spreadsheetml/2006/main" count="74" uniqueCount="73">
  <si>
    <t>ID</t>
  </si>
  <si>
    <t>Fname</t>
  </si>
  <si>
    <t>Lname</t>
  </si>
  <si>
    <t>Hindi</t>
  </si>
  <si>
    <t>English</t>
  </si>
  <si>
    <t>Math</t>
  </si>
  <si>
    <t>Obtained Marks( Using Sum)</t>
  </si>
  <si>
    <t>Total Marks</t>
  </si>
  <si>
    <t>Average (Using Average)</t>
  </si>
  <si>
    <t>Status (Using If)</t>
  </si>
  <si>
    <t>Using Index</t>
  </si>
  <si>
    <t>Using Match</t>
  </si>
  <si>
    <t>Ascending  Fcell</t>
  </si>
  <si>
    <t xml:space="preserve">Descending  FCell </t>
  </si>
  <si>
    <t>S1</t>
  </si>
  <si>
    <t>Sanika</t>
  </si>
  <si>
    <t>Yadav</t>
  </si>
  <si>
    <t>S2</t>
  </si>
  <si>
    <t>Kavya</t>
  </si>
  <si>
    <t xml:space="preserve">Patil </t>
  </si>
  <si>
    <t>S3</t>
  </si>
  <si>
    <t>Kaustubh</t>
  </si>
  <si>
    <t>Aahire</t>
  </si>
  <si>
    <t>S4</t>
  </si>
  <si>
    <t>Gargi</t>
  </si>
  <si>
    <t>Tayde</t>
  </si>
  <si>
    <t>S5</t>
  </si>
  <si>
    <t xml:space="preserve">Madhavi </t>
  </si>
  <si>
    <t>Shastri</t>
  </si>
  <si>
    <t>S6</t>
  </si>
  <si>
    <t>Aarya</t>
  </si>
  <si>
    <t>Datar</t>
  </si>
  <si>
    <t>S 7</t>
  </si>
  <si>
    <t>Radha</t>
  </si>
  <si>
    <t>Randive</t>
  </si>
  <si>
    <t>S8</t>
  </si>
  <si>
    <t>Manik</t>
  </si>
  <si>
    <t>Malhotra</t>
  </si>
  <si>
    <t>S9</t>
  </si>
  <si>
    <t>Ruby</t>
  </si>
  <si>
    <t>Jain</t>
  </si>
  <si>
    <t>S10</t>
  </si>
  <si>
    <t>Dhruv</t>
  </si>
  <si>
    <t>Sane</t>
  </si>
  <si>
    <t>S11</t>
  </si>
  <si>
    <t>Ana</t>
  </si>
  <si>
    <t>D'souza</t>
  </si>
  <si>
    <t>S12</t>
  </si>
  <si>
    <t>Saniya</t>
  </si>
  <si>
    <t>CountA =&gt;</t>
  </si>
  <si>
    <t>Max=&gt;</t>
  </si>
  <si>
    <t>SumIf=&gt;</t>
  </si>
  <si>
    <t>countblank=&gt;</t>
  </si>
  <si>
    <t>Median=&gt;</t>
  </si>
  <si>
    <t>Date=&gt;</t>
  </si>
  <si>
    <t>concat=&gt;</t>
  </si>
  <si>
    <t>Min=&gt;</t>
  </si>
  <si>
    <t>year=&gt;</t>
  </si>
  <si>
    <t>Square using Power=&gt;</t>
  </si>
  <si>
    <t>month=&gt;</t>
  </si>
  <si>
    <t>upper=&gt;</t>
  </si>
  <si>
    <t>Cube Using power=&gt;</t>
  </si>
  <si>
    <t>Second =&gt;</t>
  </si>
  <si>
    <t>Minutes =&gt;</t>
  </si>
  <si>
    <t>lower=&gt;</t>
  </si>
  <si>
    <t>Mean=&gt;</t>
  </si>
  <si>
    <t>Day=&gt;</t>
  </si>
  <si>
    <t>trim=&gt;</t>
  </si>
  <si>
    <t>Mode=&gt;</t>
  </si>
  <si>
    <t>replace=&gt;</t>
  </si>
  <si>
    <t>Left=&gt;</t>
  </si>
  <si>
    <t>Right=&gt;</t>
  </si>
  <si>
    <t>Middle=&gt;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</si>
</sst>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9.0"/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right" readingOrder="0"/>
    </xf>
    <xf borderId="0" fillId="0" fontId="4" numFmtId="0" xfId="0" applyFont="1"/>
    <xf borderId="0" fillId="2" fontId="7" numFmtId="0" xfId="0" applyAlignment="1" applyFont="1">
      <alignment horizontal="right" readingOrder="0"/>
    </xf>
    <xf borderId="0" fillId="2" fontId="5" numFmtId="0" xfId="0" applyAlignment="1" applyFont="1">
      <alignment horizontal="center"/>
    </xf>
    <xf borderId="0" fillId="0" fontId="4" numFmtId="0" xfId="0" applyAlignment="1" applyFont="1">
      <alignment horizontal="right" readingOrder="0"/>
    </xf>
    <xf borderId="0" fillId="0" fontId="6" numFmtId="0" xfId="0" applyFont="1"/>
    <xf borderId="0" fillId="0" fontId="4" numFmtId="164" xfId="0" applyFont="1" applyNumberFormat="1"/>
    <xf borderId="0" fillId="0" fontId="6" numFmtId="0" xfId="0" applyAlignment="1" applyFon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7" max="7" width="27.0"/>
    <col customWidth="1" min="8" max="8" width="11.63"/>
    <col customWidth="1" min="9" max="9" width="23.63"/>
    <col customWidth="1" min="10" max="10" width="16.75"/>
    <col customWidth="1" min="11" max="11" width="16.63"/>
    <col customWidth="1" min="12" max="12" width="18.88"/>
    <col customWidth="1" min="13" max="13" width="17.75"/>
    <col customWidth="1" min="14" max="14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 t="s">
        <v>15</v>
      </c>
      <c r="C2" s="7" t="s">
        <v>16</v>
      </c>
      <c r="D2" s="7">
        <v>60.0</v>
      </c>
      <c r="E2" s="7">
        <v>75.0</v>
      </c>
      <c r="F2" s="7">
        <v>69.0</v>
      </c>
      <c r="G2" s="8">
        <f t="shared" ref="G2:G13" si="1">sum(D2:F2)</f>
        <v>204</v>
      </c>
      <c r="H2" s="7">
        <v>300.0</v>
      </c>
      <c r="I2" s="8">
        <f t="shared" ref="I2:I13" si="2">AVERAGE((D2:H2))</f>
        <v>141.6</v>
      </c>
      <c r="J2" s="8" t="str">
        <f t="shared" ref="J2:J13" si="3">IF(G2&gt;189,"Passed","Failed")</f>
        <v>Passed</v>
      </c>
      <c r="K2" s="8" t="str">
        <f t="shared" ref="K2:K13" si="4">INDEX(A2:J2,1,3)</f>
        <v>Yadav</v>
      </c>
      <c r="L2" s="8">
        <f>MATCH(B2,B2:B13,0)</f>
        <v>1</v>
      </c>
      <c r="M2" s="7">
        <v>50.0</v>
      </c>
      <c r="N2" s="7">
        <v>95.0</v>
      </c>
    </row>
    <row r="3">
      <c r="A3" s="6" t="s">
        <v>17</v>
      </c>
      <c r="B3" s="7" t="s">
        <v>18</v>
      </c>
      <c r="C3" s="7" t="s">
        <v>19</v>
      </c>
      <c r="D3" s="7">
        <v>89.0</v>
      </c>
      <c r="E3" s="7">
        <v>99.0</v>
      </c>
      <c r="F3" s="7">
        <v>87.0</v>
      </c>
      <c r="G3" s="8">
        <f t="shared" si="1"/>
        <v>275</v>
      </c>
      <c r="H3" s="7">
        <v>300.0</v>
      </c>
      <c r="I3" s="8">
        <f t="shared" si="2"/>
        <v>170</v>
      </c>
      <c r="J3" s="8" t="str">
        <f t="shared" si="3"/>
        <v>Passed</v>
      </c>
      <c r="K3" s="8" t="str">
        <f t="shared" si="4"/>
        <v>Patil </v>
      </c>
      <c r="L3" s="8">
        <f>MATCH(B3,B2:B13,0)</f>
        <v>2</v>
      </c>
      <c r="M3" s="7">
        <v>69.0</v>
      </c>
      <c r="N3" s="7">
        <v>90.0</v>
      </c>
    </row>
    <row r="4">
      <c r="A4" s="6" t="s">
        <v>20</v>
      </c>
      <c r="B4" s="7" t="s">
        <v>21</v>
      </c>
      <c r="C4" s="7" t="s">
        <v>22</v>
      </c>
      <c r="D4" s="7">
        <v>77.0</v>
      </c>
      <c r="E4" s="7">
        <v>88.0</v>
      </c>
      <c r="F4" s="7">
        <v>90.0</v>
      </c>
      <c r="G4" s="8">
        <f t="shared" si="1"/>
        <v>255</v>
      </c>
      <c r="H4" s="7">
        <v>300.0</v>
      </c>
      <c r="I4" s="8">
        <f t="shared" si="2"/>
        <v>162</v>
      </c>
      <c r="J4" s="8" t="str">
        <f t="shared" si="3"/>
        <v>Passed</v>
      </c>
      <c r="K4" s="8" t="str">
        <f t="shared" si="4"/>
        <v>Aahire</v>
      </c>
      <c r="L4" s="9">
        <f>MATCH(B4,B2:B13,0)</f>
        <v>3</v>
      </c>
      <c r="M4" s="7">
        <v>69.0</v>
      </c>
      <c r="N4" s="7">
        <v>90.0</v>
      </c>
    </row>
    <row r="5">
      <c r="A5" s="6" t="s">
        <v>23</v>
      </c>
      <c r="B5" s="7" t="s">
        <v>24</v>
      </c>
      <c r="C5" s="7" t="s">
        <v>25</v>
      </c>
      <c r="D5" s="7">
        <v>89.0</v>
      </c>
      <c r="E5" s="7">
        <v>99.0</v>
      </c>
      <c r="F5" s="7">
        <v>90.0</v>
      </c>
      <c r="G5" s="8">
        <f t="shared" si="1"/>
        <v>278</v>
      </c>
      <c r="H5" s="7">
        <v>300.0</v>
      </c>
      <c r="I5" s="8">
        <f t="shared" si="2"/>
        <v>171.2</v>
      </c>
      <c r="J5" s="8" t="str">
        <f t="shared" si="3"/>
        <v>Passed</v>
      </c>
      <c r="K5" s="8" t="str">
        <f t="shared" si="4"/>
        <v>Tayde</v>
      </c>
      <c r="L5" s="8">
        <f>MATCH(B5,B2:B13,0)</f>
        <v>4</v>
      </c>
      <c r="M5" s="7">
        <v>75.0</v>
      </c>
      <c r="N5" s="7">
        <v>90.0</v>
      </c>
    </row>
    <row r="6">
      <c r="A6" s="6" t="s">
        <v>26</v>
      </c>
      <c r="B6" s="7" t="s">
        <v>27</v>
      </c>
      <c r="C6" s="7" t="s">
        <v>28</v>
      </c>
      <c r="D6" s="7">
        <v>56.0</v>
      </c>
      <c r="E6" s="7">
        <v>63.0</v>
      </c>
      <c r="F6" s="7">
        <v>50.0</v>
      </c>
      <c r="G6" s="8">
        <f t="shared" si="1"/>
        <v>169</v>
      </c>
      <c r="H6" s="7">
        <v>300.0</v>
      </c>
      <c r="I6" s="8">
        <f t="shared" si="2"/>
        <v>127.6</v>
      </c>
      <c r="J6" s="8" t="str">
        <f t="shared" si="3"/>
        <v>Failed</v>
      </c>
      <c r="K6" s="8" t="str">
        <f t="shared" si="4"/>
        <v>Shastri</v>
      </c>
      <c r="L6" s="8">
        <f>MATCH(B6,B2:B13,0)</f>
        <v>5</v>
      </c>
      <c r="M6" s="7">
        <v>84.0</v>
      </c>
      <c r="N6" s="7">
        <v>90.0</v>
      </c>
    </row>
    <row r="7">
      <c r="A7" s="6" t="s">
        <v>29</v>
      </c>
      <c r="B7" s="7" t="s">
        <v>30</v>
      </c>
      <c r="C7" s="7" t="s">
        <v>31</v>
      </c>
      <c r="D7" s="7">
        <v>67.0</v>
      </c>
      <c r="E7" s="7">
        <v>83.0</v>
      </c>
      <c r="F7" s="7">
        <v>69.0</v>
      </c>
      <c r="G7" s="8">
        <f t="shared" si="1"/>
        <v>219</v>
      </c>
      <c r="H7" s="7">
        <v>300.0</v>
      </c>
      <c r="I7" s="8">
        <f t="shared" si="2"/>
        <v>147.6</v>
      </c>
      <c r="J7" s="8" t="str">
        <f t="shared" si="3"/>
        <v>Passed</v>
      </c>
      <c r="K7" s="8" t="str">
        <f t="shared" si="4"/>
        <v>Datar</v>
      </c>
      <c r="L7" s="8">
        <f>MATCH(B7,B2:B13,0)</f>
        <v>6</v>
      </c>
      <c r="M7" s="7">
        <v>86.0</v>
      </c>
      <c r="N7" s="7">
        <v>87.0</v>
      </c>
    </row>
    <row r="8">
      <c r="A8" s="6" t="s">
        <v>32</v>
      </c>
      <c r="B8" s="7" t="s">
        <v>33</v>
      </c>
      <c r="C8" s="7" t="s">
        <v>34</v>
      </c>
      <c r="D8" s="7">
        <v>86.0</v>
      </c>
      <c r="E8" s="7">
        <v>89.0</v>
      </c>
      <c r="F8" s="7">
        <v>90.0</v>
      </c>
      <c r="G8" s="8">
        <f t="shared" si="1"/>
        <v>265</v>
      </c>
      <c r="H8" s="7">
        <v>300.0</v>
      </c>
      <c r="I8" s="8">
        <f t="shared" si="2"/>
        <v>166</v>
      </c>
      <c r="J8" s="8" t="str">
        <f t="shared" si="3"/>
        <v>Passed</v>
      </c>
      <c r="K8" s="8" t="str">
        <f t="shared" si="4"/>
        <v>Randive</v>
      </c>
      <c r="L8" s="8">
        <f>MATCH(B8,B2:B13,0)</f>
        <v>7</v>
      </c>
      <c r="M8" s="7">
        <v>87.0</v>
      </c>
      <c r="N8" s="7">
        <v>86.0</v>
      </c>
    </row>
    <row r="9">
      <c r="A9" s="6" t="s">
        <v>35</v>
      </c>
      <c r="B9" s="7" t="s">
        <v>36</v>
      </c>
      <c r="C9" s="7" t="s">
        <v>37</v>
      </c>
      <c r="D9" s="7">
        <v>78.0</v>
      </c>
      <c r="E9" s="7">
        <v>66.0</v>
      </c>
      <c r="F9" s="7">
        <v>86.0</v>
      </c>
      <c r="G9" s="8">
        <f t="shared" si="1"/>
        <v>230</v>
      </c>
      <c r="H9" s="7">
        <v>300.0</v>
      </c>
      <c r="I9" s="8">
        <f t="shared" si="2"/>
        <v>152</v>
      </c>
      <c r="J9" s="8" t="str">
        <f t="shared" si="3"/>
        <v>Passed</v>
      </c>
      <c r="K9" s="8" t="str">
        <f t="shared" si="4"/>
        <v>Malhotra</v>
      </c>
      <c r="L9" s="8">
        <f>MATCH(B9,B2:B13,0)</f>
        <v>8</v>
      </c>
      <c r="M9" s="7">
        <v>90.0</v>
      </c>
      <c r="N9" s="7">
        <v>84.0</v>
      </c>
    </row>
    <row r="10">
      <c r="A10" s="6" t="s">
        <v>38</v>
      </c>
      <c r="B10" s="7" t="s">
        <v>39</v>
      </c>
      <c r="C10" s="7" t="s">
        <v>40</v>
      </c>
      <c r="D10" s="7">
        <v>90.0</v>
      </c>
      <c r="E10" s="7">
        <v>67.0</v>
      </c>
      <c r="F10" s="7">
        <v>95.0</v>
      </c>
      <c r="G10" s="8">
        <f t="shared" si="1"/>
        <v>252</v>
      </c>
      <c r="H10" s="7">
        <v>300.0</v>
      </c>
      <c r="I10" s="8">
        <f t="shared" si="2"/>
        <v>160.8</v>
      </c>
      <c r="J10" s="8" t="str">
        <f t="shared" si="3"/>
        <v>Passed</v>
      </c>
      <c r="K10" s="8" t="str">
        <f t="shared" si="4"/>
        <v>Jain</v>
      </c>
      <c r="L10" s="8">
        <f>MATCH(B10,B2:B13,0)</f>
        <v>9</v>
      </c>
      <c r="M10" s="7">
        <v>90.0</v>
      </c>
      <c r="N10" s="7">
        <v>75.0</v>
      </c>
    </row>
    <row r="11">
      <c r="A11" s="6" t="s">
        <v>41</v>
      </c>
      <c r="B11" s="7" t="s">
        <v>42</v>
      </c>
      <c r="C11" s="7" t="s">
        <v>43</v>
      </c>
      <c r="D11" s="7">
        <v>69.0</v>
      </c>
      <c r="E11" s="7">
        <v>52.0</v>
      </c>
      <c r="F11" s="7">
        <v>84.0</v>
      </c>
      <c r="G11" s="8">
        <f t="shared" si="1"/>
        <v>205</v>
      </c>
      <c r="H11" s="7">
        <v>300.0</v>
      </c>
      <c r="I11" s="8">
        <f t="shared" si="2"/>
        <v>142</v>
      </c>
      <c r="J11" s="8" t="str">
        <f t="shared" si="3"/>
        <v>Passed</v>
      </c>
      <c r="K11" s="8" t="str">
        <f t="shared" si="4"/>
        <v>Sane</v>
      </c>
      <c r="L11" s="8">
        <f>MATCH(B11,B2:B13,0)</f>
        <v>10</v>
      </c>
      <c r="M11" s="7">
        <v>90.0</v>
      </c>
      <c r="N11" s="7">
        <v>69.0</v>
      </c>
    </row>
    <row r="12">
      <c r="A12" s="6" t="s">
        <v>44</v>
      </c>
      <c r="B12" s="7" t="s">
        <v>45</v>
      </c>
      <c r="C12" s="7" t="s">
        <v>46</v>
      </c>
      <c r="D12" s="7">
        <v>65.0</v>
      </c>
      <c r="E12" s="7">
        <v>77.0</v>
      </c>
      <c r="F12" s="7">
        <v>90.0</v>
      </c>
      <c r="G12" s="8">
        <f t="shared" si="1"/>
        <v>232</v>
      </c>
      <c r="H12" s="7">
        <v>300.0</v>
      </c>
      <c r="I12" s="8">
        <f t="shared" si="2"/>
        <v>152.8</v>
      </c>
      <c r="J12" s="8" t="str">
        <f t="shared" si="3"/>
        <v>Passed</v>
      </c>
      <c r="K12" s="8" t="str">
        <f t="shared" si="4"/>
        <v>D'souza</v>
      </c>
      <c r="L12" s="8">
        <f>MATCH(B12,B2:B13,0)</f>
        <v>11</v>
      </c>
      <c r="M12" s="7">
        <v>90.0</v>
      </c>
      <c r="N12" s="7">
        <v>69.0</v>
      </c>
    </row>
    <row r="13">
      <c r="A13" s="6" t="s">
        <v>47</v>
      </c>
      <c r="B13" s="7" t="s">
        <v>48</v>
      </c>
      <c r="C13" s="7" t="s">
        <v>19</v>
      </c>
      <c r="D13" s="7">
        <v>45.0</v>
      </c>
      <c r="E13" s="7">
        <v>79.0</v>
      </c>
      <c r="F13" s="7">
        <v>75.0</v>
      </c>
      <c r="G13" s="8">
        <f t="shared" si="1"/>
        <v>199</v>
      </c>
      <c r="H13" s="7">
        <v>300.0</v>
      </c>
      <c r="I13" s="8">
        <f t="shared" si="2"/>
        <v>139.6</v>
      </c>
      <c r="J13" s="8" t="str">
        <f t="shared" si="3"/>
        <v>Passed</v>
      </c>
      <c r="K13" s="8" t="str">
        <f t="shared" si="4"/>
        <v>Patil </v>
      </c>
      <c r="L13" s="8">
        <f>MATCH(B13,B2:B13,0)</f>
        <v>12</v>
      </c>
      <c r="M13" s="7">
        <v>95.0</v>
      </c>
      <c r="N13" s="7">
        <v>50.0</v>
      </c>
    </row>
    <row r="14">
      <c r="C14" s="10"/>
      <c r="D14" s="11"/>
      <c r="J14" s="10"/>
    </row>
    <row r="15">
      <c r="A15" s="12" t="s">
        <v>49</v>
      </c>
      <c r="B15" s="13">
        <f>COUNTA(B2:B13)</f>
        <v>12</v>
      </c>
      <c r="C15" s="14" t="s">
        <v>50</v>
      </c>
      <c r="D15" s="15">
        <f>MAX(D2:D13)</f>
        <v>90</v>
      </c>
      <c r="E15" s="12" t="s">
        <v>51</v>
      </c>
      <c r="F15" s="13">
        <f>SUMIF(F2:F13,"=90")</f>
        <v>360</v>
      </c>
      <c r="G15" s="12" t="s">
        <v>52</v>
      </c>
      <c r="H15" s="13">
        <f>COUNTBLANK(H2:H13)</f>
        <v>0</v>
      </c>
      <c r="I15" s="16"/>
      <c r="L15" s="14" t="s">
        <v>53</v>
      </c>
      <c r="M15" s="13">
        <f>MEDIAN(M2:M13)</f>
        <v>86.5</v>
      </c>
    </row>
    <row r="16">
      <c r="A16" s="17"/>
      <c r="D16" s="11"/>
      <c r="G16" s="12" t="s">
        <v>54</v>
      </c>
      <c r="H16" s="18">
        <f>NOW()</f>
        <v>45505.7811</v>
      </c>
    </row>
    <row r="17">
      <c r="A17" s="12" t="s">
        <v>55</v>
      </c>
      <c r="B17" s="13" t="str">
        <f>CONCAT(B9,C9)</f>
        <v>ManikMalhotra</v>
      </c>
      <c r="D17" s="14" t="s">
        <v>56</v>
      </c>
      <c r="E17" s="11">
        <f>MIN(E2:E13)</f>
        <v>52</v>
      </c>
      <c r="G17" s="12" t="s">
        <v>57</v>
      </c>
      <c r="H17" s="13">
        <f>YEAR(NOW())</f>
        <v>2024</v>
      </c>
    </row>
    <row r="18">
      <c r="A18" s="17"/>
      <c r="D18" s="19" t="s">
        <v>58</v>
      </c>
      <c r="E18" s="13">
        <f>POWER(E3,2)</f>
        <v>9801</v>
      </c>
      <c r="G18" s="12" t="s">
        <v>59</v>
      </c>
      <c r="H18" s="13">
        <f>MONTH(now())</f>
        <v>8</v>
      </c>
    </row>
    <row r="19">
      <c r="A19" s="12" t="s">
        <v>60</v>
      </c>
      <c r="B19" s="13" t="str">
        <f>UPPER(B11)</f>
        <v>DHRUV</v>
      </c>
      <c r="D19" s="19" t="s">
        <v>61</v>
      </c>
      <c r="E19" s="13">
        <f>POWER(E11,1/3)</f>
        <v>3.732511157</v>
      </c>
      <c r="G19" s="12" t="s">
        <v>62</v>
      </c>
      <c r="H19" s="13">
        <f>SECOND(NOW())</f>
        <v>47</v>
      </c>
    </row>
    <row r="20">
      <c r="A20" s="17"/>
      <c r="G20" s="12" t="s">
        <v>63</v>
      </c>
      <c r="H20" s="13">
        <f>MINUTE(NOW())</f>
        <v>44</v>
      </c>
    </row>
    <row r="21">
      <c r="A21" s="17"/>
      <c r="B21" s="20" t="s">
        <v>64</v>
      </c>
      <c r="C21" s="13" t="str">
        <f>LOWER(C8)</f>
        <v>randive</v>
      </c>
      <c r="E21" s="12" t="s">
        <v>65</v>
      </c>
      <c r="F21" s="13">
        <f>AVERAGE(F2:F13)</f>
        <v>81.25</v>
      </c>
      <c r="G21" s="12" t="s">
        <v>66</v>
      </c>
      <c r="H21" s="13">
        <f>DAY(TODAY())</f>
        <v>1</v>
      </c>
    </row>
    <row r="22">
      <c r="A22" s="12" t="s">
        <v>67</v>
      </c>
      <c r="B22" s="13" t="str">
        <f>TRIM(A8)</f>
        <v>S 7</v>
      </c>
      <c r="E22" s="12" t="s">
        <v>68</v>
      </c>
      <c r="F22" s="13">
        <f>MODE(F2:F13)</f>
        <v>90</v>
      </c>
    </row>
    <row r="23">
      <c r="A23" s="17"/>
      <c r="C23" s="12" t="s">
        <v>69</v>
      </c>
      <c r="D23" s="13" t="str">
        <f>REPLACE(C11,1,1,"R")</f>
        <v>Rane</v>
      </c>
      <c r="E23" s="14"/>
    </row>
    <row r="24">
      <c r="A24" s="12" t="s">
        <v>70</v>
      </c>
      <c r="B24" s="13" t="str">
        <f>LEFT(B9,3)</f>
        <v>Man</v>
      </c>
    </row>
    <row r="25">
      <c r="A25" s="12" t="s">
        <v>71</v>
      </c>
      <c r="B25" s="13" t="str">
        <f>RIGHT(B9,3)</f>
        <v>nik</v>
      </c>
    </row>
    <row r="26">
      <c r="A26" s="12" t="s">
        <v>72</v>
      </c>
      <c r="B26" s="13" t="str">
        <f>MID(B9,2,4)</f>
        <v>anik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