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VIKAS\Downloads\Telegram Desktop\"/>
    </mc:Choice>
  </mc:AlternateContent>
  <xr:revisionPtr revIDLastSave="0" documentId="8_{491E0B0B-6847-4343-B0F2-87181AB3FCAF}" xr6:coauthVersionLast="47" xr6:coauthVersionMax="47" xr10:uidLastSave="{00000000-0000-0000-0000-000000000000}"/>
  <bookViews>
    <workbookView xWindow="-120" yWindow="-120" windowWidth="29040" windowHeight="15840" xr2:uid="{62188839-F88C-4779-8832-4674860F91B5}"/>
  </bookViews>
  <sheets>
    <sheet name="goalseek" sheetId="1" r:id="rId1"/>
    <sheet name="data table" sheetId="2" r:id="rId2"/>
    <sheet name="solver" sheetId="3" r:id="rId3"/>
    <sheet name="Sheet2" sheetId="11" r:id="rId4"/>
    <sheet name="Sheet3" sheetId="12" r:id="rId5"/>
    <sheet name="PIVOT" sheetId="8" r:id="rId6"/>
    <sheet name="Scenario Summary" sheetId="10" r:id="rId7"/>
    <sheet name="scenario manager" sheetId="5" r:id="rId8"/>
    <sheet name="remove duplicate" sheetId="6" r:id="rId9"/>
    <sheet name="MATHEMATICAL FUNCTIONS" sheetId="9" r:id="rId10"/>
  </sheets>
  <definedNames>
    <definedName name="_xlcn.WorksheetConnection_excelFile51.xlsxTable11" hidden="1">Table1[]</definedName>
    <definedName name="solver_adj" localSheetId="2" hidden="1">solver!$C$3:$G$3</definedName>
    <definedName name="solver_cvg" localSheetId="2" hidden="1">0.0001</definedName>
    <definedName name="solver_drv" localSheetId="2" hidden="1">2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solver!$A$11:$A$12</definedName>
    <definedName name="solver_lhs2" localSheetId="2" hidden="1">solver!$C$3:$G$3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2</definedName>
    <definedName name="solver_nwt" localSheetId="2" hidden="1">1</definedName>
    <definedName name="solver_opt" localSheetId="2" hidden="1">solver!$C$14</definedName>
    <definedName name="solver_pre" localSheetId="2" hidden="1">0.000001</definedName>
    <definedName name="solver_rbv" localSheetId="2" hidden="1">2</definedName>
    <definedName name="solver_rel1" localSheetId="2" hidden="1">1</definedName>
    <definedName name="solver_rel2" localSheetId="2" hidden="1">1</definedName>
    <definedName name="solver_rhs1" localSheetId="2" hidden="1">solver!$A$4:$A$5</definedName>
    <definedName name="solver_rhs2" localSheetId="2" hidden="1">solver!$C$8:$G$8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pivotCaches>
    <pivotCache cacheId="236" r:id="rId11"/>
    <pivotCache cacheId="268" r:id="rId12"/>
    <pivotCache cacheId="271" r:id="rId13"/>
    <pivotCache cacheId="274" r:id="rId14"/>
    <pivotCache cacheId="313" r:id="rId15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excel-File 5 (1).xlsx!Table1"/>
        </x15:modelTables>
        <x15:extLst>
          <ext xmlns:x16="http://schemas.microsoft.com/office/spreadsheetml/2014/11/main" uri="{9835A34E-60A6-4A7C-AAB8-D5F71C897F49}">
            <x16:modelTimeGroupings>
              <x16:modelTimeGrouping tableName="Table1" columnName="Date" columnId="Date">
                <x16:calculatedTimeColumn columnName="Date (Year)" columnId="Date (Year)" contentType="years" isSelected="1"/>
                <x16:calculatedTimeColumn columnName="Date (Quarter)" columnId="Date (Quarter)" contentType="quarters" isSelected="1"/>
                <x16:calculatedTimeColumn columnName="Date (Month Index)" columnId="Date (Month Index)" contentType="monthsindex" isSelected="1"/>
                <x16:calculatedTimeColumn columnName="Date (Month)" columnId="Date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3" l="1"/>
  <c r="D12" i="3"/>
  <c r="E12" i="3"/>
  <c r="F12" i="3"/>
  <c r="G12" i="3"/>
  <c r="C12" i="3"/>
  <c r="D11" i="3"/>
  <c r="E11" i="3"/>
  <c r="F11" i="3"/>
  <c r="G11" i="3"/>
  <c r="C11" i="3"/>
  <c r="A12" i="3" l="1"/>
  <c r="A11" i="3"/>
  <c r="C7" i="9" l="1"/>
  <c r="D7" i="9"/>
  <c r="E7" i="9"/>
  <c r="F7" i="9"/>
  <c r="G7" i="9"/>
  <c r="B7" i="9"/>
  <c r="A3" i="9"/>
  <c r="B9" i="9"/>
  <c r="C11" i="9"/>
  <c r="B11" i="9"/>
  <c r="A11" i="9"/>
  <c r="D10" i="9"/>
  <c r="C10" i="9"/>
  <c r="B10" i="9"/>
  <c r="A10" i="9"/>
  <c r="A9" i="9"/>
  <c r="D8" i="9"/>
  <c r="C8" i="9"/>
  <c r="B8" i="9"/>
  <c r="A8" i="9"/>
  <c r="A7" i="9"/>
  <c r="A6" i="9"/>
  <c r="A4" i="9"/>
  <c r="A5" i="9"/>
  <c r="A2" i="9"/>
  <c r="A1" i="9"/>
  <c r="A7" i="2"/>
  <c r="B8" i="1"/>
  <c r="B7" i="1"/>
  <c r="B6" i="1"/>
  <c r="G9" i="3"/>
  <c r="F9" i="3"/>
  <c r="E9" i="3"/>
  <c r="D9" i="3"/>
  <c r="C9" i="3"/>
  <c r="D8" i="1" l="1"/>
  <c r="D8" i="5"/>
  <c r="D9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BB2CF6-FA6B-48F9-9C04-6B78674B0C5D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458A7F45-30B6-43B5-AC39-92A4ED9588E5}" name="WorksheetConnection_excel-File 5 (1).xlsx!Table1" type="102" refreshedVersion="8" minRefreshableVersion="5">
    <extLst>
      <ext xmlns:x15="http://schemas.microsoft.com/office/spreadsheetml/2010/11/main" uri="{DE250136-89BD-433C-8126-D09CA5730AF9}">
        <x15:connection id="Table1" autoDelete="1">
          <x15:rangePr sourceName="_xlcn.WorksheetConnection_excelFile51.xlsxTable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ThisWorkbookDataModel"/>
    <s v="{[Table1].[Category].[All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<sst xmlns="http://schemas.openxmlformats.org/spreadsheetml/2006/main" count="1496" uniqueCount="131">
  <si>
    <t>Order ID</t>
  </si>
  <si>
    <t>Product</t>
  </si>
  <si>
    <t>Category</t>
  </si>
  <si>
    <t>Amount</t>
  </si>
  <si>
    <t>Date</t>
  </si>
  <si>
    <t>Country</t>
  </si>
  <si>
    <t>Carrots</t>
  </si>
  <si>
    <t>Vegetables</t>
  </si>
  <si>
    <t>United States</t>
  </si>
  <si>
    <t>Broccoli</t>
  </si>
  <si>
    <t>United Kingdom</t>
  </si>
  <si>
    <t>Banana</t>
  </si>
  <si>
    <t>Fruit</t>
  </si>
  <si>
    <t>Canada</t>
  </si>
  <si>
    <t>Beans</t>
  </si>
  <si>
    <t>Germany</t>
  </si>
  <si>
    <t>Orange</t>
  </si>
  <si>
    <t>Australia</t>
  </si>
  <si>
    <t>New Zealand</t>
  </si>
  <si>
    <t>Apple</t>
  </si>
  <si>
    <t>France</t>
  </si>
  <si>
    <t>Mango</t>
  </si>
  <si>
    <t>AMUL ICECREAM PVT LTD</t>
  </si>
  <si>
    <t>Available</t>
  </si>
  <si>
    <t>Kesharpista</t>
  </si>
  <si>
    <t>butterscotch</t>
  </si>
  <si>
    <t>chocolate</t>
  </si>
  <si>
    <t>shalimar</t>
  </si>
  <si>
    <t>vannila</t>
  </si>
  <si>
    <t>Production In Ltrs.</t>
  </si>
  <si>
    <t>Labour</t>
  </si>
  <si>
    <t>Milk Required In Ltrs</t>
  </si>
  <si>
    <t>Unit Price</t>
  </si>
  <si>
    <t>Cost</t>
  </si>
  <si>
    <t>Demand</t>
  </si>
  <si>
    <t>Unit Profit Cont.</t>
  </si>
  <si>
    <t/>
  </si>
  <si>
    <t>Labour Used</t>
  </si>
  <si>
    <t>Milk Used</t>
  </si>
  <si>
    <t>Profit</t>
  </si>
  <si>
    <t>Sensitivity Analysis - What If Analysis - Scenario Manager feature</t>
  </si>
  <si>
    <t>Total Chair</t>
  </si>
  <si>
    <t>% sold for highest rate</t>
  </si>
  <si>
    <t>No of Chairs</t>
  </si>
  <si>
    <t>Profit Per Chair</t>
  </si>
  <si>
    <t>Highest</t>
  </si>
  <si>
    <t>Lowest</t>
  </si>
  <si>
    <t>Total Profit</t>
  </si>
  <si>
    <t>CUSTOMER NAME</t>
  </si>
  <si>
    <t>PHONE NO</t>
  </si>
  <si>
    <t>PAN NO</t>
  </si>
  <si>
    <t>CITY</t>
  </si>
  <si>
    <t>Shakti Darak</t>
  </si>
  <si>
    <t>SJKJK8797E</t>
  </si>
  <si>
    <t>MUMBAI</t>
  </si>
  <si>
    <t>Pratima Kabra</t>
  </si>
  <si>
    <t>SAHED8523H</t>
  </si>
  <si>
    <t>Alok Mehta</t>
  </si>
  <si>
    <t>DUHED8988O</t>
  </si>
  <si>
    <t>Rahul Biniwale</t>
  </si>
  <si>
    <t>WESDD8457A</t>
  </si>
  <si>
    <t>BARTP8745O</t>
  </si>
  <si>
    <t>Sachin Saboo</t>
  </si>
  <si>
    <t>0251-252533</t>
  </si>
  <si>
    <t>SAHSS7412N</t>
  </si>
  <si>
    <t>Omkar Bapat</t>
  </si>
  <si>
    <t>SIIOD8547I</t>
  </si>
  <si>
    <t>PUNE</t>
  </si>
  <si>
    <t>Urjit Gokhale</t>
  </si>
  <si>
    <t>HDUEN6523M</t>
  </si>
  <si>
    <t>Shubha Bhansali</t>
  </si>
  <si>
    <t>YEHFJ8523T</t>
  </si>
  <si>
    <t>Swati Dani</t>
  </si>
  <si>
    <t>020-532562</t>
  </si>
  <si>
    <t>YEBFK7521P</t>
  </si>
  <si>
    <t>SEIPD7845S</t>
  </si>
  <si>
    <t>jackfruite</t>
  </si>
  <si>
    <t>grapes</t>
  </si>
  <si>
    <t>onion</t>
  </si>
  <si>
    <t>principal value</t>
  </si>
  <si>
    <t>ROI</t>
  </si>
  <si>
    <t>TENOR</t>
  </si>
  <si>
    <t xml:space="preserve">CALCULATE </t>
  </si>
  <si>
    <t>PPMT</t>
  </si>
  <si>
    <t>PMT</t>
  </si>
  <si>
    <t>IPMT</t>
  </si>
  <si>
    <t>PPMT+IPMT</t>
  </si>
  <si>
    <t>$D$4</t>
  </si>
  <si>
    <t>$E$9</t>
  </si>
  <si>
    <t>s1</t>
  </si>
  <si>
    <t>Created by VIKAS on 7/14/2024</t>
  </si>
  <si>
    <t>s2</t>
  </si>
  <si>
    <t>s3</t>
  </si>
  <si>
    <t>s4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</si>
  <si>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</si>
  <si>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</si>
  <si>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</si>
  <si>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</si>
  <si>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</si>
  <si>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</si>
  <si>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</si>
  <si>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Row Labels</t>
  </si>
  <si>
    <t>Grand Total</t>
  </si>
  <si>
    <t>Sum of Amount</t>
  </si>
  <si>
    <t>Date (Year)</t>
  </si>
  <si>
    <t>Date (Quarter)</t>
  </si>
  <si>
    <t>Date (Month)</t>
  </si>
  <si>
    <t>2016</t>
  </si>
  <si>
    <t>Qtr1</t>
  </si>
  <si>
    <t>Jan</t>
  </si>
  <si>
    <t>Feb</t>
  </si>
  <si>
    <t>Mar</t>
  </si>
  <si>
    <t>Qtr2</t>
  </si>
  <si>
    <t>Apr</t>
  </si>
  <si>
    <t>May</t>
  </si>
  <si>
    <t>Jun</t>
  </si>
  <si>
    <t>Qtr3</t>
  </si>
  <si>
    <t>Jul</t>
  </si>
  <si>
    <t>Aug</t>
  </si>
  <si>
    <t>Sep</t>
  </si>
  <si>
    <t>Qtr4</t>
  </si>
  <si>
    <t>Oct</t>
  </si>
  <si>
    <t>Nov</t>
  </si>
  <si>
    <t>Dec</t>
  </si>
  <si>
    <t>2017</t>
  </si>
  <si>
    <t>All</t>
  </si>
  <si>
    <t>Sum of Amount2</t>
  </si>
  <si>
    <t>Average of Amount2</t>
  </si>
  <si>
    <t>Max of Amount2</t>
  </si>
  <si>
    <t>Distinct Count of Product</t>
  </si>
  <si>
    <t>Min of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</si>
</sst>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₹&quot;\ #,##0.00;[Red]&quot;₹&quot;\ \-#,##0.00"/>
  </numFmts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14" fontId="0" fillId="0" borderId="0" xfId="0" applyNumberFormat="1"/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Alignment="1">
      <alignment horizontal="left"/>
    </xf>
    <xf numFmtId="9" fontId="0" fillId="0" borderId="0" xfId="0" applyNumberFormat="1"/>
    <xf numFmtId="0" fontId="2" fillId="4" borderId="0" xfId="1" applyFill="1" applyAlignment="1">
      <alignment horizontal="left" vertical="top"/>
    </xf>
    <xf numFmtId="0" fontId="2" fillId="0" borderId="0" xfId="1" applyAlignment="1">
      <alignment horizontal="left" vertical="top"/>
    </xf>
    <xf numFmtId="2" fontId="2" fillId="0" borderId="0" xfId="1" applyNumberFormat="1" applyAlignment="1">
      <alignment horizontal="left" vertical="top"/>
    </xf>
    <xf numFmtId="0" fontId="0" fillId="4" borderId="0" xfId="0" applyFill="1"/>
    <xf numFmtId="164" fontId="0" fillId="0" borderId="0" xfId="0" applyNumberFormat="1"/>
    <xf numFmtId="10" fontId="0" fillId="0" borderId="0" xfId="0" applyNumberFormat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8" fontId="0" fillId="0" borderId="0" xfId="0" applyNumberFormat="1"/>
    <xf numFmtId="1" fontId="0" fillId="0" borderId="0" xfId="0" applyNumberFormat="1"/>
    <xf numFmtId="0" fontId="0" fillId="0" borderId="0" xfId="0" applyFill="1" applyBorder="1" applyAlignment="1"/>
    <xf numFmtId="9" fontId="0" fillId="0" borderId="0" xfId="0" applyNumberFormat="1" applyFill="1" applyBorder="1" applyAlignment="1"/>
    <xf numFmtId="0" fontId="0" fillId="0" borderId="2" xfId="0" applyFill="1" applyBorder="1" applyAlignment="1"/>
    <xf numFmtId="0" fontId="3" fillId="5" borderId="3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0" fillId="0" borderId="4" xfId="0" applyFill="1" applyBorder="1" applyAlignment="1"/>
    <xf numFmtId="0" fontId="4" fillId="6" borderId="0" xfId="0" applyFont="1" applyFill="1" applyBorder="1" applyAlignment="1">
      <alignment horizontal="left"/>
    </xf>
    <xf numFmtId="0" fontId="5" fillId="6" borderId="4" xfId="0" applyFont="1" applyFill="1" applyBorder="1" applyAlignment="1">
      <alignment horizontal="left"/>
    </xf>
    <xf numFmtId="0" fontId="4" fillId="6" borderId="2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right"/>
    </xf>
    <xf numFmtId="0" fontId="6" fillId="5" borderId="3" xfId="0" applyFont="1" applyFill="1" applyBorder="1" applyAlignment="1">
      <alignment horizontal="right"/>
    </xf>
    <xf numFmtId="9" fontId="0" fillId="7" borderId="0" xfId="0" applyNumberFormat="1" applyFill="1" applyBorder="1" applyAlignment="1"/>
    <xf numFmtId="0" fontId="7" fillId="0" borderId="0" xfId="0" applyFont="1" applyFill="1" applyBorder="1" applyAlignment="1">
      <alignment vertical="top" wrapText="1"/>
    </xf>
    <xf numFmtId="0" fontId="0" fillId="0" borderId="0" xfId="0" pivotButton="1"/>
    <xf numFmtId="0" fontId="0" fillId="0" borderId="0" xfId="0" applyNumberFormat="1"/>
  </cellXfs>
  <cellStyles count="2">
    <cellStyle name="Normal" xfId="0" builtinId="0"/>
    <cellStyle name="Normal 2" xfId="1" xr:uid="{10CDF831-9347-46FB-AE13-D8A8A06BB446}"/>
  </cellStyles>
  <dxfs count="2">
    <dxf>
      <numFmt numFmtId="165" formatCode="dd/mm/yyyy"/>
    </dxf>
    <dxf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powerPivotData" Target="model/item.data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Relationship Id="rId22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KAS" refreshedDate="45487.392529513891" createdVersion="8" refreshedVersion="8" minRefreshableVersion="3" recordCount="218" xr:uid="{D32C6DFB-FFB1-4F7D-B960-5EDDBB5F4009}">
  <cacheSource type="worksheet">
    <worksheetSource name="Table1"/>
  </cacheSource>
  <cacheFields count="6">
    <cacheField name="Order ID" numFmtId="0">
      <sharedItems containsSemiMixedTypes="0" containsString="0" containsNumber="1" containsInteger="1" minValue="1" maxValue="218"/>
    </cacheField>
    <cacheField name="Product" numFmtId="0">
      <sharedItems count="10">
        <s v="Carrots"/>
        <s v="Broccoli"/>
        <s v="Banana"/>
        <s v="Beans"/>
        <s v="Orange"/>
        <s v="Apple"/>
        <s v="Mango"/>
        <s v="jackfruite"/>
        <s v="grapes"/>
        <s v="onion"/>
      </sharedItems>
    </cacheField>
    <cacheField name="Category" numFmtId="0">
      <sharedItems count="2">
        <s v="Vegetables"/>
        <s v="Fruit"/>
      </sharedItems>
    </cacheField>
    <cacheField name="Amount" numFmtId="0">
      <sharedItems containsSemiMixedTypes="0" containsString="0" containsNumber="1" containsInteger="1" minValue="107" maxValue="9990"/>
    </cacheField>
    <cacheField name="Date" numFmtId="14">
      <sharedItems containsSemiMixedTypes="0" containsNonDate="0" containsDate="1" containsString="0" minDate="2016-01-06T00:00:00" maxDate="2017-01-02T00:00:00"/>
    </cacheField>
    <cacheField name="Country" numFmtId="0">
      <sharedItems count="7">
        <s v="United States"/>
        <s v="United Kingdom"/>
        <s v="Canada"/>
        <s v="Germany"/>
        <s v="Australia"/>
        <s v="New Zealand"/>
        <s v="Franc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VIKAS" refreshedDate="45487.396699074074" backgroundQuery="1" createdVersion="8" refreshedVersion="8" minRefreshableVersion="3" recordCount="0" supportSubquery="1" supportAdvancedDrill="1" xr:uid="{7AB2A1B7-E3A0-4EB6-A42F-E10CC54F76C2}">
  <cacheSource type="external" connectionId="1"/>
  <cacheFields count="5">
    <cacheField name="[Table1].[Country].[Country]" caption="Country" numFmtId="0" hierarchy="5" level="1">
      <sharedItems count="7">
        <s v="Australia"/>
        <s v="Canada"/>
        <s v="France"/>
        <s v="Germany"/>
        <s v="New Zealand"/>
        <s v="United Kingdom"/>
        <s v="United States"/>
      </sharedItems>
    </cacheField>
    <cacheField name="[Measures].[Max of Amount]" caption="Max of Amount" numFmtId="0" hierarchy="14" level="32767"/>
    <cacheField name="[Measures].[Average of Amount]" caption="Average of Amount" numFmtId="0" hierarchy="13" level="32767"/>
    <cacheField name="[Measures].[Sum of Amount]" caption="Sum of Amount" numFmtId="0" hierarchy="12" level="32767"/>
    <cacheField name="[Measures].[Min of Amount]" caption="Min of Amount" numFmtId="0" hierarchy="15" level="32767"/>
  </cacheFields>
  <cacheHierarchies count="18">
    <cacheHierarchy uniqueName="[Table1].[Order ID]" caption="Order ID" attribute="1" defaultMemberUniqueName="[Table1].[Order ID].[All]" allUniqueName="[Table1].[Order ID].[All]" dimensionUniqueName="[Table1]" displayFolder="" count="0" memberValueDatatype="20" unbalanced="0"/>
    <cacheHierarchy uniqueName="[Table1].[Product]" caption="Product" attribute="1" defaultMemberUniqueName="[Table1].[Product].[All]" allUniqueName="[Table1].[Product].[All]" dimensionUniqueName="[Table1]" displayFolder="" count="0" memberValueDatatype="130" unbalanced="0"/>
    <cacheHierarchy uniqueName="[Table1].[Category]" caption="Category" attribute="1" defaultMemberUniqueName="[Table1].[Category].[All]" allUniqueName="[Table1].[Category].[All]" dimensionUniqueName="[Table1]" displayFolder="" count="0" memberValueDatatype="130" unbalanced="0"/>
    <cacheHierarchy uniqueName="[Table1].[Amount]" caption="Amount" attribute="1" defaultMemberUniqueName="[Table1].[Amount].[All]" allUniqueName="[Table1].[Amount].[All]" dimensionUniqueName="[Table1]" displayFolder="" count="0" memberValueDatatype="20" unbalanced="0"/>
    <cacheHierarchy uniqueName="[Table1].[Date]" caption="Date" attribute="1" time="1" defaultMemberUniqueName="[Table1].[Date].[All]" allUniqueName="[Table1].[Date].[All]" dimensionUniqueName="[Table1]" displayFolder="" count="0" memberValueDatatype="7" unbalanced="0"/>
    <cacheHierarchy uniqueName="[Table1].[Country]" caption="Country" attribute="1" defaultMemberUniqueName="[Table1].[Country].[All]" allUniqueName="[Table1].[Country].[All]" dimensionUniqueName="[Table1]" displayFolder="" count="2" memberValueDatatype="130" unbalanced="0">
      <fieldsUsage count="2">
        <fieldUsage x="-1"/>
        <fieldUsage x="0"/>
      </fieldsUsage>
    </cacheHierarchy>
    <cacheHierarchy uniqueName="[Table1].[Date (Year)]" caption="Date (Year)" attribute="1" defaultMemberUniqueName="[Table1].[Date (Year)].[All]" allUniqueName="[Table1].[Date (Year)].[All]" dimensionUniqueName="[Table1]" displayFolder="" count="0" memberValueDatatype="130" unbalanced="0"/>
    <cacheHierarchy uniqueName="[Table1].[Date (Quarter)]" caption="Date (Quarter)" attribute="1" defaultMemberUniqueName="[Table1].[Date (Quarter)].[All]" allUniqueName="[Table1].[Date (Quarter)].[All]" dimensionUniqueName="[Table1]" displayFolder="" count="0" memberValueDatatype="130" unbalanced="0"/>
    <cacheHierarchy uniqueName="[Table1].[Date (Month)]" caption="Date (Month)" attribute="1" defaultMemberUniqueName="[Table1].[Date (Month)].[All]" allUniqueName="[Table1].[Date (Month)].[All]" dimensionUniqueName="[Table1]" displayFolder="" count="0" memberValueDatatype="130" unbalanced="0"/>
    <cacheHierarchy uniqueName="[Table1].[Date (Month Index)]" caption="Date (Month Index)" attribute="1" defaultMemberUniqueName="[Table1].[Date (Month Index)].[All]" allUniqueName="[Table1].[Date (Month Index)].[All]" dimensionUniqueName="[Table1]" displayFolder="" count="0" memberValueDatatype="20" unbalanced="0" hidden="1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Sum of Amount]" caption="Sum of Amount" measure="1" displayFolder="" measureGroup="Table1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Average of Amount]" caption="Average of Amount" measure="1" displayFolder="" measureGroup="Table1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Max of Amount]" caption="Max of Amount" measure="1" displayFolder="" measureGroup="Table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Min of Amount]" caption="Min of Amount" measure="1" displayFolder="" measureGroup="Table1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Product]" caption="Count of Product" measure="1" displayFolder="" measureGroup="Table1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Distinct Count of Product]" caption="Distinct Count of Product" measure="1" displayFolder="" measureGroup="Table1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VIKAS" refreshedDate="45487.396701041667" backgroundQuery="1" createdVersion="8" refreshedVersion="8" minRefreshableVersion="3" recordCount="0" supportSubquery="1" supportAdvancedDrill="1" xr:uid="{CA9E0763-AA76-4AEA-B2A4-5098D2DC393E}">
  <cacheSource type="external" connectionId="1"/>
  <cacheFields count="3">
    <cacheField name="[Table1].[Category].[Category]" caption="Category" numFmtId="0" hierarchy="2" level="1">
      <sharedItems count="2">
        <s v="Fruit"/>
        <s v="Vegetables"/>
      </sharedItems>
    </cacheField>
    <cacheField name="[Measures].[Sum of Amount]" caption="Sum of Amount" numFmtId="0" hierarchy="12" level="32767"/>
    <cacheField name="[Measures].[Distinct Count of Product]" caption="Distinct Count of Product" numFmtId="0" hierarchy="17" level="32767"/>
  </cacheFields>
  <cacheHierarchies count="18">
    <cacheHierarchy uniqueName="[Table1].[Order ID]" caption="Order ID" attribute="1" defaultMemberUniqueName="[Table1].[Order ID].[All]" allUniqueName="[Table1].[Order ID].[All]" dimensionUniqueName="[Table1]" displayFolder="" count="0" memberValueDatatype="20" unbalanced="0"/>
    <cacheHierarchy uniqueName="[Table1].[Product]" caption="Product" attribute="1" defaultMemberUniqueName="[Table1].[Product].[All]" allUniqueName="[Table1].[Product].[All]" dimensionUniqueName="[Table1]" displayFolder="" count="0" memberValueDatatype="130" unbalanced="0"/>
    <cacheHierarchy uniqueName="[Table1].[Category]" caption="Category" attribute="1" defaultMemberUniqueName="[Table1].[Category].[All]" allUniqueName="[Table1].[Category].[All]" dimensionUniqueName="[Table1]" displayFolder="" count="2" memberValueDatatype="130" unbalanced="0">
      <fieldsUsage count="2">
        <fieldUsage x="-1"/>
        <fieldUsage x="0"/>
      </fieldsUsage>
    </cacheHierarchy>
    <cacheHierarchy uniqueName="[Table1].[Amount]" caption="Amount" attribute="1" defaultMemberUniqueName="[Table1].[Amount].[All]" allUniqueName="[Table1].[Amount].[All]" dimensionUniqueName="[Table1]" displayFolder="" count="0" memberValueDatatype="20" unbalanced="0"/>
    <cacheHierarchy uniqueName="[Table1].[Date]" caption="Date" attribute="1" time="1" defaultMemberUniqueName="[Table1].[Date].[All]" allUniqueName="[Table1].[Date].[All]" dimensionUniqueName="[Table1]" displayFolder="" count="0" memberValueDatatype="7" unbalanced="0"/>
    <cacheHierarchy uniqueName="[Table1].[Country]" caption="Country" attribute="1" defaultMemberUniqueName="[Table1].[Country].[All]" allUniqueName="[Table1].[Country].[All]" dimensionUniqueName="[Table1]" displayFolder="" count="0" memberValueDatatype="130" unbalanced="0"/>
    <cacheHierarchy uniqueName="[Table1].[Date (Year)]" caption="Date (Year)" attribute="1" defaultMemberUniqueName="[Table1].[Date (Year)].[All]" allUniqueName="[Table1].[Date (Year)].[All]" dimensionUniqueName="[Table1]" displayFolder="" count="0" memberValueDatatype="130" unbalanced="0"/>
    <cacheHierarchy uniqueName="[Table1].[Date (Quarter)]" caption="Date (Quarter)" attribute="1" defaultMemberUniqueName="[Table1].[Date (Quarter)].[All]" allUniqueName="[Table1].[Date (Quarter)].[All]" dimensionUniqueName="[Table1]" displayFolder="" count="0" memberValueDatatype="130" unbalanced="0"/>
    <cacheHierarchy uniqueName="[Table1].[Date (Month)]" caption="Date (Month)" attribute="1" defaultMemberUniqueName="[Table1].[Date (Month)].[All]" allUniqueName="[Table1].[Date (Month)].[All]" dimensionUniqueName="[Table1]" displayFolder="" count="0" memberValueDatatype="130" unbalanced="0"/>
    <cacheHierarchy uniqueName="[Table1].[Date (Month Index)]" caption="Date (Month Index)" attribute="1" defaultMemberUniqueName="[Table1].[Date (Month Index)].[All]" allUniqueName="[Table1].[Date (Month Index)].[All]" dimensionUniqueName="[Table1]" displayFolder="" count="0" memberValueDatatype="20" unbalanced="0" hidden="1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Sum of Amount]" caption="Sum of Amount" measure="1" displayFolder="" measureGroup="Table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Average of Amount]" caption="Average of Amount" measure="1" displayFolder="" measureGroup="Table1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Max of Amount]" caption="Max of Amount" measure="1" displayFolder="" measureGroup="Table1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Min of Amount]" caption="Min of Amount" measure="1" displayFolder="" measureGroup="Table1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Product]" caption="Count of Product" measure="1" displayFolder="" measureGroup="Table1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Distinct Count of Product]" caption="Distinct Count of Product" measure="1" displayFolder="" measureGroup="Table1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VIKAS" refreshedDate="45487.396703124999" backgroundQuery="1" createdVersion="8" refreshedVersion="8" minRefreshableVersion="3" recordCount="0" supportSubquery="1" supportAdvancedDrill="1" xr:uid="{F61D32C9-170A-4DC8-9F78-AB498D35EDFA}">
  <cacheSource type="external" connectionId="1"/>
  <cacheFields count="3">
    <cacheField name="[Table1].[Product].[Product]" caption="Product" numFmtId="0" hierarchy="1" level="1">
      <sharedItems count="10">
        <s v="Apple"/>
        <s v="Banana"/>
        <s v="Beans"/>
        <s v="Broccoli"/>
        <s v="Carrots"/>
        <s v="grapes"/>
        <s v="jackfruite"/>
        <s v="Mango"/>
        <s v="onion"/>
        <s v="Orange"/>
      </sharedItems>
    </cacheField>
    <cacheField name="[Measures].[Sum of Amount]" caption="Sum of Amount" numFmtId="0" hierarchy="12" level="32767"/>
    <cacheField name="[Table1].[Category].[Category]" caption="Category" numFmtId="0" hierarchy="2" level="1">
      <sharedItems containsSemiMixedTypes="0" containsNonDate="0" containsString="0"/>
    </cacheField>
  </cacheFields>
  <cacheHierarchies count="18">
    <cacheHierarchy uniqueName="[Table1].[Order ID]" caption="Order ID" attribute="1" defaultMemberUniqueName="[Table1].[Order ID].[All]" allUniqueName="[Table1].[Order ID].[All]" dimensionUniqueName="[Table1]" displayFolder="" count="0" memberValueDatatype="20" unbalanced="0"/>
    <cacheHierarchy uniqueName="[Table1].[Product]" caption="Product" attribute="1" defaultMemberUniqueName="[Table1].[Product].[All]" allUniqueName="[Table1].[Product].[All]" dimensionUniqueName="[Table1]" displayFolder="" count="2" memberValueDatatype="130" unbalanced="0">
      <fieldsUsage count="2">
        <fieldUsage x="-1"/>
        <fieldUsage x="0"/>
      </fieldsUsage>
    </cacheHierarchy>
    <cacheHierarchy uniqueName="[Table1].[Category]" caption="Category" attribute="1" defaultMemberUniqueName="[Table1].[Category].[All]" allUniqueName="[Table1].[Category].[All]" dimensionUniqueName="[Table1]" displayFolder="" count="2" memberValueDatatype="130" unbalanced="0">
      <fieldsUsage count="2">
        <fieldUsage x="-1"/>
        <fieldUsage x="2"/>
      </fieldsUsage>
    </cacheHierarchy>
    <cacheHierarchy uniqueName="[Table1].[Amount]" caption="Amount" attribute="1" defaultMemberUniqueName="[Table1].[Amount].[All]" allUniqueName="[Table1].[Amount].[All]" dimensionUniqueName="[Table1]" displayFolder="" count="0" memberValueDatatype="20" unbalanced="0"/>
    <cacheHierarchy uniqueName="[Table1].[Date]" caption="Date" attribute="1" time="1" defaultMemberUniqueName="[Table1].[Date].[All]" allUniqueName="[Table1].[Date].[All]" dimensionUniqueName="[Table1]" displayFolder="" count="0" memberValueDatatype="7" unbalanced="0"/>
    <cacheHierarchy uniqueName="[Table1].[Country]" caption="Country" attribute="1" defaultMemberUniqueName="[Table1].[Country].[All]" allUniqueName="[Table1].[Country].[All]" dimensionUniqueName="[Table1]" displayFolder="" count="0" memberValueDatatype="130" unbalanced="0"/>
    <cacheHierarchy uniqueName="[Table1].[Date (Year)]" caption="Date (Year)" attribute="1" defaultMemberUniqueName="[Table1].[Date (Year)].[All]" allUniqueName="[Table1].[Date (Year)].[All]" dimensionUniqueName="[Table1]" displayFolder="" count="0" memberValueDatatype="130" unbalanced="0"/>
    <cacheHierarchy uniqueName="[Table1].[Date (Quarter)]" caption="Date (Quarter)" attribute="1" defaultMemberUniqueName="[Table1].[Date (Quarter)].[All]" allUniqueName="[Table1].[Date (Quarter)].[All]" dimensionUniqueName="[Table1]" displayFolder="" count="0" memberValueDatatype="130" unbalanced="0"/>
    <cacheHierarchy uniqueName="[Table1].[Date (Month)]" caption="Date (Month)" attribute="1" defaultMemberUniqueName="[Table1].[Date (Month)].[All]" allUniqueName="[Table1].[Date (Month)].[All]" dimensionUniqueName="[Table1]" displayFolder="" count="0" memberValueDatatype="130" unbalanced="0"/>
    <cacheHierarchy uniqueName="[Table1].[Date (Month Index)]" caption="Date (Month Index)" attribute="1" defaultMemberUniqueName="[Table1].[Date (Month Index)].[All]" allUniqueName="[Table1].[Date (Month Index)].[All]" dimensionUniqueName="[Table1]" displayFolder="" count="0" memberValueDatatype="20" unbalanced="0" hidden="1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Sum of Amount]" caption="Sum of Amount" measure="1" displayFolder="" measureGroup="Table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Average of Amount]" caption="Average of Amount" measure="1" displayFolder="" measureGroup="Table1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Max of Amount]" caption="Max of Amount" measure="1" displayFolder="" measureGroup="Table1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Min of Amount]" caption="Min of Amount" measure="1" displayFolder="" measureGroup="Table1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Product]" caption="Count of Product" measure="1" displayFolder="" measureGroup="Table1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Distinct Count of Product]" caption="Distinct Count of Product" measure="1" displayFolder="" measureGroup="Table1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VIKAS" refreshedDate="45487.397934953704" backgroundQuery="1" createdVersion="8" refreshedVersion="8" minRefreshableVersion="3" recordCount="0" supportSubquery="1" supportAdvancedDrill="1" xr:uid="{CB3EC7D4-A2BB-4566-B08C-0FC5CC35BA63}">
  <cacheSource type="external" connectionId="1"/>
  <cacheFields count="4">
    <cacheField name="[Measures].[Sum of Amount]" caption="Sum of Amount" numFmtId="0" hierarchy="12" level="32767"/>
    <cacheField name="[Table1].[Date (Month)].[Date (Month)]" caption="Date (Month)" numFmtId="0" hierarchy="8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Table1].[Date (Quarter)].[Date (Quarter)]" caption="Date (Quarter)" numFmtId="0" hierarchy="7" level="1">
      <sharedItems count="4">
        <s v="Qtr1"/>
        <s v="Qtr2"/>
        <s v="Qtr3"/>
        <s v="Qtr4"/>
      </sharedItems>
    </cacheField>
    <cacheField name="[Table1].[Date (Year)].[Date (Year)]" caption="Date (Year)" numFmtId="0" hierarchy="6" level="1">
      <sharedItems count="2">
        <s v="2016"/>
        <s v="2017"/>
      </sharedItems>
    </cacheField>
  </cacheFields>
  <cacheHierarchies count="18">
    <cacheHierarchy uniqueName="[Table1].[Order ID]" caption="Order ID" attribute="1" defaultMemberUniqueName="[Table1].[Order ID].[All]" allUniqueName="[Table1].[Order ID].[All]" dimensionUniqueName="[Table1]" displayFolder="" count="0" memberValueDatatype="20" unbalanced="0"/>
    <cacheHierarchy uniqueName="[Table1].[Product]" caption="Product" attribute="1" defaultMemberUniqueName="[Table1].[Product].[All]" allUniqueName="[Table1].[Product].[All]" dimensionUniqueName="[Table1]" displayFolder="" count="0" memberValueDatatype="130" unbalanced="0"/>
    <cacheHierarchy uniqueName="[Table1].[Category]" caption="Category" attribute="1" defaultMemberUniqueName="[Table1].[Category].[All]" allUniqueName="[Table1].[Category].[All]" dimensionUniqueName="[Table1]" displayFolder="" count="0" memberValueDatatype="130" unbalanced="0"/>
    <cacheHierarchy uniqueName="[Table1].[Amount]" caption="Amount" attribute="1" defaultMemberUniqueName="[Table1].[Amount].[All]" allUniqueName="[Table1].[Amount].[All]" dimensionUniqueName="[Table1]" displayFolder="" count="0" memberValueDatatype="20" unbalanced="0"/>
    <cacheHierarchy uniqueName="[Table1].[Date]" caption="Date" attribute="1" time="1" defaultMemberUniqueName="[Table1].[Date].[All]" allUniqueName="[Table1].[Date].[All]" dimensionUniqueName="[Table1]" displayFolder="" count="2" memberValueDatatype="7" unbalanced="0"/>
    <cacheHierarchy uniqueName="[Table1].[Country]" caption="Country" attribute="1" defaultMemberUniqueName="[Table1].[Country].[All]" allUniqueName="[Table1].[Country].[All]" dimensionUniqueName="[Table1]" displayFolder="" count="0" memberValueDatatype="130" unbalanced="0"/>
    <cacheHierarchy uniqueName="[Table1].[Date (Year)]" caption="Date (Year)" attribute="1" defaultMemberUniqueName="[Table1].[Date (Year)].[All]" allUniqueName="[Table1].[Date (Year)].[All]" dimensionUniqueName="[Table1]" displayFolder="" count="2" memberValueDatatype="130" unbalanced="0">
      <fieldsUsage count="2">
        <fieldUsage x="-1"/>
        <fieldUsage x="3"/>
      </fieldsUsage>
    </cacheHierarchy>
    <cacheHierarchy uniqueName="[Table1].[Date (Quarter)]" caption="Date (Quarter)" attribute="1" defaultMemberUniqueName="[Table1].[Date (Quarter)].[All]" allUniqueName="[Table1].[Date (Quarter)].[All]" dimensionUniqueName="[Table1]" displayFolder="" count="2" memberValueDatatype="130" unbalanced="0">
      <fieldsUsage count="2">
        <fieldUsage x="-1"/>
        <fieldUsage x="2"/>
      </fieldsUsage>
    </cacheHierarchy>
    <cacheHierarchy uniqueName="[Table1].[Date (Month)]" caption="Date (Month)" attribute="1" defaultMemberUniqueName="[Table1].[Date (Month)].[All]" allUniqueName="[Table1].[Date (Month)].[All]" dimensionUniqueName="[Table1]" displayFolder="" count="2" memberValueDatatype="130" unbalanced="0">
      <fieldsUsage count="2">
        <fieldUsage x="-1"/>
        <fieldUsage x="1"/>
      </fieldsUsage>
    </cacheHierarchy>
    <cacheHierarchy uniqueName="[Table1].[Date (Month Index)]" caption="Date (Month Index)" attribute="1" defaultMemberUniqueName="[Table1].[Date (Month Index)].[All]" allUniqueName="[Table1].[Date (Month Index)].[All]" dimensionUniqueName="[Table1]" displayFolder="" count="0" memberValueDatatype="20" unbalanced="0" hidden="1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Sum of Amount]" caption="Sum of Amount" measure="1" displayFolder="" measureGroup="Table1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Average of Amount]" caption="Average of Amount" measure="1" displayFolder="" measureGroup="Table1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Max of Amount]" caption="Max of Amount" measure="1" displayFolder="" measureGroup="Table1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Min of Amount]" caption="Min of Amount" measure="1" displayFolder="" measureGroup="Table1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Product]" caption="Count of Product" measure="1" displayFolder="" measureGroup="Table1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Distinct Count of Product]" caption="Distinct Count of Product" measure="1" displayFolder="" measureGroup="Table1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8">
  <r>
    <n v="1"/>
    <x v="0"/>
    <x v="0"/>
    <n v="4270"/>
    <d v="2016-01-06T00:00:00"/>
    <x v="0"/>
  </r>
  <r>
    <n v="2"/>
    <x v="1"/>
    <x v="0"/>
    <n v="8239"/>
    <d v="2016-01-07T00:00:00"/>
    <x v="1"/>
  </r>
  <r>
    <n v="3"/>
    <x v="2"/>
    <x v="1"/>
    <n v="617"/>
    <d v="2016-01-08T00:00:00"/>
    <x v="0"/>
  </r>
  <r>
    <n v="4"/>
    <x v="2"/>
    <x v="1"/>
    <n v="8384"/>
    <d v="2016-01-10T00:00:00"/>
    <x v="2"/>
  </r>
  <r>
    <n v="5"/>
    <x v="3"/>
    <x v="0"/>
    <n v="2626"/>
    <d v="2016-01-10T00:00:00"/>
    <x v="3"/>
  </r>
  <r>
    <n v="6"/>
    <x v="4"/>
    <x v="1"/>
    <n v="3610"/>
    <d v="2016-01-11T00:00:00"/>
    <x v="0"/>
  </r>
  <r>
    <n v="7"/>
    <x v="1"/>
    <x v="0"/>
    <n v="9062"/>
    <d v="2016-01-11T00:00:00"/>
    <x v="4"/>
  </r>
  <r>
    <n v="8"/>
    <x v="2"/>
    <x v="1"/>
    <n v="6906"/>
    <d v="2016-01-16T00:00:00"/>
    <x v="5"/>
  </r>
  <r>
    <n v="9"/>
    <x v="5"/>
    <x v="1"/>
    <n v="2417"/>
    <d v="2016-01-16T00:00:00"/>
    <x v="6"/>
  </r>
  <r>
    <n v="10"/>
    <x v="5"/>
    <x v="1"/>
    <n v="7431"/>
    <d v="2016-01-16T00:00:00"/>
    <x v="2"/>
  </r>
  <r>
    <n v="11"/>
    <x v="2"/>
    <x v="1"/>
    <n v="8250"/>
    <d v="2016-01-16T00:00:00"/>
    <x v="3"/>
  </r>
  <r>
    <n v="12"/>
    <x v="1"/>
    <x v="0"/>
    <n v="7012"/>
    <d v="2016-01-18T00:00:00"/>
    <x v="0"/>
  </r>
  <r>
    <n v="13"/>
    <x v="0"/>
    <x v="0"/>
    <n v="1903"/>
    <d v="2016-01-20T00:00:00"/>
    <x v="3"/>
  </r>
  <r>
    <n v="14"/>
    <x v="1"/>
    <x v="0"/>
    <n v="2824"/>
    <d v="2016-01-22T00:00:00"/>
    <x v="2"/>
  </r>
  <r>
    <n v="15"/>
    <x v="5"/>
    <x v="1"/>
    <n v="6946"/>
    <d v="2016-01-24T00:00:00"/>
    <x v="6"/>
  </r>
  <r>
    <n v="16"/>
    <x v="2"/>
    <x v="1"/>
    <n v="2320"/>
    <d v="2016-01-27T00:00:00"/>
    <x v="1"/>
  </r>
  <r>
    <n v="17"/>
    <x v="2"/>
    <x v="1"/>
    <n v="2116"/>
    <d v="2016-01-28T00:00:00"/>
    <x v="0"/>
  </r>
  <r>
    <n v="18"/>
    <x v="2"/>
    <x v="1"/>
    <n v="1135"/>
    <d v="2016-01-30T00:00:00"/>
    <x v="1"/>
  </r>
  <r>
    <n v="19"/>
    <x v="1"/>
    <x v="0"/>
    <n v="3595"/>
    <d v="2016-01-30T00:00:00"/>
    <x v="1"/>
  </r>
  <r>
    <n v="20"/>
    <x v="5"/>
    <x v="1"/>
    <n v="1161"/>
    <d v="2016-02-02T00:00:00"/>
    <x v="0"/>
  </r>
  <r>
    <n v="21"/>
    <x v="4"/>
    <x v="1"/>
    <n v="2256"/>
    <d v="2016-02-04T00:00:00"/>
    <x v="6"/>
  </r>
  <r>
    <n v="22"/>
    <x v="2"/>
    <x v="1"/>
    <n v="1004"/>
    <d v="2016-02-11T00:00:00"/>
    <x v="5"/>
  </r>
  <r>
    <n v="23"/>
    <x v="2"/>
    <x v="1"/>
    <n v="3642"/>
    <d v="2016-02-14T00:00:00"/>
    <x v="2"/>
  </r>
  <r>
    <n v="24"/>
    <x v="2"/>
    <x v="1"/>
    <n v="4582"/>
    <d v="2016-02-17T00:00:00"/>
    <x v="0"/>
  </r>
  <r>
    <n v="25"/>
    <x v="3"/>
    <x v="0"/>
    <n v="3559"/>
    <d v="2016-02-17T00:00:00"/>
    <x v="1"/>
  </r>
  <r>
    <n v="26"/>
    <x v="0"/>
    <x v="0"/>
    <n v="5154"/>
    <d v="2016-02-17T00:00:00"/>
    <x v="4"/>
  </r>
  <r>
    <n v="27"/>
    <x v="6"/>
    <x v="1"/>
    <n v="7388"/>
    <d v="2016-02-18T00:00:00"/>
    <x v="6"/>
  </r>
  <r>
    <n v="28"/>
    <x v="3"/>
    <x v="0"/>
    <n v="7163"/>
    <d v="2016-02-18T00:00:00"/>
    <x v="0"/>
  </r>
  <r>
    <n v="29"/>
    <x v="3"/>
    <x v="0"/>
    <n v="5101"/>
    <d v="2016-02-20T00:00:00"/>
    <x v="3"/>
  </r>
  <r>
    <n v="30"/>
    <x v="5"/>
    <x v="1"/>
    <n v="7602"/>
    <d v="2016-02-21T00:00:00"/>
    <x v="6"/>
  </r>
  <r>
    <n v="31"/>
    <x v="6"/>
    <x v="1"/>
    <n v="1641"/>
    <d v="2016-02-22T00:00:00"/>
    <x v="0"/>
  </r>
  <r>
    <n v="32"/>
    <x v="5"/>
    <x v="1"/>
    <n v="8892"/>
    <d v="2016-02-23T00:00:00"/>
    <x v="4"/>
  </r>
  <r>
    <n v="33"/>
    <x v="5"/>
    <x v="1"/>
    <n v="2060"/>
    <d v="2016-02-29T00:00:00"/>
    <x v="6"/>
  </r>
  <r>
    <n v="34"/>
    <x v="1"/>
    <x v="0"/>
    <n v="1557"/>
    <d v="2016-02-29T00:00:00"/>
    <x v="3"/>
  </r>
  <r>
    <n v="35"/>
    <x v="5"/>
    <x v="1"/>
    <n v="6509"/>
    <d v="2016-03-01T00:00:00"/>
    <x v="6"/>
  </r>
  <r>
    <n v="36"/>
    <x v="5"/>
    <x v="1"/>
    <n v="5718"/>
    <d v="2016-03-04T00:00:00"/>
    <x v="4"/>
  </r>
  <r>
    <n v="37"/>
    <x v="5"/>
    <x v="1"/>
    <n v="7655"/>
    <d v="2016-03-05T00:00:00"/>
    <x v="0"/>
  </r>
  <r>
    <n v="38"/>
    <x v="0"/>
    <x v="0"/>
    <n v="9116"/>
    <d v="2016-03-05T00:00:00"/>
    <x v="1"/>
  </r>
  <r>
    <n v="39"/>
    <x v="2"/>
    <x v="1"/>
    <n v="2795"/>
    <d v="2016-03-15T00:00:00"/>
    <x v="0"/>
  </r>
  <r>
    <n v="40"/>
    <x v="2"/>
    <x v="1"/>
    <n v="5084"/>
    <d v="2016-03-15T00:00:00"/>
    <x v="0"/>
  </r>
  <r>
    <n v="41"/>
    <x v="0"/>
    <x v="0"/>
    <n v="8941"/>
    <d v="2016-03-15T00:00:00"/>
    <x v="1"/>
  </r>
  <r>
    <n v="42"/>
    <x v="1"/>
    <x v="0"/>
    <n v="5341"/>
    <d v="2016-03-16T00:00:00"/>
    <x v="6"/>
  </r>
  <r>
    <n v="43"/>
    <x v="2"/>
    <x v="1"/>
    <n v="135"/>
    <d v="2016-03-19T00:00:00"/>
    <x v="2"/>
  </r>
  <r>
    <n v="44"/>
    <x v="2"/>
    <x v="1"/>
    <n v="9400"/>
    <d v="2016-03-19T00:00:00"/>
    <x v="4"/>
  </r>
  <r>
    <n v="45"/>
    <x v="3"/>
    <x v="0"/>
    <n v="6045"/>
    <d v="2016-03-21T00:00:00"/>
    <x v="3"/>
  </r>
  <r>
    <n v="46"/>
    <x v="5"/>
    <x v="1"/>
    <n v="5820"/>
    <d v="2016-03-22T00:00:00"/>
    <x v="5"/>
  </r>
  <r>
    <n v="47"/>
    <x v="4"/>
    <x v="1"/>
    <n v="8887"/>
    <d v="2016-03-23T00:00:00"/>
    <x v="3"/>
  </r>
  <r>
    <n v="48"/>
    <x v="4"/>
    <x v="1"/>
    <n v="6982"/>
    <d v="2016-03-24T00:00:00"/>
    <x v="0"/>
  </r>
  <r>
    <n v="49"/>
    <x v="2"/>
    <x v="1"/>
    <n v="4029"/>
    <d v="2016-03-26T00:00:00"/>
    <x v="4"/>
  </r>
  <r>
    <n v="50"/>
    <x v="0"/>
    <x v="0"/>
    <n v="3665"/>
    <d v="2016-03-26T00:00:00"/>
    <x v="3"/>
  </r>
  <r>
    <n v="51"/>
    <x v="2"/>
    <x v="1"/>
    <n v="4781"/>
    <d v="2016-03-29T00:00:00"/>
    <x v="6"/>
  </r>
  <r>
    <n v="52"/>
    <x v="6"/>
    <x v="1"/>
    <n v="3663"/>
    <d v="2016-03-30T00:00:00"/>
    <x v="4"/>
  </r>
  <r>
    <n v="53"/>
    <x v="5"/>
    <x v="1"/>
    <n v="6331"/>
    <d v="2016-04-01T00:00:00"/>
    <x v="6"/>
  </r>
  <r>
    <n v="54"/>
    <x v="5"/>
    <x v="1"/>
    <n v="4364"/>
    <d v="2016-04-01T00:00:00"/>
    <x v="2"/>
  </r>
  <r>
    <n v="55"/>
    <x v="0"/>
    <x v="0"/>
    <n v="607"/>
    <d v="2016-04-03T00:00:00"/>
    <x v="1"/>
  </r>
  <r>
    <n v="56"/>
    <x v="2"/>
    <x v="1"/>
    <n v="1054"/>
    <d v="2016-04-06T00:00:00"/>
    <x v="5"/>
  </r>
  <r>
    <n v="57"/>
    <x v="0"/>
    <x v="0"/>
    <n v="7659"/>
    <d v="2016-04-06T00:00:00"/>
    <x v="0"/>
  </r>
  <r>
    <n v="58"/>
    <x v="1"/>
    <x v="0"/>
    <n v="277"/>
    <d v="2016-04-12T00:00:00"/>
    <x v="3"/>
  </r>
  <r>
    <n v="59"/>
    <x v="2"/>
    <x v="1"/>
    <n v="235"/>
    <d v="2016-04-17T00:00:00"/>
    <x v="0"/>
  </r>
  <r>
    <n v="60"/>
    <x v="4"/>
    <x v="1"/>
    <n v="1113"/>
    <d v="2016-04-18T00:00:00"/>
    <x v="4"/>
  </r>
  <r>
    <n v="61"/>
    <x v="5"/>
    <x v="1"/>
    <n v="1128"/>
    <d v="2016-04-21T00:00:00"/>
    <x v="0"/>
  </r>
  <r>
    <n v="62"/>
    <x v="1"/>
    <x v="0"/>
    <n v="9231"/>
    <d v="2016-04-22T00:00:00"/>
    <x v="2"/>
  </r>
  <r>
    <n v="63"/>
    <x v="2"/>
    <x v="1"/>
    <n v="4387"/>
    <d v="2016-04-23T00:00:00"/>
    <x v="0"/>
  </r>
  <r>
    <n v="64"/>
    <x v="5"/>
    <x v="1"/>
    <n v="2763"/>
    <d v="2016-04-25T00:00:00"/>
    <x v="2"/>
  </r>
  <r>
    <n v="65"/>
    <x v="2"/>
    <x v="1"/>
    <n v="7898"/>
    <d v="2016-04-27T00:00:00"/>
    <x v="1"/>
  </r>
  <r>
    <n v="66"/>
    <x v="2"/>
    <x v="1"/>
    <n v="2427"/>
    <d v="2016-04-30T00:00:00"/>
    <x v="6"/>
  </r>
  <r>
    <n v="67"/>
    <x v="2"/>
    <x v="1"/>
    <n v="8663"/>
    <d v="2016-05-01T00:00:00"/>
    <x v="5"/>
  </r>
  <r>
    <n v="68"/>
    <x v="0"/>
    <x v="0"/>
    <n v="2789"/>
    <d v="2016-05-01T00:00:00"/>
    <x v="3"/>
  </r>
  <r>
    <n v="69"/>
    <x v="2"/>
    <x v="1"/>
    <n v="4054"/>
    <d v="2016-05-02T00:00:00"/>
    <x v="0"/>
  </r>
  <r>
    <n v="70"/>
    <x v="6"/>
    <x v="1"/>
    <n v="2262"/>
    <d v="2016-05-02T00:00:00"/>
    <x v="0"/>
  </r>
  <r>
    <n v="71"/>
    <x v="6"/>
    <x v="1"/>
    <n v="5600"/>
    <d v="2016-05-02T00:00:00"/>
    <x v="1"/>
  </r>
  <r>
    <n v="72"/>
    <x v="2"/>
    <x v="1"/>
    <n v="5787"/>
    <d v="2016-05-03T00:00:00"/>
    <x v="0"/>
  </r>
  <r>
    <n v="73"/>
    <x v="4"/>
    <x v="1"/>
    <n v="6295"/>
    <d v="2016-05-03T00:00:00"/>
    <x v="2"/>
  </r>
  <r>
    <n v="74"/>
    <x v="2"/>
    <x v="1"/>
    <n v="474"/>
    <d v="2016-05-05T00:00:00"/>
    <x v="3"/>
  </r>
  <r>
    <n v="75"/>
    <x v="5"/>
    <x v="1"/>
    <n v="4325"/>
    <d v="2016-05-05T00:00:00"/>
    <x v="6"/>
  </r>
  <r>
    <n v="76"/>
    <x v="2"/>
    <x v="1"/>
    <n v="592"/>
    <d v="2016-05-06T00:00:00"/>
    <x v="0"/>
  </r>
  <r>
    <n v="77"/>
    <x v="4"/>
    <x v="1"/>
    <n v="4330"/>
    <d v="2016-05-08T00:00:00"/>
    <x v="0"/>
  </r>
  <r>
    <n v="78"/>
    <x v="2"/>
    <x v="1"/>
    <n v="9405"/>
    <d v="2016-05-08T00:00:00"/>
    <x v="1"/>
  </r>
  <r>
    <n v="79"/>
    <x v="5"/>
    <x v="1"/>
    <n v="7671"/>
    <d v="2016-05-08T00:00:00"/>
    <x v="6"/>
  </r>
  <r>
    <n v="80"/>
    <x v="0"/>
    <x v="0"/>
    <n v="5791"/>
    <d v="2016-05-08T00:00:00"/>
    <x v="1"/>
  </r>
  <r>
    <n v="81"/>
    <x v="2"/>
    <x v="1"/>
    <n v="6007"/>
    <d v="2016-05-12T00:00:00"/>
    <x v="2"/>
  </r>
  <r>
    <n v="82"/>
    <x v="2"/>
    <x v="1"/>
    <n v="5030"/>
    <d v="2016-05-14T00:00:00"/>
    <x v="3"/>
  </r>
  <r>
    <n v="83"/>
    <x v="0"/>
    <x v="0"/>
    <n v="6763"/>
    <d v="2016-05-14T00:00:00"/>
    <x v="1"/>
  </r>
  <r>
    <n v="84"/>
    <x v="2"/>
    <x v="1"/>
    <n v="4248"/>
    <d v="2016-05-15T00:00:00"/>
    <x v="4"/>
  </r>
  <r>
    <n v="85"/>
    <x v="2"/>
    <x v="1"/>
    <n v="9543"/>
    <d v="2016-05-16T00:00:00"/>
    <x v="6"/>
  </r>
  <r>
    <n v="86"/>
    <x v="1"/>
    <x v="0"/>
    <n v="2054"/>
    <d v="2016-05-16T00:00:00"/>
    <x v="1"/>
  </r>
  <r>
    <n v="87"/>
    <x v="3"/>
    <x v="0"/>
    <n v="7094"/>
    <d v="2016-05-16T00:00:00"/>
    <x v="3"/>
  </r>
  <r>
    <n v="88"/>
    <x v="0"/>
    <x v="0"/>
    <n v="6087"/>
    <d v="2016-05-18T00:00:00"/>
    <x v="0"/>
  </r>
  <r>
    <n v="89"/>
    <x v="5"/>
    <x v="1"/>
    <n v="4264"/>
    <d v="2016-05-19T00:00:00"/>
    <x v="4"/>
  </r>
  <r>
    <n v="90"/>
    <x v="6"/>
    <x v="1"/>
    <n v="9333"/>
    <d v="2016-05-20T00:00:00"/>
    <x v="0"/>
  </r>
  <r>
    <n v="91"/>
    <x v="6"/>
    <x v="1"/>
    <n v="8775"/>
    <d v="2016-05-22T00:00:00"/>
    <x v="3"/>
  </r>
  <r>
    <n v="92"/>
    <x v="1"/>
    <x v="0"/>
    <n v="2011"/>
    <d v="2016-05-23T00:00:00"/>
    <x v="1"/>
  </r>
  <r>
    <n v="93"/>
    <x v="2"/>
    <x v="1"/>
    <n v="5632"/>
    <d v="2016-05-25T00:00:00"/>
    <x v="0"/>
  </r>
  <r>
    <n v="94"/>
    <x v="2"/>
    <x v="1"/>
    <n v="4904"/>
    <d v="2016-05-25T00:00:00"/>
    <x v="5"/>
  </r>
  <r>
    <n v="95"/>
    <x v="3"/>
    <x v="0"/>
    <n v="1002"/>
    <d v="2016-05-25T00:00:00"/>
    <x v="4"/>
  </r>
  <r>
    <n v="96"/>
    <x v="4"/>
    <x v="1"/>
    <n v="8141"/>
    <d v="2016-05-26T00:00:00"/>
    <x v="1"/>
  </r>
  <r>
    <n v="97"/>
    <x v="4"/>
    <x v="1"/>
    <n v="3644"/>
    <d v="2016-05-26T00:00:00"/>
    <x v="2"/>
  </r>
  <r>
    <n v="98"/>
    <x v="4"/>
    <x v="1"/>
    <n v="1380"/>
    <d v="2016-05-26T00:00:00"/>
    <x v="4"/>
  </r>
  <r>
    <n v="99"/>
    <x v="1"/>
    <x v="0"/>
    <n v="8354"/>
    <d v="2016-05-26T00:00:00"/>
    <x v="3"/>
  </r>
  <r>
    <n v="100"/>
    <x v="2"/>
    <x v="1"/>
    <n v="5182"/>
    <d v="2016-05-27T00:00:00"/>
    <x v="0"/>
  </r>
  <r>
    <n v="101"/>
    <x v="5"/>
    <x v="1"/>
    <n v="2193"/>
    <d v="2016-05-27T00:00:00"/>
    <x v="6"/>
  </r>
  <r>
    <n v="102"/>
    <x v="6"/>
    <x v="1"/>
    <n v="3647"/>
    <d v="2016-05-28T00:00:00"/>
    <x v="0"/>
  </r>
  <r>
    <n v="103"/>
    <x v="5"/>
    <x v="1"/>
    <n v="4104"/>
    <d v="2016-05-28T00:00:00"/>
    <x v="0"/>
  </r>
  <r>
    <n v="104"/>
    <x v="0"/>
    <x v="0"/>
    <n v="7457"/>
    <d v="2016-05-28T00:00:00"/>
    <x v="0"/>
  </r>
  <r>
    <n v="105"/>
    <x v="6"/>
    <x v="1"/>
    <n v="3767"/>
    <d v="2016-05-29T00:00:00"/>
    <x v="2"/>
  </r>
  <r>
    <n v="106"/>
    <x v="1"/>
    <x v="0"/>
    <n v="4685"/>
    <d v="2016-05-30T00:00:00"/>
    <x v="3"/>
  </r>
  <r>
    <n v="107"/>
    <x v="2"/>
    <x v="1"/>
    <n v="3917"/>
    <d v="2016-06-04T00:00:00"/>
    <x v="0"/>
  </r>
  <r>
    <n v="108"/>
    <x v="5"/>
    <x v="1"/>
    <n v="521"/>
    <d v="2016-06-04T00:00:00"/>
    <x v="2"/>
  </r>
  <r>
    <n v="109"/>
    <x v="5"/>
    <x v="1"/>
    <n v="5605"/>
    <d v="2016-06-10T00:00:00"/>
    <x v="6"/>
  </r>
  <r>
    <n v="110"/>
    <x v="1"/>
    <x v="0"/>
    <n v="9630"/>
    <d v="2016-06-11T00:00:00"/>
    <x v="3"/>
  </r>
  <r>
    <n v="111"/>
    <x v="2"/>
    <x v="1"/>
    <n v="6941"/>
    <d v="2016-06-20T00:00:00"/>
    <x v="2"/>
  </r>
  <r>
    <n v="112"/>
    <x v="1"/>
    <x v="0"/>
    <n v="7231"/>
    <d v="2016-06-20T00:00:00"/>
    <x v="1"/>
  </r>
  <r>
    <n v="113"/>
    <x v="1"/>
    <x v="0"/>
    <n v="8891"/>
    <d v="2016-06-23T00:00:00"/>
    <x v="4"/>
  </r>
  <r>
    <n v="114"/>
    <x v="2"/>
    <x v="1"/>
    <n v="107"/>
    <d v="2016-06-25T00:00:00"/>
    <x v="6"/>
  </r>
  <r>
    <n v="115"/>
    <x v="2"/>
    <x v="1"/>
    <n v="4243"/>
    <d v="2016-06-26T00:00:00"/>
    <x v="0"/>
  </r>
  <r>
    <n v="116"/>
    <x v="4"/>
    <x v="1"/>
    <n v="4514"/>
    <d v="2016-06-27T00:00:00"/>
    <x v="0"/>
  </r>
  <r>
    <n v="117"/>
    <x v="6"/>
    <x v="1"/>
    <n v="5480"/>
    <d v="2016-07-02T00:00:00"/>
    <x v="0"/>
  </r>
  <r>
    <n v="118"/>
    <x v="2"/>
    <x v="1"/>
    <n v="5002"/>
    <d v="2016-07-02T00:00:00"/>
    <x v="6"/>
  </r>
  <r>
    <n v="119"/>
    <x v="2"/>
    <x v="1"/>
    <n v="8530"/>
    <d v="2016-07-05T00:00:00"/>
    <x v="2"/>
  </r>
  <r>
    <n v="120"/>
    <x v="4"/>
    <x v="1"/>
    <n v="4819"/>
    <d v="2016-07-07T00:00:00"/>
    <x v="5"/>
  </r>
  <r>
    <n v="121"/>
    <x v="1"/>
    <x v="0"/>
    <n v="6343"/>
    <d v="2016-07-11T00:00:00"/>
    <x v="1"/>
  </r>
  <r>
    <n v="122"/>
    <x v="4"/>
    <x v="1"/>
    <n v="2318"/>
    <d v="2016-07-13T00:00:00"/>
    <x v="1"/>
  </r>
  <r>
    <n v="123"/>
    <x v="4"/>
    <x v="1"/>
    <n v="220"/>
    <d v="2016-07-20T00:00:00"/>
    <x v="1"/>
  </r>
  <r>
    <n v="124"/>
    <x v="4"/>
    <x v="1"/>
    <n v="6341"/>
    <d v="2016-07-20T00:00:00"/>
    <x v="5"/>
  </r>
  <r>
    <n v="125"/>
    <x v="5"/>
    <x v="1"/>
    <n v="330"/>
    <d v="2016-07-20T00:00:00"/>
    <x v="3"/>
  </r>
  <r>
    <n v="126"/>
    <x v="1"/>
    <x v="0"/>
    <n v="3027"/>
    <d v="2016-07-20T00:00:00"/>
    <x v="1"/>
  </r>
  <r>
    <n v="127"/>
    <x v="4"/>
    <x v="1"/>
    <n v="850"/>
    <d v="2016-07-22T00:00:00"/>
    <x v="5"/>
  </r>
  <r>
    <n v="128"/>
    <x v="2"/>
    <x v="1"/>
    <n v="8986"/>
    <d v="2016-07-23T00:00:00"/>
    <x v="1"/>
  </r>
  <r>
    <n v="129"/>
    <x v="1"/>
    <x v="0"/>
    <n v="3800"/>
    <d v="2016-07-25T00:00:00"/>
    <x v="0"/>
  </r>
  <r>
    <n v="130"/>
    <x v="0"/>
    <x v="0"/>
    <n v="5751"/>
    <d v="2016-07-28T00:00:00"/>
    <x v="1"/>
  </r>
  <r>
    <n v="131"/>
    <x v="5"/>
    <x v="1"/>
    <n v="1704"/>
    <d v="2016-07-29T00:00:00"/>
    <x v="1"/>
  </r>
  <r>
    <n v="132"/>
    <x v="2"/>
    <x v="1"/>
    <n v="7966"/>
    <d v="2016-07-30T00:00:00"/>
    <x v="4"/>
  </r>
  <r>
    <n v="133"/>
    <x v="2"/>
    <x v="1"/>
    <n v="852"/>
    <d v="2016-07-31T00:00:00"/>
    <x v="0"/>
  </r>
  <r>
    <n v="134"/>
    <x v="3"/>
    <x v="0"/>
    <n v="8416"/>
    <d v="2016-07-31T00:00:00"/>
    <x v="4"/>
  </r>
  <r>
    <n v="135"/>
    <x v="2"/>
    <x v="1"/>
    <n v="7144"/>
    <d v="2016-08-01T00:00:00"/>
    <x v="6"/>
  </r>
  <r>
    <n v="136"/>
    <x v="1"/>
    <x v="0"/>
    <n v="7854"/>
    <d v="2016-08-01T00:00:00"/>
    <x v="0"/>
  </r>
  <r>
    <n v="137"/>
    <x v="4"/>
    <x v="1"/>
    <n v="859"/>
    <d v="2016-08-03T00:00:00"/>
    <x v="0"/>
  </r>
  <r>
    <n v="138"/>
    <x v="1"/>
    <x v="0"/>
    <n v="8049"/>
    <d v="2016-08-12T00:00:00"/>
    <x v="0"/>
  </r>
  <r>
    <n v="139"/>
    <x v="2"/>
    <x v="1"/>
    <n v="2836"/>
    <d v="2016-08-13T00:00:00"/>
    <x v="3"/>
  </r>
  <r>
    <n v="140"/>
    <x v="0"/>
    <x v="0"/>
    <n v="1743"/>
    <d v="2016-08-19T00:00:00"/>
    <x v="0"/>
  </r>
  <r>
    <n v="141"/>
    <x v="5"/>
    <x v="1"/>
    <n v="3844"/>
    <d v="2016-08-23T00:00:00"/>
    <x v="6"/>
  </r>
  <r>
    <n v="142"/>
    <x v="5"/>
    <x v="1"/>
    <n v="7490"/>
    <d v="2016-08-24T00:00:00"/>
    <x v="6"/>
  </r>
  <r>
    <n v="143"/>
    <x v="1"/>
    <x v="0"/>
    <n v="4483"/>
    <d v="2016-08-25T00:00:00"/>
    <x v="3"/>
  </r>
  <r>
    <n v="144"/>
    <x v="5"/>
    <x v="1"/>
    <n v="7333"/>
    <d v="2016-08-27T00:00:00"/>
    <x v="2"/>
  </r>
  <r>
    <n v="145"/>
    <x v="0"/>
    <x v="0"/>
    <n v="7654"/>
    <d v="2016-08-28T00:00:00"/>
    <x v="0"/>
  </r>
  <r>
    <n v="146"/>
    <x v="5"/>
    <x v="1"/>
    <n v="3944"/>
    <d v="2016-08-29T00:00:00"/>
    <x v="1"/>
  </r>
  <r>
    <n v="147"/>
    <x v="3"/>
    <x v="0"/>
    <n v="5761"/>
    <d v="2016-08-29T00:00:00"/>
    <x v="3"/>
  </r>
  <r>
    <n v="148"/>
    <x v="2"/>
    <x v="1"/>
    <n v="6864"/>
    <d v="2016-09-01T00:00:00"/>
    <x v="5"/>
  </r>
  <r>
    <n v="149"/>
    <x v="2"/>
    <x v="1"/>
    <n v="4016"/>
    <d v="2016-09-01T00:00:00"/>
    <x v="3"/>
  </r>
  <r>
    <n v="150"/>
    <x v="2"/>
    <x v="1"/>
    <n v="1841"/>
    <d v="2016-09-02T00:00:00"/>
    <x v="0"/>
  </r>
  <r>
    <n v="151"/>
    <x v="2"/>
    <x v="1"/>
    <n v="424"/>
    <d v="2016-09-05T00:00:00"/>
    <x v="4"/>
  </r>
  <r>
    <n v="152"/>
    <x v="2"/>
    <x v="1"/>
    <n v="8765"/>
    <d v="2016-09-07T00:00:00"/>
    <x v="1"/>
  </r>
  <r>
    <n v="153"/>
    <x v="2"/>
    <x v="1"/>
    <n v="5583"/>
    <d v="2016-09-08T00:00:00"/>
    <x v="0"/>
  </r>
  <r>
    <n v="154"/>
    <x v="1"/>
    <x v="0"/>
    <n v="4390"/>
    <d v="2016-09-09T00:00:00"/>
    <x v="5"/>
  </r>
  <r>
    <n v="155"/>
    <x v="1"/>
    <x v="0"/>
    <n v="352"/>
    <d v="2016-09-09T00:00:00"/>
    <x v="2"/>
  </r>
  <r>
    <n v="156"/>
    <x v="5"/>
    <x v="1"/>
    <n v="8489"/>
    <d v="2016-09-11T00:00:00"/>
    <x v="0"/>
  </r>
  <r>
    <n v="157"/>
    <x v="2"/>
    <x v="1"/>
    <n v="7090"/>
    <d v="2016-09-11T00:00:00"/>
    <x v="6"/>
  </r>
  <r>
    <n v="158"/>
    <x v="2"/>
    <x v="1"/>
    <n v="7880"/>
    <d v="2016-09-15T00:00:00"/>
    <x v="0"/>
  </r>
  <r>
    <n v="159"/>
    <x v="4"/>
    <x v="1"/>
    <n v="3861"/>
    <d v="2016-09-18T00:00:00"/>
    <x v="0"/>
  </r>
  <r>
    <n v="160"/>
    <x v="1"/>
    <x v="0"/>
    <n v="7927"/>
    <d v="2016-09-19T00:00:00"/>
    <x v="3"/>
  </r>
  <r>
    <n v="161"/>
    <x v="2"/>
    <x v="1"/>
    <n v="6162"/>
    <d v="2016-09-20T00:00:00"/>
    <x v="0"/>
  </r>
  <r>
    <n v="162"/>
    <x v="6"/>
    <x v="1"/>
    <n v="5523"/>
    <d v="2016-09-25T00:00:00"/>
    <x v="4"/>
  </r>
  <r>
    <n v="163"/>
    <x v="1"/>
    <x v="0"/>
    <n v="5936"/>
    <d v="2016-09-25T00:00:00"/>
    <x v="1"/>
  </r>
  <r>
    <n v="164"/>
    <x v="0"/>
    <x v="0"/>
    <n v="7251"/>
    <d v="2016-09-26T00:00:00"/>
    <x v="3"/>
  </r>
  <r>
    <n v="165"/>
    <x v="4"/>
    <x v="1"/>
    <n v="6187"/>
    <d v="2016-09-27T00:00:00"/>
    <x v="4"/>
  </r>
  <r>
    <n v="166"/>
    <x v="2"/>
    <x v="1"/>
    <n v="3210"/>
    <d v="2016-09-29T00:00:00"/>
    <x v="3"/>
  </r>
  <r>
    <n v="167"/>
    <x v="0"/>
    <x v="0"/>
    <n v="682"/>
    <d v="2016-09-29T00:00:00"/>
    <x v="3"/>
  </r>
  <r>
    <n v="168"/>
    <x v="2"/>
    <x v="1"/>
    <n v="793"/>
    <d v="2016-10-03T00:00:00"/>
    <x v="4"/>
  </r>
  <r>
    <n v="169"/>
    <x v="0"/>
    <x v="0"/>
    <n v="5346"/>
    <d v="2016-10-04T00:00:00"/>
    <x v="3"/>
  </r>
  <r>
    <n v="170"/>
    <x v="2"/>
    <x v="1"/>
    <n v="7103"/>
    <d v="2016-10-07T00:00:00"/>
    <x v="5"/>
  </r>
  <r>
    <n v="171"/>
    <x v="0"/>
    <x v="0"/>
    <n v="4603"/>
    <d v="2016-10-10T00:00:00"/>
    <x v="0"/>
  </r>
  <r>
    <n v="172"/>
    <x v="5"/>
    <x v="1"/>
    <n v="8160"/>
    <d v="2016-10-16T00:00:00"/>
    <x v="6"/>
  </r>
  <r>
    <n v="173"/>
    <x v="5"/>
    <x v="1"/>
    <n v="7171"/>
    <d v="2016-10-23T00:00:00"/>
    <x v="1"/>
  </r>
  <r>
    <n v="174"/>
    <x v="2"/>
    <x v="1"/>
    <n v="3552"/>
    <d v="2016-10-23T00:00:00"/>
    <x v="5"/>
  </r>
  <r>
    <n v="175"/>
    <x v="2"/>
    <x v="1"/>
    <n v="7273"/>
    <d v="2016-10-25T00:00:00"/>
    <x v="4"/>
  </r>
  <r>
    <n v="176"/>
    <x v="2"/>
    <x v="1"/>
    <n v="2402"/>
    <d v="2016-10-26T00:00:00"/>
    <x v="3"/>
  </r>
  <r>
    <n v="177"/>
    <x v="2"/>
    <x v="1"/>
    <n v="1197"/>
    <d v="2016-10-26T00:00:00"/>
    <x v="4"/>
  </r>
  <r>
    <n v="178"/>
    <x v="3"/>
    <x v="0"/>
    <n v="5015"/>
    <d v="2016-10-26T00:00:00"/>
    <x v="4"/>
  </r>
  <r>
    <n v="179"/>
    <x v="4"/>
    <x v="1"/>
    <n v="5818"/>
    <d v="2016-11-02T00:00:00"/>
    <x v="0"/>
  </r>
  <r>
    <n v="180"/>
    <x v="2"/>
    <x v="1"/>
    <n v="4399"/>
    <d v="2016-11-03T00:00:00"/>
    <x v="1"/>
  </r>
  <r>
    <n v="181"/>
    <x v="0"/>
    <x v="0"/>
    <n v="3011"/>
    <d v="2016-11-03T00:00:00"/>
    <x v="0"/>
  </r>
  <r>
    <n v="182"/>
    <x v="5"/>
    <x v="1"/>
    <n v="4715"/>
    <d v="2016-11-09T00:00:00"/>
    <x v="1"/>
  </r>
  <r>
    <n v="183"/>
    <x v="5"/>
    <x v="1"/>
    <n v="5321"/>
    <d v="2016-11-12T00:00:00"/>
    <x v="6"/>
  </r>
  <r>
    <n v="184"/>
    <x v="2"/>
    <x v="1"/>
    <n v="8894"/>
    <d v="2016-11-15T00:00:00"/>
    <x v="0"/>
  </r>
  <r>
    <n v="185"/>
    <x v="0"/>
    <x v="0"/>
    <n v="4846"/>
    <d v="2016-11-25T00:00:00"/>
    <x v="1"/>
  </r>
  <r>
    <n v="186"/>
    <x v="1"/>
    <x v="0"/>
    <n v="284"/>
    <d v="2016-11-25T00:00:00"/>
    <x v="3"/>
  </r>
  <r>
    <n v="187"/>
    <x v="4"/>
    <x v="1"/>
    <n v="8283"/>
    <d v="2016-11-26T00:00:00"/>
    <x v="1"/>
  </r>
  <r>
    <n v="188"/>
    <x v="4"/>
    <x v="1"/>
    <n v="9990"/>
    <d v="2016-11-28T00:00:00"/>
    <x v="2"/>
  </r>
  <r>
    <n v="189"/>
    <x v="2"/>
    <x v="1"/>
    <n v="9014"/>
    <d v="2016-11-28T00:00:00"/>
    <x v="4"/>
  </r>
  <r>
    <n v="190"/>
    <x v="5"/>
    <x v="1"/>
    <n v="1942"/>
    <d v="2016-11-29T00:00:00"/>
    <x v="6"/>
  </r>
  <r>
    <n v="191"/>
    <x v="2"/>
    <x v="1"/>
    <n v="7223"/>
    <d v="2016-11-30T00:00:00"/>
    <x v="0"/>
  </r>
  <r>
    <n v="192"/>
    <x v="0"/>
    <x v="0"/>
    <n v="4673"/>
    <d v="2016-12-02T00:00:00"/>
    <x v="0"/>
  </r>
  <r>
    <n v="193"/>
    <x v="0"/>
    <x v="0"/>
    <n v="9104"/>
    <d v="2016-12-04T00:00:00"/>
    <x v="6"/>
  </r>
  <r>
    <n v="194"/>
    <x v="5"/>
    <x v="1"/>
    <n v="6078"/>
    <d v="2016-12-05T00:00:00"/>
    <x v="0"/>
  </r>
  <r>
    <n v="195"/>
    <x v="3"/>
    <x v="0"/>
    <n v="3278"/>
    <d v="2016-12-06T00:00:00"/>
    <x v="3"/>
  </r>
  <r>
    <n v="196"/>
    <x v="2"/>
    <x v="1"/>
    <n v="136"/>
    <d v="2016-12-12T00:00:00"/>
    <x v="2"/>
  </r>
  <r>
    <n v="197"/>
    <x v="2"/>
    <x v="1"/>
    <n v="8377"/>
    <d v="2016-12-12T00:00:00"/>
    <x v="4"/>
  </r>
  <r>
    <n v="198"/>
    <x v="2"/>
    <x v="1"/>
    <n v="2382"/>
    <d v="2016-12-12T00:00:00"/>
    <x v="0"/>
  </r>
  <r>
    <n v="199"/>
    <x v="2"/>
    <x v="1"/>
    <n v="8702"/>
    <d v="2016-12-15T00:00:00"/>
    <x v="3"/>
  </r>
  <r>
    <n v="200"/>
    <x v="2"/>
    <x v="1"/>
    <n v="5021"/>
    <d v="2016-12-16T00:00:00"/>
    <x v="0"/>
  </r>
  <r>
    <n v="201"/>
    <x v="5"/>
    <x v="1"/>
    <n v="1760"/>
    <d v="2016-12-16T00:00:00"/>
    <x v="4"/>
  </r>
  <r>
    <n v="202"/>
    <x v="2"/>
    <x v="1"/>
    <n v="4766"/>
    <d v="2016-12-18T00:00:00"/>
    <x v="3"/>
  </r>
  <r>
    <n v="203"/>
    <x v="3"/>
    <x v="0"/>
    <n v="1541"/>
    <d v="2016-12-19T00:00:00"/>
    <x v="1"/>
  </r>
  <r>
    <n v="204"/>
    <x v="4"/>
    <x v="1"/>
    <n v="2782"/>
    <d v="2016-12-20T00:00:00"/>
    <x v="1"/>
  </r>
  <r>
    <n v="205"/>
    <x v="5"/>
    <x v="1"/>
    <n v="2455"/>
    <d v="2016-12-20T00:00:00"/>
    <x v="2"/>
  </r>
  <r>
    <n v="206"/>
    <x v="5"/>
    <x v="1"/>
    <n v="4512"/>
    <d v="2016-12-22T00:00:00"/>
    <x v="5"/>
  </r>
  <r>
    <n v="207"/>
    <x v="5"/>
    <x v="1"/>
    <n v="8752"/>
    <d v="2016-12-22T00:00:00"/>
    <x v="3"/>
  </r>
  <r>
    <n v="208"/>
    <x v="0"/>
    <x v="0"/>
    <n v="9127"/>
    <d v="2016-12-25T00:00:00"/>
    <x v="0"/>
  </r>
  <r>
    <n v="209"/>
    <x v="5"/>
    <x v="1"/>
    <n v="1777"/>
    <d v="2016-12-28T00:00:00"/>
    <x v="6"/>
  </r>
  <r>
    <n v="210"/>
    <x v="3"/>
    <x v="0"/>
    <n v="680"/>
    <d v="2016-12-28T00:00:00"/>
    <x v="6"/>
  </r>
  <r>
    <n v="211"/>
    <x v="4"/>
    <x v="1"/>
    <n v="958"/>
    <d v="2016-12-29T00:00:00"/>
    <x v="0"/>
  </r>
  <r>
    <n v="212"/>
    <x v="0"/>
    <x v="0"/>
    <n v="2613"/>
    <d v="2016-12-29T00:00:00"/>
    <x v="4"/>
  </r>
  <r>
    <n v="213"/>
    <x v="0"/>
    <x v="0"/>
    <n v="339"/>
    <d v="2016-12-30T00:00:00"/>
    <x v="4"/>
  </r>
  <r>
    <n v="214"/>
    <x v="7"/>
    <x v="1"/>
    <n v="6000"/>
    <d v="2017-01-01T00:00:00"/>
    <x v="6"/>
  </r>
  <r>
    <n v="215"/>
    <x v="8"/>
    <x v="1"/>
    <n v="2300"/>
    <d v="2017-01-01T00:00:00"/>
    <x v="6"/>
  </r>
  <r>
    <n v="216"/>
    <x v="5"/>
    <x v="1"/>
    <n v="8752"/>
    <d v="2016-12-22T00:00:00"/>
    <x v="3"/>
  </r>
  <r>
    <n v="217"/>
    <x v="0"/>
    <x v="0"/>
    <n v="9127"/>
    <d v="2016-12-25T00:00:00"/>
    <x v="0"/>
  </r>
  <r>
    <n v="218"/>
    <x v="9"/>
    <x v="0"/>
    <n v="9127"/>
    <d v="2016-12-25T00:00:0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446D11-AB62-4369-9AC7-2683EC626D1A}" name="PivotTable1" cacheId="274" applyNumberFormats="0" applyBorderFormats="0" applyFontFormats="0" applyPatternFormats="0" applyAlignmentFormats="0" applyWidthHeightFormats="1" dataCaption="Values" updatedVersion="8" minRefreshableVersion="3" showDrill="0" useAutoFormatting="1" subtotalHiddenItems="1" itemPrintTitles="1" createdVersion="8" indent="0" compact="0" outline="1" outlineData="1" compactData="0" multipleFieldFilters="0">
  <location ref="A3:B14" firstHeaderRow="1" firstDataRow="1" firstDataCol="1" rowPageCount="1" colPageCount="1"/>
  <pivotFields count="3">
    <pivotField axis="axisRow" compact="0" allDrilled="1" subtotalTop="0" showAll="0" dataSourceSort="1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dataField="1" compact="0" subtotalTop="0" showAll="0" defaultSubtotal="0"/>
    <pivotField axis="axisPage" compact="0" allDrilled="1" subtotalTop="0" showAll="0" dataSourceSort="1" defaultSubtotal="0" defaultAttributeDrillState="1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ageFields count="1">
    <pageField fld="2" hier="2" name="[Table1].[Category].[All]" cap="All"/>
  </pageFields>
  <dataFields count="1">
    <dataField name="Sum of Amount" fld="1" baseField="0" baseItem="0"/>
  </dataFields>
  <pivotHierarchies count="1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excel-File 5 (1).xlsx!Table1">
        <x15:activeTabTopLevelEntity name="[Table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AB810E-7A0E-4417-AE68-7613278EF903}" name="PivotTable5" cacheId="31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outline="1" outlineData="1" compactData="0" multipleFieldFilters="0">
  <location ref="K38:N58" firstHeaderRow="1" firstDataRow="1" firstDataCol="3"/>
  <pivotFields count="4">
    <pivotField dataField="1" compact="0" showAll="0" defaultSubtotal="0"/>
    <pivotField axis="axisRow" compact="0" allDrilled="1" showAll="0" dataSourceSort="1" defaultSubtotal="0">
      <items count="12">
        <item x="0" e="0"/>
        <item x="1" e="0"/>
        <item x="2" e="0"/>
        <item x="3" e="0"/>
        <item x="4" e="0"/>
        <item x="5" e="0"/>
        <item x="6" e="0"/>
        <item x="7" e="0"/>
        <item x="8" e="0"/>
        <item x="9" e="0"/>
        <item x="10" e="0"/>
        <item x="11" e="0"/>
      </items>
    </pivotField>
    <pivotField axis="axisRow" compact="0" allDrilled="1" showAll="0" dataSourceSort="1" defaultSubtotal="0">
      <items count="4">
        <item x="0"/>
        <item x="1"/>
        <item x="2"/>
        <item x="3"/>
      </items>
    </pivotField>
    <pivotField axis="axisRow" compact="0" allDrilled="1" showAll="0" dataSourceSort="1" defaultSubtotal="0">
      <items count="2">
        <item x="0"/>
        <item x="1"/>
      </items>
    </pivotField>
  </pivotFields>
  <rowFields count="3">
    <field x="3"/>
    <field x="2"/>
    <field x="1"/>
  </rowFields>
  <rowItems count="20">
    <i>
      <x/>
    </i>
    <i r="1">
      <x/>
    </i>
    <i r="2">
      <x/>
    </i>
    <i r="2">
      <x v="1"/>
    </i>
    <i r="2">
      <x v="2"/>
    </i>
    <i r="1">
      <x v="1"/>
    </i>
    <i r="2">
      <x v="3"/>
    </i>
    <i r="2">
      <x v="4"/>
    </i>
    <i r="2">
      <x v="5"/>
    </i>
    <i r="1">
      <x v="2"/>
    </i>
    <i r="2">
      <x v="6"/>
    </i>
    <i r="2">
      <x v="7"/>
    </i>
    <i r="2">
      <x v="8"/>
    </i>
    <i r="1">
      <x v="3"/>
    </i>
    <i r="2">
      <x v="9"/>
    </i>
    <i r="2">
      <x v="10"/>
    </i>
    <i r="2">
      <x v="11"/>
    </i>
    <i>
      <x v="1"/>
    </i>
    <i r="1">
      <x/>
    </i>
    <i r="2">
      <x/>
    </i>
  </rowItems>
  <colItems count="1">
    <i/>
  </colItems>
  <dataFields count="1">
    <dataField name="Sum of Amount" fld="0" baseField="0" baseItem="0"/>
  </dataFields>
  <pivotHierarchies count="1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3">
    <rowHierarchyUsage hierarchyUsage="6"/>
    <rowHierarchyUsage hierarchyUsage="7"/>
    <rowHierarchyUsage hierarchyUsage="8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excel-File 5 (1).xlsx!Table1">
        <x15:activeTabTopLevelEntity name="[Table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0E9311-72B2-45E5-B10C-88EC9349DEB6}" name="PivotTable4" cacheId="23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outline="1" outlineData="1" compactData="0" multipleFieldFilters="0">
  <location ref="J21:R34" firstHeaderRow="1" firstDataRow="2" firstDataCol="2"/>
  <pivotFields count="6">
    <pivotField compact="0" showAll="0" defaultSubtotal="0"/>
    <pivotField axis="axisRow" compact="0" showAll="0" defaultSubtotal="0">
      <items count="10">
        <item x="5"/>
        <item x="2"/>
        <item x="3"/>
        <item x="1"/>
        <item x="0"/>
        <item x="8"/>
        <item x="7"/>
        <item x="6"/>
        <item x="9"/>
        <item x="4"/>
      </items>
    </pivotField>
    <pivotField axis="axisRow" compact="0" showAll="0" defaultSubtotal="0">
      <items count="2">
        <item x="1"/>
        <item x="0"/>
      </items>
    </pivotField>
    <pivotField dataField="1" compact="0" showAll="0" defaultSubtotal="0"/>
    <pivotField compact="0" numFmtId="14" showAll="0" defaultSubtotal="0"/>
    <pivotField axis="axisCol" compact="0" showAll="0" defaultSubtotal="0">
      <items count="7">
        <item x="4"/>
        <item x="2"/>
        <item x="6"/>
        <item x="3"/>
        <item x="5"/>
        <item x="1"/>
        <item x="0"/>
      </items>
    </pivotField>
  </pivotFields>
  <rowFields count="2">
    <field x="2"/>
    <field x="1"/>
  </rowFields>
  <rowItems count="12">
    <i>
      <x/>
    </i>
    <i r="1">
      <x/>
    </i>
    <i r="1">
      <x v="1"/>
    </i>
    <i r="1">
      <x v="5"/>
    </i>
    <i r="1">
      <x v="6"/>
    </i>
    <i r="1">
      <x v="7"/>
    </i>
    <i r="1">
      <x v="9"/>
    </i>
    <i>
      <x v="1"/>
    </i>
    <i r="1">
      <x v="2"/>
    </i>
    <i r="1">
      <x v="3"/>
    </i>
    <i r="1">
      <x v="4"/>
    </i>
    <i r="1">
      <x v="8"/>
    </i>
  </rowItems>
  <colFields count="1">
    <field x="5"/>
  </colFields>
  <colItems count="7">
    <i>
      <x/>
    </i>
    <i>
      <x v="1"/>
    </i>
    <i>
      <x v="2"/>
    </i>
    <i>
      <x v="3"/>
    </i>
    <i>
      <x v="4"/>
    </i>
    <i>
      <x v="5"/>
    </i>
    <i>
      <x v="6"/>
    </i>
  </colItems>
  <dataFields count="1">
    <dataField name="Sum of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D3B1A5-A9C4-43FE-88ED-61E261C7A356}" name="PivotTable3" cacheId="27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14:L17" firstHeaderRow="0" firstDataRow="1" firstDataCol="1"/>
  <pivotFields count="3"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Distinct Count of Product" fld="2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Sum of Amount" fld="1" baseField="0" baseItem="0"/>
  </dataFields>
  <pivotHierarchies count="1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 caption="Distinct Count of Product"/>
  </pivotHierarchies>
  <pivotTableStyleInfo name="PivotStyleLight16" showRowHeaders="1" showColHeaders="1" showRowStripes="0" showColStripes="0" showLastColumn="1"/>
  <rowHierarchiesUsage count="1">
    <rowHierarchyUsage hierarchyUsage="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excel-File 5 (1).xlsx!Table1">
        <x15:activeTabTopLevelEntity name="[Table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FA566D-6B56-418C-8CAA-263BBE565142}" name="PivotTable2" cacheId="26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3:N11" firstHeaderRow="0" firstDataRow="1" firstDataCol="1"/>
  <pivotFields count="5">
    <pivotField axis="axisRow" allDrilled="1" subtotalTop="0" showAll="0" dataSourceSort="1" defaultSubtotal="0" defaultAttributeDrillState="1">
      <items count="7">
        <item x="0"/>
        <item x="1"/>
        <item x="2"/>
        <item x="3"/>
        <item x="4"/>
        <item x="5"/>
        <item x="6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Amount2" fld="3" baseField="0" baseItem="0"/>
    <dataField name="Average of Amount2" fld="2" subtotal="average" baseField="0" baseItem="0"/>
    <dataField name="Max of Amount2" fld="1" subtotal="max" baseField="0" baseItem="0"/>
    <dataField name="Min of Amount" fld="4" subtotal="min" baseField="0" baseItem="0"/>
  </dataFields>
  <pivotHierarchies count="1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Sum of Amount2"/>
    <pivotHierarchy dragToData="1" caption="Average of Amount2"/>
    <pivotHierarchy dragToData="1" caption="Max of Amount2"/>
    <pivotHierarchy dragToData="1" caption="Min of Amount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excel-File 5 (1).xlsx!Table1">
        <x15:activeTabTopLevelEntity name="[Table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0E110D-2E5B-4332-835A-E02A741958B4}" name="Table1" displayName="Table1" ref="A1:F219" totalsRowShown="0" headerRowDxfId="1">
  <autoFilter ref="A1:F219" xr:uid="{FC0E110D-2E5B-4332-835A-E02A741958B4}"/>
  <tableColumns count="6">
    <tableColumn id="1" xr3:uid="{C75E83F0-6E59-4F72-8DFA-52AE15AA2C22}" name="Order ID"/>
    <tableColumn id="2" xr3:uid="{1182DAD1-7195-4142-A0C9-B3803B105EC6}" name="Product"/>
    <tableColumn id="3" xr3:uid="{ED4D431A-A24A-425C-B7DF-FFA3DFB43169}" name="Category"/>
    <tableColumn id="4" xr3:uid="{A828E819-EFCA-4A72-8B07-B53B1626D1C3}" name="Amount"/>
    <tableColumn id="5" xr3:uid="{641A28DC-3F55-407C-B035-820B150A62FA}" name="Date" dataDxfId="0"/>
    <tableColumn id="6" xr3:uid="{74537319-41B7-47B4-BC40-867E086AFE06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E8F0864-301A-411E-A4A0-9C4E708FECA8}">
  <we:reference id="wa104100404" version="3.0.0.1" store="en-US" storeType="OMEX"/>
  <we:alternateReferences>
    <we:reference id="WA104100404" version="3.0.0.1" store="WA104100404" storeType="OMEX"/>
  </we:alternateReferences>
  <we:properties>
    <we:property name="UniqueID" value="&quot;20246141720926398598&quot;"/>
    <we:property name="eyoL" value="&quot;&quot;"/>
  </we:properties>
  <we:bindings>
    <we:binding id="refEdit" type="matrix" appref="{B77C45A9-33BB-4073-9868-A17BFC37401C}"/>
    <we:binding id="Worker" type="matrix" appref="{06403775-FD31-407C-AF15-89B0E75964AE}"/>
  </we:bindings>
  <we:snapshot xmlns:r="http://schemas.openxmlformats.org/officeDocument/2006/relationships"/>
</we:webextension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5" Type="http://schemas.openxmlformats.org/officeDocument/2006/relationships/table" Target="../tables/table1.xml"/><Relationship Id="rId4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A8CE3-C689-476C-9553-EB2CDF9516A5}">
  <sheetPr codeName="Sheet1"/>
  <dimension ref="A1:H40"/>
  <sheetViews>
    <sheetView tabSelected="1" zoomScale="250" zoomScaleNormal="250" workbookViewId="0">
      <selection activeCell="C3" sqref="C3"/>
    </sheetView>
  </sheetViews>
  <sheetFormatPr defaultRowHeight="15" x14ac:dyDescent="0.25"/>
  <cols>
    <col min="1" max="1" width="12.85546875" bestFit="1" customWidth="1"/>
    <col min="2" max="4" width="11.85546875" bestFit="1" customWidth="1"/>
    <col min="5" max="5" width="11" bestFit="1" customWidth="1"/>
    <col min="6" max="6" width="9.85546875" bestFit="1" customWidth="1"/>
    <col min="7" max="8" width="11" bestFit="1" customWidth="1"/>
  </cols>
  <sheetData>
    <row r="1" spans="1:8" x14ac:dyDescent="0.25">
      <c r="A1" t="s">
        <v>79</v>
      </c>
      <c r="B1">
        <v>850000</v>
      </c>
    </row>
    <row r="2" spans="1:8" x14ac:dyDescent="0.25">
      <c r="A2" t="s">
        <v>80</v>
      </c>
      <c r="B2" s="5">
        <v>7.0000000000000007E-2</v>
      </c>
    </row>
    <row r="3" spans="1:8" x14ac:dyDescent="0.25">
      <c r="A3" t="s">
        <v>81</v>
      </c>
      <c r="B3" s="15">
        <v>43.907187313330219</v>
      </c>
    </row>
    <row r="5" spans="1:8" x14ac:dyDescent="0.25">
      <c r="A5" t="s">
        <v>82</v>
      </c>
      <c r="E5" s="10"/>
      <c r="F5" s="10"/>
      <c r="G5" s="10"/>
      <c r="H5" s="10"/>
    </row>
    <row r="6" spans="1:8" x14ac:dyDescent="0.25">
      <c r="A6" s="9" t="s">
        <v>83</v>
      </c>
      <c r="B6" s="14">
        <f>PPMT(B2/12,1,B3,-B1)</f>
        <v>17041.667261630853</v>
      </c>
      <c r="E6" s="10"/>
      <c r="F6" s="10"/>
      <c r="G6" s="10"/>
      <c r="H6" s="10"/>
    </row>
    <row r="7" spans="1:8" x14ac:dyDescent="0.25">
      <c r="A7" s="9" t="s">
        <v>84</v>
      </c>
      <c r="B7" s="14">
        <f>PMT(B2/12,B3,-B1)</f>
        <v>22000.000594964185</v>
      </c>
      <c r="E7" s="10"/>
      <c r="F7" s="10"/>
      <c r="G7" s="10"/>
      <c r="H7" s="10"/>
    </row>
    <row r="8" spans="1:8" x14ac:dyDescent="0.25">
      <c r="A8" s="9" t="s">
        <v>85</v>
      </c>
      <c r="B8" s="14">
        <f>IPMT(B2/12,1,B3,-B1)</f>
        <v>4958.3333333333339</v>
      </c>
      <c r="C8" t="s">
        <v>86</v>
      </c>
      <c r="D8" s="14">
        <f>B6+B8</f>
        <v>22000.000594964185</v>
      </c>
      <c r="E8" s="10"/>
      <c r="F8" s="10"/>
      <c r="G8" s="10"/>
      <c r="H8" s="10"/>
    </row>
    <row r="9" spans="1:8" x14ac:dyDescent="0.25">
      <c r="E9" s="10"/>
      <c r="F9" s="10"/>
      <c r="G9" s="10"/>
      <c r="H9" s="10"/>
    </row>
    <row r="10" spans="1:8" x14ac:dyDescent="0.25">
      <c r="E10" s="10"/>
      <c r="F10" s="10"/>
      <c r="G10" s="10"/>
      <c r="H10" s="10"/>
    </row>
    <row r="11" spans="1:8" x14ac:dyDescent="0.25">
      <c r="E11" s="10"/>
      <c r="F11" s="10"/>
      <c r="G11" s="10"/>
      <c r="H11" s="10"/>
    </row>
    <row r="12" spans="1:8" x14ac:dyDescent="0.25">
      <c r="E12" s="10"/>
      <c r="F12" s="10"/>
      <c r="G12" s="10"/>
      <c r="H12" s="10"/>
    </row>
    <row r="13" spans="1:8" x14ac:dyDescent="0.25">
      <c r="E13" s="10"/>
      <c r="F13" s="10"/>
      <c r="G13" s="10"/>
      <c r="H13" s="10"/>
    </row>
    <row r="14" spans="1:8" x14ac:dyDescent="0.25">
      <c r="E14" s="10"/>
      <c r="F14" s="10"/>
      <c r="G14" s="10"/>
      <c r="H14" s="10"/>
    </row>
    <row r="15" spans="1:8" x14ac:dyDescent="0.25">
      <c r="E15" s="10"/>
      <c r="F15" s="10"/>
      <c r="G15" s="10"/>
      <c r="H15" s="10"/>
    </row>
    <row r="16" spans="1:8" x14ac:dyDescent="0.25">
      <c r="E16" s="10"/>
      <c r="F16" s="10"/>
      <c r="G16" s="10"/>
      <c r="H16" s="10"/>
    </row>
    <row r="17" spans="5:8" x14ac:dyDescent="0.25">
      <c r="E17" s="10"/>
      <c r="F17" s="10"/>
      <c r="G17" s="10"/>
      <c r="H17" s="10"/>
    </row>
    <row r="18" spans="5:8" x14ac:dyDescent="0.25">
      <c r="E18" s="10"/>
      <c r="F18" s="10"/>
      <c r="G18" s="10"/>
      <c r="H18" s="10"/>
    </row>
    <row r="19" spans="5:8" x14ac:dyDescent="0.25">
      <c r="E19" s="10"/>
      <c r="F19" s="10"/>
      <c r="G19" s="10"/>
      <c r="H19" s="10"/>
    </row>
    <row r="20" spans="5:8" x14ac:dyDescent="0.25">
      <c r="E20" s="10"/>
      <c r="F20" s="10"/>
      <c r="G20" s="10"/>
      <c r="H20" s="10"/>
    </row>
    <row r="21" spans="5:8" x14ac:dyDescent="0.25">
      <c r="E21" s="10"/>
      <c r="F21" s="10"/>
      <c r="G21" s="10"/>
      <c r="H21" s="10"/>
    </row>
    <row r="22" spans="5:8" x14ac:dyDescent="0.25">
      <c r="E22" s="10"/>
      <c r="F22" s="10"/>
      <c r="G22" s="10"/>
      <c r="H22" s="10"/>
    </row>
    <row r="23" spans="5:8" x14ac:dyDescent="0.25">
      <c r="E23" s="10"/>
      <c r="F23" s="10"/>
      <c r="G23" s="10"/>
      <c r="H23" s="10"/>
    </row>
    <row r="24" spans="5:8" x14ac:dyDescent="0.25">
      <c r="E24" s="10"/>
      <c r="F24" s="10"/>
      <c r="G24" s="10"/>
      <c r="H24" s="10"/>
    </row>
    <row r="25" spans="5:8" x14ac:dyDescent="0.25">
      <c r="E25" s="10"/>
      <c r="F25" s="10"/>
      <c r="G25" s="10"/>
      <c r="H25" s="10"/>
    </row>
    <row r="26" spans="5:8" x14ac:dyDescent="0.25">
      <c r="E26" s="10"/>
      <c r="F26" s="10"/>
      <c r="G26" s="10"/>
      <c r="H26" s="10"/>
    </row>
    <row r="27" spans="5:8" x14ac:dyDescent="0.25">
      <c r="E27" s="10"/>
      <c r="F27" s="10"/>
      <c r="G27" s="10"/>
      <c r="H27" s="10"/>
    </row>
    <row r="28" spans="5:8" x14ac:dyDescent="0.25">
      <c r="E28" s="10"/>
      <c r="F28" s="10"/>
      <c r="G28" s="10"/>
      <c r="H28" s="10"/>
    </row>
    <row r="29" spans="5:8" x14ac:dyDescent="0.25">
      <c r="E29" s="10"/>
      <c r="F29" s="10"/>
      <c r="G29" s="10"/>
      <c r="H29" s="10"/>
    </row>
    <row r="30" spans="5:8" x14ac:dyDescent="0.25">
      <c r="E30" s="10"/>
      <c r="F30" s="10"/>
      <c r="G30" s="10"/>
      <c r="H30" s="10"/>
    </row>
    <row r="31" spans="5:8" x14ac:dyDescent="0.25">
      <c r="E31" s="10"/>
      <c r="F31" s="10"/>
      <c r="G31" s="10"/>
      <c r="H31" s="10"/>
    </row>
    <row r="32" spans="5:8" x14ac:dyDescent="0.25">
      <c r="E32" s="10"/>
      <c r="F32" s="10"/>
      <c r="G32" s="10"/>
      <c r="H32" s="10"/>
    </row>
    <row r="33" spans="5:8" x14ac:dyDescent="0.25">
      <c r="E33" s="10"/>
      <c r="F33" s="10"/>
      <c r="G33" s="10"/>
      <c r="H33" s="10"/>
    </row>
    <row r="34" spans="5:8" x14ac:dyDescent="0.25">
      <c r="E34" s="10"/>
      <c r="F34" s="10"/>
      <c r="G34" s="10"/>
      <c r="H34" s="10"/>
    </row>
    <row r="35" spans="5:8" x14ac:dyDescent="0.25">
      <c r="E35" s="10"/>
      <c r="F35" s="10"/>
      <c r="G35" s="10"/>
      <c r="H35" s="10"/>
    </row>
    <row r="36" spans="5:8" x14ac:dyDescent="0.25">
      <c r="E36" s="10"/>
      <c r="F36" s="10"/>
      <c r="G36" s="10"/>
      <c r="H36" s="10"/>
    </row>
    <row r="37" spans="5:8" x14ac:dyDescent="0.25">
      <c r="E37" s="10"/>
      <c r="F37" s="10"/>
      <c r="G37" s="10"/>
      <c r="H37" s="10"/>
    </row>
    <row r="38" spans="5:8" x14ac:dyDescent="0.25">
      <c r="E38" s="10"/>
      <c r="F38" s="10"/>
      <c r="G38" s="10"/>
      <c r="H38" s="10"/>
    </row>
    <row r="39" spans="5:8" x14ac:dyDescent="0.25">
      <c r="E39" s="10"/>
      <c r="F39" s="10"/>
      <c r="G39" s="10"/>
      <c r="H39" s="10"/>
    </row>
    <row r="40" spans="5:8" x14ac:dyDescent="0.25">
      <c r="E40" s="10"/>
      <c r="F40" s="10"/>
      <c r="G40" s="10"/>
      <c r="H4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B273A-24CD-4D0F-BBD6-CCEB5795076E}">
  <sheetPr codeName="Sheet2"/>
  <dimension ref="A1:J27"/>
  <sheetViews>
    <sheetView zoomScale="115" zoomScaleNormal="115" workbookViewId="0">
      <selection activeCell="A7" sqref="A7"/>
    </sheetView>
  </sheetViews>
  <sheetFormatPr defaultRowHeight="15" x14ac:dyDescent="0.25"/>
  <cols>
    <col min="1" max="1" width="14.140625" bestFit="1" customWidth="1"/>
    <col min="2" max="2" width="11.85546875" bestFit="1" customWidth="1"/>
    <col min="4" max="4" width="7.5703125" customWidth="1"/>
    <col min="5" max="5" width="9" bestFit="1" customWidth="1"/>
  </cols>
  <sheetData>
    <row r="1" spans="1:10" x14ac:dyDescent="0.25">
      <c r="A1" t="s">
        <v>79</v>
      </c>
      <c r="B1">
        <v>1000000</v>
      </c>
    </row>
    <row r="2" spans="1:10" x14ac:dyDescent="0.25">
      <c r="A2" t="s">
        <v>80</v>
      </c>
      <c r="B2" s="5">
        <v>7.0000000000000007E-2</v>
      </c>
      <c r="E2" s="5"/>
    </row>
    <row r="3" spans="1:10" x14ac:dyDescent="0.25">
      <c r="A3" t="s">
        <v>81</v>
      </c>
      <c r="B3">
        <v>36</v>
      </c>
    </row>
    <row r="5" spans="1:10" x14ac:dyDescent="0.25">
      <c r="A5" s="10"/>
    </row>
    <row r="6" spans="1:10" x14ac:dyDescent="0.25">
      <c r="A6" s="11"/>
    </row>
    <row r="7" spans="1:10" x14ac:dyDescent="0.25">
      <c r="A7" s="14">
        <f>PMT(B2/12,B3,-B1)</f>
        <v>30877.096865371943</v>
      </c>
      <c r="B7">
        <v>250000</v>
      </c>
      <c r="C7">
        <v>500000</v>
      </c>
      <c r="D7">
        <v>750000</v>
      </c>
      <c r="E7">
        <v>1000000</v>
      </c>
      <c r="F7">
        <v>1250000</v>
      </c>
      <c r="G7">
        <v>1500000</v>
      </c>
      <c r="H7">
        <v>1750000</v>
      </c>
      <c r="I7">
        <v>2000000</v>
      </c>
      <c r="J7">
        <v>2250000</v>
      </c>
    </row>
    <row r="8" spans="1:10" x14ac:dyDescent="0.25">
      <c r="A8" s="15">
        <v>24</v>
      </c>
      <c r="B8">
        <f t="dataTable" ref="B8:J16" dt2D="1" dtr="1" r1="B1" r2="B3"/>
        <v>11193.144775786355</v>
      </c>
      <c r="C8">
        <v>22386.28955157271</v>
      </c>
      <c r="D8">
        <v>33579.434327359064</v>
      </c>
      <c r="E8">
        <v>44772.579103145421</v>
      </c>
      <c r="F8">
        <v>55965.723878931771</v>
      </c>
      <c r="G8">
        <v>67158.868654718128</v>
      </c>
      <c r="H8">
        <v>78352.013430504478</v>
      </c>
      <c r="I8">
        <v>89545.158206290842</v>
      </c>
      <c r="J8">
        <v>100738.30298207719</v>
      </c>
    </row>
    <row r="9" spans="1:10" x14ac:dyDescent="0.25">
      <c r="A9" s="15">
        <v>36</v>
      </c>
      <c r="B9">
        <v>7719.2742163429857</v>
      </c>
      <c r="C9">
        <v>15438.548432685971</v>
      </c>
      <c r="D9">
        <v>23157.822649028956</v>
      </c>
      <c r="E9" s="9">
        <v>30877.096865371943</v>
      </c>
      <c r="F9">
        <v>38596.371081714926</v>
      </c>
      <c r="G9">
        <v>46315.645298057912</v>
      </c>
      <c r="H9">
        <v>54034.919514400892</v>
      </c>
      <c r="I9">
        <v>61754.193730743886</v>
      </c>
      <c r="J9">
        <v>69473.467947086872</v>
      </c>
    </row>
    <row r="10" spans="1:10" x14ac:dyDescent="0.25">
      <c r="A10" s="15">
        <v>48</v>
      </c>
      <c r="B10">
        <v>5986.5611656107276</v>
      </c>
      <c r="C10">
        <v>11973.122331221455</v>
      </c>
      <c r="D10">
        <v>17959.683496832182</v>
      </c>
      <c r="E10">
        <v>23946.24466244291</v>
      </c>
      <c r="F10">
        <v>29932.805828053635</v>
      </c>
      <c r="G10">
        <v>35919.366993664364</v>
      </c>
      <c r="H10">
        <v>41905.928159275085</v>
      </c>
      <c r="I10">
        <v>47892.489324885821</v>
      </c>
      <c r="J10">
        <v>53879.050490496542</v>
      </c>
    </row>
    <row r="11" spans="1:10" x14ac:dyDescent="0.25">
      <c r="A11" s="15">
        <v>60</v>
      </c>
      <c r="B11">
        <v>4950.2996350873836</v>
      </c>
      <c r="C11">
        <v>9900.5992701747673</v>
      </c>
      <c r="D11">
        <v>14850.898905262151</v>
      </c>
      <c r="E11">
        <v>19801.198540349535</v>
      </c>
      <c r="F11">
        <v>24751.498175436922</v>
      </c>
      <c r="G11">
        <v>29701.797810524302</v>
      </c>
      <c r="H11">
        <v>34652.097445611689</v>
      </c>
      <c r="I11">
        <v>39602.397080699069</v>
      </c>
      <c r="J11">
        <v>44552.696715786449</v>
      </c>
    </row>
    <row r="12" spans="1:10" x14ac:dyDescent="0.25">
      <c r="A12" s="15">
        <v>72</v>
      </c>
      <c r="B12">
        <v>4262.2516179924041</v>
      </c>
      <c r="C12">
        <v>8524.5032359848083</v>
      </c>
      <c r="D12">
        <v>12786.754853977214</v>
      </c>
      <c r="E12">
        <v>17049.006471969617</v>
      </c>
      <c r="F12">
        <v>21311.258089962022</v>
      </c>
      <c r="G12">
        <v>25573.509707954428</v>
      </c>
      <c r="H12">
        <v>29835.761325946827</v>
      </c>
      <c r="I12">
        <v>34098.012943939233</v>
      </c>
      <c r="J12">
        <v>38360.264561931639</v>
      </c>
    </row>
    <row r="13" spans="1:10" x14ac:dyDescent="0.25">
      <c r="A13" s="15">
        <v>84</v>
      </c>
      <c r="B13">
        <v>3773.1699955473482</v>
      </c>
      <c r="C13">
        <v>7546.3399910946964</v>
      </c>
      <c r="D13">
        <v>11319.509986642046</v>
      </c>
      <c r="E13">
        <v>15092.679982189393</v>
      </c>
      <c r="F13">
        <v>18865.849977736743</v>
      </c>
      <c r="G13">
        <v>22639.019973284092</v>
      </c>
      <c r="H13">
        <v>26412.189968831441</v>
      </c>
      <c r="I13">
        <v>30185.359964378786</v>
      </c>
      <c r="J13">
        <v>33958.529959926134</v>
      </c>
    </row>
    <row r="14" spans="1:10" x14ac:dyDescent="0.25">
      <c r="A14" s="15">
        <v>96</v>
      </c>
      <c r="B14">
        <v>3408.4292701257873</v>
      </c>
      <c r="C14">
        <v>6816.8585402515746</v>
      </c>
      <c r="D14">
        <v>10225.287810377362</v>
      </c>
      <c r="E14">
        <v>13633.717080503149</v>
      </c>
      <c r="F14">
        <v>17042.146350628936</v>
      </c>
      <c r="G14">
        <v>20450.575620754724</v>
      </c>
      <c r="H14">
        <v>23859.004890880511</v>
      </c>
      <c r="I14">
        <v>27267.434161006298</v>
      </c>
      <c r="J14">
        <v>30675.863431132086</v>
      </c>
    </row>
    <row r="15" spans="1:10" x14ac:dyDescent="0.25">
      <c r="A15" s="15">
        <v>108</v>
      </c>
      <c r="B15">
        <v>3126.5691485926859</v>
      </c>
      <c r="C15">
        <v>6253.1382971853718</v>
      </c>
      <c r="D15">
        <v>9379.7074457780582</v>
      </c>
      <c r="E15">
        <v>12506.276594370744</v>
      </c>
      <c r="F15">
        <v>15632.845742963431</v>
      </c>
      <c r="G15">
        <v>18759.414891556116</v>
      </c>
      <c r="H15">
        <v>21885.984040148804</v>
      </c>
      <c r="I15">
        <v>25012.553188741487</v>
      </c>
      <c r="J15">
        <v>28139.122337334178</v>
      </c>
    </row>
    <row r="16" spans="1:10" x14ac:dyDescent="0.25">
      <c r="A16" s="15">
        <v>120</v>
      </c>
      <c r="B16">
        <v>2902.7119804656013</v>
      </c>
      <c r="C16">
        <v>5805.4239609312026</v>
      </c>
      <c r="D16">
        <v>8708.1359413968039</v>
      </c>
      <c r="E16">
        <v>11610.847921862405</v>
      </c>
      <c r="F16">
        <v>14513.559902328008</v>
      </c>
      <c r="G16">
        <v>17416.271882793608</v>
      </c>
      <c r="H16">
        <v>20318.983863259211</v>
      </c>
      <c r="I16">
        <v>23221.69584372481</v>
      </c>
      <c r="J16">
        <v>26124.407824190414</v>
      </c>
    </row>
    <row r="17" spans="1:1" x14ac:dyDescent="0.25">
      <c r="A17" s="15"/>
    </row>
    <row r="18" spans="1:1" x14ac:dyDescent="0.25">
      <c r="A18" s="11"/>
    </row>
    <row r="19" spans="1:1" x14ac:dyDescent="0.25">
      <c r="A19" s="11"/>
    </row>
    <row r="20" spans="1:1" x14ac:dyDescent="0.25">
      <c r="A20" s="11"/>
    </row>
    <row r="21" spans="1:1" x14ac:dyDescent="0.25">
      <c r="A21" s="11"/>
    </row>
    <row r="22" spans="1:1" x14ac:dyDescent="0.25">
      <c r="A22" s="11"/>
    </row>
    <row r="23" spans="1:1" x14ac:dyDescent="0.25">
      <c r="A23" s="11"/>
    </row>
    <row r="24" spans="1:1" x14ac:dyDescent="0.25">
      <c r="A24" s="11"/>
    </row>
    <row r="25" spans="1:1" x14ac:dyDescent="0.25">
      <c r="A25" s="11"/>
    </row>
    <row r="26" spans="1:1" x14ac:dyDescent="0.25">
      <c r="A26" s="11"/>
    </row>
    <row r="27" spans="1:1" x14ac:dyDescent="0.25">
      <c r="A2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4113-CB80-41D3-8C02-C35659F3DB60}">
  <sheetPr codeName="Sheet3"/>
  <dimension ref="A1:G14"/>
  <sheetViews>
    <sheetView workbookViewId="0">
      <selection activeCell="D11" sqref="D11"/>
    </sheetView>
  </sheetViews>
  <sheetFormatPr defaultRowHeight="15" x14ac:dyDescent="0.25"/>
  <cols>
    <col min="1" max="1" width="9.28515625" bestFit="1" customWidth="1"/>
    <col min="2" max="2" width="19.42578125" bestFit="1" customWidth="1"/>
    <col min="3" max="3" width="8.7109375" bestFit="1" customWidth="1"/>
    <col min="4" max="4" width="8.28515625" bestFit="1" customWidth="1"/>
    <col min="5" max="5" width="8.42578125" bestFit="1" customWidth="1"/>
    <col min="6" max="6" width="8.5703125" bestFit="1" customWidth="1"/>
    <col min="7" max="7" width="7.42578125" bestFit="1" customWidth="1"/>
  </cols>
  <sheetData>
    <row r="1" spans="1:7" x14ac:dyDescent="0.25">
      <c r="A1" s="12" t="s">
        <v>22</v>
      </c>
      <c r="B1" s="12"/>
    </row>
    <row r="2" spans="1:7" ht="30" x14ac:dyDescent="0.25">
      <c r="A2" s="2" t="s">
        <v>23</v>
      </c>
      <c r="B2" s="2" t="s">
        <v>1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</row>
    <row r="3" spans="1:7" x14ac:dyDescent="0.25">
      <c r="B3" t="s">
        <v>29</v>
      </c>
      <c r="C3" s="4">
        <v>0</v>
      </c>
      <c r="D3" s="4">
        <v>0</v>
      </c>
      <c r="E3" s="4">
        <v>77.749999999999886</v>
      </c>
      <c r="F3" s="4">
        <v>0</v>
      </c>
      <c r="G3" s="4">
        <v>1563</v>
      </c>
    </row>
    <row r="4" spans="1:7" x14ac:dyDescent="0.25">
      <c r="A4" s="4">
        <v>5000</v>
      </c>
      <c r="B4" t="s">
        <v>30</v>
      </c>
      <c r="C4" s="4">
        <v>5</v>
      </c>
      <c r="D4" s="4">
        <v>6</v>
      </c>
      <c r="E4" s="4">
        <v>4</v>
      </c>
      <c r="F4" s="4">
        <v>4</v>
      </c>
      <c r="G4" s="4">
        <v>3</v>
      </c>
    </row>
    <row r="5" spans="1:7" x14ac:dyDescent="0.25">
      <c r="A5" s="4">
        <v>2000</v>
      </c>
      <c r="B5" t="s">
        <v>31</v>
      </c>
      <c r="C5" s="4">
        <v>0.8</v>
      </c>
      <c r="D5" s="4">
        <v>0.9</v>
      </c>
      <c r="E5" s="4">
        <v>0.85</v>
      </c>
      <c r="F5" s="4">
        <v>0.7</v>
      </c>
      <c r="G5" s="4">
        <v>0.95</v>
      </c>
    </row>
    <row r="6" spans="1:7" x14ac:dyDescent="0.25">
      <c r="B6" t="s">
        <v>32</v>
      </c>
      <c r="C6" s="4">
        <v>10</v>
      </c>
      <c r="D6" s="4">
        <v>11</v>
      </c>
      <c r="E6" s="4">
        <v>12</v>
      </c>
      <c r="F6" s="4">
        <v>14</v>
      </c>
      <c r="G6" s="4">
        <v>7</v>
      </c>
    </row>
    <row r="7" spans="1:7" x14ac:dyDescent="0.25">
      <c r="B7" t="s">
        <v>33</v>
      </c>
      <c r="C7" s="4">
        <v>6.2</v>
      </c>
      <c r="D7" s="4">
        <v>6</v>
      </c>
      <c r="E7" s="4">
        <v>7.6</v>
      </c>
      <c r="F7" s="4">
        <v>9.8000000000000007</v>
      </c>
      <c r="G7" s="4">
        <v>2.2000000000000002</v>
      </c>
    </row>
    <row r="8" spans="1:7" x14ac:dyDescent="0.25">
      <c r="B8" t="s">
        <v>34</v>
      </c>
      <c r="C8" s="4">
        <v>1020</v>
      </c>
      <c r="D8" s="4">
        <v>952</v>
      </c>
      <c r="E8" s="4">
        <v>1052</v>
      </c>
      <c r="F8" s="4">
        <v>1056</v>
      </c>
      <c r="G8" s="4">
        <v>1563</v>
      </c>
    </row>
    <row r="9" spans="1:7" x14ac:dyDescent="0.25">
      <c r="B9" t="s">
        <v>35</v>
      </c>
      <c r="C9" s="4">
        <f>C6-C7</f>
        <v>3.8</v>
      </c>
      <c r="D9" s="4">
        <f t="shared" ref="D9:G9" si="0">D6-D7</f>
        <v>5</v>
      </c>
      <c r="E9" s="4">
        <f t="shared" si="0"/>
        <v>4.4000000000000004</v>
      </c>
      <c r="F9" s="4">
        <f t="shared" si="0"/>
        <v>4.1999999999999993</v>
      </c>
      <c r="G9" s="4">
        <f t="shared" si="0"/>
        <v>4.8</v>
      </c>
    </row>
    <row r="10" spans="1:7" x14ac:dyDescent="0.25">
      <c r="B10" t="s">
        <v>36</v>
      </c>
    </row>
    <row r="11" spans="1:7" x14ac:dyDescent="0.25">
      <c r="A11" s="4">
        <f>SUM(C11:G11)</f>
        <v>5000</v>
      </c>
      <c r="B11" t="s">
        <v>37</v>
      </c>
      <c r="C11">
        <f>C3*C4</f>
        <v>0</v>
      </c>
      <c r="D11">
        <f t="shared" ref="D11:G11" si="1">D3*D4</f>
        <v>0</v>
      </c>
      <c r="E11">
        <f t="shared" si="1"/>
        <v>310.99999999999955</v>
      </c>
      <c r="F11">
        <f t="shared" si="1"/>
        <v>0</v>
      </c>
      <c r="G11">
        <f t="shared" si="1"/>
        <v>4689</v>
      </c>
    </row>
    <row r="12" spans="1:7" x14ac:dyDescent="0.25">
      <c r="A12" s="4">
        <f>SUM(C12:G12)</f>
        <v>1550.9374999999998</v>
      </c>
      <c r="B12" t="s">
        <v>38</v>
      </c>
      <c r="C12">
        <f>C3*C5</f>
        <v>0</v>
      </c>
      <c r="D12">
        <f t="shared" ref="D12:G12" si="2">D3*D5</f>
        <v>0</v>
      </c>
      <c r="E12">
        <f t="shared" si="2"/>
        <v>66.087499999999906</v>
      </c>
      <c r="F12">
        <f t="shared" si="2"/>
        <v>0</v>
      </c>
      <c r="G12">
        <f t="shared" si="2"/>
        <v>1484.85</v>
      </c>
    </row>
    <row r="13" spans="1:7" x14ac:dyDescent="0.25">
      <c r="B13" t="s">
        <v>36</v>
      </c>
    </row>
    <row r="14" spans="1:7" x14ac:dyDescent="0.25">
      <c r="B14" t="s">
        <v>39</v>
      </c>
      <c r="C14">
        <f>SUMPRODUCT(C9:G9,C3:G3)</f>
        <v>7844.4999999999991</v>
      </c>
    </row>
  </sheetData>
  <mergeCells count="1">
    <mergeCell ref="A1:B1"/>
  </mergeCells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B77C45A9-33BB-4073-9868-A17BFC37401C}">
          <xm:f>solver!1:1048576</xm:f>
        </x15:webExtension>
        <x15:webExtension appRef="{06403775-FD31-407C-AF15-89B0E75964AE}">
          <xm:f>solver!XFD1048550:XFD1048575</xm:f>
        </x15:webExtension>
      </x15:webExtens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7A38C-8F3F-4BEC-8408-F2D0111AFAC9}">
  <sheetPr codeName="Sheet4"/>
  <dimension ref="A1:B14"/>
  <sheetViews>
    <sheetView workbookViewId="0">
      <selection activeCell="B4" sqref="B4"/>
    </sheetView>
  </sheetViews>
  <sheetFormatPr defaultRowHeight="15" x14ac:dyDescent="0.25"/>
  <cols>
    <col min="1" max="1" width="11.28515625" bestFit="1" customWidth="1"/>
    <col min="2" max="2" width="14.85546875" bestFit="1" customWidth="1"/>
    <col min="3" max="3" width="7.42578125" bestFit="1" customWidth="1"/>
    <col min="4" max="4" width="14.85546875" bestFit="1" customWidth="1"/>
  </cols>
  <sheetData>
    <row r="1" spans="1:2" x14ac:dyDescent="0.25">
      <c r="A1" s="29" t="s">
        <v>2</v>
      </c>
      <c r="B1" t="s" vm="1">
        <v>125</v>
      </c>
    </row>
    <row r="3" spans="1:2" x14ac:dyDescent="0.25">
      <c r="A3" s="29" t="s">
        <v>1</v>
      </c>
      <c r="B3" t="s">
        <v>103</v>
      </c>
    </row>
    <row r="4" spans="1:2" x14ac:dyDescent="0.25">
      <c r="A4" t="s">
        <v>19</v>
      </c>
      <c r="B4" s="30">
        <v>200009</v>
      </c>
    </row>
    <row r="5" spans="1:2" x14ac:dyDescent="0.25">
      <c r="A5" t="s">
        <v>11</v>
      </c>
      <c r="B5" s="30">
        <v>340295</v>
      </c>
    </row>
    <row r="6" spans="1:2" x14ac:dyDescent="0.25">
      <c r="A6" t="s">
        <v>14</v>
      </c>
      <c r="B6" s="30">
        <v>57281</v>
      </c>
    </row>
    <row r="7" spans="1:2" x14ac:dyDescent="0.25">
      <c r="A7" t="s">
        <v>9</v>
      </c>
      <c r="B7" s="30">
        <v>142439</v>
      </c>
    </row>
    <row r="8" spans="1:2" x14ac:dyDescent="0.25">
      <c r="A8" t="s">
        <v>6</v>
      </c>
      <c r="B8" s="30">
        <v>146072</v>
      </c>
    </row>
    <row r="9" spans="1:2" x14ac:dyDescent="0.25">
      <c r="A9" t="s">
        <v>77</v>
      </c>
      <c r="B9" s="30">
        <v>2300</v>
      </c>
    </row>
    <row r="10" spans="1:2" x14ac:dyDescent="0.25">
      <c r="A10" t="s">
        <v>76</v>
      </c>
      <c r="B10" s="30">
        <v>6000</v>
      </c>
    </row>
    <row r="11" spans="1:2" x14ac:dyDescent="0.25">
      <c r="A11" t="s">
        <v>21</v>
      </c>
      <c r="B11" s="30">
        <v>57079</v>
      </c>
    </row>
    <row r="12" spans="1:2" x14ac:dyDescent="0.25">
      <c r="A12" t="s">
        <v>78</v>
      </c>
      <c r="B12" s="30">
        <v>9127</v>
      </c>
    </row>
    <row r="13" spans="1:2" x14ac:dyDescent="0.25">
      <c r="A13" t="s">
        <v>16</v>
      </c>
      <c r="B13" s="30">
        <v>104438</v>
      </c>
    </row>
    <row r="14" spans="1:2" x14ac:dyDescent="0.25">
      <c r="A14" t="s">
        <v>102</v>
      </c>
      <c r="B14" s="30">
        <v>1065040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E1A49-1394-4E9D-A6AD-B933FAD889CF}">
  <sheetPr codeName="Sheet5"/>
  <dimension ref="A1:F219"/>
  <sheetViews>
    <sheetView workbookViewId="0"/>
  </sheetViews>
  <sheetFormatPr defaultRowHeight="15" x14ac:dyDescent="0.25"/>
  <cols>
    <col min="5" max="5" width="10.7109375" style="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4270</v>
      </c>
      <c r="E2" s="1">
        <v>42375</v>
      </c>
      <c r="F2" t="s">
        <v>8</v>
      </c>
    </row>
    <row r="3" spans="1:6" x14ac:dyDescent="0.25">
      <c r="A3">
        <v>2</v>
      </c>
      <c r="B3" t="s">
        <v>9</v>
      </c>
      <c r="C3" t="s">
        <v>7</v>
      </c>
      <c r="D3">
        <v>8239</v>
      </c>
      <c r="E3" s="1">
        <v>42376</v>
      </c>
      <c r="F3" t="s">
        <v>10</v>
      </c>
    </row>
    <row r="4" spans="1:6" x14ac:dyDescent="0.25">
      <c r="A4">
        <v>3</v>
      </c>
      <c r="B4" t="s">
        <v>11</v>
      </c>
      <c r="C4" t="s">
        <v>12</v>
      </c>
      <c r="D4">
        <v>617</v>
      </c>
      <c r="E4" s="1">
        <v>42377</v>
      </c>
      <c r="F4" t="s">
        <v>8</v>
      </c>
    </row>
    <row r="5" spans="1:6" x14ac:dyDescent="0.25">
      <c r="A5">
        <v>4</v>
      </c>
      <c r="B5" t="s">
        <v>11</v>
      </c>
      <c r="C5" t="s">
        <v>12</v>
      </c>
      <c r="D5">
        <v>8384</v>
      </c>
      <c r="E5" s="1">
        <v>42379</v>
      </c>
      <c r="F5" t="s">
        <v>13</v>
      </c>
    </row>
    <row r="6" spans="1:6" x14ac:dyDescent="0.25">
      <c r="A6">
        <v>5</v>
      </c>
      <c r="B6" t="s">
        <v>14</v>
      </c>
      <c r="C6" t="s">
        <v>7</v>
      </c>
      <c r="D6">
        <v>2626</v>
      </c>
      <c r="E6" s="1">
        <v>42379</v>
      </c>
      <c r="F6" t="s">
        <v>15</v>
      </c>
    </row>
    <row r="7" spans="1:6" x14ac:dyDescent="0.25">
      <c r="A7">
        <v>6</v>
      </c>
      <c r="B7" t="s">
        <v>16</v>
      </c>
      <c r="C7" t="s">
        <v>12</v>
      </c>
      <c r="D7">
        <v>3610</v>
      </c>
      <c r="E7" s="1">
        <v>42380</v>
      </c>
      <c r="F7" t="s">
        <v>8</v>
      </c>
    </row>
    <row r="8" spans="1:6" x14ac:dyDescent="0.25">
      <c r="A8">
        <v>7</v>
      </c>
      <c r="B8" t="s">
        <v>9</v>
      </c>
      <c r="C8" t="s">
        <v>7</v>
      </c>
      <c r="D8">
        <v>9062</v>
      </c>
      <c r="E8" s="1">
        <v>42380</v>
      </c>
      <c r="F8" t="s">
        <v>17</v>
      </c>
    </row>
    <row r="9" spans="1:6" x14ac:dyDescent="0.25">
      <c r="A9">
        <v>8</v>
      </c>
      <c r="B9" t="s">
        <v>11</v>
      </c>
      <c r="C9" t="s">
        <v>12</v>
      </c>
      <c r="D9">
        <v>6906</v>
      </c>
      <c r="E9" s="1">
        <v>42385</v>
      </c>
      <c r="F9" t="s">
        <v>18</v>
      </c>
    </row>
    <row r="10" spans="1:6" x14ac:dyDescent="0.25">
      <c r="A10">
        <v>9</v>
      </c>
      <c r="B10" t="s">
        <v>19</v>
      </c>
      <c r="C10" t="s">
        <v>12</v>
      </c>
      <c r="D10">
        <v>2417</v>
      </c>
      <c r="E10" s="1">
        <v>42385</v>
      </c>
      <c r="F10" t="s">
        <v>20</v>
      </c>
    </row>
    <row r="11" spans="1:6" x14ac:dyDescent="0.25">
      <c r="A11">
        <v>10</v>
      </c>
      <c r="B11" t="s">
        <v>19</v>
      </c>
      <c r="C11" t="s">
        <v>12</v>
      </c>
      <c r="D11">
        <v>7431</v>
      </c>
      <c r="E11" s="1">
        <v>42385</v>
      </c>
      <c r="F11" t="s">
        <v>13</v>
      </c>
    </row>
    <row r="12" spans="1:6" x14ac:dyDescent="0.25">
      <c r="A12">
        <v>11</v>
      </c>
      <c r="B12" t="s">
        <v>11</v>
      </c>
      <c r="C12" t="s">
        <v>12</v>
      </c>
      <c r="D12">
        <v>8250</v>
      </c>
      <c r="E12" s="1">
        <v>42385</v>
      </c>
      <c r="F12" t="s">
        <v>15</v>
      </c>
    </row>
    <row r="13" spans="1:6" x14ac:dyDescent="0.25">
      <c r="A13">
        <v>12</v>
      </c>
      <c r="B13" t="s">
        <v>9</v>
      </c>
      <c r="C13" t="s">
        <v>7</v>
      </c>
      <c r="D13">
        <v>7012</v>
      </c>
      <c r="E13" s="1">
        <v>42387</v>
      </c>
      <c r="F13" t="s">
        <v>8</v>
      </c>
    </row>
    <row r="14" spans="1:6" x14ac:dyDescent="0.25">
      <c r="A14">
        <v>13</v>
      </c>
      <c r="B14" t="s">
        <v>6</v>
      </c>
      <c r="C14" t="s">
        <v>7</v>
      </c>
      <c r="D14">
        <v>1903</v>
      </c>
      <c r="E14" s="1">
        <v>42389</v>
      </c>
      <c r="F14" t="s">
        <v>15</v>
      </c>
    </row>
    <row r="15" spans="1:6" x14ac:dyDescent="0.25">
      <c r="A15">
        <v>14</v>
      </c>
      <c r="B15" t="s">
        <v>9</v>
      </c>
      <c r="C15" t="s">
        <v>7</v>
      </c>
      <c r="D15">
        <v>2824</v>
      </c>
      <c r="E15" s="1">
        <v>42391</v>
      </c>
      <c r="F15" t="s">
        <v>13</v>
      </c>
    </row>
    <row r="16" spans="1:6" x14ac:dyDescent="0.25">
      <c r="A16">
        <v>15</v>
      </c>
      <c r="B16" t="s">
        <v>19</v>
      </c>
      <c r="C16" t="s">
        <v>12</v>
      </c>
      <c r="D16">
        <v>6946</v>
      </c>
      <c r="E16" s="1">
        <v>42393</v>
      </c>
      <c r="F16" t="s">
        <v>20</v>
      </c>
    </row>
    <row r="17" spans="1:6" x14ac:dyDescent="0.25">
      <c r="A17">
        <v>16</v>
      </c>
      <c r="B17" t="s">
        <v>11</v>
      </c>
      <c r="C17" t="s">
        <v>12</v>
      </c>
      <c r="D17">
        <v>2320</v>
      </c>
      <c r="E17" s="1">
        <v>42396</v>
      </c>
      <c r="F17" t="s">
        <v>10</v>
      </c>
    </row>
    <row r="18" spans="1:6" x14ac:dyDescent="0.25">
      <c r="A18">
        <v>17</v>
      </c>
      <c r="B18" t="s">
        <v>11</v>
      </c>
      <c r="C18" t="s">
        <v>12</v>
      </c>
      <c r="D18">
        <v>2116</v>
      </c>
      <c r="E18" s="1">
        <v>42397</v>
      </c>
      <c r="F18" t="s">
        <v>8</v>
      </c>
    </row>
    <row r="19" spans="1:6" x14ac:dyDescent="0.25">
      <c r="A19">
        <v>18</v>
      </c>
      <c r="B19" t="s">
        <v>11</v>
      </c>
      <c r="C19" t="s">
        <v>12</v>
      </c>
      <c r="D19">
        <v>1135</v>
      </c>
      <c r="E19" s="1">
        <v>42399</v>
      </c>
      <c r="F19" t="s">
        <v>10</v>
      </c>
    </row>
    <row r="20" spans="1:6" x14ac:dyDescent="0.25">
      <c r="A20">
        <v>19</v>
      </c>
      <c r="B20" t="s">
        <v>9</v>
      </c>
      <c r="C20" t="s">
        <v>7</v>
      </c>
      <c r="D20">
        <v>3595</v>
      </c>
      <c r="E20" s="1">
        <v>42399</v>
      </c>
      <c r="F20" t="s">
        <v>10</v>
      </c>
    </row>
    <row r="21" spans="1:6" x14ac:dyDescent="0.25">
      <c r="A21">
        <v>20</v>
      </c>
      <c r="B21" t="s">
        <v>19</v>
      </c>
      <c r="C21" t="s">
        <v>12</v>
      </c>
      <c r="D21">
        <v>1161</v>
      </c>
      <c r="E21" s="1">
        <v>42402</v>
      </c>
      <c r="F21" t="s">
        <v>8</v>
      </c>
    </row>
    <row r="22" spans="1:6" x14ac:dyDescent="0.25">
      <c r="A22">
        <v>21</v>
      </c>
      <c r="B22" t="s">
        <v>16</v>
      </c>
      <c r="C22" t="s">
        <v>12</v>
      </c>
      <c r="D22">
        <v>2256</v>
      </c>
      <c r="E22" s="1">
        <v>42404</v>
      </c>
      <c r="F22" t="s">
        <v>20</v>
      </c>
    </row>
    <row r="23" spans="1:6" x14ac:dyDescent="0.25">
      <c r="A23">
        <v>22</v>
      </c>
      <c r="B23" t="s">
        <v>11</v>
      </c>
      <c r="C23" t="s">
        <v>12</v>
      </c>
      <c r="D23">
        <v>1004</v>
      </c>
      <c r="E23" s="1">
        <v>42411</v>
      </c>
      <c r="F23" t="s">
        <v>18</v>
      </c>
    </row>
    <row r="24" spans="1:6" x14ac:dyDescent="0.25">
      <c r="A24">
        <v>23</v>
      </c>
      <c r="B24" t="s">
        <v>11</v>
      </c>
      <c r="C24" t="s">
        <v>12</v>
      </c>
      <c r="D24">
        <v>3642</v>
      </c>
      <c r="E24" s="1">
        <v>42414</v>
      </c>
      <c r="F24" t="s">
        <v>13</v>
      </c>
    </row>
    <row r="25" spans="1:6" x14ac:dyDescent="0.25">
      <c r="A25">
        <v>24</v>
      </c>
      <c r="B25" t="s">
        <v>11</v>
      </c>
      <c r="C25" t="s">
        <v>12</v>
      </c>
      <c r="D25">
        <v>4582</v>
      </c>
      <c r="E25" s="1">
        <v>42417</v>
      </c>
      <c r="F25" t="s">
        <v>8</v>
      </c>
    </row>
    <row r="26" spans="1:6" x14ac:dyDescent="0.25">
      <c r="A26">
        <v>25</v>
      </c>
      <c r="B26" t="s">
        <v>14</v>
      </c>
      <c r="C26" t="s">
        <v>7</v>
      </c>
      <c r="D26">
        <v>3559</v>
      </c>
      <c r="E26" s="1">
        <v>42417</v>
      </c>
      <c r="F26" t="s">
        <v>10</v>
      </c>
    </row>
    <row r="27" spans="1:6" x14ac:dyDescent="0.25">
      <c r="A27">
        <v>26</v>
      </c>
      <c r="B27" t="s">
        <v>6</v>
      </c>
      <c r="C27" t="s">
        <v>7</v>
      </c>
      <c r="D27">
        <v>5154</v>
      </c>
      <c r="E27" s="1">
        <v>42417</v>
      </c>
      <c r="F27" t="s">
        <v>17</v>
      </c>
    </row>
    <row r="28" spans="1:6" x14ac:dyDescent="0.25">
      <c r="A28">
        <v>27</v>
      </c>
      <c r="B28" t="s">
        <v>21</v>
      </c>
      <c r="C28" t="s">
        <v>12</v>
      </c>
      <c r="D28">
        <v>7388</v>
      </c>
      <c r="E28" s="1">
        <v>42418</v>
      </c>
      <c r="F28" t="s">
        <v>20</v>
      </c>
    </row>
    <row r="29" spans="1:6" x14ac:dyDescent="0.25">
      <c r="A29">
        <v>28</v>
      </c>
      <c r="B29" t="s">
        <v>14</v>
      </c>
      <c r="C29" t="s">
        <v>7</v>
      </c>
      <c r="D29">
        <v>7163</v>
      </c>
      <c r="E29" s="1">
        <v>42418</v>
      </c>
      <c r="F29" t="s">
        <v>8</v>
      </c>
    </row>
    <row r="30" spans="1:6" x14ac:dyDescent="0.25">
      <c r="A30">
        <v>29</v>
      </c>
      <c r="B30" t="s">
        <v>14</v>
      </c>
      <c r="C30" t="s">
        <v>7</v>
      </c>
      <c r="D30">
        <v>5101</v>
      </c>
      <c r="E30" s="1">
        <v>42420</v>
      </c>
      <c r="F30" t="s">
        <v>15</v>
      </c>
    </row>
    <row r="31" spans="1:6" x14ac:dyDescent="0.25">
      <c r="A31">
        <v>30</v>
      </c>
      <c r="B31" t="s">
        <v>19</v>
      </c>
      <c r="C31" t="s">
        <v>12</v>
      </c>
      <c r="D31">
        <v>7602</v>
      </c>
      <c r="E31" s="1">
        <v>42421</v>
      </c>
      <c r="F31" t="s">
        <v>20</v>
      </c>
    </row>
    <row r="32" spans="1:6" x14ac:dyDescent="0.25">
      <c r="A32">
        <v>31</v>
      </c>
      <c r="B32" t="s">
        <v>21</v>
      </c>
      <c r="C32" t="s">
        <v>12</v>
      </c>
      <c r="D32">
        <v>1641</v>
      </c>
      <c r="E32" s="1">
        <v>42422</v>
      </c>
      <c r="F32" t="s">
        <v>8</v>
      </c>
    </row>
    <row r="33" spans="1:6" x14ac:dyDescent="0.25">
      <c r="A33">
        <v>32</v>
      </c>
      <c r="B33" t="s">
        <v>19</v>
      </c>
      <c r="C33" t="s">
        <v>12</v>
      </c>
      <c r="D33">
        <v>8892</v>
      </c>
      <c r="E33" s="1">
        <v>42423</v>
      </c>
      <c r="F33" t="s">
        <v>17</v>
      </c>
    </row>
    <row r="34" spans="1:6" x14ac:dyDescent="0.25">
      <c r="A34">
        <v>33</v>
      </c>
      <c r="B34" t="s">
        <v>19</v>
      </c>
      <c r="C34" t="s">
        <v>12</v>
      </c>
      <c r="D34">
        <v>2060</v>
      </c>
      <c r="E34" s="1">
        <v>42429</v>
      </c>
      <c r="F34" t="s">
        <v>20</v>
      </c>
    </row>
    <row r="35" spans="1:6" x14ac:dyDescent="0.25">
      <c r="A35">
        <v>34</v>
      </c>
      <c r="B35" t="s">
        <v>9</v>
      </c>
      <c r="C35" t="s">
        <v>7</v>
      </c>
      <c r="D35">
        <v>1557</v>
      </c>
      <c r="E35" s="1">
        <v>42429</v>
      </c>
      <c r="F35" t="s">
        <v>15</v>
      </c>
    </row>
    <row r="36" spans="1:6" x14ac:dyDescent="0.25">
      <c r="A36">
        <v>35</v>
      </c>
      <c r="B36" t="s">
        <v>19</v>
      </c>
      <c r="C36" t="s">
        <v>12</v>
      </c>
      <c r="D36">
        <v>6509</v>
      </c>
      <c r="E36" s="1">
        <v>42430</v>
      </c>
      <c r="F36" t="s">
        <v>20</v>
      </c>
    </row>
    <row r="37" spans="1:6" x14ac:dyDescent="0.25">
      <c r="A37">
        <v>36</v>
      </c>
      <c r="B37" t="s">
        <v>19</v>
      </c>
      <c r="C37" t="s">
        <v>12</v>
      </c>
      <c r="D37">
        <v>5718</v>
      </c>
      <c r="E37" s="1">
        <v>42433</v>
      </c>
      <c r="F37" t="s">
        <v>17</v>
      </c>
    </row>
    <row r="38" spans="1:6" x14ac:dyDescent="0.25">
      <c r="A38">
        <v>37</v>
      </c>
      <c r="B38" t="s">
        <v>19</v>
      </c>
      <c r="C38" t="s">
        <v>12</v>
      </c>
      <c r="D38">
        <v>7655</v>
      </c>
      <c r="E38" s="1">
        <v>42434</v>
      </c>
      <c r="F38" t="s">
        <v>8</v>
      </c>
    </row>
    <row r="39" spans="1:6" x14ac:dyDescent="0.25">
      <c r="A39">
        <v>38</v>
      </c>
      <c r="B39" t="s">
        <v>6</v>
      </c>
      <c r="C39" t="s">
        <v>7</v>
      </c>
      <c r="D39">
        <v>9116</v>
      </c>
      <c r="E39" s="1">
        <v>42434</v>
      </c>
      <c r="F39" t="s">
        <v>10</v>
      </c>
    </row>
    <row r="40" spans="1:6" x14ac:dyDescent="0.25">
      <c r="A40">
        <v>39</v>
      </c>
      <c r="B40" t="s">
        <v>11</v>
      </c>
      <c r="C40" t="s">
        <v>12</v>
      </c>
      <c r="D40">
        <v>2795</v>
      </c>
      <c r="E40" s="1">
        <v>42444</v>
      </c>
      <c r="F40" t="s">
        <v>8</v>
      </c>
    </row>
    <row r="41" spans="1:6" x14ac:dyDescent="0.25">
      <c r="A41">
        <v>40</v>
      </c>
      <c r="B41" t="s">
        <v>11</v>
      </c>
      <c r="C41" t="s">
        <v>12</v>
      </c>
      <c r="D41">
        <v>5084</v>
      </c>
      <c r="E41" s="1">
        <v>42444</v>
      </c>
      <c r="F41" t="s">
        <v>8</v>
      </c>
    </row>
    <row r="42" spans="1:6" x14ac:dyDescent="0.25">
      <c r="A42">
        <v>41</v>
      </c>
      <c r="B42" t="s">
        <v>6</v>
      </c>
      <c r="C42" t="s">
        <v>7</v>
      </c>
      <c r="D42">
        <v>8941</v>
      </c>
      <c r="E42" s="1">
        <v>42444</v>
      </c>
      <c r="F42" t="s">
        <v>10</v>
      </c>
    </row>
    <row r="43" spans="1:6" x14ac:dyDescent="0.25">
      <c r="A43">
        <v>42</v>
      </c>
      <c r="B43" t="s">
        <v>9</v>
      </c>
      <c r="C43" t="s">
        <v>7</v>
      </c>
      <c r="D43">
        <v>5341</v>
      </c>
      <c r="E43" s="1">
        <v>42445</v>
      </c>
      <c r="F43" t="s">
        <v>20</v>
      </c>
    </row>
    <row r="44" spans="1:6" x14ac:dyDescent="0.25">
      <c r="A44">
        <v>43</v>
      </c>
      <c r="B44" t="s">
        <v>11</v>
      </c>
      <c r="C44" t="s">
        <v>12</v>
      </c>
      <c r="D44">
        <v>135</v>
      </c>
      <c r="E44" s="1">
        <v>42448</v>
      </c>
      <c r="F44" t="s">
        <v>13</v>
      </c>
    </row>
    <row r="45" spans="1:6" x14ac:dyDescent="0.25">
      <c r="A45">
        <v>44</v>
      </c>
      <c r="B45" t="s">
        <v>11</v>
      </c>
      <c r="C45" t="s">
        <v>12</v>
      </c>
      <c r="D45">
        <v>9400</v>
      </c>
      <c r="E45" s="1">
        <v>42448</v>
      </c>
      <c r="F45" t="s">
        <v>17</v>
      </c>
    </row>
    <row r="46" spans="1:6" x14ac:dyDescent="0.25">
      <c r="A46">
        <v>45</v>
      </c>
      <c r="B46" t="s">
        <v>14</v>
      </c>
      <c r="C46" t="s">
        <v>7</v>
      </c>
      <c r="D46">
        <v>6045</v>
      </c>
      <c r="E46" s="1">
        <v>42450</v>
      </c>
      <c r="F46" t="s">
        <v>15</v>
      </c>
    </row>
    <row r="47" spans="1:6" x14ac:dyDescent="0.25">
      <c r="A47">
        <v>46</v>
      </c>
      <c r="B47" t="s">
        <v>19</v>
      </c>
      <c r="C47" t="s">
        <v>12</v>
      </c>
      <c r="D47">
        <v>5820</v>
      </c>
      <c r="E47" s="1">
        <v>42451</v>
      </c>
      <c r="F47" t="s">
        <v>18</v>
      </c>
    </row>
    <row r="48" spans="1:6" x14ac:dyDescent="0.25">
      <c r="A48">
        <v>47</v>
      </c>
      <c r="B48" t="s">
        <v>16</v>
      </c>
      <c r="C48" t="s">
        <v>12</v>
      </c>
      <c r="D48">
        <v>8887</v>
      </c>
      <c r="E48" s="1">
        <v>42452</v>
      </c>
      <c r="F48" t="s">
        <v>15</v>
      </c>
    </row>
    <row r="49" spans="1:6" x14ac:dyDescent="0.25">
      <c r="A49">
        <v>48</v>
      </c>
      <c r="B49" t="s">
        <v>16</v>
      </c>
      <c r="C49" t="s">
        <v>12</v>
      </c>
      <c r="D49">
        <v>6982</v>
      </c>
      <c r="E49" s="1">
        <v>42453</v>
      </c>
      <c r="F49" t="s">
        <v>8</v>
      </c>
    </row>
    <row r="50" spans="1:6" x14ac:dyDescent="0.25">
      <c r="A50">
        <v>49</v>
      </c>
      <c r="B50" t="s">
        <v>11</v>
      </c>
      <c r="C50" t="s">
        <v>12</v>
      </c>
      <c r="D50">
        <v>4029</v>
      </c>
      <c r="E50" s="1">
        <v>42455</v>
      </c>
      <c r="F50" t="s">
        <v>17</v>
      </c>
    </row>
    <row r="51" spans="1:6" x14ac:dyDescent="0.25">
      <c r="A51">
        <v>50</v>
      </c>
      <c r="B51" t="s">
        <v>6</v>
      </c>
      <c r="C51" t="s">
        <v>7</v>
      </c>
      <c r="D51">
        <v>3665</v>
      </c>
      <c r="E51" s="1">
        <v>42455</v>
      </c>
      <c r="F51" t="s">
        <v>15</v>
      </c>
    </row>
    <row r="52" spans="1:6" x14ac:dyDescent="0.25">
      <c r="A52">
        <v>51</v>
      </c>
      <c r="B52" t="s">
        <v>11</v>
      </c>
      <c r="C52" t="s">
        <v>12</v>
      </c>
      <c r="D52">
        <v>4781</v>
      </c>
      <c r="E52" s="1">
        <v>42458</v>
      </c>
      <c r="F52" t="s">
        <v>20</v>
      </c>
    </row>
    <row r="53" spans="1:6" x14ac:dyDescent="0.25">
      <c r="A53">
        <v>52</v>
      </c>
      <c r="B53" t="s">
        <v>21</v>
      </c>
      <c r="C53" t="s">
        <v>12</v>
      </c>
      <c r="D53">
        <v>3663</v>
      </c>
      <c r="E53" s="1">
        <v>42459</v>
      </c>
      <c r="F53" t="s">
        <v>17</v>
      </c>
    </row>
    <row r="54" spans="1:6" x14ac:dyDescent="0.25">
      <c r="A54">
        <v>53</v>
      </c>
      <c r="B54" t="s">
        <v>19</v>
      </c>
      <c r="C54" t="s">
        <v>12</v>
      </c>
      <c r="D54">
        <v>6331</v>
      </c>
      <c r="E54" s="1">
        <v>42461</v>
      </c>
      <c r="F54" t="s">
        <v>20</v>
      </c>
    </row>
    <row r="55" spans="1:6" x14ac:dyDescent="0.25">
      <c r="A55">
        <v>54</v>
      </c>
      <c r="B55" t="s">
        <v>19</v>
      </c>
      <c r="C55" t="s">
        <v>12</v>
      </c>
      <c r="D55">
        <v>4364</v>
      </c>
      <c r="E55" s="1">
        <v>42461</v>
      </c>
      <c r="F55" t="s">
        <v>13</v>
      </c>
    </row>
    <row r="56" spans="1:6" x14ac:dyDescent="0.25">
      <c r="A56">
        <v>55</v>
      </c>
      <c r="B56" t="s">
        <v>6</v>
      </c>
      <c r="C56" t="s">
        <v>7</v>
      </c>
      <c r="D56">
        <v>607</v>
      </c>
      <c r="E56" s="1">
        <v>42463</v>
      </c>
      <c r="F56" t="s">
        <v>10</v>
      </c>
    </row>
    <row r="57" spans="1:6" x14ac:dyDescent="0.25">
      <c r="A57">
        <v>56</v>
      </c>
      <c r="B57" t="s">
        <v>11</v>
      </c>
      <c r="C57" t="s">
        <v>12</v>
      </c>
      <c r="D57">
        <v>1054</v>
      </c>
      <c r="E57" s="1">
        <v>42466</v>
      </c>
      <c r="F57" t="s">
        <v>18</v>
      </c>
    </row>
    <row r="58" spans="1:6" x14ac:dyDescent="0.25">
      <c r="A58">
        <v>57</v>
      </c>
      <c r="B58" t="s">
        <v>6</v>
      </c>
      <c r="C58" t="s">
        <v>7</v>
      </c>
      <c r="D58">
        <v>7659</v>
      </c>
      <c r="E58" s="1">
        <v>42466</v>
      </c>
      <c r="F58" t="s">
        <v>8</v>
      </c>
    </row>
    <row r="59" spans="1:6" x14ac:dyDescent="0.25">
      <c r="A59">
        <v>58</v>
      </c>
      <c r="B59" t="s">
        <v>9</v>
      </c>
      <c r="C59" t="s">
        <v>7</v>
      </c>
      <c r="D59">
        <v>277</v>
      </c>
      <c r="E59" s="1">
        <v>42472</v>
      </c>
      <c r="F59" t="s">
        <v>15</v>
      </c>
    </row>
    <row r="60" spans="1:6" x14ac:dyDescent="0.25">
      <c r="A60">
        <v>59</v>
      </c>
      <c r="B60" t="s">
        <v>11</v>
      </c>
      <c r="C60" t="s">
        <v>12</v>
      </c>
      <c r="D60">
        <v>235</v>
      </c>
      <c r="E60" s="1">
        <v>42477</v>
      </c>
      <c r="F60" t="s">
        <v>8</v>
      </c>
    </row>
    <row r="61" spans="1:6" x14ac:dyDescent="0.25">
      <c r="A61">
        <v>60</v>
      </c>
      <c r="B61" t="s">
        <v>16</v>
      </c>
      <c r="C61" t="s">
        <v>12</v>
      </c>
      <c r="D61">
        <v>1113</v>
      </c>
      <c r="E61" s="1">
        <v>42478</v>
      </c>
      <c r="F61" t="s">
        <v>17</v>
      </c>
    </row>
    <row r="62" spans="1:6" x14ac:dyDescent="0.25">
      <c r="A62">
        <v>61</v>
      </c>
      <c r="B62" t="s">
        <v>19</v>
      </c>
      <c r="C62" t="s">
        <v>12</v>
      </c>
      <c r="D62">
        <v>1128</v>
      </c>
      <c r="E62" s="1">
        <v>42481</v>
      </c>
      <c r="F62" t="s">
        <v>8</v>
      </c>
    </row>
    <row r="63" spans="1:6" x14ac:dyDescent="0.25">
      <c r="A63">
        <v>62</v>
      </c>
      <c r="B63" t="s">
        <v>9</v>
      </c>
      <c r="C63" t="s">
        <v>7</v>
      </c>
      <c r="D63">
        <v>9231</v>
      </c>
      <c r="E63" s="1">
        <v>42482</v>
      </c>
      <c r="F63" t="s">
        <v>13</v>
      </c>
    </row>
    <row r="64" spans="1:6" x14ac:dyDescent="0.25">
      <c r="A64">
        <v>63</v>
      </c>
      <c r="B64" t="s">
        <v>11</v>
      </c>
      <c r="C64" t="s">
        <v>12</v>
      </c>
      <c r="D64">
        <v>4387</v>
      </c>
      <c r="E64" s="1">
        <v>42483</v>
      </c>
      <c r="F64" t="s">
        <v>8</v>
      </c>
    </row>
    <row r="65" spans="1:6" x14ac:dyDescent="0.25">
      <c r="A65">
        <v>64</v>
      </c>
      <c r="B65" t="s">
        <v>19</v>
      </c>
      <c r="C65" t="s">
        <v>12</v>
      </c>
      <c r="D65">
        <v>2763</v>
      </c>
      <c r="E65" s="1">
        <v>42485</v>
      </c>
      <c r="F65" t="s">
        <v>13</v>
      </c>
    </row>
    <row r="66" spans="1:6" x14ac:dyDescent="0.25">
      <c r="A66">
        <v>65</v>
      </c>
      <c r="B66" t="s">
        <v>11</v>
      </c>
      <c r="C66" t="s">
        <v>12</v>
      </c>
      <c r="D66">
        <v>7898</v>
      </c>
      <c r="E66" s="1">
        <v>42487</v>
      </c>
      <c r="F66" t="s">
        <v>10</v>
      </c>
    </row>
    <row r="67" spans="1:6" x14ac:dyDescent="0.25">
      <c r="A67">
        <v>66</v>
      </c>
      <c r="B67" t="s">
        <v>11</v>
      </c>
      <c r="C67" t="s">
        <v>12</v>
      </c>
      <c r="D67">
        <v>2427</v>
      </c>
      <c r="E67" s="1">
        <v>42490</v>
      </c>
      <c r="F67" t="s">
        <v>20</v>
      </c>
    </row>
    <row r="68" spans="1:6" x14ac:dyDescent="0.25">
      <c r="A68">
        <v>67</v>
      </c>
      <c r="B68" t="s">
        <v>11</v>
      </c>
      <c r="C68" t="s">
        <v>12</v>
      </c>
      <c r="D68">
        <v>8663</v>
      </c>
      <c r="E68" s="1">
        <v>42491</v>
      </c>
      <c r="F68" t="s">
        <v>18</v>
      </c>
    </row>
    <row r="69" spans="1:6" x14ac:dyDescent="0.25">
      <c r="A69">
        <v>68</v>
      </c>
      <c r="B69" t="s">
        <v>6</v>
      </c>
      <c r="C69" t="s">
        <v>7</v>
      </c>
      <c r="D69">
        <v>2789</v>
      </c>
      <c r="E69" s="1">
        <v>42491</v>
      </c>
      <c r="F69" t="s">
        <v>15</v>
      </c>
    </row>
    <row r="70" spans="1:6" x14ac:dyDescent="0.25">
      <c r="A70">
        <v>69</v>
      </c>
      <c r="B70" t="s">
        <v>11</v>
      </c>
      <c r="C70" t="s">
        <v>12</v>
      </c>
      <c r="D70">
        <v>4054</v>
      </c>
      <c r="E70" s="1">
        <v>42492</v>
      </c>
      <c r="F70" t="s">
        <v>8</v>
      </c>
    </row>
    <row r="71" spans="1:6" x14ac:dyDescent="0.25">
      <c r="A71">
        <v>70</v>
      </c>
      <c r="B71" t="s">
        <v>21</v>
      </c>
      <c r="C71" t="s">
        <v>12</v>
      </c>
      <c r="D71">
        <v>2262</v>
      </c>
      <c r="E71" s="1">
        <v>42492</v>
      </c>
      <c r="F71" t="s">
        <v>8</v>
      </c>
    </row>
    <row r="72" spans="1:6" x14ac:dyDescent="0.25">
      <c r="A72">
        <v>71</v>
      </c>
      <c r="B72" t="s">
        <v>21</v>
      </c>
      <c r="C72" t="s">
        <v>12</v>
      </c>
      <c r="D72">
        <v>5600</v>
      </c>
      <c r="E72" s="1">
        <v>42492</v>
      </c>
      <c r="F72" t="s">
        <v>10</v>
      </c>
    </row>
    <row r="73" spans="1:6" x14ac:dyDescent="0.25">
      <c r="A73">
        <v>72</v>
      </c>
      <c r="B73" t="s">
        <v>11</v>
      </c>
      <c r="C73" t="s">
        <v>12</v>
      </c>
      <c r="D73">
        <v>5787</v>
      </c>
      <c r="E73" s="1">
        <v>42493</v>
      </c>
      <c r="F73" t="s">
        <v>8</v>
      </c>
    </row>
    <row r="74" spans="1:6" x14ac:dyDescent="0.25">
      <c r="A74">
        <v>73</v>
      </c>
      <c r="B74" t="s">
        <v>16</v>
      </c>
      <c r="C74" t="s">
        <v>12</v>
      </c>
      <c r="D74">
        <v>6295</v>
      </c>
      <c r="E74" s="1">
        <v>42493</v>
      </c>
      <c r="F74" t="s">
        <v>13</v>
      </c>
    </row>
    <row r="75" spans="1:6" x14ac:dyDescent="0.25">
      <c r="A75">
        <v>74</v>
      </c>
      <c r="B75" t="s">
        <v>11</v>
      </c>
      <c r="C75" t="s">
        <v>12</v>
      </c>
      <c r="D75">
        <v>474</v>
      </c>
      <c r="E75" s="1">
        <v>42495</v>
      </c>
      <c r="F75" t="s">
        <v>15</v>
      </c>
    </row>
    <row r="76" spans="1:6" x14ac:dyDescent="0.25">
      <c r="A76">
        <v>75</v>
      </c>
      <c r="B76" t="s">
        <v>19</v>
      </c>
      <c r="C76" t="s">
        <v>12</v>
      </c>
      <c r="D76">
        <v>4325</v>
      </c>
      <c r="E76" s="1">
        <v>42495</v>
      </c>
      <c r="F76" t="s">
        <v>20</v>
      </c>
    </row>
    <row r="77" spans="1:6" x14ac:dyDescent="0.25">
      <c r="A77">
        <v>76</v>
      </c>
      <c r="B77" t="s">
        <v>11</v>
      </c>
      <c r="C77" t="s">
        <v>12</v>
      </c>
      <c r="D77">
        <v>592</v>
      </c>
      <c r="E77" s="1">
        <v>42496</v>
      </c>
      <c r="F77" t="s">
        <v>8</v>
      </c>
    </row>
    <row r="78" spans="1:6" x14ac:dyDescent="0.25">
      <c r="A78">
        <v>77</v>
      </c>
      <c r="B78" t="s">
        <v>16</v>
      </c>
      <c r="C78" t="s">
        <v>12</v>
      </c>
      <c r="D78">
        <v>4330</v>
      </c>
      <c r="E78" s="1">
        <v>42498</v>
      </c>
      <c r="F78" t="s">
        <v>8</v>
      </c>
    </row>
    <row r="79" spans="1:6" x14ac:dyDescent="0.25">
      <c r="A79">
        <v>78</v>
      </c>
      <c r="B79" t="s">
        <v>11</v>
      </c>
      <c r="C79" t="s">
        <v>12</v>
      </c>
      <c r="D79">
        <v>9405</v>
      </c>
      <c r="E79" s="1">
        <v>42498</v>
      </c>
      <c r="F79" t="s">
        <v>10</v>
      </c>
    </row>
    <row r="80" spans="1:6" x14ac:dyDescent="0.25">
      <c r="A80">
        <v>79</v>
      </c>
      <c r="B80" t="s">
        <v>19</v>
      </c>
      <c r="C80" t="s">
        <v>12</v>
      </c>
      <c r="D80">
        <v>7671</v>
      </c>
      <c r="E80" s="1">
        <v>42498</v>
      </c>
      <c r="F80" t="s">
        <v>20</v>
      </c>
    </row>
    <row r="81" spans="1:6" x14ac:dyDescent="0.25">
      <c r="A81">
        <v>80</v>
      </c>
      <c r="B81" t="s">
        <v>6</v>
      </c>
      <c r="C81" t="s">
        <v>7</v>
      </c>
      <c r="D81">
        <v>5791</v>
      </c>
      <c r="E81" s="1">
        <v>42498</v>
      </c>
      <c r="F81" t="s">
        <v>10</v>
      </c>
    </row>
    <row r="82" spans="1:6" x14ac:dyDescent="0.25">
      <c r="A82">
        <v>81</v>
      </c>
      <c r="B82" t="s">
        <v>11</v>
      </c>
      <c r="C82" t="s">
        <v>12</v>
      </c>
      <c r="D82">
        <v>6007</v>
      </c>
      <c r="E82" s="1">
        <v>42502</v>
      </c>
      <c r="F82" t="s">
        <v>13</v>
      </c>
    </row>
    <row r="83" spans="1:6" x14ac:dyDescent="0.25">
      <c r="A83">
        <v>82</v>
      </c>
      <c r="B83" t="s">
        <v>11</v>
      </c>
      <c r="C83" t="s">
        <v>12</v>
      </c>
      <c r="D83">
        <v>5030</v>
      </c>
      <c r="E83" s="1">
        <v>42504</v>
      </c>
      <c r="F83" t="s">
        <v>15</v>
      </c>
    </row>
    <row r="84" spans="1:6" x14ac:dyDescent="0.25">
      <c r="A84">
        <v>83</v>
      </c>
      <c r="B84" t="s">
        <v>6</v>
      </c>
      <c r="C84" t="s">
        <v>7</v>
      </c>
      <c r="D84">
        <v>6763</v>
      </c>
      <c r="E84" s="1">
        <v>42504</v>
      </c>
      <c r="F84" t="s">
        <v>10</v>
      </c>
    </row>
    <row r="85" spans="1:6" x14ac:dyDescent="0.25">
      <c r="A85">
        <v>84</v>
      </c>
      <c r="B85" t="s">
        <v>11</v>
      </c>
      <c r="C85" t="s">
        <v>12</v>
      </c>
      <c r="D85">
        <v>4248</v>
      </c>
      <c r="E85" s="1">
        <v>42505</v>
      </c>
      <c r="F85" t="s">
        <v>17</v>
      </c>
    </row>
    <row r="86" spans="1:6" x14ac:dyDescent="0.25">
      <c r="A86">
        <v>85</v>
      </c>
      <c r="B86" t="s">
        <v>11</v>
      </c>
      <c r="C86" t="s">
        <v>12</v>
      </c>
      <c r="D86">
        <v>9543</v>
      </c>
      <c r="E86" s="1">
        <v>42506</v>
      </c>
      <c r="F86" t="s">
        <v>20</v>
      </c>
    </row>
    <row r="87" spans="1:6" x14ac:dyDescent="0.25">
      <c r="A87">
        <v>86</v>
      </c>
      <c r="B87" t="s">
        <v>9</v>
      </c>
      <c r="C87" t="s">
        <v>7</v>
      </c>
      <c r="D87">
        <v>2054</v>
      </c>
      <c r="E87" s="1">
        <v>42506</v>
      </c>
      <c r="F87" t="s">
        <v>10</v>
      </c>
    </row>
    <row r="88" spans="1:6" x14ac:dyDescent="0.25">
      <c r="A88">
        <v>87</v>
      </c>
      <c r="B88" t="s">
        <v>14</v>
      </c>
      <c r="C88" t="s">
        <v>7</v>
      </c>
      <c r="D88">
        <v>7094</v>
      </c>
      <c r="E88" s="1">
        <v>42506</v>
      </c>
      <c r="F88" t="s">
        <v>15</v>
      </c>
    </row>
    <row r="89" spans="1:6" x14ac:dyDescent="0.25">
      <c r="A89">
        <v>88</v>
      </c>
      <c r="B89" t="s">
        <v>6</v>
      </c>
      <c r="C89" t="s">
        <v>7</v>
      </c>
      <c r="D89">
        <v>6087</v>
      </c>
      <c r="E89" s="1">
        <v>42508</v>
      </c>
      <c r="F89" t="s">
        <v>8</v>
      </c>
    </row>
    <row r="90" spans="1:6" x14ac:dyDescent="0.25">
      <c r="A90">
        <v>89</v>
      </c>
      <c r="B90" t="s">
        <v>19</v>
      </c>
      <c r="C90" t="s">
        <v>12</v>
      </c>
      <c r="D90">
        <v>4264</v>
      </c>
      <c r="E90" s="1">
        <v>42509</v>
      </c>
      <c r="F90" t="s">
        <v>17</v>
      </c>
    </row>
    <row r="91" spans="1:6" x14ac:dyDescent="0.25">
      <c r="A91">
        <v>90</v>
      </c>
      <c r="B91" t="s">
        <v>21</v>
      </c>
      <c r="C91" t="s">
        <v>12</v>
      </c>
      <c r="D91">
        <v>9333</v>
      </c>
      <c r="E91" s="1">
        <v>42510</v>
      </c>
      <c r="F91" t="s">
        <v>8</v>
      </c>
    </row>
    <row r="92" spans="1:6" x14ac:dyDescent="0.25">
      <c r="A92">
        <v>91</v>
      </c>
      <c r="B92" t="s">
        <v>21</v>
      </c>
      <c r="C92" t="s">
        <v>12</v>
      </c>
      <c r="D92">
        <v>8775</v>
      </c>
      <c r="E92" s="1">
        <v>42512</v>
      </c>
      <c r="F92" t="s">
        <v>15</v>
      </c>
    </row>
    <row r="93" spans="1:6" x14ac:dyDescent="0.25">
      <c r="A93">
        <v>92</v>
      </c>
      <c r="B93" t="s">
        <v>9</v>
      </c>
      <c r="C93" t="s">
        <v>7</v>
      </c>
      <c r="D93">
        <v>2011</v>
      </c>
      <c r="E93" s="1">
        <v>42513</v>
      </c>
      <c r="F93" t="s">
        <v>10</v>
      </c>
    </row>
    <row r="94" spans="1:6" x14ac:dyDescent="0.25">
      <c r="A94">
        <v>93</v>
      </c>
      <c r="B94" t="s">
        <v>11</v>
      </c>
      <c r="C94" t="s">
        <v>12</v>
      </c>
      <c r="D94">
        <v>5632</v>
      </c>
      <c r="E94" s="1">
        <v>42515</v>
      </c>
      <c r="F94" t="s">
        <v>8</v>
      </c>
    </row>
    <row r="95" spans="1:6" x14ac:dyDescent="0.25">
      <c r="A95">
        <v>94</v>
      </c>
      <c r="B95" t="s">
        <v>11</v>
      </c>
      <c r="C95" t="s">
        <v>12</v>
      </c>
      <c r="D95">
        <v>4904</v>
      </c>
      <c r="E95" s="1">
        <v>42515</v>
      </c>
      <c r="F95" t="s">
        <v>18</v>
      </c>
    </row>
    <row r="96" spans="1:6" x14ac:dyDescent="0.25">
      <c r="A96">
        <v>95</v>
      </c>
      <c r="B96" t="s">
        <v>14</v>
      </c>
      <c r="C96" t="s">
        <v>7</v>
      </c>
      <c r="D96">
        <v>1002</v>
      </c>
      <c r="E96" s="1">
        <v>42515</v>
      </c>
      <c r="F96" t="s">
        <v>17</v>
      </c>
    </row>
    <row r="97" spans="1:6" x14ac:dyDescent="0.25">
      <c r="A97">
        <v>96</v>
      </c>
      <c r="B97" t="s">
        <v>16</v>
      </c>
      <c r="C97" t="s">
        <v>12</v>
      </c>
      <c r="D97">
        <v>8141</v>
      </c>
      <c r="E97" s="1">
        <v>42516</v>
      </c>
      <c r="F97" t="s">
        <v>10</v>
      </c>
    </row>
    <row r="98" spans="1:6" x14ac:dyDescent="0.25">
      <c r="A98">
        <v>97</v>
      </c>
      <c r="B98" t="s">
        <v>16</v>
      </c>
      <c r="C98" t="s">
        <v>12</v>
      </c>
      <c r="D98">
        <v>3644</v>
      </c>
      <c r="E98" s="1">
        <v>42516</v>
      </c>
      <c r="F98" t="s">
        <v>13</v>
      </c>
    </row>
    <row r="99" spans="1:6" x14ac:dyDescent="0.25">
      <c r="A99">
        <v>98</v>
      </c>
      <c r="B99" t="s">
        <v>16</v>
      </c>
      <c r="C99" t="s">
        <v>12</v>
      </c>
      <c r="D99">
        <v>1380</v>
      </c>
      <c r="E99" s="1">
        <v>42516</v>
      </c>
      <c r="F99" t="s">
        <v>17</v>
      </c>
    </row>
    <row r="100" spans="1:6" x14ac:dyDescent="0.25">
      <c r="A100">
        <v>99</v>
      </c>
      <c r="B100" t="s">
        <v>9</v>
      </c>
      <c r="C100" t="s">
        <v>7</v>
      </c>
      <c r="D100">
        <v>8354</v>
      </c>
      <c r="E100" s="1">
        <v>42516</v>
      </c>
      <c r="F100" t="s">
        <v>15</v>
      </c>
    </row>
    <row r="101" spans="1:6" x14ac:dyDescent="0.25">
      <c r="A101">
        <v>100</v>
      </c>
      <c r="B101" t="s">
        <v>11</v>
      </c>
      <c r="C101" t="s">
        <v>12</v>
      </c>
      <c r="D101">
        <v>5182</v>
      </c>
      <c r="E101" s="1">
        <v>42517</v>
      </c>
      <c r="F101" t="s">
        <v>8</v>
      </c>
    </row>
    <row r="102" spans="1:6" x14ac:dyDescent="0.25">
      <c r="A102">
        <v>101</v>
      </c>
      <c r="B102" t="s">
        <v>19</v>
      </c>
      <c r="C102" t="s">
        <v>12</v>
      </c>
      <c r="D102">
        <v>2193</v>
      </c>
      <c r="E102" s="1">
        <v>42517</v>
      </c>
      <c r="F102" t="s">
        <v>20</v>
      </c>
    </row>
    <row r="103" spans="1:6" x14ac:dyDescent="0.25">
      <c r="A103">
        <v>102</v>
      </c>
      <c r="B103" t="s">
        <v>21</v>
      </c>
      <c r="C103" t="s">
        <v>12</v>
      </c>
      <c r="D103">
        <v>3647</v>
      </c>
      <c r="E103" s="1">
        <v>42518</v>
      </c>
      <c r="F103" t="s">
        <v>8</v>
      </c>
    </row>
    <row r="104" spans="1:6" x14ac:dyDescent="0.25">
      <c r="A104">
        <v>103</v>
      </c>
      <c r="B104" t="s">
        <v>19</v>
      </c>
      <c r="C104" t="s">
        <v>12</v>
      </c>
      <c r="D104">
        <v>4104</v>
      </c>
      <c r="E104" s="1">
        <v>42518</v>
      </c>
      <c r="F104" t="s">
        <v>8</v>
      </c>
    </row>
    <row r="105" spans="1:6" x14ac:dyDescent="0.25">
      <c r="A105">
        <v>104</v>
      </c>
      <c r="B105" t="s">
        <v>6</v>
      </c>
      <c r="C105" t="s">
        <v>7</v>
      </c>
      <c r="D105">
        <v>7457</v>
      </c>
      <c r="E105" s="1">
        <v>42518</v>
      </c>
      <c r="F105" t="s">
        <v>8</v>
      </c>
    </row>
    <row r="106" spans="1:6" x14ac:dyDescent="0.25">
      <c r="A106">
        <v>105</v>
      </c>
      <c r="B106" t="s">
        <v>21</v>
      </c>
      <c r="C106" t="s">
        <v>12</v>
      </c>
      <c r="D106">
        <v>3767</v>
      </c>
      <c r="E106" s="1">
        <v>42519</v>
      </c>
      <c r="F106" t="s">
        <v>13</v>
      </c>
    </row>
    <row r="107" spans="1:6" x14ac:dyDescent="0.25">
      <c r="A107">
        <v>106</v>
      </c>
      <c r="B107" t="s">
        <v>9</v>
      </c>
      <c r="C107" t="s">
        <v>7</v>
      </c>
      <c r="D107">
        <v>4685</v>
      </c>
      <c r="E107" s="1">
        <v>42520</v>
      </c>
      <c r="F107" t="s">
        <v>15</v>
      </c>
    </row>
    <row r="108" spans="1:6" x14ac:dyDescent="0.25">
      <c r="A108">
        <v>107</v>
      </c>
      <c r="B108" t="s">
        <v>11</v>
      </c>
      <c r="C108" t="s">
        <v>12</v>
      </c>
      <c r="D108">
        <v>3917</v>
      </c>
      <c r="E108" s="1">
        <v>42525</v>
      </c>
      <c r="F108" t="s">
        <v>8</v>
      </c>
    </row>
    <row r="109" spans="1:6" x14ac:dyDescent="0.25">
      <c r="A109">
        <v>108</v>
      </c>
      <c r="B109" t="s">
        <v>19</v>
      </c>
      <c r="C109" t="s">
        <v>12</v>
      </c>
      <c r="D109">
        <v>521</v>
      </c>
      <c r="E109" s="1">
        <v>42525</v>
      </c>
      <c r="F109" t="s">
        <v>13</v>
      </c>
    </row>
    <row r="110" spans="1:6" x14ac:dyDescent="0.25">
      <c r="A110">
        <v>109</v>
      </c>
      <c r="B110" t="s">
        <v>19</v>
      </c>
      <c r="C110" t="s">
        <v>12</v>
      </c>
      <c r="D110">
        <v>5605</v>
      </c>
      <c r="E110" s="1">
        <v>42531</v>
      </c>
      <c r="F110" t="s">
        <v>20</v>
      </c>
    </row>
    <row r="111" spans="1:6" x14ac:dyDescent="0.25">
      <c r="A111">
        <v>110</v>
      </c>
      <c r="B111" t="s">
        <v>9</v>
      </c>
      <c r="C111" t="s">
        <v>7</v>
      </c>
      <c r="D111">
        <v>9630</v>
      </c>
      <c r="E111" s="1">
        <v>42532</v>
      </c>
      <c r="F111" t="s">
        <v>15</v>
      </c>
    </row>
    <row r="112" spans="1:6" x14ac:dyDescent="0.25">
      <c r="A112">
        <v>111</v>
      </c>
      <c r="B112" t="s">
        <v>11</v>
      </c>
      <c r="C112" t="s">
        <v>12</v>
      </c>
      <c r="D112">
        <v>6941</v>
      </c>
      <c r="E112" s="1">
        <v>42541</v>
      </c>
      <c r="F112" t="s">
        <v>13</v>
      </c>
    </row>
    <row r="113" spans="1:6" x14ac:dyDescent="0.25">
      <c r="A113">
        <v>112</v>
      </c>
      <c r="B113" t="s">
        <v>9</v>
      </c>
      <c r="C113" t="s">
        <v>7</v>
      </c>
      <c r="D113">
        <v>7231</v>
      </c>
      <c r="E113" s="1">
        <v>42541</v>
      </c>
      <c r="F113" t="s">
        <v>10</v>
      </c>
    </row>
    <row r="114" spans="1:6" x14ac:dyDescent="0.25">
      <c r="A114">
        <v>113</v>
      </c>
      <c r="B114" t="s">
        <v>9</v>
      </c>
      <c r="C114" t="s">
        <v>7</v>
      </c>
      <c r="D114">
        <v>8891</v>
      </c>
      <c r="E114" s="1">
        <v>42544</v>
      </c>
      <c r="F114" t="s">
        <v>17</v>
      </c>
    </row>
    <row r="115" spans="1:6" x14ac:dyDescent="0.25">
      <c r="A115">
        <v>114</v>
      </c>
      <c r="B115" t="s">
        <v>11</v>
      </c>
      <c r="C115" t="s">
        <v>12</v>
      </c>
      <c r="D115">
        <v>107</v>
      </c>
      <c r="E115" s="1">
        <v>42546</v>
      </c>
      <c r="F115" t="s">
        <v>20</v>
      </c>
    </row>
    <row r="116" spans="1:6" x14ac:dyDescent="0.25">
      <c r="A116">
        <v>115</v>
      </c>
      <c r="B116" t="s">
        <v>11</v>
      </c>
      <c r="C116" t="s">
        <v>12</v>
      </c>
      <c r="D116">
        <v>4243</v>
      </c>
      <c r="E116" s="1">
        <v>42547</v>
      </c>
      <c r="F116" t="s">
        <v>8</v>
      </c>
    </row>
    <row r="117" spans="1:6" x14ac:dyDescent="0.25">
      <c r="A117">
        <v>116</v>
      </c>
      <c r="B117" t="s">
        <v>16</v>
      </c>
      <c r="C117" t="s">
        <v>12</v>
      </c>
      <c r="D117">
        <v>4514</v>
      </c>
      <c r="E117" s="1">
        <v>42548</v>
      </c>
      <c r="F117" t="s">
        <v>8</v>
      </c>
    </row>
    <row r="118" spans="1:6" x14ac:dyDescent="0.25">
      <c r="A118">
        <v>117</v>
      </c>
      <c r="B118" t="s">
        <v>21</v>
      </c>
      <c r="C118" t="s">
        <v>12</v>
      </c>
      <c r="D118">
        <v>5480</v>
      </c>
      <c r="E118" s="1">
        <v>42553</v>
      </c>
      <c r="F118" t="s">
        <v>8</v>
      </c>
    </row>
    <row r="119" spans="1:6" x14ac:dyDescent="0.25">
      <c r="A119">
        <v>118</v>
      </c>
      <c r="B119" t="s">
        <v>11</v>
      </c>
      <c r="C119" t="s">
        <v>12</v>
      </c>
      <c r="D119">
        <v>5002</v>
      </c>
      <c r="E119" s="1">
        <v>42553</v>
      </c>
      <c r="F119" t="s">
        <v>20</v>
      </c>
    </row>
    <row r="120" spans="1:6" x14ac:dyDescent="0.25">
      <c r="A120">
        <v>119</v>
      </c>
      <c r="B120" t="s">
        <v>11</v>
      </c>
      <c r="C120" t="s">
        <v>12</v>
      </c>
      <c r="D120">
        <v>8530</v>
      </c>
      <c r="E120" s="1">
        <v>42556</v>
      </c>
      <c r="F120" t="s">
        <v>13</v>
      </c>
    </row>
    <row r="121" spans="1:6" x14ac:dyDescent="0.25">
      <c r="A121">
        <v>120</v>
      </c>
      <c r="B121" t="s">
        <v>16</v>
      </c>
      <c r="C121" t="s">
        <v>12</v>
      </c>
      <c r="D121">
        <v>4819</v>
      </c>
      <c r="E121" s="1">
        <v>42558</v>
      </c>
      <c r="F121" t="s">
        <v>18</v>
      </c>
    </row>
    <row r="122" spans="1:6" x14ac:dyDescent="0.25">
      <c r="A122">
        <v>121</v>
      </c>
      <c r="B122" t="s">
        <v>9</v>
      </c>
      <c r="C122" t="s">
        <v>7</v>
      </c>
      <c r="D122">
        <v>6343</v>
      </c>
      <c r="E122" s="1">
        <v>42562</v>
      </c>
      <c r="F122" t="s">
        <v>10</v>
      </c>
    </row>
    <row r="123" spans="1:6" x14ac:dyDescent="0.25">
      <c r="A123">
        <v>122</v>
      </c>
      <c r="B123" t="s">
        <v>16</v>
      </c>
      <c r="C123" t="s">
        <v>12</v>
      </c>
      <c r="D123">
        <v>2318</v>
      </c>
      <c r="E123" s="1">
        <v>42564</v>
      </c>
      <c r="F123" t="s">
        <v>10</v>
      </c>
    </row>
    <row r="124" spans="1:6" x14ac:dyDescent="0.25">
      <c r="A124">
        <v>123</v>
      </c>
      <c r="B124" t="s">
        <v>16</v>
      </c>
      <c r="C124" t="s">
        <v>12</v>
      </c>
      <c r="D124">
        <v>220</v>
      </c>
      <c r="E124" s="1">
        <v>42571</v>
      </c>
      <c r="F124" t="s">
        <v>10</v>
      </c>
    </row>
    <row r="125" spans="1:6" x14ac:dyDescent="0.25">
      <c r="A125">
        <v>124</v>
      </c>
      <c r="B125" t="s">
        <v>16</v>
      </c>
      <c r="C125" t="s">
        <v>12</v>
      </c>
      <c r="D125">
        <v>6341</v>
      </c>
      <c r="E125" s="1">
        <v>42571</v>
      </c>
      <c r="F125" t="s">
        <v>18</v>
      </c>
    </row>
    <row r="126" spans="1:6" x14ac:dyDescent="0.25">
      <c r="A126">
        <v>125</v>
      </c>
      <c r="B126" t="s">
        <v>19</v>
      </c>
      <c r="C126" t="s">
        <v>12</v>
      </c>
      <c r="D126">
        <v>330</v>
      </c>
      <c r="E126" s="1">
        <v>42571</v>
      </c>
      <c r="F126" t="s">
        <v>15</v>
      </c>
    </row>
    <row r="127" spans="1:6" x14ac:dyDescent="0.25">
      <c r="A127">
        <v>126</v>
      </c>
      <c r="B127" t="s">
        <v>9</v>
      </c>
      <c r="C127" t="s">
        <v>7</v>
      </c>
      <c r="D127">
        <v>3027</v>
      </c>
      <c r="E127" s="1">
        <v>42571</v>
      </c>
      <c r="F127" t="s">
        <v>10</v>
      </c>
    </row>
    <row r="128" spans="1:6" x14ac:dyDescent="0.25">
      <c r="A128">
        <v>127</v>
      </c>
      <c r="B128" t="s">
        <v>16</v>
      </c>
      <c r="C128" t="s">
        <v>12</v>
      </c>
      <c r="D128">
        <v>850</v>
      </c>
      <c r="E128" s="1">
        <v>42573</v>
      </c>
      <c r="F128" t="s">
        <v>18</v>
      </c>
    </row>
    <row r="129" spans="1:6" x14ac:dyDescent="0.25">
      <c r="A129">
        <v>128</v>
      </c>
      <c r="B129" t="s">
        <v>11</v>
      </c>
      <c r="C129" t="s">
        <v>12</v>
      </c>
      <c r="D129">
        <v>8986</v>
      </c>
      <c r="E129" s="1">
        <v>42574</v>
      </c>
      <c r="F129" t="s">
        <v>10</v>
      </c>
    </row>
    <row r="130" spans="1:6" x14ac:dyDescent="0.25">
      <c r="A130">
        <v>129</v>
      </c>
      <c r="B130" t="s">
        <v>9</v>
      </c>
      <c r="C130" t="s">
        <v>7</v>
      </c>
      <c r="D130">
        <v>3800</v>
      </c>
      <c r="E130" s="1">
        <v>42576</v>
      </c>
      <c r="F130" t="s">
        <v>8</v>
      </c>
    </row>
    <row r="131" spans="1:6" x14ac:dyDescent="0.25">
      <c r="A131">
        <v>130</v>
      </c>
      <c r="B131" t="s">
        <v>6</v>
      </c>
      <c r="C131" t="s">
        <v>7</v>
      </c>
      <c r="D131">
        <v>5751</v>
      </c>
      <c r="E131" s="1">
        <v>42579</v>
      </c>
      <c r="F131" t="s">
        <v>10</v>
      </c>
    </row>
    <row r="132" spans="1:6" x14ac:dyDescent="0.25">
      <c r="A132">
        <v>131</v>
      </c>
      <c r="B132" t="s">
        <v>19</v>
      </c>
      <c r="C132" t="s">
        <v>12</v>
      </c>
      <c r="D132">
        <v>1704</v>
      </c>
      <c r="E132" s="1">
        <v>42580</v>
      </c>
      <c r="F132" t="s">
        <v>10</v>
      </c>
    </row>
    <row r="133" spans="1:6" x14ac:dyDescent="0.25">
      <c r="A133">
        <v>132</v>
      </c>
      <c r="B133" t="s">
        <v>11</v>
      </c>
      <c r="C133" t="s">
        <v>12</v>
      </c>
      <c r="D133">
        <v>7966</v>
      </c>
      <c r="E133" s="1">
        <v>42581</v>
      </c>
      <c r="F133" t="s">
        <v>17</v>
      </c>
    </row>
    <row r="134" spans="1:6" x14ac:dyDescent="0.25">
      <c r="A134">
        <v>133</v>
      </c>
      <c r="B134" t="s">
        <v>11</v>
      </c>
      <c r="C134" t="s">
        <v>12</v>
      </c>
      <c r="D134">
        <v>852</v>
      </c>
      <c r="E134" s="1">
        <v>42582</v>
      </c>
      <c r="F134" t="s">
        <v>8</v>
      </c>
    </row>
    <row r="135" spans="1:6" x14ac:dyDescent="0.25">
      <c r="A135">
        <v>134</v>
      </c>
      <c r="B135" t="s">
        <v>14</v>
      </c>
      <c r="C135" t="s">
        <v>7</v>
      </c>
      <c r="D135">
        <v>8416</v>
      </c>
      <c r="E135" s="1">
        <v>42582</v>
      </c>
      <c r="F135" t="s">
        <v>17</v>
      </c>
    </row>
    <row r="136" spans="1:6" x14ac:dyDescent="0.25">
      <c r="A136">
        <v>135</v>
      </c>
      <c r="B136" t="s">
        <v>11</v>
      </c>
      <c r="C136" t="s">
        <v>12</v>
      </c>
      <c r="D136">
        <v>7144</v>
      </c>
      <c r="E136" s="1">
        <v>42583</v>
      </c>
      <c r="F136" t="s">
        <v>20</v>
      </c>
    </row>
    <row r="137" spans="1:6" x14ac:dyDescent="0.25">
      <c r="A137">
        <v>136</v>
      </c>
      <c r="B137" t="s">
        <v>9</v>
      </c>
      <c r="C137" t="s">
        <v>7</v>
      </c>
      <c r="D137">
        <v>7854</v>
      </c>
      <c r="E137" s="1">
        <v>42583</v>
      </c>
      <c r="F137" t="s">
        <v>8</v>
      </c>
    </row>
    <row r="138" spans="1:6" x14ac:dyDescent="0.25">
      <c r="A138">
        <v>137</v>
      </c>
      <c r="B138" t="s">
        <v>16</v>
      </c>
      <c r="C138" t="s">
        <v>12</v>
      </c>
      <c r="D138">
        <v>859</v>
      </c>
      <c r="E138" s="1">
        <v>42585</v>
      </c>
      <c r="F138" t="s">
        <v>8</v>
      </c>
    </row>
    <row r="139" spans="1:6" x14ac:dyDescent="0.25">
      <c r="A139">
        <v>138</v>
      </c>
      <c r="B139" t="s">
        <v>9</v>
      </c>
      <c r="C139" t="s">
        <v>7</v>
      </c>
      <c r="D139">
        <v>8049</v>
      </c>
      <c r="E139" s="1">
        <v>42594</v>
      </c>
      <c r="F139" t="s">
        <v>8</v>
      </c>
    </row>
    <row r="140" spans="1:6" x14ac:dyDescent="0.25">
      <c r="A140">
        <v>139</v>
      </c>
      <c r="B140" t="s">
        <v>11</v>
      </c>
      <c r="C140" t="s">
        <v>12</v>
      </c>
      <c r="D140">
        <v>2836</v>
      </c>
      <c r="E140" s="1">
        <v>42595</v>
      </c>
      <c r="F140" t="s">
        <v>15</v>
      </c>
    </row>
    <row r="141" spans="1:6" x14ac:dyDescent="0.25">
      <c r="A141">
        <v>140</v>
      </c>
      <c r="B141" t="s">
        <v>6</v>
      </c>
      <c r="C141" t="s">
        <v>7</v>
      </c>
      <c r="D141">
        <v>1743</v>
      </c>
      <c r="E141" s="1">
        <v>42601</v>
      </c>
      <c r="F141" t="s">
        <v>8</v>
      </c>
    </row>
    <row r="142" spans="1:6" x14ac:dyDescent="0.25">
      <c r="A142">
        <v>141</v>
      </c>
      <c r="B142" t="s">
        <v>19</v>
      </c>
      <c r="C142" t="s">
        <v>12</v>
      </c>
      <c r="D142">
        <v>3844</v>
      </c>
      <c r="E142" s="1">
        <v>42605</v>
      </c>
      <c r="F142" t="s">
        <v>20</v>
      </c>
    </row>
    <row r="143" spans="1:6" x14ac:dyDescent="0.25">
      <c r="A143">
        <v>142</v>
      </c>
      <c r="B143" t="s">
        <v>19</v>
      </c>
      <c r="C143" t="s">
        <v>12</v>
      </c>
      <c r="D143">
        <v>7490</v>
      </c>
      <c r="E143" s="1">
        <v>42606</v>
      </c>
      <c r="F143" t="s">
        <v>20</v>
      </c>
    </row>
    <row r="144" spans="1:6" x14ac:dyDescent="0.25">
      <c r="A144">
        <v>143</v>
      </c>
      <c r="B144" t="s">
        <v>9</v>
      </c>
      <c r="C144" t="s">
        <v>7</v>
      </c>
      <c r="D144">
        <v>4483</v>
      </c>
      <c r="E144" s="1">
        <v>42607</v>
      </c>
      <c r="F144" t="s">
        <v>15</v>
      </c>
    </row>
    <row r="145" spans="1:6" x14ac:dyDescent="0.25">
      <c r="A145">
        <v>144</v>
      </c>
      <c r="B145" t="s">
        <v>19</v>
      </c>
      <c r="C145" t="s">
        <v>12</v>
      </c>
      <c r="D145">
        <v>7333</v>
      </c>
      <c r="E145" s="1">
        <v>42609</v>
      </c>
      <c r="F145" t="s">
        <v>13</v>
      </c>
    </row>
    <row r="146" spans="1:6" x14ac:dyDescent="0.25">
      <c r="A146">
        <v>145</v>
      </c>
      <c r="B146" t="s">
        <v>6</v>
      </c>
      <c r="C146" t="s">
        <v>7</v>
      </c>
      <c r="D146">
        <v>7654</v>
      </c>
      <c r="E146" s="1">
        <v>42610</v>
      </c>
      <c r="F146" t="s">
        <v>8</v>
      </c>
    </row>
    <row r="147" spans="1:6" x14ac:dyDescent="0.25">
      <c r="A147">
        <v>146</v>
      </c>
      <c r="B147" t="s">
        <v>19</v>
      </c>
      <c r="C147" t="s">
        <v>12</v>
      </c>
      <c r="D147">
        <v>3944</v>
      </c>
      <c r="E147" s="1">
        <v>42611</v>
      </c>
      <c r="F147" t="s">
        <v>10</v>
      </c>
    </row>
    <row r="148" spans="1:6" x14ac:dyDescent="0.25">
      <c r="A148">
        <v>147</v>
      </c>
      <c r="B148" t="s">
        <v>14</v>
      </c>
      <c r="C148" t="s">
        <v>7</v>
      </c>
      <c r="D148">
        <v>5761</v>
      </c>
      <c r="E148" s="1">
        <v>42611</v>
      </c>
      <c r="F148" t="s">
        <v>15</v>
      </c>
    </row>
    <row r="149" spans="1:6" x14ac:dyDescent="0.25">
      <c r="A149">
        <v>148</v>
      </c>
      <c r="B149" t="s">
        <v>11</v>
      </c>
      <c r="C149" t="s">
        <v>12</v>
      </c>
      <c r="D149">
        <v>6864</v>
      </c>
      <c r="E149" s="1">
        <v>42614</v>
      </c>
      <c r="F149" t="s">
        <v>18</v>
      </c>
    </row>
    <row r="150" spans="1:6" x14ac:dyDescent="0.25">
      <c r="A150">
        <v>149</v>
      </c>
      <c r="B150" t="s">
        <v>11</v>
      </c>
      <c r="C150" t="s">
        <v>12</v>
      </c>
      <c r="D150">
        <v>4016</v>
      </c>
      <c r="E150" s="1">
        <v>42614</v>
      </c>
      <c r="F150" t="s">
        <v>15</v>
      </c>
    </row>
    <row r="151" spans="1:6" x14ac:dyDescent="0.25">
      <c r="A151">
        <v>150</v>
      </c>
      <c r="B151" t="s">
        <v>11</v>
      </c>
      <c r="C151" t="s">
        <v>12</v>
      </c>
      <c r="D151">
        <v>1841</v>
      </c>
      <c r="E151" s="1">
        <v>42615</v>
      </c>
      <c r="F151" t="s">
        <v>8</v>
      </c>
    </row>
    <row r="152" spans="1:6" x14ac:dyDescent="0.25">
      <c r="A152">
        <v>151</v>
      </c>
      <c r="B152" t="s">
        <v>11</v>
      </c>
      <c r="C152" t="s">
        <v>12</v>
      </c>
      <c r="D152">
        <v>424</v>
      </c>
      <c r="E152" s="1">
        <v>42618</v>
      </c>
      <c r="F152" t="s">
        <v>17</v>
      </c>
    </row>
    <row r="153" spans="1:6" x14ac:dyDescent="0.25">
      <c r="A153">
        <v>152</v>
      </c>
      <c r="B153" t="s">
        <v>11</v>
      </c>
      <c r="C153" t="s">
        <v>12</v>
      </c>
      <c r="D153">
        <v>8765</v>
      </c>
      <c r="E153" s="1">
        <v>42620</v>
      </c>
      <c r="F153" t="s">
        <v>10</v>
      </c>
    </row>
    <row r="154" spans="1:6" x14ac:dyDescent="0.25">
      <c r="A154">
        <v>153</v>
      </c>
      <c r="B154" t="s">
        <v>11</v>
      </c>
      <c r="C154" t="s">
        <v>12</v>
      </c>
      <c r="D154">
        <v>5583</v>
      </c>
      <c r="E154" s="1">
        <v>42621</v>
      </c>
      <c r="F154" t="s">
        <v>8</v>
      </c>
    </row>
    <row r="155" spans="1:6" x14ac:dyDescent="0.25">
      <c r="A155">
        <v>154</v>
      </c>
      <c r="B155" t="s">
        <v>9</v>
      </c>
      <c r="C155" t="s">
        <v>7</v>
      </c>
      <c r="D155">
        <v>4390</v>
      </c>
      <c r="E155" s="1">
        <v>42622</v>
      </c>
      <c r="F155" t="s">
        <v>18</v>
      </c>
    </row>
    <row r="156" spans="1:6" x14ac:dyDescent="0.25">
      <c r="A156">
        <v>155</v>
      </c>
      <c r="B156" t="s">
        <v>9</v>
      </c>
      <c r="C156" t="s">
        <v>7</v>
      </c>
      <c r="D156">
        <v>352</v>
      </c>
      <c r="E156" s="1">
        <v>42622</v>
      </c>
      <c r="F156" t="s">
        <v>13</v>
      </c>
    </row>
    <row r="157" spans="1:6" x14ac:dyDescent="0.25">
      <c r="A157">
        <v>156</v>
      </c>
      <c r="B157" t="s">
        <v>19</v>
      </c>
      <c r="C157" t="s">
        <v>12</v>
      </c>
      <c r="D157">
        <v>8489</v>
      </c>
      <c r="E157" s="1">
        <v>42624</v>
      </c>
      <c r="F157" t="s">
        <v>8</v>
      </c>
    </row>
    <row r="158" spans="1:6" x14ac:dyDescent="0.25">
      <c r="A158">
        <v>157</v>
      </c>
      <c r="B158" t="s">
        <v>11</v>
      </c>
      <c r="C158" t="s">
        <v>12</v>
      </c>
      <c r="D158">
        <v>7090</v>
      </c>
      <c r="E158" s="1">
        <v>42624</v>
      </c>
      <c r="F158" t="s">
        <v>20</v>
      </c>
    </row>
    <row r="159" spans="1:6" x14ac:dyDescent="0.25">
      <c r="A159">
        <v>158</v>
      </c>
      <c r="B159" t="s">
        <v>11</v>
      </c>
      <c r="C159" t="s">
        <v>12</v>
      </c>
      <c r="D159">
        <v>7880</v>
      </c>
      <c r="E159" s="1">
        <v>42628</v>
      </c>
      <c r="F159" t="s">
        <v>8</v>
      </c>
    </row>
    <row r="160" spans="1:6" x14ac:dyDescent="0.25">
      <c r="A160">
        <v>159</v>
      </c>
      <c r="B160" t="s">
        <v>16</v>
      </c>
      <c r="C160" t="s">
        <v>12</v>
      </c>
      <c r="D160">
        <v>3861</v>
      </c>
      <c r="E160" s="1">
        <v>42631</v>
      </c>
      <c r="F160" t="s">
        <v>8</v>
      </c>
    </row>
    <row r="161" spans="1:6" x14ac:dyDescent="0.25">
      <c r="A161">
        <v>160</v>
      </c>
      <c r="B161" t="s">
        <v>9</v>
      </c>
      <c r="C161" t="s">
        <v>7</v>
      </c>
      <c r="D161">
        <v>7927</v>
      </c>
      <c r="E161" s="1">
        <v>42632</v>
      </c>
      <c r="F161" t="s">
        <v>15</v>
      </c>
    </row>
    <row r="162" spans="1:6" x14ac:dyDescent="0.25">
      <c r="A162">
        <v>161</v>
      </c>
      <c r="B162" t="s">
        <v>11</v>
      </c>
      <c r="C162" t="s">
        <v>12</v>
      </c>
      <c r="D162">
        <v>6162</v>
      </c>
      <c r="E162" s="1">
        <v>42633</v>
      </c>
      <c r="F162" t="s">
        <v>8</v>
      </c>
    </row>
    <row r="163" spans="1:6" x14ac:dyDescent="0.25">
      <c r="A163">
        <v>162</v>
      </c>
      <c r="B163" t="s">
        <v>21</v>
      </c>
      <c r="C163" t="s">
        <v>12</v>
      </c>
      <c r="D163">
        <v>5523</v>
      </c>
      <c r="E163" s="1">
        <v>42638</v>
      </c>
      <c r="F163" t="s">
        <v>17</v>
      </c>
    </row>
    <row r="164" spans="1:6" x14ac:dyDescent="0.25">
      <c r="A164">
        <v>163</v>
      </c>
      <c r="B164" t="s">
        <v>9</v>
      </c>
      <c r="C164" t="s">
        <v>7</v>
      </c>
      <c r="D164">
        <v>5936</v>
      </c>
      <c r="E164" s="1">
        <v>42638</v>
      </c>
      <c r="F164" t="s">
        <v>10</v>
      </c>
    </row>
    <row r="165" spans="1:6" x14ac:dyDescent="0.25">
      <c r="A165">
        <v>164</v>
      </c>
      <c r="B165" t="s">
        <v>6</v>
      </c>
      <c r="C165" t="s">
        <v>7</v>
      </c>
      <c r="D165">
        <v>7251</v>
      </c>
      <c r="E165" s="1">
        <v>42639</v>
      </c>
      <c r="F165" t="s">
        <v>15</v>
      </c>
    </row>
    <row r="166" spans="1:6" x14ac:dyDescent="0.25">
      <c r="A166">
        <v>165</v>
      </c>
      <c r="B166" t="s">
        <v>16</v>
      </c>
      <c r="C166" t="s">
        <v>12</v>
      </c>
      <c r="D166">
        <v>6187</v>
      </c>
      <c r="E166" s="1">
        <v>42640</v>
      </c>
      <c r="F166" t="s">
        <v>17</v>
      </c>
    </row>
    <row r="167" spans="1:6" x14ac:dyDescent="0.25">
      <c r="A167">
        <v>166</v>
      </c>
      <c r="B167" t="s">
        <v>11</v>
      </c>
      <c r="C167" t="s">
        <v>12</v>
      </c>
      <c r="D167">
        <v>3210</v>
      </c>
      <c r="E167" s="1">
        <v>42642</v>
      </c>
      <c r="F167" t="s">
        <v>15</v>
      </c>
    </row>
    <row r="168" spans="1:6" x14ac:dyDescent="0.25">
      <c r="A168">
        <v>167</v>
      </c>
      <c r="B168" t="s">
        <v>6</v>
      </c>
      <c r="C168" t="s">
        <v>7</v>
      </c>
      <c r="D168">
        <v>682</v>
      </c>
      <c r="E168" s="1">
        <v>42642</v>
      </c>
      <c r="F168" t="s">
        <v>15</v>
      </c>
    </row>
    <row r="169" spans="1:6" x14ac:dyDescent="0.25">
      <c r="A169">
        <v>168</v>
      </c>
      <c r="B169" t="s">
        <v>11</v>
      </c>
      <c r="C169" t="s">
        <v>12</v>
      </c>
      <c r="D169">
        <v>793</v>
      </c>
      <c r="E169" s="1">
        <v>42646</v>
      </c>
      <c r="F169" t="s">
        <v>17</v>
      </c>
    </row>
    <row r="170" spans="1:6" x14ac:dyDescent="0.25">
      <c r="A170">
        <v>169</v>
      </c>
      <c r="B170" t="s">
        <v>6</v>
      </c>
      <c r="C170" t="s">
        <v>7</v>
      </c>
      <c r="D170">
        <v>5346</v>
      </c>
      <c r="E170" s="1">
        <v>42647</v>
      </c>
      <c r="F170" t="s">
        <v>15</v>
      </c>
    </row>
    <row r="171" spans="1:6" x14ac:dyDescent="0.25">
      <c r="A171">
        <v>170</v>
      </c>
      <c r="B171" t="s">
        <v>11</v>
      </c>
      <c r="C171" t="s">
        <v>12</v>
      </c>
      <c r="D171">
        <v>7103</v>
      </c>
      <c r="E171" s="1">
        <v>42650</v>
      </c>
      <c r="F171" t="s">
        <v>18</v>
      </c>
    </row>
    <row r="172" spans="1:6" x14ac:dyDescent="0.25">
      <c r="A172">
        <v>171</v>
      </c>
      <c r="B172" t="s">
        <v>6</v>
      </c>
      <c r="C172" t="s">
        <v>7</v>
      </c>
      <c r="D172">
        <v>4603</v>
      </c>
      <c r="E172" s="1">
        <v>42653</v>
      </c>
      <c r="F172" t="s">
        <v>8</v>
      </c>
    </row>
    <row r="173" spans="1:6" x14ac:dyDescent="0.25">
      <c r="A173">
        <v>172</v>
      </c>
      <c r="B173" t="s">
        <v>19</v>
      </c>
      <c r="C173" t="s">
        <v>12</v>
      </c>
      <c r="D173">
        <v>8160</v>
      </c>
      <c r="E173" s="1">
        <v>42659</v>
      </c>
      <c r="F173" t="s">
        <v>20</v>
      </c>
    </row>
    <row r="174" spans="1:6" x14ac:dyDescent="0.25">
      <c r="A174">
        <v>173</v>
      </c>
      <c r="B174" t="s">
        <v>19</v>
      </c>
      <c r="C174" t="s">
        <v>12</v>
      </c>
      <c r="D174">
        <v>7171</v>
      </c>
      <c r="E174" s="1">
        <v>42666</v>
      </c>
      <c r="F174" t="s">
        <v>10</v>
      </c>
    </row>
    <row r="175" spans="1:6" x14ac:dyDescent="0.25">
      <c r="A175">
        <v>174</v>
      </c>
      <c r="B175" t="s">
        <v>11</v>
      </c>
      <c r="C175" t="s">
        <v>12</v>
      </c>
      <c r="D175">
        <v>3552</v>
      </c>
      <c r="E175" s="1">
        <v>42666</v>
      </c>
      <c r="F175" t="s">
        <v>18</v>
      </c>
    </row>
    <row r="176" spans="1:6" x14ac:dyDescent="0.25">
      <c r="A176">
        <v>175</v>
      </c>
      <c r="B176" t="s">
        <v>11</v>
      </c>
      <c r="C176" t="s">
        <v>12</v>
      </c>
      <c r="D176">
        <v>7273</v>
      </c>
      <c r="E176" s="1">
        <v>42668</v>
      </c>
      <c r="F176" t="s">
        <v>17</v>
      </c>
    </row>
    <row r="177" spans="1:6" x14ac:dyDescent="0.25">
      <c r="A177">
        <v>176</v>
      </c>
      <c r="B177" t="s">
        <v>11</v>
      </c>
      <c r="C177" t="s">
        <v>12</v>
      </c>
      <c r="D177">
        <v>2402</v>
      </c>
      <c r="E177" s="1">
        <v>42669</v>
      </c>
      <c r="F177" t="s">
        <v>15</v>
      </c>
    </row>
    <row r="178" spans="1:6" x14ac:dyDescent="0.25">
      <c r="A178">
        <v>177</v>
      </c>
      <c r="B178" t="s">
        <v>11</v>
      </c>
      <c r="C178" t="s">
        <v>12</v>
      </c>
      <c r="D178">
        <v>1197</v>
      </c>
      <c r="E178" s="1">
        <v>42669</v>
      </c>
      <c r="F178" t="s">
        <v>17</v>
      </c>
    </row>
    <row r="179" spans="1:6" x14ac:dyDescent="0.25">
      <c r="A179">
        <v>178</v>
      </c>
      <c r="B179" t="s">
        <v>14</v>
      </c>
      <c r="C179" t="s">
        <v>7</v>
      </c>
      <c r="D179">
        <v>5015</v>
      </c>
      <c r="E179" s="1">
        <v>42669</v>
      </c>
      <c r="F179" t="s">
        <v>17</v>
      </c>
    </row>
    <row r="180" spans="1:6" x14ac:dyDescent="0.25">
      <c r="A180">
        <v>179</v>
      </c>
      <c r="B180" t="s">
        <v>16</v>
      </c>
      <c r="C180" t="s">
        <v>12</v>
      </c>
      <c r="D180">
        <v>5818</v>
      </c>
      <c r="E180" s="1">
        <v>42676</v>
      </c>
      <c r="F180" t="s">
        <v>8</v>
      </c>
    </row>
    <row r="181" spans="1:6" x14ac:dyDescent="0.25">
      <c r="A181">
        <v>180</v>
      </c>
      <c r="B181" t="s">
        <v>11</v>
      </c>
      <c r="C181" t="s">
        <v>12</v>
      </c>
      <c r="D181">
        <v>4399</v>
      </c>
      <c r="E181" s="1">
        <v>42677</v>
      </c>
      <c r="F181" t="s">
        <v>10</v>
      </c>
    </row>
    <row r="182" spans="1:6" x14ac:dyDescent="0.25">
      <c r="A182">
        <v>181</v>
      </c>
      <c r="B182" t="s">
        <v>6</v>
      </c>
      <c r="C182" t="s">
        <v>7</v>
      </c>
      <c r="D182">
        <v>3011</v>
      </c>
      <c r="E182" s="1">
        <v>42677</v>
      </c>
      <c r="F182" t="s">
        <v>8</v>
      </c>
    </row>
    <row r="183" spans="1:6" x14ac:dyDescent="0.25">
      <c r="A183">
        <v>182</v>
      </c>
      <c r="B183" t="s">
        <v>19</v>
      </c>
      <c r="C183" t="s">
        <v>12</v>
      </c>
      <c r="D183">
        <v>4715</v>
      </c>
      <c r="E183" s="1">
        <v>42683</v>
      </c>
      <c r="F183" t="s">
        <v>10</v>
      </c>
    </row>
    <row r="184" spans="1:6" x14ac:dyDescent="0.25">
      <c r="A184">
        <v>183</v>
      </c>
      <c r="B184" t="s">
        <v>19</v>
      </c>
      <c r="C184" t="s">
        <v>12</v>
      </c>
      <c r="D184">
        <v>5321</v>
      </c>
      <c r="E184" s="1">
        <v>42686</v>
      </c>
      <c r="F184" t="s">
        <v>20</v>
      </c>
    </row>
    <row r="185" spans="1:6" x14ac:dyDescent="0.25">
      <c r="A185">
        <v>184</v>
      </c>
      <c r="B185" t="s">
        <v>11</v>
      </c>
      <c r="C185" t="s">
        <v>12</v>
      </c>
      <c r="D185">
        <v>8894</v>
      </c>
      <c r="E185" s="1">
        <v>42689</v>
      </c>
      <c r="F185" t="s">
        <v>8</v>
      </c>
    </row>
    <row r="186" spans="1:6" x14ac:dyDescent="0.25">
      <c r="A186">
        <v>185</v>
      </c>
      <c r="B186" t="s">
        <v>6</v>
      </c>
      <c r="C186" t="s">
        <v>7</v>
      </c>
      <c r="D186">
        <v>4846</v>
      </c>
      <c r="E186" s="1">
        <v>42699</v>
      </c>
      <c r="F186" t="s">
        <v>10</v>
      </c>
    </row>
    <row r="187" spans="1:6" x14ac:dyDescent="0.25">
      <c r="A187">
        <v>186</v>
      </c>
      <c r="B187" t="s">
        <v>9</v>
      </c>
      <c r="C187" t="s">
        <v>7</v>
      </c>
      <c r="D187">
        <v>284</v>
      </c>
      <c r="E187" s="1">
        <v>42699</v>
      </c>
      <c r="F187" t="s">
        <v>15</v>
      </c>
    </row>
    <row r="188" spans="1:6" x14ac:dyDescent="0.25">
      <c r="A188">
        <v>187</v>
      </c>
      <c r="B188" t="s">
        <v>16</v>
      </c>
      <c r="C188" t="s">
        <v>12</v>
      </c>
      <c r="D188">
        <v>8283</v>
      </c>
      <c r="E188" s="1">
        <v>42700</v>
      </c>
      <c r="F188" t="s">
        <v>10</v>
      </c>
    </row>
    <row r="189" spans="1:6" x14ac:dyDescent="0.25">
      <c r="A189">
        <v>188</v>
      </c>
      <c r="B189" t="s">
        <v>16</v>
      </c>
      <c r="C189" t="s">
        <v>12</v>
      </c>
      <c r="D189">
        <v>9990</v>
      </c>
      <c r="E189" s="1">
        <v>42702</v>
      </c>
      <c r="F189" t="s">
        <v>13</v>
      </c>
    </row>
    <row r="190" spans="1:6" x14ac:dyDescent="0.25">
      <c r="A190">
        <v>189</v>
      </c>
      <c r="B190" t="s">
        <v>11</v>
      </c>
      <c r="C190" t="s">
        <v>12</v>
      </c>
      <c r="D190">
        <v>9014</v>
      </c>
      <c r="E190" s="1">
        <v>42702</v>
      </c>
      <c r="F190" t="s">
        <v>17</v>
      </c>
    </row>
    <row r="191" spans="1:6" x14ac:dyDescent="0.25">
      <c r="A191">
        <v>190</v>
      </c>
      <c r="B191" t="s">
        <v>19</v>
      </c>
      <c r="C191" t="s">
        <v>12</v>
      </c>
      <c r="D191">
        <v>1942</v>
      </c>
      <c r="E191" s="1">
        <v>42703</v>
      </c>
      <c r="F191" t="s">
        <v>20</v>
      </c>
    </row>
    <row r="192" spans="1:6" x14ac:dyDescent="0.25">
      <c r="A192">
        <v>191</v>
      </c>
      <c r="B192" t="s">
        <v>11</v>
      </c>
      <c r="C192" t="s">
        <v>12</v>
      </c>
      <c r="D192">
        <v>7223</v>
      </c>
      <c r="E192" s="1">
        <v>42704</v>
      </c>
      <c r="F192" t="s">
        <v>8</v>
      </c>
    </row>
    <row r="193" spans="1:6" x14ac:dyDescent="0.25">
      <c r="A193">
        <v>192</v>
      </c>
      <c r="B193" t="s">
        <v>6</v>
      </c>
      <c r="C193" t="s">
        <v>7</v>
      </c>
      <c r="D193">
        <v>4673</v>
      </c>
      <c r="E193" s="1">
        <v>42706</v>
      </c>
      <c r="F193" t="s">
        <v>8</v>
      </c>
    </row>
    <row r="194" spans="1:6" x14ac:dyDescent="0.25">
      <c r="A194">
        <v>193</v>
      </c>
      <c r="B194" t="s">
        <v>6</v>
      </c>
      <c r="C194" t="s">
        <v>7</v>
      </c>
      <c r="D194">
        <v>9104</v>
      </c>
      <c r="E194" s="1">
        <v>42708</v>
      </c>
      <c r="F194" t="s">
        <v>20</v>
      </c>
    </row>
    <row r="195" spans="1:6" x14ac:dyDescent="0.25">
      <c r="A195">
        <v>194</v>
      </c>
      <c r="B195" t="s">
        <v>19</v>
      </c>
      <c r="C195" t="s">
        <v>12</v>
      </c>
      <c r="D195">
        <v>6078</v>
      </c>
      <c r="E195" s="1">
        <v>42709</v>
      </c>
      <c r="F195" t="s">
        <v>8</v>
      </c>
    </row>
    <row r="196" spans="1:6" x14ac:dyDescent="0.25">
      <c r="A196">
        <v>195</v>
      </c>
      <c r="B196" t="s">
        <v>14</v>
      </c>
      <c r="C196" t="s">
        <v>7</v>
      </c>
      <c r="D196">
        <v>3278</v>
      </c>
      <c r="E196" s="1">
        <v>42710</v>
      </c>
      <c r="F196" t="s">
        <v>15</v>
      </c>
    </row>
    <row r="197" spans="1:6" x14ac:dyDescent="0.25">
      <c r="A197">
        <v>196</v>
      </c>
      <c r="B197" t="s">
        <v>11</v>
      </c>
      <c r="C197" t="s">
        <v>12</v>
      </c>
      <c r="D197">
        <v>136</v>
      </c>
      <c r="E197" s="1">
        <v>42716</v>
      </c>
      <c r="F197" t="s">
        <v>13</v>
      </c>
    </row>
    <row r="198" spans="1:6" x14ac:dyDescent="0.25">
      <c r="A198">
        <v>197</v>
      </c>
      <c r="B198" t="s">
        <v>11</v>
      </c>
      <c r="C198" t="s">
        <v>12</v>
      </c>
      <c r="D198">
        <v>8377</v>
      </c>
      <c r="E198" s="1">
        <v>42716</v>
      </c>
      <c r="F198" t="s">
        <v>17</v>
      </c>
    </row>
    <row r="199" spans="1:6" x14ac:dyDescent="0.25">
      <c r="A199">
        <v>198</v>
      </c>
      <c r="B199" t="s">
        <v>11</v>
      </c>
      <c r="C199" t="s">
        <v>12</v>
      </c>
      <c r="D199">
        <v>2382</v>
      </c>
      <c r="E199" s="1">
        <v>42716</v>
      </c>
      <c r="F199" t="s">
        <v>8</v>
      </c>
    </row>
    <row r="200" spans="1:6" x14ac:dyDescent="0.25">
      <c r="A200">
        <v>199</v>
      </c>
      <c r="B200" t="s">
        <v>11</v>
      </c>
      <c r="C200" t="s">
        <v>12</v>
      </c>
      <c r="D200">
        <v>8702</v>
      </c>
      <c r="E200" s="1">
        <v>42719</v>
      </c>
      <c r="F200" t="s">
        <v>15</v>
      </c>
    </row>
    <row r="201" spans="1:6" x14ac:dyDescent="0.25">
      <c r="A201">
        <v>200</v>
      </c>
      <c r="B201" t="s">
        <v>11</v>
      </c>
      <c r="C201" t="s">
        <v>12</v>
      </c>
      <c r="D201">
        <v>5021</v>
      </c>
      <c r="E201" s="1">
        <v>42720</v>
      </c>
      <c r="F201" t="s">
        <v>8</v>
      </c>
    </row>
    <row r="202" spans="1:6" x14ac:dyDescent="0.25">
      <c r="A202">
        <v>201</v>
      </c>
      <c r="B202" t="s">
        <v>19</v>
      </c>
      <c r="C202" t="s">
        <v>12</v>
      </c>
      <c r="D202">
        <v>1760</v>
      </c>
      <c r="E202" s="1">
        <v>42720</v>
      </c>
      <c r="F202" t="s">
        <v>17</v>
      </c>
    </row>
    <row r="203" spans="1:6" x14ac:dyDescent="0.25">
      <c r="A203">
        <v>202</v>
      </c>
      <c r="B203" t="s">
        <v>11</v>
      </c>
      <c r="C203" t="s">
        <v>12</v>
      </c>
      <c r="D203">
        <v>4766</v>
      </c>
      <c r="E203" s="1">
        <v>42722</v>
      </c>
      <c r="F203" t="s">
        <v>15</v>
      </c>
    </row>
    <row r="204" spans="1:6" x14ac:dyDescent="0.25">
      <c r="A204">
        <v>203</v>
      </c>
      <c r="B204" t="s">
        <v>14</v>
      </c>
      <c r="C204" t="s">
        <v>7</v>
      </c>
      <c r="D204">
        <v>1541</v>
      </c>
      <c r="E204" s="1">
        <v>42723</v>
      </c>
      <c r="F204" t="s">
        <v>10</v>
      </c>
    </row>
    <row r="205" spans="1:6" x14ac:dyDescent="0.25">
      <c r="A205">
        <v>204</v>
      </c>
      <c r="B205" t="s">
        <v>16</v>
      </c>
      <c r="C205" t="s">
        <v>12</v>
      </c>
      <c r="D205">
        <v>2782</v>
      </c>
      <c r="E205" s="1">
        <v>42724</v>
      </c>
      <c r="F205" t="s">
        <v>10</v>
      </c>
    </row>
    <row r="206" spans="1:6" x14ac:dyDescent="0.25">
      <c r="A206">
        <v>205</v>
      </c>
      <c r="B206" t="s">
        <v>19</v>
      </c>
      <c r="C206" t="s">
        <v>12</v>
      </c>
      <c r="D206">
        <v>2455</v>
      </c>
      <c r="E206" s="1">
        <v>42724</v>
      </c>
      <c r="F206" t="s">
        <v>13</v>
      </c>
    </row>
    <row r="207" spans="1:6" x14ac:dyDescent="0.25">
      <c r="A207">
        <v>206</v>
      </c>
      <c r="B207" t="s">
        <v>19</v>
      </c>
      <c r="C207" t="s">
        <v>12</v>
      </c>
      <c r="D207">
        <v>4512</v>
      </c>
      <c r="E207" s="1">
        <v>42726</v>
      </c>
      <c r="F207" t="s">
        <v>18</v>
      </c>
    </row>
    <row r="208" spans="1:6" x14ac:dyDescent="0.25">
      <c r="A208">
        <v>207</v>
      </c>
      <c r="B208" t="s">
        <v>19</v>
      </c>
      <c r="C208" t="s">
        <v>12</v>
      </c>
      <c r="D208">
        <v>8752</v>
      </c>
      <c r="E208" s="1">
        <v>42726</v>
      </c>
      <c r="F208" t="s">
        <v>15</v>
      </c>
    </row>
    <row r="209" spans="1:6" x14ac:dyDescent="0.25">
      <c r="A209">
        <v>208</v>
      </c>
      <c r="B209" t="s">
        <v>6</v>
      </c>
      <c r="C209" t="s">
        <v>7</v>
      </c>
      <c r="D209">
        <v>9127</v>
      </c>
      <c r="E209" s="1">
        <v>42729</v>
      </c>
      <c r="F209" t="s">
        <v>8</v>
      </c>
    </row>
    <row r="210" spans="1:6" x14ac:dyDescent="0.25">
      <c r="A210">
        <v>209</v>
      </c>
      <c r="B210" t="s">
        <v>19</v>
      </c>
      <c r="C210" t="s">
        <v>12</v>
      </c>
      <c r="D210">
        <v>1777</v>
      </c>
      <c r="E210" s="1">
        <v>42732</v>
      </c>
      <c r="F210" t="s">
        <v>20</v>
      </c>
    </row>
    <row r="211" spans="1:6" x14ac:dyDescent="0.25">
      <c r="A211">
        <v>210</v>
      </c>
      <c r="B211" t="s">
        <v>14</v>
      </c>
      <c r="C211" t="s">
        <v>7</v>
      </c>
      <c r="D211">
        <v>680</v>
      </c>
      <c r="E211" s="1">
        <v>42732</v>
      </c>
      <c r="F211" t="s">
        <v>20</v>
      </c>
    </row>
    <row r="212" spans="1:6" x14ac:dyDescent="0.25">
      <c r="A212">
        <v>211</v>
      </c>
      <c r="B212" t="s">
        <v>16</v>
      </c>
      <c r="C212" t="s">
        <v>12</v>
      </c>
      <c r="D212">
        <v>958</v>
      </c>
      <c r="E212" s="1">
        <v>42733</v>
      </c>
      <c r="F212" t="s">
        <v>8</v>
      </c>
    </row>
    <row r="213" spans="1:6" x14ac:dyDescent="0.25">
      <c r="A213">
        <v>212</v>
      </c>
      <c r="B213" t="s">
        <v>6</v>
      </c>
      <c r="C213" t="s">
        <v>7</v>
      </c>
      <c r="D213">
        <v>2613</v>
      </c>
      <c r="E213" s="1">
        <v>42733</v>
      </c>
      <c r="F213" t="s">
        <v>17</v>
      </c>
    </row>
    <row r="214" spans="1:6" x14ac:dyDescent="0.25">
      <c r="A214">
        <v>213</v>
      </c>
      <c r="B214" t="s">
        <v>6</v>
      </c>
      <c r="C214" t="s">
        <v>7</v>
      </c>
      <c r="D214">
        <v>339</v>
      </c>
      <c r="E214" s="1">
        <v>42734</v>
      </c>
      <c r="F214" t="s">
        <v>17</v>
      </c>
    </row>
    <row r="215" spans="1:6" x14ac:dyDescent="0.25">
      <c r="A215">
        <v>214</v>
      </c>
      <c r="B215" t="s">
        <v>76</v>
      </c>
      <c r="C215" t="s">
        <v>12</v>
      </c>
      <c r="D215">
        <v>6000</v>
      </c>
      <c r="E215" s="1">
        <v>42736</v>
      </c>
      <c r="F215" t="s">
        <v>20</v>
      </c>
    </row>
    <row r="216" spans="1:6" x14ac:dyDescent="0.25">
      <c r="A216">
        <v>215</v>
      </c>
      <c r="B216" t="s">
        <v>77</v>
      </c>
      <c r="C216" t="s">
        <v>12</v>
      </c>
      <c r="D216">
        <v>2300</v>
      </c>
      <c r="E216" s="1">
        <v>42736</v>
      </c>
      <c r="F216" t="s">
        <v>20</v>
      </c>
    </row>
    <row r="217" spans="1:6" x14ac:dyDescent="0.25">
      <c r="A217">
        <v>216</v>
      </c>
      <c r="B217" t="s">
        <v>19</v>
      </c>
      <c r="C217" t="s">
        <v>12</v>
      </c>
      <c r="D217">
        <v>8752</v>
      </c>
      <c r="E217" s="1">
        <v>42726</v>
      </c>
      <c r="F217" t="s">
        <v>15</v>
      </c>
    </row>
    <row r="218" spans="1:6" x14ac:dyDescent="0.25">
      <c r="A218">
        <v>217</v>
      </c>
      <c r="B218" t="s">
        <v>6</v>
      </c>
      <c r="C218" t="s">
        <v>7</v>
      </c>
      <c r="D218">
        <v>9127</v>
      </c>
      <c r="E218" s="1">
        <v>42729</v>
      </c>
      <c r="F218" t="s">
        <v>8</v>
      </c>
    </row>
    <row r="219" spans="1:6" x14ac:dyDescent="0.25">
      <c r="A219">
        <v>218</v>
      </c>
      <c r="B219" t="s">
        <v>78</v>
      </c>
      <c r="C219" t="s">
        <v>7</v>
      </c>
      <c r="D219">
        <v>9127</v>
      </c>
      <c r="E219" s="1">
        <v>42729</v>
      </c>
      <c r="F219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14325-1FDE-4C74-A155-6BC7060983BA}">
  <sheetPr codeName="Sheet6"/>
  <dimension ref="A1:R219"/>
  <sheetViews>
    <sheetView topLeftCell="E1" workbookViewId="0">
      <selection activeCell="K15" sqref="K15"/>
    </sheetView>
  </sheetViews>
  <sheetFormatPr defaultRowHeight="15" x14ac:dyDescent="0.25"/>
  <cols>
    <col min="1" max="1" width="10.5703125" customWidth="1"/>
    <col min="2" max="2" width="10" customWidth="1"/>
    <col min="3" max="3" width="11" bestFit="1" customWidth="1"/>
    <col min="4" max="4" width="10.28515625" customWidth="1"/>
    <col min="5" max="5" width="17.42578125" customWidth="1"/>
    <col min="6" max="6" width="18" customWidth="1"/>
    <col min="10" max="11" width="13.140625" bestFit="1" customWidth="1"/>
    <col min="12" max="12" width="14.85546875" bestFit="1" customWidth="1"/>
    <col min="13" max="13" width="15.42578125" bestFit="1" customWidth="1"/>
    <col min="14" max="14" width="14.85546875" bestFit="1" customWidth="1"/>
    <col min="15" max="15" width="9.140625" bestFit="1" customWidth="1"/>
    <col min="16" max="16" width="12.5703125" bestFit="1" customWidth="1"/>
    <col min="17" max="17" width="15.5703125" bestFit="1" customWidth="1"/>
    <col min="18" max="18" width="13.14062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4" x14ac:dyDescent="0.25">
      <c r="A2">
        <v>1</v>
      </c>
      <c r="B2" t="s">
        <v>6</v>
      </c>
      <c r="C2" t="s">
        <v>7</v>
      </c>
      <c r="D2">
        <v>4270</v>
      </c>
      <c r="E2" s="1">
        <v>42375</v>
      </c>
      <c r="F2" t="s">
        <v>8</v>
      </c>
    </row>
    <row r="3" spans="1:14" x14ac:dyDescent="0.25">
      <c r="A3">
        <v>2</v>
      </c>
      <c r="B3" t="s">
        <v>9</v>
      </c>
      <c r="C3" t="s">
        <v>7</v>
      </c>
      <c r="D3">
        <v>8239</v>
      </c>
      <c r="E3" s="1">
        <v>42376</v>
      </c>
      <c r="F3" t="s">
        <v>10</v>
      </c>
      <c r="J3" s="29" t="s">
        <v>101</v>
      </c>
      <c r="K3" t="s">
        <v>126</v>
      </c>
      <c r="L3" t="s">
        <v>127</v>
      </c>
      <c r="M3" t="s">
        <v>128</v>
      </c>
      <c r="N3" t="s">
        <v>130</v>
      </c>
    </row>
    <row r="4" spans="1:14" x14ac:dyDescent="0.25">
      <c r="A4">
        <v>3</v>
      </c>
      <c r="B4" t="s">
        <v>11</v>
      </c>
      <c r="C4" t="s">
        <v>12</v>
      </c>
      <c r="D4">
        <v>617</v>
      </c>
      <c r="E4" s="1">
        <v>42377</v>
      </c>
      <c r="F4" t="s">
        <v>8</v>
      </c>
      <c r="J4" s="4" t="s">
        <v>17</v>
      </c>
      <c r="K4" s="30">
        <v>131713</v>
      </c>
      <c r="L4" s="30">
        <v>4878.2592592592591</v>
      </c>
      <c r="M4" s="30">
        <v>9400</v>
      </c>
      <c r="N4" s="30">
        <v>339</v>
      </c>
    </row>
    <row r="5" spans="1:14" x14ac:dyDescent="0.25">
      <c r="A5">
        <v>4</v>
      </c>
      <c r="B5" t="s">
        <v>11</v>
      </c>
      <c r="C5" t="s">
        <v>12</v>
      </c>
      <c r="D5">
        <v>8384</v>
      </c>
      <c r="E5" s="1">
        <v>42379</v>
      </c>
      <c r="F5" t="s">
        <v>13</v>
      </c>
      <c r="J5" s="4" t="s">
        <v>13</v>
      </c>
      <c r="K5" s="30">
        <v>94745</v>
      </c>
      <c r="L5" s="30">
        <v>4737.25</v>
      </c>
      <c r="M5" s="30">
        <v>9990</v>
      </c>
      <c r="N5" s="30">
        <v>135</v>
      </c>
    </row>
    <row r="6" spans="1:14" x14ac:dyDescent="0.25">
      <c r="A6">
        <v>5</v>
      </c>
      <c r="B6" t="s">
        <v>14</v>
      </c>
      <c r="C6" t="s">
        <v>7</v>
      </c>
      <c r="D6">
        <v>2626</v>
      </c>
      <c r="E6" s="1">
        <v>42379</v>
      </c>
      <c r="F6" t="s">
        <v>15</v>
      </c>
      <c r="J6" s="4" t="s">
        <v>20</v>
      </c>
      <c r="K6" s="30">
        <v>149356</v>
      </c>
      <c r="L6" s="30">
        <v>4978.5333333333338</v>
      </c>
      <c r="M6" s="30">
        <v>9543</v>
      </c>
      <c r="N6" s="30">
        <v>107</v>
      </c>
    </row>
    <row r="7" spans="1:14" x14ac:dyDescent="0.25">
      <c r="A7">
        <v>6</v>
      </c>
      <c r="B7" t="s">
        <v>16</v>
      </c>
      <c r="C7" t="s">
        <v>12</v>
      </c>
      <c r="D7">
        <v>3610</v>
      </c>
      <c r="E7" s="1">
        <v>42380</v>
      </c>
      <c r="F7" t="s">
        <v>8</v>
      </c>
      <c r="J7" s="4" t="s">
        <v>15</v>
      </c>
      <c r="K7" s="30">
        <v>163920</v>
      </c>
      <c r="L7" s="30">
        <v>4821.1764705882351</v>
      </c>
      <c r="M7" s="30">
        <v>9630</v>
      </c>
      <c r="N7" s="30">
        <v>277</v>
      </c>
    </row>
    <row r="8" spans="1:14" x14ac:dyDescent="0.25">
      <c r="A8">
        <v>7</v>
      </c>
      <c r="B8" t="s">
        <v>9</v>
      </c>
      <c r="C8" t="s">
        <v>7</v>
      </c>
      <c r="D8">
        <v>9062</v>
      </c>
      <c r="E8" s="1">
        <v>42380</v>
      </c>
      <c r="F8" t="s">
        <v>17</v>
      </c>
      <c r="J8" s="4" t="s">
        <v>18</v>
      </c>
      <c r="K8" s="30">
        <v>66782</v>
      </c>
      <c r="L8" s="30">
        <v>4770.1428571428569</v>
      </c>
      <c r="M8" s="30">
        <v>8663</v>
      </c>
      <c r="N8" s="30">
        <v>850</v>
      </c>
    </row>
    <row r="9" spans="1:14" x14ac:dyDescent="0.25">
      <c r="A9">
        <v>8</v>
      </c>
      <c r="B9" t="s">
        <v>11</v>
      </c>
      <c r="C9" t="s">
        <v>12</v>
      </c>
      <c r="D9">
        <v>6906</v>
      </c>
      <c r="E9" s="1">
        <v>42385</v>
      </c>
      <c r="F9" t="s">
        <v>18</v>
      </c>
      <c r="J9" s="4" t="s">
        <v>10</v>
      </c>
      <c r="K9" s="30">
        <v>173137</v>
      </c>
      <c r="L9" s="30">
        <v>5092.2647058823532</v>
      </c>
      <c r="M9" s="30">
        <v>9405</v>
      </c>
      <c r="N9" s="30">
        <v>220</v>
      </c>
    </row>
    <row r="10" spans="1:14" x14ac:dyDescent="0.25">
      <c r="A10">
        <v>9</v>
      </c>
      <c r="B10" t="s">
        <v>19</v>
      </c>
      <c r="C10" t="s">
        <v>12</v>
      </c>
      <c r="D10">
        <v>2417</v>
      </c>
      <c r="E10" s="1">
        <v>42385</v>
      </c>
      <c r="F10" t="s">
        <v>20</v>
      </c>
      <c r="J10" s="4" t="s">
        <v>8</v>
      </c>
      <c r="K10" s="30">
        <v>285387</v>
      </c>
      <c r="L10" s="30">
        <v>4837.0677966101694</v>
      </c>
      <c r="M10" s="30">
        <v>9333</v>
      </c>
      <c r="N10" s="30">
        <v>235</v>
      </c>
    </row>
    <row r="11" spans="1:14" x14ac:dyDescent="0.25">
      <c r="A11">
        <v>10</v>
      </c>
      <c r="B11" t="s">
        <v>19</v>
      </c>
      <c r="C11" t="s">
        <v>12</v>
      </c>
      <c r="D11">
        <v>7431</v>
      </c>
      <c r="E11" s="1">
        <v>42385</v>
      </c>
      <c r="F11" t="s">
        <v>13</v>
      </c>
      <c r="J11" s="4" t="s">
        <v>102</v>
      </c>
      <c r="K11" s="30">
        <v>1065040</v>
      </c>
      <c r="L11" s="30">
        <v>4885.5045871559632</v>
      </c>
      <c r="M11" s="30">
        <v>9990</v>
      </c>
      <c r="N11" s="30">
        <v>107</v>
      </c>
    </row>
    <row r="12" spans="1:14" x14ac:dyDescent="0.25">
      <c r="A12">
        <v>11</v>
      </c>
      <c r="B12" t="s">
        <v>11</v>
      </c>
      <c r="C12" t="s">
        <v>12</v>
      </c>
      <c r="D12">
        <v>8250</v>
      </c>
      <c r="E12" s="1">
        <v>42385</v>
      </c>
      <c r="F12" t="s">
        <v>15</v>
      </c>
    </row>
    <row r="13" spans="1:14" x14ac:dyDescent="0.25">
      <c r="A13">
        <v>12</v>
      </c>
      <c r="B13" t="s">
        <v>9</v>
      </c>
      <c r="C13" t="s">
        <v>7</v>
      </c>
      <c r="D13">
        <v>7012</v>
      </c>
      <c r="E13" s="1">
        <v>42387</v>
      </c>
      <c r="F13" t="s">
        <v>8</v>
      </c>
    </row>
    <row r="14" spans="1:14" x14ac:dyDescent="0.25">
      <c r="A14">
        <v>13</v>
      </c>
      <c r="B14" t="s">
        <v>6</v>
      </c>
      <c r="C14" t="s">
        <v>7</v>
      </c>
      <c r="D14">
        <v>1903</v>
      </c>
      <c r="E14" s="1">
        <v>42389</v>
      </c>
      <c r="F14" t="s">
        <v>15</v>
      </c>
      <c r="J14" s="29" t="s">
        <v>101</v>
      </c>
      <c r="K14" t="s">
        <v>129</v>
      </c>
      <c r="L14" t="s">
        <v>103</v>
      </c>
    </row>
    <row r="15" spans="1:14" x14ac:dyDescent="0.25">
      <c r="A15">
        <v>14</v>
      </c>
      <c r="B15" t="s">
        <v>9</v>
      </c>
      <c r="C15" t="s">
        <v>7</v>
      </c>
      <c r="D15">
        <v>2824</v>
      </c>
      <c r="E15" s="1">
        <v>42391</v>
      </c>
      <c r="F15" t="s">
        <v>13</v>
      </c>
      <c r="J15" s="4" t="s">
        <v>12</v>
      </c>
      <c r="K15" s="30">
        <v>6</v>
      </c>
      <c r="L15" s="30">
        <v>710121</v>
      </c>
    </row>
    <row r="16" spans="1:14" x14ac:dyDescent="0.25">
      <c r="A16">
        <v>15</v>
      </c>
      <c r="B16" t="s">
        <v>19</v>
      </c>
      <c r="C16" t="s">
        <v>12</v>
      </c>
      <c r="D16">
        <v>6946</v>
      </c>
      <c r="E16" s="1">
        <v>42393</v>
      </c>
      <c r="F16" t="s">
        <v>20</v>
      </c>
      <c r="J16" s="4" t="s">
        <v>7</v>
      </c>
      <c r="K16" s="30">
        <v>4</v>
      </c>
      <c r="L16" s="30">
        <v>354919</v>
      </c>
    </row>
    <row r="17" spans="1:18" x14ac:dyDescent="0.25">
      <c r="A17">
        <v>16</v>
      </c>
      <c r="B17" t="s">
        <v>11</v>
      </c>
      <c r="C17" t="s">
        <v>12</v>
      </c>
      <c r="D17">
        <v>2320</v>
      </c>
      <c r="E17" s="1">
        <v>42396</v>
      </c>
      <c r="F17" t="s">
        <v>10</v>
      </c>
      <c r="J17" s="4" t="s">
        <v>102</v>
      </c>
      <c r="K17" s="30">
        <v>10</v>
      </c>
      <c r="L17" s="30">
        <v>1065040</v>
      </c>
    </row>
    <row r="18" spans="1:18" x14ac:dyDescent="0.25">
      <c r="A18">
        <v>17</v>
      </c>
      <c r="B18" t="s">
        <v>11</v>
      </c>
      <c r="C18" t="s">
        <v>12</v>
      </c>
      <c r="D18">
        <v>2116</v>
      </c>
      <c r="E18" s="1">
        <v>42397</v>
      </c>
      <c r="F18" t="s">
        <v>8</v>
      </c>
    </row>
    <row r="19" spans="1:18" x14ac:dyDescent="0.25">
      <c r="A19">
        <v>18</v>
      </c>
      <c r="B19" t="s">
        <v>11</v>
      </c>
      <c r="C19" t="s">
        <v>12</v>
      </c>
      <c r="D19">
        <v>1135</v>
      </c>
      <c r="E19" s="1">
        <v>42399</v>
      </c>
      <c r="F19" t="s">
        <v>10</v>
      </c>
    </row>
    <row r="20" spans="1:18" x14ac:dyDescent="0.25">
      <c r="A20">
        <v>19</v>
      </c>
      <c r="B20" t="s">
        <v>9</v>
      </c>
      <c r="C20" t="s">
        <v>7</v>
      </c>
      <c r="D20">
        <v>3595</v>
      </c>
      <c r="E20" s="1">
        <v>42399</v>
      </c>
      <c r="F20" t="s">
        <v>10</v>
      </c>
    </row>
    <row r="21" spans="1:18" x14ac:dyDescent="0.25">
      <c r="A21">
        <v>20</v>
      </c>
      <c r="B21" t="s">
        <v>19</v>
      </c>
      <c r="C21" t="s">
        <v>12</v>
      </c>
      <c r="D21">
        <v>1161</v>
      </c>
      <c r="E21" s="1">
        <v>42402</v>
      </c>
      <c r="F21" t="s">
        <v>8</v>
      </c>
      <c r="J21" s="29" t="s">
        <v>103</v>
      </c>
      <c r="L21" s="29" t="s">
        <v>5</v>
      </c>
    </row>
    <row r="22" spans="1:18" x14ac:dyDescent="0.25">
      <c r="A22">
        <v>21</v>
      </c>
      <c r="B22" t="s">
        <v>16</v>
      </c>
      <c r="C22" t="s">
        <v>12</v>
      </c>
      <c r="D22">
        <v>2256</v>
      </c>
      <c r="E22" s="1">
        <v>42404</v>
      </c>
      <c r="F22" t="s">
        <v>20</v>
      </c>
      <c r="J22" s="29" t="s">
        <v>2</v>
      </c>
      <c r="K22" s="29" t="s">
        <v>1</v>
      </c>
      <c r="L22" t="s">
        <v>17</v>
      </c>
      <c r="M22" t="s">
        <v>13</v>
      </c>
      <c r="N22" t="s">
        <v>20</v>
      </c>
      <c r="O22" t="s">
        <v>15</v>
      </c>
      <c r="P22" t="s">
        <v>18</v>
      </c>
      <c r="Q22" t="s">
        <v>10</v>
      </c>
      <c r="R22" t="s">
        <v>8</v>
      </c>
    </row>
    <row r="23" spans="1:18" x14ac:dyDescent="0.25">
      <c r="A23">
        <v>22</v>
      </c>
      <c r="B23" t="s">
        <v>11</v>
      </c>
      <c r="C23" t="s">
        <v>12</v>
      </c>
      <c r="D23">
        <v>1004</v>
      </c>
      <c r="E23" s="1">
        <v>42411</v>
      </c>
      <c r="F23" t="s">
        <v>18</v>
      </c>
      <c r="J23" t="s">
        <v>12</v>
      </c>
      <c r="L23" s="30"/>
      <c r="M23" s="30"/>
      <c r="N23" s="30"/>
      <c r="O23" s="30"/>
      <c r="P23" s="30"/>
      <c r="Q23" s="30"/>
      <c r="R23" s="30"/>
    </row>
    <row r="24" spans="1:18" x14ac:dyDescent="0.25">
      <c r="A24">
        <v>23</v>
      </c>
      <c r="B24" t="s">
        <v>11</v>
      </c>
      <c r="C24" t="s">
        <v>12</v>
      </c>
      <c r="D24">
        <v>3642</v>
      </c>
      <c r="E24" s="1">
        <v>42414</v>
      </c>
      <c r="F24" t="s">
        <v>13</v>
      </c>
      <c r="K24" t="s">
        <v>19</v>
      </c>
      <c r="L24" s="30">
        <v>20634</v>
      </c>
      <c r="M24" s="30">
        <v>24867</v>
      </c>
      <c r="N24" s="30">
        <v>80193</v>
      </c>
      <c r="O24" s="30">
        <v>17834</v>
      </c>
      <c r="P24" s="30">
        <v>10332</v>
      </c>
      <c r="Q24" s="30">
        <v>17534</v>
      </c>
      <c r="R24" s="30">
        <v>28615</v>
      </c>
    </row>
    <row r="25" spans="1:18" x14ac:dyDescent="0.25">
      <c r="A25">
        <v>24</v>
      </c>
      <c r="B25" t="s">
        <v>11</v>
      </c>
      <c r="C25" t="s">
        <v>12</v>
      </c>
      <c r="D25">
        <v>4582</v>
      </c>
      <c r="E25" s="1">
        <v>42417</v>
      </c>
      <c r="F25" t="s">
        <v>8</v>
      </c>
      <c r="K25" t="s">
        <v>11</v>
      </c>
      <c r="L25" s="30">
        <v>52721</v>
      </c>
      <c r="M25" s="30">
        <v>33775</v>
      </c>
      <c r="N25" s="30">
        <v>36094</v>
      </c>
      <c r="O25" s="30">
        <v>39686</v>
      </c>
      <c r="P25" s="30">
        <v>40050</v>
      </c>
      <c r="Q25" s="30">
        <v>42908</v>
      </c>
      <c r="R25" s="30">
        <v>95061</v>
      </c>
    </row>
    <row r="26" spans="1:18" x14ac:dyDescent="0.25">
      <c r="A26">
        <v>25</v>
      </c>
      <c r="B26" t="s">
        <v>14</v>
      </c>
      <c r="C26" t="s">
        <v>7</v>
      </c>
      <c r="D26">
        <v>3559</v>
      </c>
      <c r="E26" s="1">
        <v>42417</v>
      </c>
      <c r="F26" t="s">
        <v>10</v>
      </c>
      <c r="K26" t="s">
        <v>77</v>
      </c>
      <c r="L26" s="30"/>
      <c r="M26" s="30"/>
      <c r="N26" s="30">
        <v>2300</v>
      </c>
      <c r="O26" s="30"/>
      <c r="P26" s="30"/>
      <c r="Q26" s="30"/>
      <c r="R26" s="30"/>
    </row>
    <row r="27" spans="1:18" x14ac:dyDescent="0.25">
      <c r="A27">
        <v>26</v>
      </c>
      <c r="B27" t="s">
        <v>6</v>
      </c>
      <c r="C27" t="s">
        <v>7</v>
      </c>
      <c r="D27">
        <v>5154</v>
      </c>
      <c r="E27" s="1">
        <v>42417</v>
      </c>
      <c r="F27" t="s">
        <v>17</v>
      </c>
      <c r="K27" t="s">
        <v>76</v>
      </c>
      <c r="L27" s="30"/>
      <c r="M27" s="30"/>
      <c r="N27" s="30">
        <v>6000</v>
      </c>
      <c r="O27" s="30"/>
      <c r="P27" s="30"/>
      <c r="Q27" s="30"/>
      <c r="R27" s="30"/>
    </row>
    <row r="28" spans="1:18" x14ac:dyDescent="0.25">
      <c r="A28">
        <v>27</v>
      </c>
      <c r="B28" t="s">
        <v>21</v>
      </c>
      <c r="C28" t="s">
        <v>12</v>
      </c>
      <c r="D28">
        <v>7388</v>
      </c>
      <c r="E28" s="1">
        <v>42418</v>
      </c>
      <c r="F28" t="s">
        <v>20</v>
      </c>
      <c r="K28" t="s">
        <v>21</v>
      </c>
      <c r="L28" s="30">
        <v>9186</v>
      </c>
      <c r="M28" s="30">
        <v>3767</v>
      </c>
      <c r="N28" s="30">
        <v>7388</v>
      </c>
      <c r="O28" s="30">
        <v>8775</v>
      </c>
      <c r="P28" s="30"/>
      <c r="Q28" s="30">
        <v>5600</v>
      </c>
      <c r="R28" s="30">
        <v>22363</v>
      </c>
    </row>
    <row r="29" spans="1:18" x14ac:dyDescent="0.25">
      <c r="A29">
        <v>28</v>
      </c>
      <c r="B29" t="s">
        <v>14</v>
      </c>
      <c r="C29" t="s">
        <v>7</v>
      </c>
      <c r="D29">
        <v>7163</v>
      </c>
      <c r="E29" s="1">
        <v>42418</v>
      </c>
      <c r="F29" t="s">
        <v>8</v>
      </c>
      <c r="K29" t="s">
        <v>16</v>
      </c>
      <c r="L29" s="30">
        <v>8680</v>
      </c>
      <c r="M29" s="30">
        <v>19929</v>
      </c>
      <c r="N29" s="30">
        <v>2256</v>
      </c>
      <c r="O29" s="30">
        <v>8887</v>
      </c>
      <c r="P29" s="30">
        <v>12010</v>
      </c>
      <c r="Q29" s="30">
        <v>21744</v>
      </c>
      <c r="R29" s="30">
        <v>30932</v>
      </c>
    </row>
    <row r="30" spans="1:18" x14ac:dyDescent="0.25">
      <c r="A30">
        <v>29</v>
      </c>
      <c r="B30" t="s">
        <v>14</v>
      </c>
      <c r="C30" t="s">
        <v>7</v>
      </c>
      <c r="D30">
        <v>5101</v>
      </c>
      <c r="E30" s="1">
        <v>42420</v>
      </c>
      <c r="F30" t="s">
        <v>15</v>
      </c>
      <c r="J30" t="s">
        <v>7</v>
      </c>
      <c r="L30" s="30"/>
      <c r="M30" s="30"/>
      <c r="N30" s="30"/>
      <c r="O30" s="30"/>
      <c r="P30" s="30"/>
      <c r="Q30" s="30"/>
      <c r="R30" s="30"/>
    </row>
    <row r="31" spans="1:18" x14ac:dyDescent="0.25">
      <c r="A31">
        <v>30</v>
      </c>
      <c r="B31" t="s">
        <v>19</v>
      </c>
      <c r="C31" t="s">
        <v>12</v>
      </c>
      <c r="D31">
        <v>7602</v>
      </c>
      <c r="E31" s="1">
        <v>42421</v>
      </c>
      <c r="F31" t="s">
        <v>20</v>
      </c>
      <c r="K31" t="s">
        <v>14</v>
      </c>
      <c r="L31" s="30">
        <v>14433</v>
      </c>
      <c r="M31" s="30"/>
      <c r="N31" s="30">
        <v>680</v>
      </c>
      <c r="O31" s="30">
        <v>29905</v>
      </c>
      <c r="P31" s="30"/>
      <c r="Q31" s="30">
        <v>5100</v>
      </c>
      <c r="R31" s="30">
        <v>7163</v>
      </c>
    </row>
    <row r="32" spans="1:18" x14ac:dyDescent="0.25">
      <c r="A32">
        <v>31</v>
      </c>
      <c r="B32" t="s">
        <v>21</v>
      </c>
      <c r="C32" t="s">
        <v>12</v>
      </c>
      <c r="D32">
        <v>1641</v>
      </c>
      <c r="E32" s="1">
        <v>42422</v>
      </c>
      <c r="F32" t="s">
        <v>8</v>
      </c>
      <c r="K32" t="s">
        <v>9</v>
      </c>
      <c r="L32" s="30">
        <v>17953</v>
      </c>
      <c r="M32" s="30">
        <v>12407</v>
      </c>
      <c r="N32" s="30">
        <v>5341</v>
      </c>
      <c r="O32" s="30">
        <v>37197</v>
      </c>
      <c r="P32" s="30">
        <v>4390</v>
      </c>
      <c r="Q32" s="30">
        <v>38436</v>
      </c>
      <c r="R32" s="30">
        <v>26715</v>
      </c>
    </row>
    <row r="33" spans="1:18" x14ac:dyDescent="0.25">
      <c r="A33">
        <v>32</v>
      </c>
      <c r="B33" t="s">
        <v>19</v>
      </c>
      <c r="C33" t="s">
        <v>12</v>
      </c>
      <c r="D33">
        <v>8892</v>
      </c>
      <c r="E33" s="1">
        <v>42423</v>
      </c>
      <c r="F33" t="s">
        <v>17</v>
      </c>
      <c r="K33" t="s">
        <v>6</v>
      </c>
      <c r="L33" s="30">
        <v>8106</v>
      </c>
      <c r="M33" s="30"/>
      <c r="N33" s="30">
        <v>9104</v>
      </c>
      <c r="O33" s="30">
        <v>21636</v>
      </c>
      <c r="P33" s="30"/>
      <c r="Q33" s="30">
        <v>41815</v>
      </c>
      <c r="R33" s="30">
        <v>65411</v>
      </c>
    </row>
    <row r="34" spans="1:18" x14ac:dyDescent="0.25">
      <c r="A34">
        <v>33</v>
      </c>
      <c r="B34" t="s">
        <v>19</v>
      </c>
      <c r="C34" t="s">
        <v>12</v>
      </c>
      <c r="D34">
        <v>2060</v>
      </c>
      <c r="E34" s="1">
        <v>42429</v>
      </c>
      <c r="F34" t="s">
        <v>20</v>
      </c>
      <c r="K34" t="s">
        <v>78</v>
      </c>
      <c r="L34" s="30"/>
      <c r="M34" s="30"/>
      <c r="N34" s="30"/>
      <c r="O34" s="30"/>
      <c r="P34" s="30"/>
      <c r="Q34" s="30"/>
      <c r="R34" s="30">
        <v>9127</v>
      </c>
    </row>
    <row r="35" spans="1:18" x14ac:dyDescent="0.25">
      <c r="A35">
        <v>34</v>
      </c>
      <c r="B35" t="s">
        <v>9</v>
      </c>
      <c r="C35" t="s">
        <v>7</v>
      </c>
      <c r="D35">
        <v>1557</v>
      </c>
      <c r="E35" s="1">
        <v>42429</v>
      </c>
      <c r="F35" t="s">
        <v>15</v>
      </c>
    </row>
    <row r="36" spans="1:18" x14ac:dyDescent="0.25">
      <c r="A36">
        <v>35</v>
      </c>
      <c r="B36" t="s">
        <v>19</v>
      </c>
      <c r="C36" t="s">
        <v>12</v>
      </c>
      <c r="D36">
        <v>6509</v>
      </c>
      <c r="E36" s="1">
        <v>42430</v>
      </c>
      <c r="F36" t="s">
        <v>20</v>
      </c>
    </row>
    <row r="37" spans="1:18" x14ac:dyDescent="0.25">
      <c r="A37">
        <v>36</v>
      </c>
      <c r="B37" t="s">
        <v>19</v>
      </c>
      <c r="C37" t="s">
        <v>12</v>
      </c>
      <c r="D37">
        <v>5718</v>
      </c>
      <c r="E37" s="1">
        <v>42433</v>
      </c>
      <c r="F37" t="s">
        <v>17</v>
      </c>
    </row>
    <row r="38" spans="1:18" x14ac:dyDescent="0.25">
      <c r="A38">
        <v>37</v>
      </c>
      <c r="B38" t="s">
        <v>19</v>
      </c>
      <c r="C38" t="s">
        <v>12</v>
      </c>
      <c r="D38">
        <v>7655</v>
      </c>
      <c r="E38" s="1">
        <v>42434</v>
      </c>
      <c r="F38" t="s">
        <v>8</v>
      </c>
      <c r="K38" s="29" t="s">
        <v>104</v>
      </c>
      <c r="L38" s="29" t="s">
        <v>105</v>
      </c>
      <c r="M38" s="29" t="s">
        <v>106</v>
      </c>
      <c r="N38" t="s">
        <v>103</v>
      </c>
    </row>
    <row r="39" spans="1:18" x14ac:dyDescent="0.25">
      <c r="A39">
        <v>38</v>
      </c>
      <c r="B39" t="s">
        <v>6</v>
      </c>
      <c r="C39" t="s">
        <v>7</v>
      </c>
      <c r="D39">
        <v>9116</v>
      </c>
      <c r="E39" s="1">
        <v>42434</v>
      </c>
      <c r="F39" t="s">
        <v>10</v>
      </c>
      <c r="K39" t="s">
        <v>107</v>
      </c>
      <c r="N39" s="30"/>
    </row>
    <row r="40" spans="1:18" x14ac:dyDescent="0.25">
      <c r="A40">
        <v>39</v>
      </c>
      <c r="B40" t="s">
        <v>11</v>
      </c>
      <c r="C40" t="s">
        <v>12</v>
      </c>
      <c r="D40">
        <v>2795</v>
      </c>
      <c r="E40" s="1">
        <v>42444</v>
      </c>
      <c r="F40" t="s">
        <v>8</v>
      </c>
      <c r="L40" t="s">
        <v>108</v>
      </c>
      <c r="N40" s="30"/>
    </row>
    <row r="41" spans="1:18" x14ac:dyDescent="0.25">
      <c r="A41">
        <v>40</v>
      </c>
      <c r="B41" t="s">
        <v>11</v>
      </c>
      <c r="C41" t="s">
        <v>12</v>
      </c>
      <c r="D41">
        <v>5084</v>
      </c>
      <c r="E41" s="1">
        <v>42444</v>
      </c>
      <c r="F41" t="s">
        <v>8</v>
      </c>
      <c r="M41" t="s">
        <v>109</v>
      </c>
      <c r="N41" s="30">
        <v>89663</v>
      </c>
    </row>
    <row r="42" spans="1:18" x14ac:dyDescent="0.25">
      <c r="A42">
        <v>41</v>
      </c>
      <c r="B42" t="s">
        <v>6</v>
      </c>
      <c r="C42" t="s">
        <v>7</v>
      </c>
      <c r="D42">
        <v>8941</v>
      </c>
      <c r="E42" s="1">
        <v>42444</v>
      </c>
      <c r="F42" t="s">
        <v>10</v>
      </c>
      <c r="M42" t="s">
        <v>110</v>
      </c>
      <c r="N42" s="30">
        <v>62762</v>
      </c>
    </row>
    <row r="43" spans="1:18" x14ac:dyDescent="0.25">
      <c r="A43">
        <v>42</v>
      </c>
      <c r="B43" t="s">
        <v>9</v>
      </c>
      <c r="C43" t="s">
        <v>7</v>
      </c>
      <c r="D43">
        <v>5341</v>
      </c>
      <c r="E43" s="1">
        <v>42445</v>
      </c>
      <c r="F43" t="s">
        <v>20</v>
      </c>
      <c r="M43" t="s">
        <v>111</v>
      </c>
      <c r="N43" s="30">
        <v>104566</v>
      </c>
    </row>
    <row r="44" spans="1:18" x14ac:dyDescent="0.25">
      <c r="A44">
        <v>43</v>
      </c>
      <c r="B44" t="s">
        <v>11</v>
      </c>
      <c r="C44" t="s">
        <v>12</v>
      </c>
      <c r="D44">
        <v>135</v>
      </c>
      <c r="E44" s="1">
        <v>42448</v>
      </c>
      <c r="F44" t="s">
        <v>13</v>
      </c>
      <c r="L44" t="s">
        <v>112</v>
      </c>
      <c r="N44" s="30"/>
    </row>
    <row r="45" spans="1:18" x14ac:dyDescent="0.25">
      <c r="A45">
        <v>44</v>
      </c>
      <c r="B45" t="s">
        <v>11</v>
      </c>
      <c r="C45" t="s">
        <v>12</v>
      </c>
      <c r="D45">
        <v>9400</v>
      </c>
      <c r="E45" s="1">
        <v>42448</v>
      </c>
      <c r="F45" t="s">
        <v>17</v>
      </c>
      <c r="M45" t="s">
        <v>113</v>
      </c>
      <c r="N45" s="30">
        <v>49474</v>
      </c>
    </row>
    <row r="46" spans="1:18" x14ac:dyDescent="0.25">
      <c r="A46">
        <v>45</v>
      </c>
      <c r="B46" t="s">
        <v>14</v>
      </c>
      <c r="C46" t="s">
        <v>7</v>
      </c>
      <c r="D46">
        <v>6045</v>
      </c>
      <c r="E46" s="1">
        <v>42450</v>
      </c>
      <c r="F46" t="s">
        <v>15</v>
      </c>
      <c r="M46" t="s">
        <v>114</v>
      </c>
      <c r="N46" s="30">
        <v>203339</v>
      </c>
    </row>
    <row r="47" spans="1:18" x14ac:dyDescent="0.25">
      <c r="A47">
        <v>46</v>
      </c>
      <c r="B47" t="s">
        <v>19</v>
      </c>
      <c r="C47" t="s">
        <v>12</v>
      </c>
      <c r="D47">
        <v>5820</v>
      </c>
      <c r="E47" s="1">
        <v>42451</v>
      </c>
      <c r="F47" t="s">
        <v>18</v>
      </c>
      <c r="M47" t="s">
        <v>115</v>
      </c>
      <c r="N47" s="30">
        <v>51600</v>
      </c>
    </row>
    <row r="48" spans="1:18" x14ac:dyDescent="0.25">
      <c r="A48">
        <v>47</v>
      </c>
      <c r="B48" t="s">
        <v>16</v>
      </c>
      <c r="C48" t="s">
        <v>12</v>
      </c>
      <c r="D48">
        <v>8887</v>
      </c>
      <c r="E48" s="1">
        <v>42452</v>
      </c>
      <c r="F48" t="s">
        <v>15</v>
      </c>
      <c r="L48" t="s">
        <v>116</v>
      </c>
      <c r="N48" s="30"/>
    </row>
    <row r="49" spans="1:14" x14ac:dyDescent="0.25">
      <c r="A49">
        <v>48</v>
      </c>
      <c r="B49" t="s">
        <v>16</v>
      </c>
      <c r="C49" t="s">
        <v>12</v>
      </c>
      <c r="D49">
        <v>6982</v>
      </c>
      <c r="E49" s="1">
        <v>42453</v>
      </c>
      <c r="F49" t="s">
        <v>8</v>
      </c>
      <c r="M49" t="s">
        <v>117</v>
      </c>
      <c r="N49" s="30">
        <v>80735</v>
      </c>
    </row>
    <row r="50" spans="1:14" x14ac:dyDescent="0.25">
      <c r="A50">
        <v>49</v>
      </c>
      <c r="B50" t="s">
        <v>11</v>
      </c>
      <c r="C50" t="s">
        <v>12</v>
      </c>
      <c r="D50">
        <v>4029</v>
      </c>
      <c r="E50" s="1">
        <v>42455</v>
      </c>
      <c r="F50" t="s">
        <v>17</v>
      </c>
      <c r="M50" t="s">
        <v>118</v>
      </c>
      <c r="N50" s="30">
        <v>68994</v>
      </c>
    </row>
    <row r="51" spans="1:14" x14ac:dyDescent="0.25">
      <c r="A51">
        <v>50</v>
      </c>
      <c r="B51" t="s">
        <v>6</v>
      </c>
      <c r="C51" t="s">
        <v>7</v>
      </c>
      <c r="D51">
        <v>3665</v>
      </c>
      <c r="E51" s="1">
        <v>42455</v>
      </c>
      <c r="F51" t="s">
        <v>15</v>
      </c>
      <c r="M51" t="s">
        <v>119</v>
      </c>
      <c r="N51" s="30">
        <v>102433</v>
      </c>
    </row>
    <row r="52" spans="1:14" x14ac:dyDescent="0.25">
      <c r="A52">
        <v>51</v>
      </c>
      <c r="B52" t="s">
        <v>11</v>
      </c>
      <c r="C52" t="s">
        <v>12</v>
      </c>
      <c r="D52">
        <v>4781</v>
      </c>
      <c r="E52" s="1">
        <v>42458</v>
      </c>
      <c r="F52" t="s">
        <v>20</v>
      </c>
      <c r="L52" t="s">
        <v>120</v>
      </c>
      <c r="N52" s="30"/>
    </row>
    <row r="53" spans="1:14" x14ac:dyDescent="0.25">
      <c r="A53">
        <v>52</v>
      </c>
      <c r="B53" t="s">
        <v>21</v>
      </c>
      <c r="C53" t="s">
        <v>12</v>
      </c>
      <c r="D53">
        <v>3663</v>
      </c>
      <c r="E53" s="1">
        <v>42459</v>
      </c>
      <c r="F53" t="s">
        <v>17</v>
      </c>
      <c r="M53" t="s">
        <v>121</v>
      </c>
      <c r="N53" s="30">
        <v>52615</v>
      </c>
    </row>
    <row r="54" spans="1:14" x14ac:dyDescent="0.25">
      <c r="A54">
        <v>53</v>
      </c>
      <c r="B54" t="s">
        <v>19</v>
      </c>
      <c r="C54" t="s">
        <v>12</v>
      </c>
      <c r="D54">
        <v>6331</v>
      </c>
      <c r="E54" s="1">
        <v>42461</v>
      </c>
      <c r="F54" t="s">
        <v>20</v>
      </c>
      <c r="M54" t="s">
        <v>122</v>
      </c>
      <c r="N54" s="30">
        <v>73740</v>
      </c>
    </row>
    <row r="55" spans="1:14" x14ac:dyDescent="0.25">
      <c r="A55">
        <v>54</v>
      </c>
      <c r="B55" t="s">
        <v>19</v>
      </c>
      <c r="C55" t="s">
        <v>12</v>
      </c>
      <c r="D55">
        <v>4364</v>
      </c>
      <c r="E55" s="1">
        <v>42461</v>
      </c>
      <c r="F55" t="s">
        <v>13</v>
      </c>
      <c r="M55" t="s">
        <v>123</v>
      </c>
      <c r="N55" s="30">
        <v>116819</v>
      </c>
    </row>
    <row r="56" spans="1:14" x14ac:dyDescent="0.25">
      <c r="A56">
        <v>55</v>
      </c>
      <c r="B56" t="s">
        <v>6</v>
      </c>
      <c r="C56" t="s">
        <v>7</v>
      </c>
      <c r="D56">
        <v>607</v>
      </c>
      <c r="E56" s="1">
        <v>42463</v>
      </c>
      <c r="F56" t="s">
        <v>10</v>
      </c>
      <c r="K56" t="s">
        <v>124</v>
      </c>
      <c r="N56" s="30"/>
    </row>
    <row r="57" spans="1:14" x14ac:dyDescent="0.25">
      <c r="A57">
        <v>56</v>
      </c>
      <c r="B57" t="s">
        <v>11</v>
      </c>
      <c r="C57" t="s">
        <v>12</v>
      </c>
      <c r="D57">
        <v>1054</v>
      </c>
      <c r="E57" s="1">
        <v>42466</v>
      </c>
      <c r="F57" t="s">
        <v>18</v>
      </c>
      <c r="L57" t="s">
        <v>108</v>
      </c>
      <c r="N57" s="30"/>
    </row>
    <row r="58" spans="1:14" x14ac:dyDescent="0.25">
      <c r="A58">
        <v>57</v>
      </c>
      <c r="B58" t="s">
        <v>6</v>
      </c>
      <c r="C58" t="s">
        <v>7</v>
      </c>
      <c r="D58">
        <v>7659</v>
      </c>
      <c r="E58" s="1">
        <v>42466</v>
      </c>
      <c r="F58" t="s">
        <v>8</v>
      </c>
      <c r="M58" t="s">
        <v>109</v>
      </c>
      <c r="N58" s="30">
        <v>8300</v>
      </c>
    </row>
    <row r="59" spans="1:14" x14ac:dyDescent="0.25">
      <c r="A59">
        <v>58</v>
      </c>
      <c r="B59" t="s">
        <v>9</v>
      </c>
      <c r="C59" t="s">
        <v>7</v>
      </c>
      <c r="D59">
        <v>277</v>
      </c>
      <c r="E59" s="1">
        <v>42472</v>
      </c>
      <c r="F59" t="s">
        <v>15</v>
      </c>
    </row>
    <row r="60" spans="1:14" x14ac:dyDescent="0.25">
      <c r="A60">
        <v>59</v>
      </c>
      <c r="B60" t="s">
        <v>11</v>
      </c>
      <c r="C60" t="s">
        <v>12</v>
      </c>
      <c r="D60">
        <v>235</v>
      </c>
      <c r="E60" s="1">
        <v>42477</v>
      </c>
      <c r="F60" t="s">
        <v>8</v>
      </c>
    </row>
    <row r="61" spans="1:14" x14ac:dyDescent="0.25">
      <c r="A61">
        <v>60</v>
      </c>
      <c r="B61" t="s">
        <v>16</v>
      </c>
      <c r="C61" t="s">
        <v>12</v>
      </c>
      <c r="D61">
        <v>1113</v>
      </c>
      <c r="E61" s="1">
        <v>42478</v>
      </c>
      <c r="F61" t="s">
        <v>17</v>
      </c>
    </row>
    <row r="62" spans="1:14" x14ac:dyDescent="0.25">
      <c r="A62">
        <v>61</v>
      </c>
      <c r="B62" t="s">
        <v>19</v>
      </c>
      <c r="C62" t="s">
        <v>12</v>
      </c>
      <c r="D62">
        <v>1128</v>
      </c>
      <c r="E62" s="1">
        <v>42481</v>
      </c>
      <c r="F62" t="s">
        <v>8</v>
      </c>
    </row>
    <row r="63" spans="1:14" x14ac:dyDescent="0.25">
      <c r="A63">
        <v>62</v>
      </c>
      <c r="B63" t="s">
        <v>9</v>
      </c>
      <c r="C63" t="s">
        <v>7</v>
      </c>
      <c r="D63">
        <v>9231</v>
      </c>
      <c r="E63" s="1">
        <v>42482</v>
      </c>
      <c r="F63" t="s">
        <v>13</v>
      </c>
    </row>
    <row r="64" spans="1:14" x14ac:dyDescent="0.25">
      <c r="A64">
        <v>63</v>
      </c>
      <c r="B64" t="s">
        <v>11</v>
      </c>
      <c r="C64" t="s">
        <v>12</v>
      </c>
      <c r="D64">
        <v>4387</v>
      </c>
      <c r="E64" s="1">
        <v>42483</v>
      </c>
      <c r="F64" t="s">
        <v>8</v>
      </c>
    </row>
    <row r="65" spans="1:6" x14ac:dyDescent="0.25">
      <c r="A65">
        <v>64</v>
      </c>
      <c r="B65" t="s">
        <v>19</v>
      </c>
      <c r="C65" t="s">
        <v>12</v>
      </c>
      <c r="D65">
        <v>2763</v>
      </c>
      <c r="E65" s="1">
        <v>42485</v>
      </c>
      <c r="F65" t="s">
        <v>13</v>
      </c>
    </row>
    <row r="66" spans="1:6" x14ac:dyDescent="0.25">
      <c r="A66">
        <v>65</v>
      </c>
      <c r="B66" t="s">
        <v>11</v>
      </c>
      <c r="C66" t="s">
        <v>12</v>
      </c>
      <c r="D66">
        <v>7898</v>
      </c>
      <c r="E66" s="1">
        <v>42487</v>
      </c>
      <c r="F66" t="s">
        <v>10</v>
      </c>
    </row>
    <row r="67" spans="1:6" x14ac:dyDescent="0.25">
      <c r="A67">
        <v>66</v>
      </c>
      <c r="B67" t="s">
        <v>11</v>
      </c>
      <c r="C67" t="s">
        <v>12</v>
      </c>
      <c r="D67">
        <v>2427</v>
      </c>
      <c r="E67" s="1">
        <v>42490</v>
      </c>
      <c r="F67" t="s">
        <v>20</v>
      </c>
    </row>
    <row r="68" spans="1:6" x14ac:dyDescent="0.25">
      <c r="A68">
        <v>67</v>
      </c>
      <c r="B68" t="s">
        <v>11</v>
      </c>
      <c r="C68" t="s">
        <v>12</v>
      </c>
      <c r="D68">
        <v>8663</v>
      </c>
      <c r="E68" s="1">
        <v>42491</v>
      </c>
      <c r="F68" t="s">
        <v>18</v>
      </c>
    </row>
    <row r="69" spans="1:6" x14ac:dyDescent="0.25">
      <c r="A69">
        <v>68</v>
      </c>
      <c r="B69" t="s">
        <v>6</v>
      </c>
      <c r="C69" t="s">
        <v>7</v>
      </c>
      <c r="D69">
        <v>2789</v>
      </c>
      <c r="E69" s="1">
        <v>42491</v>
      </c>
      <c r="F69" t="s">
        <v>15</v>
      </c>
    </row>
    <row r="70" spans="1:6" x14ac:dyDescent="0.25">
      <c r="A70">
        <v>69</v>
      </c>
      <c r="B70" t="s">
        <v>11</v>
      </c>
      <c r="C70" t="s">
        <v>12</v>
      </c>
      <c r="D70">
        <v>4054</v>
      </c>
      <c r="E70" s="1">
        <v>42492</v>
      </c>
      <c r="F70" t="s">
        <v>8</v>
      </c>
    </row>
    <row r="71" spans="1:6" x14ac:dyDescent="0.25">
      <c r="A71">
        <v>70</v>
      </c>
      <c r="B71" t="s">
        <v>21</v>
      </c>
      <c r="C71" t="s">
        <v>12</v>
      </c>
      <c r="D71">
        <v>2262</v>
      </c>
      <c r="E71" s="1">
        <v>42492</v>
      </c>
      <c r="F71" t="s">
        <v>8</v>
      </c>
    </row>
    <row r="72" spans="1:6" x14ac:dyDescent="0.25">
      <c r="A72">
        <v>71</v>
      </c>
      <c r="B72" t="s">
        <v>21</v>
      </c>
      <c r="C72" t="s">
        <v>12</v>
      </c>
      <c r="D72">
        <v>5600</v>
      </c>
      <c r="E72" s="1">
        <v>42492</v>
      </c>
      <c r="F72" t="s">
        <v>10</v>
      </c>
    </row>
    <row r="73" spans="1:6" x14ac:dyDescent="0.25">
      <c r="A73">
        <v>72</v>
      </c>
      <c r="B73" t="s">
        <v>11</v>
      </c>
      <c r="C73" t="s">
        <v>12</v>
      </c>
      <c r="D73">
        <v>5787</v>
      </c>
      <c r="E73" s="1">
        <v>42493</v>
      </c>
      <c r="F73" t="s">
        <v>8</v>
      </c>
    </row>
    <row r="74" spans="1:6" x14ac:dyDescent="0.25">
      <c r="A74">
        <v>73</v>
      </c>
      <c r="B74" t="s">
        <v>16</v>
      </c>
      <c r="C74" t="s">
        <v>12</v>
      </c>
      <c r="D74">
        <v>6295</v>
      </c>
      <c r="E74" s="1">
        <v>42493</v>
      </c>
      <c r="F74" t="s">
        <v>13</v>
      </c>
    </row>
    <row r="75" spans="1:6" x14ac:dyDescent="0.25">
      <c r="A75">
        <v>74</v>
      </c>
      <c r="B75" t="s">
        <v>11</v>
      </c>
      <c r="C75" t="s">
        <v>12</v>
      </c>
      <c r="D75">
        <v>474</v>
      </c>
      <c r="E75" s="1">
        <v>42495</v>
      </c>
      <c r="F75" t="s">
        <v>15</v>
      </c>
    </row>
    <row r="76" spans="1:6" x14ac:dyDescent="0.25">
      <c r="A76">
        <v>75</v>
      </c>
      <c r="B76" t="s">
        <v>19</v>
      </c>
      <c r="C76" t="s">
        <v>12</v>
      </c>
      <c r="D76">
        <v>4325</v>
      </c>
      <c r="E76" s="1">
        <v>42495</v>
      </c>
      <c r="F76" t="s">
        <v>20</v>
      </c>
    </row>
    <row r="77" spans="1:6" x14ac:dyDescent="0.25">
      <c r="A77">
        <v>76</v>
      </c>
      <c r="B77" t="s">
        <v>11</v>
      </c>
      <c r="C77" t="s">
        <v>12</v>
      </c>
      <c r="D77">
        <v>592</v>
      </c>
      <c r="E77" s="1">
        <v>42496</v>
      </c>
      <c r="F77" t="s">
        <v>8</v>
      </c>
    </row>
    <row r="78" spans="1:6" x14ac:dyDescent="0.25">
      <c r="A78">
        <v>77</v>
      </c>
      <c r="B78" t="s">
        <v>16</v>
      </c>
      <c r="C78" t="s">
        <v>12</v>
      </c>
      <c r="D78">
        <v>4330</v>
      </c>
      <c r="E78" s="1">
        <v>42498</v>
      </c>
      <c r="F78" t="s">
        <v>8</v>
      </c>
    </row>
    <row r="79" spans="1:6" x14ac:dyDescent="0.25">
      <c r="A79">
        <v>78</v>
      </c>
      <c r="B79" t="s">
        <v>11</v>
      </c>
      <c r="C79" t="s">
        <v>12</v>
      </c>
      <c r="D79">
        <v>9405</v>
      </c>
      <c r="E79" s="1">
        <v>42498</v>
      </c>
      <c r="F79" t="s">
        <v>10</v>
      </c>
    </row>
    <row r="80" spans="1:6" x14ac:dyDescent="0.25">
      <c r="A80">
        <v>79</v>
      </c>
      <c r="B80" t="s">
        <v>19</v>
      </c>
      <c r="C80" t="s">
        <v>12</v>
      </c>
      <c r="D80">
        <v>7671</v>
      </c>
      <c r="E80" s="1">
        <v>42498</v>
      </c>
      <c r="F80" t="s">
        <v>20</v>
      </c>
    </row>
    <row r="81" spans="1:6" x14ac:dyDescent="0.25">
      <c r="A81">
        <v>80</v>
      </c>
      <c r="B81" t="s">
        <v>6</v>
      </c>
      <c r="C81" t="s">
        <v>7</v>
      </c>
      <c r="D81">
        <v>5791</v>
      </c>
      <c r="E81" s="1">
        <v>42498</v>
      </c>
      <c r="F81" t="s">
        <v>10</v>
      </c>
    </row>
    <row r="82" spans="1:6" x14ac:dyDescent="0.25">
      <c r="A82">
        <v>81</v>
      </c>
      <c r="B82" t="s">
        <v>11</v>
      </c>
      <c r="C82" t="s">
        <v>12</v>
      </c>
      <c r="D82">
        <v>6007</v>
      </c>
      <c r="E82" s="1">
        <v>42502</v>
      </c>
      <c r="F82" t="s">
        <v>13</v>
      </c>
    </row>
    <row r="83" spans="1:6" x14ac:dyDescent="0.25">
      <c r="A83">
        <v>82</v>
      </c>
      <c r="B83" t="s">
        <v>11</v>
      </c>
      <c r="C83" t="s">
        <v>12</v>
      </c>
      <c r="D83">
        <v>5030</v>
      </c>
      <c r="E83" s="1">
        <v>42504</v>
      </c>
      <c r="F83" t="s">
        <v>15</v>
      </c>
    </row>
    <row r="84" spans="1:6" x14ac:dyDescent="0.25">
      <c r="A84">
        <v>83</v>
      </c>
      <c r="B84" t="s">
        <v>6</v>
      </c>
      <c r="C84" t="s">
        <v>7</v>
      </c>
      <c r="D84">
        <v>6763</v>
      </c>
      <c r="E84" s="1">
        <v>42504</v>
      </c>
      <c r="F84" t="s">
        <v>10</v>
      </c>
    </row>
    <row r="85" spans="1:6" x14ac:dyDescent="0.25">
      <c r="A85">
        <v>84</v>
      </c>
      <c r="B85" t="s">
        <v>11</v>
      </c>
      <c r="C85" t="s">
        <v>12</v>
      </c>
      <c r="D85">
        <v>4248</v>
      </c>
      <c r="E85" s="1">
        <v>42505</v>
      </c>
      <c r="F85" t="s">
        <v>17</v>
      </c>
    </row>
    <row r="86" spans="1:6" x14ac:dyDescent="0.25">
      <c r="A86">
        <v>85</v>
      </c>
      <c r="B86" t="s">
        <v>11</v>
      </c>
      <c r="C86" t="s">
        <v>12</v>
      </c>
      <c r="D86">
        <v>9543</v>
      </c>
      <c r="E86" s="1">
        <v>42506</v>
      </c>
      <c r="F86" t="s">
        <v>20</v>
      </c>
    </row>
    <row r="87" spans="1:6" x14ac:dyDescent="0.25">
      <c r="A87">
        <v>86</v>
      </c>
      <c r="B87" t="s">
        <v>9</v>
      </c>
      <c r="C87" t="s">
        <v>7</v>
      </c>
      <c r="D87">
        <v>2054</v>
      </c>
      <c r="E87" s="1">
        <v>42506</v>
      </c>
      <c r="F87" t="s">
        <v>10</v>
      </c>
    </row>
    <row r="88" spans="1:6" x14ac:dyDescent="0.25">
      <c r="A88">
        <v>87</v>
      </c>
      <c r="B88" t="s">
        <v>14</v>
      </c>
      <c r="C88" t="s">
        <v>7</v>
      </c>
      <c r="D88">
        <v>7094</v>
      </c>
      <c r="E88" s="1">
        <v>42506</v>
      </c>
      <c r="F88" t="s">
        <v>15</v>
      </c>
    </row>
    <row r="89" spans="1:6" x14ac:dyDescent="0.25">
      <c r="A89">
        <v>88</v>
      </c>
      <c r="B89" t="s">
        <v>6</v>
      </c>
      <c r="C89" t="s">
        <v>7</v>
      </c>
      <c r="D89">
        <v>6087</v>
      </c>
      <c r="E89" s="1">
        <v>42508</v>
      </c>
      <c r="F89" t="s">
        <v>8</v>
      </c>
    </row>
    <row r="90" spans="1:6" x14ac:dyDescent="0.25">
      <c r="A90">
        <v>89</v>
      </c>
      <c r="B90" t="s">
        <v>19</v>
      </c>
      <c r="C90" t="s">
        <v>12</v>
      </c>
      <c r="D90">
        <v>4264</v>
      </c>
      <c r="E90" s="1">
        <v>42509</v>
      </c>
      <c r="F90" t="s">
        <v>17</v>
      </c>
    </row>
    <row r="91" spans="1:6" x14ac:dyDescent="0.25">
      <c r="A91">
        <v>90</v>
      </c>
      <c r="B91" t="s">
        <v>21</v>
      </c>
      <c r="C91" t="s">
        <v>12</v>
      </c>
      <c r="D91">
        <v>9333</v>
      </c>
      <c r="E91" s="1">
        <v>42510</v>
      </c>
      <c r="F91" t="s">
        <v>8</v>
      </c>
    </row>
    <row r="92" spans="1:6" x14ac:dyDescent="0.25">
      <c r="A92">
        <v>91</v>
      </c>
      <c r="B92" t="s">
        <v>21</v>
      </c>
      <c r="C92" t="s">
        <v>12</v>
      </c>
      <c r="D92">
        <v>8775</v>
      </c>
      <c r="E92" s="1">
        <v>42512</v>
      </c>
      <c r="F92" t="s">
        <v>15</v>
      </c>
    </row>
    <row r="93" spans="1:6" x14ac:dyDescent="0.25">
      <c r="A93">
        <v>92</v>
      </c>
      <c r="B93" t="s">
        <v>9</v>
      </c>
      <c r="C93" t="s">
        <v>7</v>
      </c>
      <c r="D93">
        <v>2011</v>
      </c>
      <c r="E93" s="1">
        <v>42513</v>
      </c>
      <c r="F93" t="s">
        <v>10</v>
      </c>
    </row>
    <row r="94" spans="1:6" x14ac:dyDescent="0.25">
      <c r="A94">
        <v>93</v>
      </c>
      <c r="B94" t="s">
        <v>11</v>
      </c>
      <c r="C94" t="s">
        <v>12</v>
      </c>
      <c r="D94">
        <v>5632</v>
      </c>
      <c r="E94" s="1">
        <v>42515</v>
      </c>
      <c r="F94" t="s">
        <v>8</v>
      </c>
    </row>
    <row r="95" spans="1:6" x14ac:dyDescent="0.25">
      <c r="A95">
        <v>94</v>
      </c>
      <c r="B95" t="s">
        <v>11</v>
      </c>
      <c r="C95" t="s">
        <v>12</v>
      </c>
      <c r="D95">
        <v>4904</v>
      </c>
      <c r="E95" s="1">
        <v>42515</v>
      </c>
      <c r="F95" t="s">
        <v>18</v>
      </c>
    </row>
    <row r="96" spans="1:6" x14ac:dyDescent="0.25">
      <c r="A96">
        <v>95</v>
      </c>
      <c r="B96" t="s">
        <v>14</v>
      </c>
      <c r="C96" t="s">
        <v>7</v>
      </c>
      <c r="D96">
        <v>1002</v>
      </c>
      <c r="E96" s="1">
        <v>42515</v>
      </c>
      <c r="F96" t="s">
        <v>17</v>
      </c>
    </row>
    <row r="97" spans="1:6" x14ac:dyDescent="0.25">
      <c r="A97">
        <v>96</v>
      </c>
      <c r="B97" t="s">
        <v>16</v>
      </c>
      <c r="C97" t="s">
        <v>12</v>
      </c>
      <c r="D97">
        <v>8141</v>
      </c>
      <c r="E97" s="1">
        <v>42516</v>
      </c>
      <c r="F97" t="s">
        <v>10</v>
      </c>
    </row>
    <row r="98" spans="1:6" x14ac:dyDescent="0.25">
      <c r="A98">
        <v>97</v>
      </c>
      <c r="B98" t="s">
        <v>16</v>
      </c>
      <c r="C98" t="s">
        <v>12</v>
      </c>
      <c r="D98">
        <v>3644</v>
      </c>
      <c r="E98" s="1">
        <v>42516</v>
      </c>
      <c r="F98" t="s">
        <v>13</v>
      </c>
    </row>
    <row r="99" spans="1:6" x14ac:dyDescent="0.25">
      <c r="A99">
        <v>98</v>
      </c>
      <c r="B99" t="s">
        <v>16</v>
      </c>
      <c r="C99" t="s">
        <v>12</v>
      </c>
      <c r="D99">
        <v>1380</v>
      </c>
      <c r="E99" s="1">
        <v>42516</v>
      </c>
      <c r="F99" t="s">
        <v>17</v>
      </c>
    </row>
    <row r="100" spans="1:6" x14ac:dyDescent="0.25">
      <c r="A100">
        <v>99</v>
      </c>
      <c r="B100" t="s">
        <v>9</v>
      </c>
      <c r="C100" t="s">
        <v>7</v>
      </c>
      <c r="D100">
        <v>8354</v>
      </c>
      <c r="E100" s="1">
        <v>42516</v>
      </c>
      <c r="F100" t="s">
        <v>15</v>
      </c>
    </row>
    <row r="101" spans="1:6" x14ac:dyDescent="0.25">
      <c r="A101">
        <v>100</v>
      </c>
      <c r="B101" t="s">
        <v>11</v>
      </c>
      <c r="C101" t="s">
        <v>12</v>
      </c>
      <c r="D101">
        <v>5182</v>
      </c>
      <c r="E101" s="1">
        <v>42517</v>
      </c>
      <c r="F101" t="s">
        <v>8</v>
      </c>
    </row>
    <row r="102" spans="1:6" x14ac:dyDescent="0.25">
      <c r="A102">
        <v>101</v>
      </c>
      <c r="B102" t="s">
        <v>19</v>
      </c>
      <c r="C102" t="s">
        <v>12</v>
      </c>
      <c r="D102">
        <v>2193</v>
      </c>
      <c r="E102" s="1">
        <v>42517</v>
      </c>
      <c r="F102" t="s">
        <v>20</v>
      </c>
    </row>
    <row r="103" spans="1:6" x14ac:dyDescent="0.25">
      <c r="A103">
        <v>102</v>
      </c>
      <c r="B103" t="s">
        <v>21</v>
      </c>
      <c r="C103" t="s">
        <v>12</v>
      </c>
      <c r="D103">
        <v>3647</v>
      </c>
      <c r="E103" s="1">
        <v>42518</v>
      </c>
      <c r="F103" t="s">
        <v>8</v>
      </c>
    </row>
    <row r="104" spans="1:6" x14ac:dyDescent="0.25">
      <c r="A104">
        <v>103</v>
      </c>
      <c r="B104" t="s">
        <v>19</v>
      </c>
      <c r="C104" t="s">
        <v>12</v>
      </c>
      <c r="D104">
        <v>4104</v>
      </c>
      <c r="E104" s="1">
        <v>42518</v>
      </c>
      <c r="F104" t="s">
        <v>8</v>
      </c>
    </row>
    <row r="105" spans="1:6" x14ac:dyDescent="0.25">
      <c r="A105">
        <v>104</v>
      </c>
      <c r="B105" t="s">
        <v>6</v>
      </c>
      <c r="C105" t="s">
        <v>7</v>
      </c>
      <c r="D105">
        <v>7457</v>
      </c>
      <c r="E105" s="1">
        <v>42518</v>
      </c>
      <c r="F105" t="s">
        <v>8</v>
      </c>
    </row>
    <row r="106" spans="1:6" x14ac:dyDescent="0.25">
      <c r="A106">
        <v>105</v>
      </c>
      <c r="B106" t="s">
        <v>21</v>
      </c>
      <c r="C106" t="s">
        <v>12</v>
      </c>
      <c r="D106">
        <v>3767</v>
      </c>
      <c r="E106" s="1">
        <v>42519</v>
      </c>
      <c r="F106" t="s">
        <v>13</v>
      </c>
    </row>
    <row r="107" spans="1:6" x14ac:dyDescent="0.25">
      <c r="A107">
        <v>106</v>
      </c>
      <c r="B107" t="s">
        <v>9</v>
      </c>
      <c r="C107" t="s">
        <v>7</v>
      </c>
      <c r="D107">
        <v>4685</v>
      </c>
      <c r="E107" s="1">
        <v>42520</v>
      </c>
      <c r="F107" t="s">
        <v>15</v>
      </c>
    </row>
    <row r="108" spans="1:6" x14ac:dyDescent="0.25">
      <c r="A108">
        <v>107</v>
      </c>
      <c r="B108" t="s">
        <v>11</v>
      </c>
      <c r="C108" t="s">
        <v>12</v>
      </c>
      <c r="D108">
        <v>3917</v>
      </c>
      <c r="E108" s="1">
        <v>42525</v>
      </c>
      <c r="F108" t="s">
        <v>8</v>
      </c>
    </row>
    <row r="109" spans="1:6" x14ac:dyDescent="0.25">
      <c r="A109">
        <v>108</v>
      </c>
      <c r="B109" t="s">
        <v>19</v>
      </c>
      <c r="C109" t="s">
        <v>12</v>
      </c>
      <c r="D109">
        <v>521</v>
      </c>
      <c r="E109" s="1">
        <v>42525</v>
      </c>
      <c r="F109" t="s">
        <v>13</v>
      </c>
    </row>
    <row r="110" spans="1:6" x14ac:dyDescent="0.25">
      <c r="A110">
        <v>109</v>
      </c>
      <c r="B110" t="s">
        <v>19</v>
      </c>
      <c r="C110" t="s">
        <v>12</v>
      </c>
      <c r="D110">
        <v>5605</v>
      </c>
      <c r="E110" s="1">
        <v>42531</v>
      </c>
      <c r="F110" t="s">
        <v>20</v>
      </c>
    </row>
    <row r="111" spans="1:6" x14ac:dyDescent="0.25">
      <c r="A111">
        <v>110</v>
      </c>
      <c r="B111" t="s">
        <v>9</v>
      </c>
      <c r="C111" t="s">
        <v>7</v>
      </c>
      <c r="D111">
        <v>9630</v>
      </c>
      <c r="E111" s="1">
        <v>42532</v>
      </c>
      <c r="F111" t="s">
        <v>15</v>
      </c>
    </row>
    <row r="112" spans="1:6" x14ac:dyDescent="0.25">
      <c r="A112">
        <v>111</v>
      </c>
      <c r="B112" t="s">
        <v>11</v>
      </c>
      <c r="C112" t="s">
        <v>12</v>
      </c>
      <c r="D112">
        <v>6941</v>
      </c>
      <c r="E112" s="1">
        <v>42541</v>
      </c>
      <c r="F112" t="s">
        <v>13</v>
      </c>
    </row>
    <row r="113" spans="1:6" x14ac:dyDescent="0.25">
      <c r="A113">
        <v>112</v>
      </c>
      <c r="B113" t="s">
        <v>9</v>
      </c>
      <c r="C113" t="s">
        <v>7</v>
      </c>
      <c r="D113">
        <v>7231</v>
      </c>
      <c r="E113" s="1">
        <v>42541</v>
      </c>
      <c r="F113" t="s">
        <v>10</v>
      </c>
    </row>
    <row r="114" spans="1:6" x14ac:dyDescent="0.25">
      <c r="A114">
        <v>113</v>
      </c>
      <c r="B114" t="s">
        <v>9</v>
      </c>
      <c r="C114" t="s">
        <v>7</v>
      </c>
      <c r="D114">
        <v>8891</v>
      </c>
      <c r="E114" s="1">
        <v>42544</v>
      </c>
      <c r="F114" t="s">
        <v>17</v>
      </c>
    </row>
    <row r="115" spans="1:6" x14ac:dyDescent="0.25">
      <c r="A115">
        <v>114</v>
      </c>
      <c r="B115" t="s">
        <v>11</v>
      </c>
      <c r="C115" t="s">
        <v>12</v>
      </c>
      <c r="D115">
        <v>107</v>
      </c>
      <c r="E115" s="1">
        <v>42546</v>
      </c>
      <c r="F115" t="s">
        <v>20</v>
      </c>
    </row>
    <row r="116" spans="1:6" x14ac:dyDescent="0.25">
      <c r="A116">
        <v>115</v>
      </c>
      <c r="B116" t="s">
        <v>11</v>
      </c>
      <c r="C116" t="s">
        <v>12</v>
      </c>
      <c r="D116">
        <v>4243</v>
      </c>
      <c r="E116" s="1">
        <v>42547</v>
      </c>
      <c r="F116" t="s">
        <v>8</v>
      </c>
    </row>
    <row r="117" spans="1:6" x14ac:dyDescent="0.25">
      <c r="A117">
        <v>116</v>
      </c>
      <c r="B117" t="s">
        <v>16</v>
      </c>
      <c r="C117" t="s">
        <v>12</v>
      </c>
      <c r="D117">
        <v>4514</v>
      </c>
      <c r="E117" s="1">
        <v>42548</v>
      </c>
      <c r="F117" t="s">
        <v>8</v>
      </c>
    </row>
    <row r="118" spans="1:6" x14ac:dyDescent="0.25">
      <c r="A118">
        <v>117</v>
      </c>
      <c r="B118" t="s">
        <v>21</v>
      </c>
      <c r="C118" t="s">
        <v>12</v>
      </c>
      <c r="D118">
        <v>5480</v>
      </c>
      <c r="E118" s="1">
        <v>42553</v>
      </c>
      <c r="F118" t="s">
        <v>8</v>
      </c>
    </row>
    <row r="119" spans="1:6" x14ac:dyDescent="0.25">
      <c r="A119">
        <v>118</v>
      </c>
      <c r="B119" t="s">
        <v>11</v>
      </c>
      <c r="C119" t="s">
        <v>12</v>
      </c>
      <c r="D119">
        <v>5002</v>
      </c>
      <c r="E119" s="1">
        <v>42553</v>
      </c>
      <c r="F119" t="s">
        <v>20</v>
      </c>
    </row>
    <row r="120" spans="1:6" x14ac:dyDescent="0.25">
      <c r="A120">
        <v>119</v>
      </c>
      <c r="B120" t="s">
        <v>11</v>
      </c>
      <c r="C120" t="s">
        <v>12</v>
      </c>
      <c r="D120">
        <v>8530</v>
      </c>
      <c r="E120" s="1">
        <v>42556</v>
      </c>
      <c r="F120" t="s">
        <v>13</v>
      </c>
    </row>
    <row r="121" spans="1:6" x14ac:dyDescent="0.25">
      <c r="A121">
        <v>120</v>
      </c>
      <c r="B121" t="s">
        <v>16</v>
      </c>
      <c r="C121" t="s">
        <v>12</v>
      </c>
      <c r="D121">
        <v>4819</v>
      </c>
      <c r="E121" s="1">
        <v>42558</v>
      </c>
      <c r="F121" t="s">
        <v>18</v>
      </c>
    </row>
    <row r="122" spans="1:6" x14ac:dyDescent="0.25">
      <c r="A122">
        <v>121</v>
      </c>
      <c r="B122" t="s">
        <v>9</v>
      </c>
      <c r="C122" t="s">
        <v>7</v>
      </c>
      <c r="D122">
        <v>6343</v>
      </c>
      <c r="E122" s="1">
        <v>42562</v>
      </c>
      <c r="F122" t="s">
        <v>10</v>
      </c>
    </row>
    <row r="123" spans="1:6" x14ac:dyDescent="0.25">
      <c r="A123">
        <v>122</v>
      </c>
      <c r="B123" t="s">
        <v>16</v>
      </c>
      <c r="C123" t="s">
        <v>12</v>
      </c>
      <c r="D123">
        <v>2318</v>
      </c>
      <c r="E123" s="1">
        <v>42564</v>
      </c>
      <c r="F123" t="s">
        <v>10</v>
      </c>
    </row>
    <row r="124" spans="1:6" x14ac:dyDescent="0.25">
      <c r="A124">
        <v>123</v>
      </c>
      <c r="B124" t="s">
        <v>16</v>
      </c>
      <c r="C124" t="s">
        <v>12</v>
      </c>
      <c r="D124">
        <v>220</v>
      </c>
      <c r="E124" s="1">
        <v>42571</v>
      </c>
      <c r="F124" t="s">
        <v>10</v>
      </c>
    </row>
    <row r="125" spans="1:6" x14ac:dyDescent="0.25">
      <c r="A125">
        <v>124</v>
      </c>
      <c r="B125" t="s">
        <v>16</v>
      </c>
      <c r="C125" t="s">
        <v>12</v>
      </c>
      <c r="D125">
        <v>6341</v>
      </c>
      <c r="E125" s="1">
        <v>42571</v>
      </c>
      <c r="F125" t="s">
        <v>18</v>
      </c>
    </row>
    <row r="126" spans="1:6" x14ac:dyDescent="0.25">
      <c r="A126">
        <v>125</v>
      </c>
      <c r="B126" t="s">
        <v>19</v>
      </c>
      <c r="C126" t="s">
        <v>12</v>
      </c>
      <c r="D126">
        <v>330</v>
      </c>
      <c r="E126" s="1">
        <v>42571</v>
      </c>
      <c r="F126" t="s">
        <v>15</v>
      </c>
    </row>
    <row r="127" spans="1:6" x14ac:dyDescent="0.25">
      <c r="A127">
        <v>126</v>
      </c>
      <c r="B127" t="s">
        <v>9</v>
      </c>
      <c r="C127" t="s">
        <v>7</v>
      </c>
      <c r="D127">
        <v>3027</v>
      </c>
      <c r="E127" s="1">
        <v>42571</v>
      </c>
      <c r="F127" t="s">
        <v>10</v>
      </c>
    </row>
    <row r="128" spans="1:6" x14ac:dyDescent="0.25">
      <c r="A128">
        <v>127</v>
      </c>
      <c r="B128" t="s">
        <v>16</v>
      </c>
      <c r="C128" t="s">
        <v>12</v>
      </c>
      <c r="D128">
        <v>850</v>
      </c>
      <c r="E128" s="1">
        <v>42573</v>
      </c>
      <c r="F128" t="s">
        <v>18</v>
      </c>
    </row>
    <row r="129" spans="1:6" x14ac:dyDescent="0.25">
      <c r="A129">
        <v>128</v>
      </c>
      <c r="B129" t="s">
        <v>11</v>
      </c>
      <c r="C129" t="s">
        <v>12</v>
      </c>
      <c r="D129">
        <v>8986</v>
      </c>
      <c r="E129" s="1">
        <v>42574</v>
      </c>
      <c r="F129" t="s">
        <v>10</v>
      </c>
    </row>
    <row r="130" spans="1:6" x14ac:dyDescent="0.25">
      <c r="A130">
        <v>129</v>
      </c>
      <c r="B130" t="s">
        <v>9</v>
      </c>
      <c r="C130" t="s">
        <v>7</v>
      </c>
      <c r="D130">
        <v>3800</v>
      </c>
      <c r="E130" s="1">
        <v>42576</v>
      </c>
      <c r="F130" t="s">
        <v>8</v>
      </c>
    </row>
    <row r="131" spans="1:6" x14ac:dyDescent="0.25">
      <c r="A131">
        <v>130</v>
      </c>
      <c r="B131" t="s">
        <v>6</v>
      </c>
      <c r="C131" t="s">
        <v>7</v>
      </c>
      <c r="D131">
        <v>5751</v>
      </c>
      <c r="E131" s="1">
        <v>42579</v>
      </c>
      <c r="F131" t="s">
        <v>10</v>
      </c>
    </row>
    <row r="132" spans="1:6" x14ac:dyDescent="0.25">
      <c r="A132">
        <v>131</v>
      </c>
      <c r="B132" t="s">
        <v>19</v>
      </c>
      <c r="C132" t="s">
        <v>12</v>
      </c>
      <c r="D132">
        <v>1704</v>
      </c>
      <c r="E132" s="1">
        <v>42580</v>
      </c>
      <c r="F132" t="s">
        <v>10</v>
      </c>
    </row>
    <row r="133" spans="1:6" x14ac:dyDescent="0.25">
      <c r="A133">
        <v>132</v>
      </c>
      <c r="B133" t="s">
        <v>11</v>
      </c>
      <c r="C133" t="s">
        <v>12</v>
      </c>
      <c r="D133">
        <v>7966</v>
      </c>
      <c r="E133" s="1">
        <v>42581</v>
      </c>
      <c r="F133" t="s">
        <v>17</v>
      </c>
    </row>
    <row r="134" spans="1:6" x14ac:dyDescent="0.25">
      <c r="A134">
        <v>133</v>
      </c>
      <c r="B134" t="s">
        <v>11</v>
      </c>
      <c r="C134" t="s">
        <v>12</v>
      </c>
      <c r="D134">
        <v>852</v>
      </c>
      <c r="E134" s="1">
        <v>42582</v>
      </c>
      <c r="F134" t="s">
        <v>8</v>
      </c>
    </row>
    <row r="135" spans="1:6" x14ac:dyDescent="0.25">
      <c r="A135">
        <v>134</v>
      </c>
      <c r="B135" t="s">
        <v>14</v>
      </c>
      <c r="C135" t="s">
        <v>7</v>
      </c>
      <c r="D135">
        <v>8416</v>
      </c>
      <c r="E135" s="1">
        <v>42582</v>
      </c>
      <c r="F135" t="s">
        <v>17</v>
      </c>
    </row>
    <row r="136" spans="1:6" x14ac:dyDescent="0.25">
      <c r="A136">
        <v>135</v>
      </c>
      <c r="B136" t="s">
        <v>11</v>
      </c>
      <c r="C136" t="s">
        <v>12</v>
      </c>
      <c r="D136">
        <v>7144</v>
      </c>
      <c r="E136" s="1">
        <v>42583</v>
      </c>
      <c r="F136" t="s">
        <v>20</v>
      </c>
    </row>
    <row r="137" spans="1:6" x14ac:dyDescent="0.25">
      <c r="A137">
        <v>136</v>
      </c>
      <c r="B137" t="s">
        <v>9</v>
      </c>
      <c r="C137" t="s">
        <v>7</v>
      </c>
      <c r="D137">
        <v>7854</v>
      </c>
      <c r="E137" s="1">
        <v>42583</v>
      </c>
      <c r="F137" t="s">
        <v>8</v>
      </c>
    </row>
    <row r="138" spans="1:6" x14ac:dyDescent="0.25">
      <c r="A138">
        <v>137</v>
      </c>
      <c r="B138" t="s">
        <v>16</v>
      </c>
      <c r="C138" t="s">
        <v>12</v>
      </c>
      <c r="D138">
        <v>859</v>
      </c>
      <c r="E138" s="1">
        <v>42585</v>
      </c>
      <c r="F138" t="s">
        <v>8</v>
      </c>
    </row>
    <row r="139" spans="1:6" x14ac:dyDescent="0.25">
      <c r="A139">
        <v>138</v>
      </c>
      <c r="B139" t="s">
        <v>9</v>
      </c>
      <c r="C139" t="s">
        <v>7</v>
      </c>
      <c r="D139">
        <v>8049</v>
      </c>
      <c r="E139" s="1">
        <v>42594</v>
      </c>
      <c r="F139" t="s">
        <v>8</v>
      </c>
    </row>
    <row r="140" spans="1:6" x14ac:dyDescent="0.25">
      <c r="A140">
        <v>139</v>
      </c>
      <c r="B140" t="s">
        <v>11</v>
      </c>
      <c r="C140" t="s">
        <v>12</v>
      </c>
      <c r="D140">
        <v>2836</v>
      </c>
      <c r="E140" s="1">
        <v>42595</v>
      </c>
      <c r="F140" t="s">
        <v>15</v>
      </c>
    </row>
    <row r="141" spans="1:6" x14ac:dyDescent="0.25">
      <c r="A141">
        <v>140</v>
      </c>
      <c r="B141" t="s">
        <v>6</v>
      </c>
      <c r="C141" t="s">
        <v>7</v>
      </c>
      <c r="D141">
        <v>1743</v>
      </c>
      <c r="E141" s="1">
        <v>42601</v>
      </c>
      <c r="F141" t="s">
        <v>8</v>
      </c>
    </row>
    <row r="142" spans="1:6" x14ac:dyDescent="0.25">
      <c r="A142">
        <v>141</v>
      </c>
      <c r="B142" t="s">
        <v>19</v>
      </c>
      <c r="C142" t="s">
        <v>12</v>
      </c>
      <c r="D142">
        <v>3844</v>
      </c>
      <c r="E142" s="1">
        <v>42605</v>
      </c>
      <c r="F142" t="s">
        <v>20</v>
      </c>
    </row>
    <row r="143" spans="1:6" x14ac:dyDescent="0.25">
      <c r="A143">
        <v>142</v>
      </c>
      <c r="B143" t="s">
        <v>19</v>
      </c>
      <c r="C143" t="s">
        <v>12</v>
      </c>
      <c r="D143">
        <v>7490</v>
      </c>
      <c r="E143" s="1">
        <v>42606</v>
      </c>
      <c r="F143" t="s">
        <v>20</v>
      </c>
    </row>
    <row r="144" spans="1:6" x14ac:dyDescent="0.25">
      <c r="A144">
        <v>143</v>
      </c>
      <c r="B144" t="s">
        <v>9</v>
      </c>
      <c r="C144" t="s">
        <v>7</v>
      </c>
      <c r="D144">
        <v>4483</v>
      </c>
      <c r="E144" s="1">
        <v>42607</v>
      </c>
      <c r="F144" t="s">
        <v>15</v>
      </c>
    </row>
    <row r="145" spans="1:6" x14ac:dyDescent="0.25">
      <c r="A145">
        <v>144</v>
      </c>
      <c r="B145" t="s">
        <v>19</v>
      </c>
      <c r="C145" t="s">
        <v>12</v>
      </c>
      <c r="D145">
        <v>7333</v>
      </c>
      <c r="E145" s="1">
        <v>42609</v>
      </c>
      <c r="F145" t="s">
        <v>13</v>
      </c>
    </row>
    <row r="146" spans="1:6" x14ac:dyDescent="0.25">
      <c r="A146">
        <v>145</v>
      </c>
      <c r="B146" t="s">
        <v>6</v>
      </c>
      <c r="C146" t="s">
        <v>7</v>
      </c>
      <c r="D146">
        <v>7654</v>
      </c>
      <c r="E146" s="1">
        <v>42610</v>
      </c>
      <c r="F146" t="s">
        <v>8</v>
      </c>
    </row>
    <row r="147" spans="1:6" x14ac:dyDescent="0.25">
      <c r="A147">
        <v>146</v>
      </c>
      <c r="B147" t="s">
        <v>19</v>
      </c>
      <c r="C147" t="s">
        <v>12</v>
      </c>
      <c r="D147">
        <v>3944</v>
      </c>
      <c r="E147" s="1">
        <v>42611</v>
      </c>
      <c r="F147" t="s">
        <v>10</v>
      </c>
    </row>
    <row r="148" spans="1:6" x14ac:dyDescent="0.25">
      <c r="A148">
        <v>147</v>
      </c>
      <c r="B148" t="s">
        <v>14</v>
      </c>
      <c r="C148" t="s">
        <v>7</v>
      </c>
      <c r="D148">
        <v>5761</v>
      </c>
      <c r="E148" s="1">
        <v>42611</v>
      </c>
      <c r="F148" t="s">
        <v>15</v>
      </c>
    </row>
    <row r="149" spans="1:6" x14ac:dyDescent="0.25">
      <c r="A149">
        <v>148</v>
      </c>
      <c r="B149" t="s">
        <v>11</v>
      </c>
      <c r="C149" t="s">
        <v>12</v>
      </c>
      <c r="D149">
        <v>6864</v>
      </c>
      <c r="E149" s="1">
        <v>42614</v>
      </c>
      <c r="F149" t="s">
        <v>18</v>
      </c>
    </row>
    <row r="150" spans="1:6" x14ac:dyDescent="0.25">
      <c r="A150">
        <v>149</v>
      </c>
      <c r="B150" t="s">
        <v>11</v>
      </c>
      <c r="C150" t="s">
        <v>12</v>
      </c>
      <c r="D150">
        <v>4016</v>
      </c>
      <c r="E150" s="1">
        <v>42614</v>
      </c>
      <c r="F150" t="s">
        <v>15</v>
      </c>
    </row>
    <row r="151" spans="1:6" x14ac:dyDescent="0.25">
      <c r="A151">
        <v>150</v>
      </c>
      <c r="B151" t="s">
        <v>11</v>
      </c>
      <c r="C151" t="s">
        <v>12</v>
      </c>
      <c r="D151">
        <v>1841</v>
      </c>
      <c r="E151" s="1">
        <v>42615</v>
      </c>
      <c r="F151" t="s">
        <v>8</v>
      </c>
    </row>
    <row r="152" spans="1:6" x14ac:dyDescent="0.25">
      <c r="A152">
        <v>151</v>
      </c>
      <c r="B152" t="s">
        <v>11</v>
      </c>
      <c r="C152" t="s">
        <v>12</v>
      </c>
      <c r="D152">
        <v>424</v>
      </c>
      <c r="E152" s="1">
        <v>42618</v>
      </c>
      <c r="F152" t="s">
        <v>17</v>
      </c>
    </row>
    <row r="153" spans="1:6" x14ac:dyDescent="0.25">
      <c r="A153">
        <v>152</v>
      </c>
      <c r="B153" t="s">
        <v>11</v>
      </c>
      <c r="C153" t="s">
        <v>12</v>
      </c>
      <c r="D153">
        <v>8765</v>
      </c>
      <c r="E153" s="1">
        <v>42620</v>
      </c>
      <c r="F153" t="s">
        <v>10</v>
      </c>
    </row>
    <row r="154" spans="1:6" x14ac:dyDescent="0.25">
      <c r="A154">
        <v>153</v>
      </c>
      <c r="B154" t="s">
        <v>11</v>
      </c>
      <c r="C154" t="s">
        <v>12</v>
      </c>
      <c r="D154">
        <v>5583</v>
      </c>
      <c r="E154" s="1">
        <v>42621</v>
      </c>
      <c r="F154" t="s">
        <v>8</v>
      </c>
    </row>
    <row r="155" spans="1:6" x14ac:dyDescent="0.25">
      <c r="A155">
        <v>154</v>
      </c>
      <c r="B155" t="s">
        <v>9</v>
      </c>
      <c r="C155" t="s">
        <v>7</v>
      </c>
      <c r="D155">
        <v>4390</v>
      </c>
      <c r="E155" s="1">
        <v>42622</v>
      </c>
      <c r="F155" t="s">
        <v>18</v>
      </c>
    </row>
    <row r="156" spans="1:6" x14ac:dyDescent="0.25">
      <c r="A156">
        <v>155</v>
      </c>
      <c r="B156" t="s">
        <v>9</v>
      </c>
      <c r="C156" t="s">
        <v>7</v>
      </c>
      <c r="D156">
        <v>352</v>
      </c>
      <c r="E156" s="1">
        <v>42622</v>
      </c>
      <c r="F156" t="s">
        <v>13</v>
      </c>
    </row>
    <row r="157" spans="1:6" x14ac:dyDescent="0.25">
      <c r="A157">
        <v>156</v>
      </c>
      <c r="B157" t="s">
        <v>19</v>
      </c>
      <c r="C157" t="s">
        <v>12</v>
      </c>
      <c r="D157">
        <v>8489</v>
      </c>
      <c r="E157" s="1">
        <v>42624</v>
      </c>
      <c r="F157" t="s">
        <v>8</v>
      </c>
    </row>
    <row r="158" spans="1:6" x14ac:dyDescent="0.25">
      <c r="A158">
        <v>157</v>
      </c>
      <c r="B158" t="s">
        <v>11</v>
      </c>
      <c r="C158" t="s">
        <v>12</v>
      </c>
      <c r="D158">
        <v>7090</v>
      </c>
      <c r="E158" s="1">
        <v>42624</v>
      </c>
      <c r="F158" t="s">
        <v>20</v>
      </c>
    </row>
    <row r="159" spans="1:6" x14ac:dyDescent="0.25">
      <c r="A159">
        <v>158</v>
      </c>
      <c r="B159" t="s">
        <v>11</v>
      </c>
      <c r="C159" t="s">
        <v>12</v>
      </c>
      <c r="D159">
        <v>7880</v>
      </c>
      <c r="E159" s="1">
        <v>42628</v>
      </c>
      <c r="F159" t="s">
        <v>8</v>
      </c>
    </row>
    <row r="160" spans="1:6" x14ac:dyDescent="0.25">
      <c r="A160">
        <v>159</v>
      </c>
      <c r="B160" t="s">
        <v>16</v>
      </c>
      <c r="C160" t="s">
        <v>12</v>
      </c>
      <c r="D160">
        <v>3861</v>
      </c>
      <c r="E160" s="1">
        <v>42631</v>
      </c>
      <c r="F160" t="s">
        <v>8</v>
      </c>
    </row>
    <row r="161" spans="1:6" x14ac:dyDescent="0.25">
      <c r="A161">
        <v>160</v>
      </c>
      <c r="B161" t="s">
        <v>9</v>
      </c>
      <c r="C161" t="s">
        <v>7</v>
      </c>
      <c r="D161">
        <v>7927</v>
      </c>
      <c r="E161" s="1">
        <v>42632</v>
      </c>
      <c r="F161" t="s">
        <v>15</v>
      </c>
    </row>
    <row r="162" spans="1:6" x14ac:dyDescent="0.25">
      <c r="A162">
        <v>161</v>
      </c>
      <c r="B162" t="s">
        <v>11</v>
      </c>
      <c r="C162" t="s">
        <v>12</v>
      </c>
      <c r="D162">
        <v>6162</v>
      </c>
      <c r="E162" s="1">
        <v>42633</v>
      </c>
      <c r="F162" t="s">
        <v>8</v>
      </c>
    </row>
    <row r="163" spans="1:6" x14ac:dyDescent="0.25">
      <c r="A163">
        <v>162</v>
      </c>
      <c r="B163" t="s">
        <v>21</v>
      </c>
      <c r="C163" t="s">
        <v>12</v>
      </c>
      <c r="D163">
        <v>5523</v>
      </c>
      <c r="E163" s="1">
        <v>42638</v>
      </c>
      <c r="F163" t="s">
        <v>17</v>
      </c>
    </row>
    <row r="164" spans="1:6" x14ac:dyDescent="0.25">
      <c r="A164">
        <v>163</v>
      </c>
      <c r="B164" t="s">
        <v>9</v>
      </c>
      <c r="C164" t="s">
        <v>7</v>
      </c>
      <c r="D164">
        <v>5936</v>
      </c>
      <c r="E164" s="1">
        <v>42638</v>
      </c>
      <c r="F164" t="s">
        <v>10</v>
      </c>
    </row>
    <row r="165" spans="1:6" x14ac:dyDescent="0.25">
      <c r="A165">
        <v>164</v>
      </c>
      <c r="B165" t="s">
        <v>6</v>
      </c>
      <c r="C165" t="s">
        <v>7</v>
      </c>
      <c r="D165">
        <v>7251</v>
      </c>
      <c r="E165" s="1">
        <v>42639</v>
      </c>
      <c r="F165" t="s">
        <v>15</v>
      </c>
    </row>
    <row r="166" spans="1:6" x14ac:dyDescent="0.25">
      <c r="A166">
        <v>165</v>
      </c>
      <c r="B166" t="s">
        <v>16</v>
      </c>
      <c r="C166" t="s">
        <v>12</v>
      </c>
      <c r="D166">
        <v>6187</v>
      </c>
      <c r="E166" s="1">
        <v>42640</v>
      </c>
      <c r="F166" t="s">
        <v>17</v>
      </c>
    </row>
    <row r="167" spans="1:6" x14ac:dyDescent="0.25">
      <c r="A167">
        <v>166</v>
      </c>
      <c r="B167" t="s">
        <v>11</v>
      </c>
      <c r="C167" t="s">
        <v>12</v>
      </c>
      <c r="D167">
        <v>3210</v>
      </c>
      <c r="E167" s="1">
        <v>42642</v>
      </c>
      <c r="F167" t="s">
        <v>15</v>
      </c>
    </row>
    <row r="168" spans="1:6" x14ac:dyDescent="0.25">
      <c r="A168">
        <v>167</v>
      </c>
      <c r="B168" t="s">
        <v>6</v>
      </c>
      <c r="C168" t="s">
        <v>7</v>
      </c>
      <c r="D168">
        <v>682</v>
      </c>
      <c r="E168" s="1">
        <v>42642</v>
      </c>
      <c r="F168" t="s">
        <v>15</v>
      </c>
    </row>
    <row r="169" spans="1:6" x14ac:dyDescent="0.25">
      <c r="A169">
        <v>168</v>
      </c>
      <c r="B169" t="s">
        <v>11</v>
      </c>
      <c r="C169" t="s">
        <v>12</v>
      </c>
      <c r="D169">
        <v>793</v>
      </c>
      <c r="E169" s="1">
        <v>42646</v>
      </c>
      <c r="F169" t="s">
        <v>17</v>
      </c>
    </row>
    <row r="170" spans="1:6" x14ac:dyDescent="0.25">
      <c r="A170">
        <v>169</v>
      </c>
      <c r="B170" t="s">
        <v>6</v>
      </c>
      <c r="C170" t="s">
        <v>7</v>
      </c>
      <c r="D170">
        <v>5346</v>
      </c>
      <c r="E170" s="1">
        <v>42647</v>
      </c>
      <c r="F170" t="s">
        <v>15</v>
      </c>
    </row>
    <row r="171" spans="1:6" x14ac:dyDescent="0.25">
      <c r="A171">
        <v>170</v>
      </c>
      <c r="B171" t="s">
        <v>11</v>
      </c>
      <c r="C171" t="s">
        <v>12</v>
      </c>
      <c r="D171">
        <v>7103</v>
      </c>
      <c r="E171" s="1">
        <v>42650</v>
      </c>
      <c r="F171" t="s">
        <v>18</v>
      </c>
    </row>
    <row r="172" spans="1:6" x14ac:dyDescent="0.25">
      <c r="A172">
        <v>171</v>
      </c>
      <c r="B172" t="s">
        <v>6</v>
      </c>
      <c r="C172" t="s">
        <v>7</v>
      </c>
      <c r="D172">
        <v>4603</v>
      </c>
      <c r="E172" s="1">
        <v>42653</v>
      </c>
      <c r="F172" t="s">
        <v>8</v>
      </c>
    </row>
    <row r="173" spans="1:6" x14ac:dyDescent="0.25">
      <c r="A173">
        <v>172</v>
      </c>
      <c r="B173" t="s">
        <v>19</v>
      </c>
      <c r="C173" t="s">
        <v>12</v>
      </c>
      <c r="D173">
        <v>8160</v>
      </c>
      <c r="E173" s="1">
        <v>42659</v>
      </c>
      <c r="F173" t="s">
        <v>20</v>
      </c>
    </row>
    <row r="174" spans="1:6" x14ac:dyDescent="0.25">
      <c r="A174">
        <v>173</v>
      </c>
      <c r="B174" t="s">
        <v>19</v>
      </c>
      <c r="C174" t="s">
        <v>12</v>
      </c>
      <c r="D174">
        <v>7171</v>
      </c>
      <c r="E174" s="1">
        <v>42666</v>
      </c>
      <c r="F174" t="s">
        <v>10</v>
      </c>
    </row>
    <row r="175" spans="1:6" x14ac:dyDescent="0.25">
      <c r="A175">
        <v>174</v>
      </c>
      <c r="B175" t="s">
        <v>11</v>
      </c>
      <c r="C175" t="s">
        <v>12</v>
      </c>
      <c r="D175">
        <v>3552</v>
      </c>
      <c r="E175" s="1">
        <v>42666</v>
      </c>
      <c r="F175" t="s">
        <v>18</v>
      </c>
    </row>
    <row r="176" spans="1:6" x14ac:dyDescent="0.25">
      <c r="A176">
        <v>175</v>
      </c>
      <c r="B176" t="s">
        <v>11</v>
      </c>
      <c r="C176" t="s">
        <v>12</v>
      </c>
      <c r="D176">
        <v>7273</v>
      </c>
      <c r="E176" s="1">
        <v>42668</v>
      </c>
      <c r="F176" t="s">
        <v>17</v>
      </c>
    </row>
    <row r="177" spans="1:6" x14ac:dyDescent="0.25">
      <c r="A177">
        <v>176</v>
      </c>
      <c r="B177" t="s">
        <v>11</v>
      </c>
      <c r="C177" t="s">
        <v>12</v>
      </c>
      <c r="D177">
        <v>2402</v>
      </c>
      <c r="E177" s="1">
        <v>42669</v>
      </c>
      <c r="F177" t="s">
        <v>15</v>
      </c>
    </row>
    <row r="178" spans="1:6" x14ac:dyDescent="0.25">
      <c r="A178">
        <v>177</v>
      </c>
      <c r="B178" t="s">
        <v>11</v>
      </c>
      <c r="C178" t="s">
        <v>12</v>
      </c>
      <c r="D178">
        <v>1197</v>
      </c>
      <c r="E178" s="1">
        <v>42669</v>
      </c>
      <c r="F178" t="s">
        <v>17</v>
      </c>
    </row>
    <row r="179" spans="1:6" x14ac:dyDescent="0.25">
      <c r="A179">
        <v>178</v>
      </c>
      <c r="B179" t="s">
        <v>14</v>
      </c>
      <c r="C179" t="s">
        <v>7</v>
      </c>
      <c r="D179">
        <v>5015</v>
      </c>
      <c r="E179" s="1">
        <v>42669</v>
      </c>
      <c r="F179" t="s">
        <v>17</v>
      </c>
    </row>
    <row r="180" spans="1:6" x14ac:dyDescent="0.25">
      <c r="A180">
        <v>179</v>
      </c>
      <c r="B180" t="s">
        <v>16</v>
      </c>
      <c r="C180" t="s">
        <v>12</v>
      </c>
      <c r="D180">
        <v>5818</v>
      </c>
      <c r="E180" s="1">
        <v>42676</v>
      </c>
      <c r="F180" t="s">
        <v>8</v>
      </c>
    </row>
    <row r="181" spans="1:6" x14ac:dyDescent="0.25">
      <c r="A181">
        <v>180</v>
      </c>
      <c r="B181" t="s">
        <v>11</v>
      </c>
      <c r="C181" t="s">
        <v>12</v>
      </c>
      <c r="D181">
        <v>4399</v>
      </c>
      <c r="E181" s="1">
        <v>42677</v>
      </c>
      <c r="F181" t="s">
        <v>10</v>
      </c>
    </row>
    <row r="182" spans="1:6" x14ac:dyDescent="0.25">
      <c r="A182">
        <v>181</v>
      </c>
      <c r="B182" t="s">
        <v>6</v>
      </c>
      <c r="C182" t="s">
        <v>7</v>
      </c>
      <c r="D182">
        <v>3011</v>
      </c>
      <c r="E182" s="1">
        <v>42677</v>
      </c>
      <c r="F182" t="s">
        <v>8</v>
      </c>
    </row>
    <row r="183" spans="1:6" x14ac:dyDescent="0.25">
      <c r="A183">
        <v>182</v>
      </c>
      <c r="B183" t="s">
        <v>19</v>
      </c>
      <c r="C183" t="s">
        <v>12</v>
      </c>
      <c r="D183">
        <v>4715</v>
      </c>
      <c r="E183" s="1">
        <v>42683</v>
      </c>
      <c r="F183" t="s">
        <v>10</v>
      </c>
    </row>
    <row r="184" spans="1:6" x14ac:dyDescent="0.25">
      <c r="A184">
        <v>183</v>
      </c>
      <c r="B184" t="s">
        <v>19</v>
      </c>
      <c r="C184" t="s">
        <v>12</v>
      </c>
      <c r="D184">
        <v>5321</v>
      </c>
      <c r="E184" s="1">
        <v>42686</v>
      </c>
      <c r="F184" t="s">
        <v>20</v>
      </c>
    </row>
    <row r="185" spans="1:6" x14ac:dyDescent="0.25">
      <c r="A185">
        <v>184</v>
      </c>
      <c r="B185" t="s">
        <v>11</v>
      </c>
      <c r="C185" t="s">
        <v>12</v>
      </c>
      <c r="D185">
        <v>8894</v>
      </c>
      <c r="E185" s="1">
        <v>42689</v>
      </c>
      <c r="F185" t="s">
        <v>8</v>
      </c>
    </row>
    <row r="186" spans="1:6" x14ac:dyDescent="0.25">
      <c r="A186">
        <v>185</v>
      </c>
      <c r="B186" t="s">
        <v>6</v>
      </c>
      <c r="C186" t="s">
        <v>7</v>
      </c>
      <c r="D186">
        <v>4846</v>
      </c>
      <c r="E186" s="1">
        <v>42699</v>
      </c>
      <c r="F186" t="s">
        <v>10</v>
      </c>
    </row>
    <row r="187" spans="1:6" x14ac:dyDescent="0.25">
      <c r="A187">
        <v>186</v>
      </c>
      <c r="B187" t="s">
        <v>9</v>
      </c>
      <c r="C187" t="s">
        <v>7</v>
      </c>
      <c r="D187">
        <v>284</v>
      </c>
      <c r="E187" s="1">
        <v>42699</v>
      </c>
      <c r="F187" t="s">
        <v>15</v>
      </c>
    </row>
    <row r="188" spans="1:6" x14ac:dyDescent="0.25">
      <c r="A188">
        <v>187</v>
      </c>
      <c r="B188" t="s">
        <v>16</v>
      </c>
      <c r="C188" t="s">
        <v>12</v>
      </c>
      <c r="D188">
        <v>8283</v>
      </c>
      <c r="E188" s="1">
        <v>42700</v>
      </c>
      <c r="F188" t="s">
        <v>10</v>
      </c>
    </row>
    <row r="189" spans="1:6" x14ac:dyDescent="0.25">
      <c r="A189">
        <v>188</v>
      </c>
      <c r="B189" t="s">
        <v>16</v>
      </c>
      <c r="C189" t="s">
        <v>12</v>
      </c>
      <c r="D189">
        <v>9990</v>
      </c>
      <c r="E189" s="1">
        <v>42702</v>
      </c>
      <c r="F189" t="s">
        <v>13</v>
      </c>
    </row>
    <row r="190" spans="1:6" x14ac:dyDescent="0.25">
      <c r="A190">
        <v>189</v>
      </c>
      <c r="B190" t="s">
        <v>11</v>
      </c>
      <c r="C190" t="s">
        <v>12</v>
      </c>
      <c r="D190">
        <v>9014</v>
      </c>
      <c r="E190" s="1">
        <v>42702</v>
      </c>
      <c r="F190" t="s">
        <v>17</v>
      </c>
    </row>
    <row r="191" spans="1:6" x14ac:dyDescent="0.25">
      <c r="A191">
        <v>190</v>
      </c>
      <c r="B191" t="s">
        <v>19</v>
      </c>
      <c r="C191" t="s">
        <v>12</v>
      </c>
      <c r="D191">
        <v>1942</v>
      </c>
      <c r="E191" s="1">
        <v>42703</v>
      </c>
      <c r="F191" t="s">
        <v>20</v>
      </c>
    </row>
    <row r="192" spans="1:6" x14ac:dyDescent="0.25">
      <c r="A192">
        <v>191</v>
      </c>
      <c r="B192" t="s">
        <v>11</v>
      </c>
      <c r="C192" t="s">
        <v>12</v>
      </c>
      <c r="D192">
        <v>7223</v>
      </c>
      <c r="E192" s="1">
        <v>42704</v>
      </c>
      <c r="F192" t="s">
        <v>8</v>
      </c>
    </row>
    <row r="193" spans="1:6" x14ac:dyDescent="0.25">
      <c r="A193">
        <v>192</v>
      </c>
      <c r="B193" t="s">
        <v>6</v>
      </c>
      <c r="C193" t="s">
        <v>7</v>
      </c>
      <c r="D193">
        <v>4673</v>
      </c>
      <c r="E193" s="1">
        <v>42706</v>
      </c>
      <c r="F193" t="s">
        <v>8</v>
      </c>
    </row>
    <row r="194" spans="1:6" x14ac:dyDescent="0.25">
      <c r="A194">
        <v>193</v>
      </c>
      <c r="B194" t="s">
        <v>6</v>
      </c>
      <c r="C194" t="s">
        <v>7</v>
      </c>
      <c r="D194">
        <v>9104</v>
      </c>
      <c r="E194" s="1">
        <v>42708</v>
      </c>
      <c r="F194" t="s">
        <v>20</v>
      </c>
    </row>
    <row r="195" spans="1:6" x14ac:dyDescent="0.25">
      <c r="A195">
        <v>194</v>
      </c>
      <c r="B195" t="s">
        <v>19</v>
      </c>
      <c r="C195" t="s">
        <v>12</v>
      </c>
      <c r="D195">
        <v>6078</v>
      </c>
      <c r="E195" s="1">
        <v>42709</v>
      </c>
      <c r="F195" t="s">
        <v>8</v>
      </c>
    </row>
    <row r="196" spans="1:6" x14ac:dyDescent="0.25">
      <c r="A196">
        <v>195</v>
      </c>
      <c r="B196" t="s">
        <v>14</v>
      </c>
      <c r="C196" t="s">
        <v>7</v>
      </c>
      <c r="D196">
        <v>3278</v>
      </c>
      <c r="E196" s="1">
        <v>42710</v>
      </c>
      <c r="F196" t="s">
        <v>15</v>
      </c>
    </row>
    <row r="197" spans="1:6" x14ac:dyDescent="0.25">
      <c r="A197">
        <v>196</v>
      </c>
      <c r="B197" t="s">
        <v>11</v>
      </c>
      <c r="C197" t="s">
        <v>12</v>
      </c>
      <c r="D197">
        <v>136</v>
      </c>
      <c r="E197" s="1">
        <v>42716</v>
      </c>
      <c r="F197" t="s">
        <v>13</v>
      </c>
    </row>
    <row r="198" spans="1:6" x14ac:dyDescent="0.25">
      <c r="A198">
        <v>197</v>
      </c>
      <c r="B198" t="s">
        <v>11</v>
      </c>
      <c r="C198" t="s">
        <v>12</v>
      </c>
      <c r="D198">
        <v>8377</v>
      </c>
      <c r="E198" s="1">
        <v>42716</v>
      </c>
      <c r="F198" t="s">
        <v>17</v>
      </c>
    </row>
    <row r="199" spans="1:6" x14ac:dyDescent="0.25">
      <c r="A199">
        <v>198</v>
      </c>
      <c r="B199" t="s">
        <v>11</v>
      </c>
      <c r="C199" t="s">
        <v>12</v>
      </c>
      <c r="D199">
        <v>2382</v>
      </c>
      <c r="E199" s="1">
        <v>42716</v>
      </c>
      <c r="F199" t="s">
        <v>8</v>
      </c>
    </row>
    <row r="200" spans="1:6" x14ac:dyDescent="0.25">
      <c r="A200">
        <v>199</v>
      </c>
      <c r="B200" t="s">
        <v>11</v>
      </c>
      <c r="C200" t="s">
        <v>12</v>
      </c>
      <c r="D200">
        <v>8702</v>
      </c>
      <c r="E200" s="1">
        <v>42719</v>
      </c>
      <c r="F200" t="s">
        <v>15</v>
      </c>
    </row>
    <row r="201" spans="1:6" x14ac:dyDescent="0.25">
      <c r="A201">
        <v>200</v>
      </c>
      <c r="B201" t="s">
        <v>11</v>
      </c>
      <c r="C201" t="s">
        <v>12</v>
      </c>
      <c r="D201">
        <v>5021</v>
      </c>
      <c r="E201" s="1">
        <v>42720</v>
      </c>
      <c r="F201" t="s">
        <v>8</v>
      </c>
    </row>
    <row r="202" spans="1:6" x14ac:dyDescent="0.25">
      <c r="A202">
        <v>201</v>
      </c>
      <c r="B202" t="s">
        <v>19</v>
      </c>
      <c r="C202" t="s">
        <v>12</v>
      </c>
      <c r="D202">
        <v>1760</v>
      </c>
      <c r="E202" s="1">
        <v>42720</v>
      </c>
      <c r="F202" t="s">
        <v>17</v>
      </c>
    </row>
    <row r="203" spans="1:6" x14ac:dyDescent="0.25">
      <c r="A203">
        <v>202</v>
      </c>
      <c r="B203" t="s">
        <v>11</v>
      </c>
      <c r="C203" t="s">
        <v>12</v>
      </c>
      <c r="D203">
        <v>4766</v>
      </c>
      <c r="E203" s="1">
        <v>42722</v>
      </c>
      <c r="F203" t="s">
        <v>15</v>
      </c>
    </row>
    <row r="204" spans="1:6" x14ac:dyDescent="0.25">
      <c r="A204">
        <v>203</v>
      </c>
      <c r="B204" t="s">
        <v>14</v>
      </c>
      <c r="C204" t="s">
        <v>7</v>
      </c>
      <c r="D204">
        <v>1541</v>
      </c>
      <c r="E204" s="1">
        <v>42723</v>
      </c>
      <c r="F204" t="s">
        <v>10</v>
      </c>
    </row>
    <row r="205" spans="1:6" x14ac:dyDescent="0.25">
      <c r="A205">
        <v>204</v>
      </c>
      <c r="B205" t="s">
        <v>16</v>
      </c>
      <c r="C205" t="s">
        <v>12</v>
      </c>
      <c r="D205">
        <v>2782</v>
      </c>
      <c r="E205" s="1">
        <v>42724</v>
      </c>
      <c r="F205" t="s">
        <v>10</v>
      </c>
    </row>
    <row r="206" spans="1:6" x14ac:dyDescent="0.25">
      <c r="A206">
        <v>205</v>
      </c>
      <c r="B206" t="s">
        <v>19</v>
      </c>
      <c r="C206" t="s">
        <v>12</v>
      </c>
      <c r="D206">
        <v>2455</v>
      </c>
      <c r="E206" s="1">
        <v>42724</v>
      </c>
      <c r="F206" t="s">
        <v>13</v>
      </c>
    </row>
    <row r="207" spans="1:6" x14ac:dyDescent="0.25">
      <c r="A207">
        <v>206</v>
      </c>
      <c r="B207" t="s">
        <v>19</v>
      </c>
      <c r="C207" t="s">
        <v>12</v>
      </c>
      <c r="D207">
        <v>4512</v>
      </c>
      <c r="E207" s="1">
        <v>42726</v>
      </c>
      <c r="F207" t="s">
        <v>18</v>
      </c>
    </row>
    <row r="208" spans="1:6" x14ac:dyDescent="0.25">
      <c r="A208">
        <v>207</v>
      </c>
      <c r="B208" t="s">
        <v>19</v>
      </c>
      <c r="C208" t="s">
        <v>12</v>
      </c>
      <c r="D208">
        <v>8752</v>
      </c>
      <c r="E208" s="1">
        <v>42726</v>
      </c>
      <c r="F208" t="s">
        <v>15</v>
      </c>
    </row>
    <row r="209" spans="1:6" x14ac:dyDescent="0.25">
      <c r="A209">
        <v>208</v>
      </c>
      <c r="B209" t="s">
        <v>6</v>
      </c>
      <c r="C209" t="s">
        <v>7</v>
      </c>
      <c r="D209">
        <v>9127</v>
      </c>
      <c r="E209" s="1">
        <v>42729</v>
      </c>
      <c r="F209" t="s">
        <v>8</v>
      </c>
    </row>
    <row r="210" spans="1:6" x14ac:dyDescent="0.25">
      <c r="A210">
        <v>209</v>
      </c>
      <c r="B210" t="s">
        <v>19</v>
      </c>
      <c r="C210" t="s">
        <v>12</v>
      </c>
      <c r="D210">
        <v>1777</v>
      </c>
      <c r="E210" s="1">
        <v>42732</v>
      </c>
      <c r="F210" t="s">
        <v>20</v>
      </c>
    </row>
    <row r="211" spans="1:6" x14ac:dyDescent="0.25">
      <c r="A211">
        <v>210</v>
      </c>
      <c r="B211" t="s">
        <v>14</v>
      </c>
      <c r="C211" t="s">
        <v>7</v>
      </c>
      <c r="D211">
        <v>680</v>
      </c>
      <c r="E211" s="1">
        <v>42732</v>
      </c>
      <c r="F211" t="s">
        <v>20</v>
      </c>
    </row>
    <row r="212" spans="1:6" x14ac:dyDescent="0.25">
      <c r="A212">
        <v>211</v>
      </c>
      <c r="B212" t="s">
        <v>16</v>
      </c>
      <c r="C212" t="s">
        <v>12</v>
      </c>
      <c r="D212">
        <v>958</v>
      </c>
      <c r="E212" s="1">
        <v>42733</v>
      </c>
      <c r="F212" t="s">
        <v>8</v>
      </c>
    </row>
    <row r="213" spans="1:6" x14ac:dyDescent="0.25">
      <c r="A213">
        <v>212</v>
      </c>
      <c r="B213" t="s">
        <v>6</v>
      </c>
      <c r="C213" t="s">
        <v>7</v>
      </c>
      <c r="D213">
        <v>2613</v>
      </c>
      <c r="E213" s="1">
        <v>42733</v>
      </c>
      <c r="F213" t="s">
        <v>17</v>
      </c>
    </row>
    <row r="214" spans="1:6" x14ac:dyDescent="0.25">
      <c r="A214">
        <v>213</v>
      </c>
      <c r="B214" t="s">
        <v>6</v>
      </c>
      <c r="C214" t="s">
        <v>7</v>
      </c>
      <c r="D214">
        <v>339</v>
      </c>
      <c r="E214" s="1">
        <v>42734</v>
      </c>
      <c r="F214" t="s">
        <v>17</v>
      </c>
    </row>
    <row r="215" spans="1:6" x14ac:dyDescent="0.25">
      <c r="A215">
        <v>214</v>
      </c>
      <c r="B215" t="s">
        <v>76</v>
      </c>
      <c r="C215" t="s">
        <v>12</v>
      </c>
      <c r="D215">
        <v>6000</v>
      </c>
      <c r="E215" s="1">
        <v>42736</v>
      </c>
      <c r="F215" t="s">
        <v>20</v>
      </c>
    </row>
    <row r="216" spans="1:6" x14ac:dyDescent="0.25">
      <c r="A216">
        <v>215</v>
      </c>
      <c r="B216" t="s">
        <v>77</v>
      </c>
      <c r="C216" t="s">
        <v>12</v>
      </c>
      <c r="D216">
        <v>2300</v>
      </c>
      <c r="E216" s="1">
        <v>42736</v>
      </c>
      <c r="F216" t="s">
        <v>20</v>
      </c>
    </row>
    <row r="217" spans="1:6" x14ac:dyDescent="0.25">
      <c r="A217">
        <v>216</v>
      </c>
      <c r="B217" t="s">
        <v>19</v>
      </c>
      <c r="C217" t="s">
        <v>12</v>
      </c>
      <c r="D217">
        <v>8752</v>
      </c>
      <c r="E217" s="1">
        <v>42726</v>
      </c>
      <c r="F217" t="s">
        <v>15</v>
      </c>
    </row>
    <row r="218" spans="1:6" x14ac:dyDescent="0.25">
      <c r="A218">
        <v>217</v>
      </c>
      <c r="B218" t="s">
        <v>6</v>
      </c>
      <c r="C218" t="s">
        <v>7</v>
      </c>
      <c r="D218">
        <v>9127</v>
      </c>
      <c r="E218" s="1">
        <v>42729</v>
      </c>
      <c r="F218" t="s">
        <v>8</v>
      </c>
    </row>
    <row r="219" spans="1:6" x14ac:dyDescent="0.25">
      <c r="A219">
        <v>218</v>
      </c>
      <c r="B219" t="s">
        <v>78</v>
      </c>
      <c r="C219" t="s">
        <v>7</v>
      </c>
      <c r="D219">
        <v>9127</v>
      </c>
      <c r="E219" s="1">
        <v>42729</v>
      </c>
      <c r="F219" t="s">
        <v>8</v>
      </c>
    </row>
  </sheetData>
  <pageMargins left="0.7" right="0.7" top="0.75" bottom="0.75" header="0.3" footer="0.3"/>
  <tableParts count="1"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37DA0-F5E7-4050-8EC2-0196F04DE2CB}">
  <sheetPr codeName="Sheet7">
    <outlinePr summaryBelow="0"/>
  </sheetPr>
  <dimension ref="B1:H11"/>
  <sheetViews>
    <sheetView showGridLines="0" workbookViewId="0">
      <selection activeCell="F18" sqref="F18"/>
    </sheetView>
  </sheetViews>
  <sheetFormatPr defaultRowHeight="15" outlineLevelRow="1" outlineLevelCol="1" x14ac:dyDescent="0.25"/>
  <cols>
    <col min="3" max="3" width="5.42578125" bestFit="1" customWidth="1"/>
    <col min="4" max="8" width="13.140625" bestFit="1" customWidth="1" outlineLevel="1"/>
  </cols>
  <sheetData>
    <row r="1" spans="2:8" ht="15.75" thickBot="1" x14ac:dyDescent="0.3"/>
    <row r="2" spans="2:8" ht="15.75" x14ac:dyDescent="0.25">
      <c r="B2" s="20" t="s">
        <v>94</v>
      </c>
      <c r="C2" s="20"/>
      <c r="D2" s="25"/>
      <c r="E2" s="25"/>
      <c r="F2" s="25"/>
      <c r="G2" s="25"/>
      <c r="H2" s="25"/>
    </row>
    <row r="3" spans="2:8" ht="15.75" collapsed="1" x14ac:dyDescent="0.25">
      <c r="B3" s="19"/>
      <c r="C3" s="19"/>
      <c r="D3" s="26" t="s">
        <v>96</v>
      </c>
      <c r="E3" s="26" t="s">
        <v>89</v>
      </c>
      <c r="F3" s="26" t="s">
        <v>91</v>
      </c>
      <c r="G3" s="26" t="s">
        <v>92</v>
      </c>
      <c r="H3" s="26" t="s">
        <v>93</v>
      </c>
    </row>
    <row r="4" spans="2:8" ht="22.5" hidden="1" outlineLevel="1" x14ac:dyDescent="0.25">
      <c r="B4" s="22"/>
      <c r="C4" s="22"/>
      <c r="D4" s="16"/>
      <c r="E4" s="28" t="s">
        <v>90</v>
      </c>
      <c r="F4" s="28" t="s">
        <v>90</v>
      </c>
      <c r="G4" s="28" t="s">
        <v>90</v>
      </c>
      <c r="H4" s="28" t="s">
        <v>90</v>
      </c>
    </row>
    <row r="5" spans="2:8" x14ac:dyDescent="0.25">
      <c r="B5" s="23" t="s">
        <v>95</v>
      </c>
      <c r="C5" s="23"/>
      <c r="D5" s="21"/>
      <c r="E5" s="21"/>
      <c r="F5" s="21"/>
      <c r="G5" s="21"/>
      <c r="H5" s="21"/>
    </row>
    <row r="6" spans="2:8" outlineLevel="1" x14ac:dyDescent="0.25">
      <c r="B6" s="22"/>
      <c r="C6" s="22" t="s">
        <v>87</v>
      </c>
      <c r="D6" s="17">
        <v>0.89</v>
      </c>
      <c r="E6" s="27">
        <v>0.89</v>
      </c>
      <c r="F6" s="27">
        <v>0.48</v>
      </c>
      <c r="G6" s="27">
        <v>0.73</v>
      </c>
      <c r="H6" s="27">
        <v>0.91</v>
      </c>
    </row>
    <row r="7" spans="2:8" x14ac:dyDescent="0.25">
      <c r="B7" s="23" t="s">
        <v>97</v>
      </c>
      <c r="C7" s="23"/>
      <c r="D7" s="21"/>
      <c r="E7" s="21"/>
      <c r="F7" s="21"/>
      <c r="G7" s="21"/>
      <c r="H7" s="21"/>
    </row>
    <row r="8" spans="2:8" ht="15.75" outlineLevel="1" thickBot="1" x14ac:dyDescent="0.3">
      <c r="B8" s="24"/>
      <c r="C8" s="24" t="s">
        <v>88</v>
      </c>
      <c r="D8" s="18">
        <v>46700</v>
      </c>
      <c r="E8" s="18">
        <v>46700</v>
      </c>
      <c r="F8" s="18">
        <v>34400</v>
      </c>
      <c r="G8" s="18">
        <v>41900</v>
      </c>
      <c r="H8" s="18">
        <v>47300</v>
      </c>
    </row>
    <row r="9" spans="2:8" x14ac:dyDescent="0.25">
      <c r="B9" t="s">
        <v>98</v>
      </c>
    </row>
    <row r="10" spans="2:8" x14ac:dyDescent="0.25">
      <c r="B10" t="s">
        <v>99</v>
      </c>
    </row>
    <row r="11" spans="2:8" x14ac:dyDescent="0.25">
      <c r="B11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1DBD1-942D-4E3F-9F68-ADD2904A5035}">
  <sheetPr codeName="Sheet8"/>
  <dimension ref="A1:J9"/>
  <sheetViews>
    <sheetView workbookViewId="0">
      <selection activeCell="D7" sqref="D7:D9"/>
    </sheetView>
  </sheetViews>
  <sheetFormatPr defaultRowHeight="15" x14ac:dyDescent="0.25"/>
  <cols>
    <col min="2" max="2" width="21" bestFit="1" customWidth="1"/>
    <col min="3" max="3" width="10.85546875" bestFit="1" customWidth="1"/>
    <col min="4" max="4" width="11.7109375" bestFit="1" customWidth="1"/>
    <col min="5" max="5" width="14.5703125" bestFit="1" customWidth="1"/>
  </cols>
  <sheetData>
    <row r="1" spans="1:10" ht="21" x14ac:dyDescent="0.35">
      <c r="A1" s="13" t="s">
        <v>40</v>
      </c>
      <c r="B1" s="13"/>
      <c r="C1" s="13"/>
      <c r="D1" s="13"/>
      <c r="E1" s="13"/>
      <c r="F1" s="13"/>
      <c r="G1" s="13"/>
      <c r="H1" s="13"/>
      <c r="I1" s="13"/>
      <c r="J1" s="13"/>
    </row>
    <row r="3" spans="1:10" x14ac:dyDescent="0.25">
      <c r="B3" t="s">
        <v>41</v>
      </c>
      <c r="D3">
        <v>100</v>
      </c>
    </row>
    <row r="4" spans="1:10" x14ac:dyDescent="0.25">
      <c r="B4" t="s">
        <v>42</v>
      </c>
      <c r="D4" s="5">
        <v>0.73</v>
      </c>
    </row>
    <row r="6" spans="1:10" x14ac:dyDescent="0.25">
      <c r="D6" t="s">
        <v>43</v>
      </c>
      <c r="E6" t="s">
        <v>44</v>
      </c>
    </row>
    <row r="7" spans="1:10" x14ac:dyDescent="0.25">
      <c r="C7" t="s">
        <v>45</v>
      </c>
      <c r="D7">
        <v>89</v>
      </c>
      <c r="E7">
        <v>500</v>
      </c>
    </row>
    <row r="8" spans="1:10" x14ac:dyDescent="0.25">
      <c r="C8" t="s">
        <v>46</v>
      </c>
      <c r="D8">
        <f>D3-D7</f>
        <v>11</v>
      </c>
      <c r="E8">
        <v>200</v>
      </c>
    </row>
    <row r="9" spans="1:10" x14ac:dyDescent="0.25">
      <c r="C9" t="s">
        <v>47</v>
      </c>
      <c r="D9">
        <f>(D7*E7)+(D8*E8)</f>
        <v>46700</v>
      </c>
    </row>
  </sheetData>
  <scenarios current="4" show="2" sqref="E9">
    <scenario name="s1" locked="1" count="1" user="VIKAS" comment="Created by VIKAS on 7/14/2024">
      <inputCells r="D4" val="0.89" numFmtId="9"/>
    </scenario>
    <scenario name="s2" locked="1" count="1" user="VIKAS" comment="Created by VIKAS on 7/14/2024">
      <inputCells r="D4" val="0.48" numFmtId="9"/>
    </scenario>
    <scenario name="s3" locked="1" count="1" user="VIKAS" comment="Created by VIKAS on 7/14/2024">
      <inputCells r="D4" val="0.73" numFmtId="9"/>
    </scenario>
    <scenario name="s4" locked="1" count="1" user="VIKAS" comment="Created by VIKAS on 7/14/2024">
      <inputCells r="D4" val="0.91" numFmtId="9"/>
    </scenario>
    <scenario name="d4" locked="1" count="1" user="VIKAS" comment="Created by VIKAS on 7/14/2024">
      <inputCells r="D4" val="0.45" numFmtId="9"/>
    </scenario>
  </scenarios>
  <mergeCells count="1">
    <mergeCell ref="A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74077-B40F-45CC-B7C9-EAF7634C22BF}">
  <sheetPr codeName="Sheet9"/>
  <dimension ref="A1:D12"/>
  <sheetViews>
    <sheetView workbookViewId="0">
      <selection activeCell="A2" sqref="A2:D12"/>
    </sheetView>
  </sheetViews>
  <sheetFormatPr defaultRowHeight="15" x14ac:dyDescent="0.25"/>
  <cols>
    <col min="1" max="1" width="17.7109375" bestFit="1" customWidth="1"/>
    <col min="2" max="2" width="17" customWidth="1"/>
    <col min="3" max="3" width="13.42578125" bestFit="1" customWidth="1"/>
    <col min="4" max="4" width="8.42578125" bestFit="1" customWidth="1"/>
  </cols>
  <sheetData>
    <row r="1" spans="1:4" x14ac:dyDescent="0.25">
      <c r="A1" s="6" t="s">
        <v>48</v>
      </c>
      <c r="B1" s="6" t="s">
        <v>49</v>
      </c>
      <c r="C1" s="6" t="s">
        <v>50</v>
      </c>
      <c r="D1" s="6" t="s">
        <v>51</v>
      </c>
    </row>
    <row r="2" spans="1:4" x14ac:dyDescent="0.25">
      <c r="A2" s="7" t="s">
        <v>52</v>
      </c>
      <c r="B2" s="7">
        <v>798754455</v>
      </c>
      <c r="C2" s="7" t="s">
        <v>53</v>
      </c>
      <c r="D2" s="7" t="s">
        <v>54</v>
      </c>
    </row>
    <row r="3" spans="1:4" x14ac:dyDescent="0.25">
      <c r="A3" s="7" t="s">
        <v>65</v>
      </c>
      <c r="B3" s="7">
        <v>899767899</v>
      </c>
      <c r="C3" s="7" t="s">
        <v>66</v>
      </c>
      <c r="D3" s="7" t="s">
        <v>67</v>
      </c>
    </row>
    <row r="4" spans="1:4" x14ac:dyDescent="0.25">
      <c r="A4" s="7" t="s">
        <v>68</v>
      </c>
      <c r="B4" s="7">
        <v>988878987</v>
      </c>
      <c r="C4" s="7" t="s">
        <v>69</v>
      </c>
      <c r="D4" s="7" t="s">
        <v>67</v>
      </c>
    </row>
    <row r="5" spans="1:4" x14ac:dyDescent="0.25">
      <c r="A5" s="7" t="s">
        <v>55</v>
      </c>
      <c r="B5" s="7">
        <v>7842002563</v>
      </c>
      <c r="C5" s="7" t="s">
        <v>56</v>
      </c>
      <c r="D5" s="7" t="s">
        <v>54</v>
      </c>
    </row>
    <row r="6" spans="1:4" x14ac:dyDescent="0.25">
      <c r="A6" s="7" t="s">
        <v>57</v>
      </c>
      <c r="B6" s="7">
        <v>7845126933</v>
      </c>
      <c r="C6" s="7" t="s">
        <v>58</v>
      </c>
      <c r="D6" s="7" t="s">
        <v>54</v>
      </c>
    </row>
    <row r="7" spans="1:4" x14ac:dyDescent="0.25">
      <c r="A7" s="7" t="s">
        <v>59</v>
      </c>
      <c r="B7" s="7">
        <v>7854582123</v>
      </c>
      <c r="C7" s="7" t="s">
        <v>60</v>
      </c>
      <c r="D7" s="7" t="s">
        <v>54</v>
      </c>
    </row>
    <row r="8" spans="1:4" x14ac:dyDescent="0.25">
      <c r="A8" s="7" t="s">
        <v>59</v>
      </c>
      <c r="B8" s="7">
        <v>7854582123</v>
      </c>
      <c r="C8" s="7" t="s">
        <v>75</v>
      </c>
      <c r="D8" s="7" t="s">
        <v>54</v>
      </c>
    </row>
    <row r="9" spans="1:4" x14ac:dyDescent="0.25">
      <c r="A9" s="8" t="s">
        <v>57</v>
      </c>
      <c r="B9" s="7">
        <v>8956253252</v>
      </c>
      <c r="C9" s="7" t="s">
        <v>61</v>
      </c>
      <c r="D9" s="7" t="s">
        <v>54</v>
      </c>
    </row>
    <row r="10" spans="1:4" x14ac:dyDescent="0.25">
      <c r="A10" s="7" t="s">
        <v>70</v>
      </c>
      <c r="B10" s="7">
        <v>9856895563</v>
      </c>
      <c r="C10" s="7" t="s">
        <v>71</v>
      </c>
      <c r="D10" s="7" t="s">
        <v>67</v>
      </c>
    </row>
    <row r="11" spans="1:4" x14ac:dyDescent="0.25">
      <c r="A11" s="7" t="s">
        <v>72</v>
      </c>
      <c r="B11" s="7" t="s">
        <v>73</v>
      </c>
      <c r="C11" s="7" t="s">
        <v>74</v>
      </c>
      <c r="D11" s="7" t="s">
        <v>67</v>
      </c>
    </row>
    <row r="12" spans="1:4" x14ac:dyDescent="0.25">
      <c r="A12" s="7" t="s">
        <v>62</v>
      </c>
      <c r="B12" s="7" t="s">
        <v>63</v>
      </c>
      <c r="C12" s="7" t="s">
        <v>64</v>
      </c>
      <c r="D12" s="7" t="s">
        <v>54</v>
      </c>
    </row>
  </sheetData>
  <sortState xmlns:xlrd2="http://schemas.microsoft.com/office/spreadsheetml/2017/richdata2" ref="A2:D15">
    <sortCondition ref="B2:B15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FFF43-384E-4B48-8485-3D64BFFDFF76}">
  <sheetPr codeName="Sheet10"/>
  <dimension ref="A1:G11"/>
  <sheetViews>
    <sheetView showFormulas="1" workbookViewId="0">
      <selection activeCell="C3" sqref="C3"/>
    </sheetView>
  </sheetViews>
  <sheetFormatPr defaultRowHeight="15" x14ac:dyDescent="0.25"/>
  <cols>
    <col min="1" max="1" width="21.85546875" customWidth="1"/>
  </cols>
  <sheetData>
    <row r="1" spans="1:7" x14ac:dyDescent="0.25">
      <c r="A1">
        <f>ABS(-78)</f>
        <v>78</v>
      </c>
    </row>
    <row r="2" spans="1:7" x14ac:dyDescent="0.25">
      <c r="A2">
        <f>ROUND(2.7892,2)</f>
        <v>2.79</v>
      </c>
    </row>
    <row r="3" spans="1:7" x14ac:dyDescent="0.25">
      <c r="A3">
        <f>ROUNDDOWN(2.7892,2)</f>
        <v>2.78</v>
      </c>
    </row>
    <row r="4" spans="1:7" x14ac:dyDescent="0.25">
      <c r="A4">
        <f>SQRT(64)</f>
        <v>8</v>
      </c>
    </row>
    <row r="5" spans="1:7" x14ac:dyDescent="0.25">
      <c r="A5">
        <f>MROUND(864,100)</f>
        <v>900</v>
      </c>
    </row>
    <row r="6" spans="1:7" x14ac:dyDescent="0.25">
      <c r="A6">
        <f ca="1">RAND()</f>
        <v>0.52009585508874734</v>
      </c>
    </row>
    <row r="7" spans="1:7" x14ac:dyDescent="0.25">
      <c r="A7">
        <f ca="1">RANDBETWEEN(456,2340)</f>
        <v>1919</v>
      </c>
      <c r="B7">
        <f ca="1">RANDBETWEEN(1,10)</f>
        <v>1</v>
      </c>
      <c r="C7">
        <f t="shared" ref="C7:G7" ca="1" si="0">RANDBETWEEN(1,10)</f>
        <v>10</v>
      </c>
      <c r="D7">
        <f t="shared" ca="1" si="0"/>
        <v>5</v>
      </c>
      <c r="E7">
        <f t="shared" ca="1" si="0"/>
        <v>2</v>
      </c>
      <c r="F7">
        <f t="shared" ca="1" si="0"/>
        <v>1</v>
      </c>
      <c r="G7">
        <f t="shared" ca="1" si="0"/>
        <v>6</v>
      </c>
    </row>
    <row r="8" spans="1:7" x14ac:dyDescent="0.25">
      <c r="A8">
        <f>FACT(5)</f>
        <v>120</v>
      </c>
      <c r="B8">
        <f>FACT(1)</f>
        <v>1</v>
      </c>
      <c r="C8">
        <f>FACT(0)</f>
        <v>1</v>
      </c>
      <c r="D8" t="e">
        <f>FACT(-7)</f>
        <v>#NUM!</v>
      </c>
    </row>
    <row r="9" spans="1:7" x14ac:dyDescent="0.25">
      <c r="A9">
        <f>SIGN(-1)</f>
        <v>-1</v>
      </c>
      <c r="B9">
        <f>SIGN(4)</f>
        <v>1</v>
      </c>
    </row>
    <row r="10" spans="1:7" x14ac:dyDescent="0.25">
      <c r="A10">
        <f>MOD(3,2)</f>
        <v>1</v>
      </c>
      <c r="B10">
        <f>MOD(3,-2)</f>
        <v>-1</v>
      </c>
      <c r="C10">
        <f>MOD(-3,2)</f>
        <v>1</v>
      </c>
      <c r="D10">
        <f>MOD(-3,-2)</f>
        <v>-1</v>
      </c>
    </row>
    <row r="11" spans="1:7" x14ac:dyDescent="0.25">
      <c r="A11">
        <f>EVEN(4)</f>
        <v>4</v>
      </c>
      <c r="B11">
        <f>EVEN(56)</f>
        <v>56</v>
      </c>
      <c r="C11">
        <f>EVEN(35)</f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goalseek</vt:lpstr>
      <vt:lpstr>data table</vt:lpstr>
      <vt:lpstr>solver</vt:lpstr>
      <vt:lpstr>Sheet2</vt:lpstr>
      <vt:lpstr>Sheet3</vt:lpstr>
      <vt:lpstr>PIVOT</vt:lpstr>
      <vt:lpstr>Scenario Summary</vt:lpstr>
      <vt:lpstr>scenario manager</vt:lpstr>
      <vt:lpstr>remove duplicate</vt:lpstr>
      <vt:lpstr>MATHEMATICAL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alokk</dc:creator>
  <cp:lastModifiedBy>Sonam</cp:lastModifiedBy>
  <dcterms:created xsi:type="dcterms:W3CDTF">2023-04-01T07:17:28Z</dcterms:created>
  <dcterms:modified xsi:type="dcterms:W3CDTF">2024-07-15T11:58:34Z</dcterms:modified>
</cp:coreProperties>
</file>