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  <sheet name="Sheet1" sheetId="2" r:id="rId2"/>
    <sheet name="Sheet2" sheetId="3" r:id="rId3"/>
    <sheet name="Sheet3" sheetId="4" r:id="rId4"/>
  </sheets>
  <externalReferences>
    <externalReference r:id="rId5"/>
  </externalReferences>
  <calcPr calcId="162913"/>
  <pivotCaches>
    <pivotCache cacheId="45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2" l="1"/>
  <c r="I9" i="2"/>
  <c r="I15" i="2"/>
  <c r="I16" i="2"/>
  <c r="I14" i="2"/>
  <c r="I10" i="2"/>
  <c r="B3" i="4" l="1"/>
  <c r="B4" i="4"/>
  <c r="G111" i="1" l="1"/>
  <c r="G87" i="1"/>
  <c r="G63" i="1"/>
  <c r="G39" i="1"/>
  <c r="G15" i="1"/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2" i="1"/>
  <c r="G113" i="1"/>
  <c r="G114" i="1"/>
  <c r="G115" i="1"/>
  <c r="G116" i="1"/>
  <c r="G117" i="1"/>
  <c r="G118" i="1"/>
  <c r="G119" i="1"/>
  <c r="G120" i="1"/>
  <c r="G121" i="1"/>
</calcChain>
</file>

<file path=xl/comments1.xml><?xml version="1.0" encoding="utf-8"?>
<comments xmlns="http://schemas.openxmlformats.org/spreadsheetml/2006/main">
  <authors>
    <author>Author</author>
  </authors>
  <commentList>
    <comment ref="D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half of flüssiggas in IWU data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  <comment ref="D5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check the distribution of HP with different sources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RENDER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B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of total HP
ditribution to ground &amp; water:
ground (50%)
water (50%)</t>
        </r>
      </text>
    </comment>
    <comment ref="B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of total HP</t>
        </r>
      </text>
    </comment>
  </commentList>
</comments>
</file>

<file path=xl/sharedStrings.xml><?xml version="1.0" encoding="utf-8"?>
<sst xmlns="http://schemas.openxmlformats.org/spreadsheetml/2006/main" count="149" uniqueCount="22">
  <si>
    <t>id_region</t>
  </si>
  <si>
    <t>unit</t>
  </si>
  <si>
    <t>id_heating_system</t>
  </si>
  <si>
    <t>id_building_type</t>
  </si>
  <si>
    <t>2016</t>
  </si>
  <si>
    <t>%</t>
  </si>
  <si>
    <t>id_heating_technology</t>
  </si>
  <si>
    <t>Row Labels</t>
  </si>
  <si>
    <t>Grand Total</t>
  </si>
  <si>
    <t>Column Labels</t>
  </si>
  <si>
    <t>share</t>
  </si>
  <si>
    <t>count</t>
  </si>
  <si>
    <t>2016_adjusted</t>
  </si>
  <si>
    <t>Sum of 2016_adjusted</t>
  </si>
  <si>
    <t>sole/wasser, wasser/wasser</t>
  </si>
  <si>
    <t>luft/wasser</t>
  </si>
  <si>
    <t>market share</t>
  </si>
  <si>
    <t>all</t>
  </si>
  <si>
    <t>market share in new EFH, ZFH</t>
  </si>
  <si>
    <t>market share in new MFH</t>
  </si>
  <si>
    <t>target</t>
  </si>
  <si>
    <t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</si>
</sst>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%"/>
  </numFmts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9" fontId="0" fillId="0" borderId="0" xfId="1" applyFont="1"/>
    <xf numFmtId="0" fontId="0" fillId="0" borderId="0" xfId="0" applyNumberFormat="1"/>
    <xf numFmtId="9" fontId="0" fillId="0" borderId="0" xfId="0" applyNumberFormat="1"/>
    <xf numFmtId="164" fontId="0" fillId="0" borderId="0" xfId="0" applyNumberFormat="1"/>
    <xf numFmtId="10" fontId="0" fillId="0" borderId="0" xfId="1" applyNumberFormat="1" applyFont="1"/>
    <xf numFmtId="165" fontId="4" fillId="0" borderId="0" xfId="1" applyNumberFormat="1" applyFont="1"/>
    <xf numFmtId="10" fontId="5" fillId="0" borderId="0" xfId="0" applyNumberFormat="1" applyFont="1"/>
    <xf numFmtId="165" fontId="5" fillId="0" borderId="0" xfId="1" applyNumberFormat="1" applyFont="1"/>
    <xf numFmtId="2" fontId="0" fillId="0" borderId="0" xfId="0" applyNumberFormat="1"/>
  </cellXfs>
  <cellStyles count="2">
    <cellStyle name="Normal" xfId="0" builtinId="0"/>
    <cellStyle name="Percent" xfId="1" builtinId="5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ENDER/data/output/building/20240123/Residential/20240123_ResidentialEnergyConsumption-Statistic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_EC-EndUse"/>
      <sheetName val="pivot_BuildType-SH"/>
      <sheetName val="pivot_ConstPeriod-SH"/>
      <sheetName val="pivot_BuildType&amp;ConstPeriod-SH"/>
      <sheetName val="pivot_ECperNUTS1-SH"/>
      <sheetName val="results"/>
      <sheetName val="id_end_use"/>
    </sheetNames>
    <sheetDataSet>
      <sheetData sheetId="0">
        <row r="22">
          <cell r="Q22">
            <v>2.1663198314109906E-2</v>
          </cell>
        </row>
        <row r="23">
          <cell r="Q23">
            <v>-4.6943932823250113E-3</v>
          </cell>
        </row>
        <row r="28">
          <cell r="Q28">
            <v>-5.7429369243630554E-3</v>
          </cell>
        </row>
        <row r="29">
          <cell r="Q29">
            <v>-6.3586745022857689E-4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316.852715740744" createdVersion="6" refreshedVersion="6" minRefreshableVersion="3" recordCount="120">
  <cacheSource type="worksheet">
    <worksheetSource name="Table1"/>
  </cacheSource>
  <cacheFields count="7">
    <cacheField name="id_region" numFmtId="0">
      <sharedItems containsSemiMixedTypes="0" containsString="0" containsNumber="1" containsInteger="1" minValue="9" maxValue="9"/>
    </cacheField>
    <cacheField name="id_building_typ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id_heating_system" numFmtId="0">
      <sharedItems containsSemiMixedTypes="0" containsString="0" containsNumber="1" containsInteger="1" minValue="1" maxValue="4"/>
    </cacheField>
    <cacheField name="id_heating_technology" numFmtId="0">
      <sharedItems containsSemiMixedTypes="0" containsString="0" containsNumber="1" containsInteger="1" minValue="11" maxValue="213" count="24">
        <n v="11"/>
        <n v="21"/>
        <n v="22"/>
        <n v="23"/>
        <n v="24"/>
        <n v="25"/>
        <n v="26"/>
        <n v="27"/>
        <n v="28"/>
        <n v="29"/>
        <n v="210"/>
        <n v="211"/>
        <n v="212"/>
        <n v="213"/>
        <n v="31"/>
        <n v="32"/>
        <n v="33"/>
        <n v="34"/>
        <n v="41"/>
        <n v="42"/>
        <n v="43"/>
        <n v="44"/>
        <n v="45"/>
        <n v="46"/>
      </sharedItems>
    </cacheField>
    <cacheField name="unit" numFmtId="0">
      <sharedItems/>
    </cacheField>
    <cacheField name="2016" numFmtId="0">
      <sharedItems containsSemiMixedTypes="0" containsString="0" containsNumber="1" minValue="0" maxValue="40"/>
    </cacheField>
    <cacheField name="2016_adjusted" numFmtId="0">
      <sharedItems containsSemiMixedTypes="0" containsString="0" containsNumber="1" minValue="0" maxValue="26.43608053749637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0">
  <r>
    <n v="9"/>
    <x v="0"/>
    <n v="1"/>
    <x v="0"/>
    <s v="%"/>
    <n v="3.9"/>
    <n v="2.5775178524058964"/>
  </r>
  <r>
    <n v="9"/>
    <x v="0"/>
    <n v="2"/>
    <x v="1"/>
    <s v="%"/>
    <n v="40"/>
    <n v="26.436080537496377"/>
  </r>
  <r>
    <n v="9"/>
    <x v="0"/>
    <n v="2"/>
    <x v="2"/>
    <s v="%"/>
    <n v="27.8"/>
    <n v="18.373075973559981"/>
  </r>
  <r>
    <n v="9"/>
    <x v="0"/>
    <n v="2"/>
    <x v="3"/>
    <s v="%"/>
    <n v="13.1"/>
    <n v="8.6578163760300626"/>
  </r>
  <r>
    <n v="9"/>
    <x v="0"/>
    <n v="2"/>
    <x v="4"/>
    <s v="%"/>
    <n v="0.8"/>
    <n v="0.52872161074992752"/>
  </r>
  <r>
    <n v="9"/>
    <x v="0"/>
    <n v="2"/>
    <x v="5"/>
    <s v="%"/>
    <n v="0.4"/>
    <n v="0.26436080537496376"/>
  </r>
  <r>
    <n v="9"/>
    <x v="0"/>
    <n v="2"/>
    <x v="6"/>
    <s v="%"/>
    <n v="3.3000000000000002E-2"/>
    <n v="2.1809766443434513E-2"/>
  </r>
  <r>
    <n v="9"/>
    <x v="0"/>
    <n v="2"/>
    <x v="7"/>
    <s v="%"/>
    <n v="3.3000000000000002E-2"/>
    <n v="2.1809766443434513E-2"/>
  </r>
  <r>
    <n v="9"/>
    <x v="0"/>
    <n v="2"/>
    <x v="8"/>
    <s v="%"/>
    <n v="3.4000000000000002E-2"/>
    <n v="2.2470668456871921E-2"/>
  </r>
  <r>
    <n v="9"/>
    <x v="0"/>
    <n v="2"/>
    <x v="9"/>
    <s v="%"/>
    <n v="3.4"/>
    <n v="2.2470668456871921"/>
  </r>
  <r>
    <n v="9"/>
    <x v="0"/>
    <n v="2"/>
    <x v="10"/>
    <s v="%"/>
    <n v="0.65"/>
    <n v="0.42958630873431614"/>
  </r>
  <r>
    <n v="9"/>
    <x v="0"/>
    <n v="2"/>
    <x v="11"/>
    <s v="%"/>
    <n v="0.65"/>
    <n v="0.42958630873431614"/>
  </r>
  <r>
    <n v="9"/>
    <x v="0"/>
    <n v="2"/>
    <x v="12"/>
    <s v="%"/>
    <n v="0"/>
    <n v="0"/>
  </r>
  <r>
    <n v="9"/>
    <x v="0"/>
    <n v="2"/>
    <x v="13"/>
    <s v="%"/>
    <n v="0"/>
    <n v="0"/>
  </r>
  <r>
    <n v="9"/>
    <x v="0"/>
    <n v="3"/>
    <x v="14"/>
    <s v="%"/>
    <n v="3.6"/>
    <n v="2.3792472483746741"/>
  </r>
  <r>
    <n v="9"/>
    <x v="0"/>
    <n v="3"/>
    <x v="15"/>
    <s v="%"/>
    <n v="0.3"/>
    <n v="0.19827060403122282"/>
  </r>
  <r>
    <n v="9"/>
    <x v="0"/>
    <n v="3"/>
    <x v="16"/>
    <s v="%"/>
    <n v="2.85"/>
    <n v="1.8835707382966169"/>
  </r>
  <r>
    <n v="9"/>
    <x v="0"/>
    <n v="3"/>
    <x v="17"/>
    <s v="%"/>
    <n v="0"/>
    <n v="0"/>
  </r>
  <r>
    <n v="9"/>
    <x v="0"/>
    <n v="4"/>
    <x v="18"/>
    <s v="%"/>
    <n v="0.1"/>
    <n v="6.609020134374094E-2"/>
  </r>
  <r>
    <n v="9"/>
    <x v="0"/>
    <n v="4"/>
    <x v="19"/>
    <s v="%"/>
    <n v="0.5"/>
    <n v="0.3304510067187047"/>
  </r>
  <r>
    <n v="9"/>
    <x v="0"/>
    <n v="4"/>
    <x v="20"/>
    <s v="%"/>
    <n v="1.5"/>
    <n v="0.99135302015611404"/>
  </r>
  <r>
    <n v="9"/>
    <x v="0"/>
    <n v="4"/>
    <x v="21"/>
    <s v="%"/>
    <n v="0.1"/>
    <n v="6.609020134374094E-2"/>
  </r>
  <r>
    <n v="9"/>
    <x v="0"/>
    <n v="4"/>
    <x v="22"/>
    <s v="%"/>
    <n v="0.1"/>
    <n v="6.609020134374094E-2"/>
  </r>
  <r>
    <n v="9"/>
    <x v="0"/>
    <n v="4"/>
    <x v="23"/>
    <s v="%"/>
    <n v="0.15"/>
    <n v="9.913530201561141E-2"/>
  </r>
  <r>
    <n v="9"/>
    <x v="1"/>
    <n v="1"/>
    <x v="0"/>
    <s v="%"/>
    <n v="3.9"/>
    <n v="0.65117722091329311"/>
  </r>
  <r>
    <n v="9"/>
    <x v="1"/>
    <n v="2"/>
    <x v="1"/>
    <s v="%"/>
    <n v="40"/>
    <n v="6.6787407273158275"/>
  </r>
  <r>
    <n v="9"/>
    <x v="1"/>
    <n v="2"/>
    <x v="2"/>
    <s v="%"/>
    <n v="27.8"/>
    <n v="4.6417248054845004"/>
  </r>
  <r>
    <n v="9"/>
    <x v="1"/>
    <n v="2"/>
    <x v="3"/>
    <s v="%"/>
    <n v="13.1"/>
    <n v="2.1872875881959333"/>
  </r>
  <r>
    <n v="9"/>
    <x v="1"/>
    <n v="2"/>
    <x v="4"/>
    <s v="%"/>
    <n v="0.8"/>
    <n v="0.13357481454631656"/>
  </r>
  <r>
    <n v="9"/>
    <x v="1"/>
    <n v="2"/>
    <x v="5"/>
    <s v="%"/>
    <n v="0.4"/>
    <n v="6.6787407273158281E-2"/>
  </r>
  <r>
    <n v="9"/>
    <x v="1"/>
    <n v="2"/>
    <x v="6"/>
    <s v="%"/>
    <n v="3.3000000000000002E-2"/>
    <n v="5.5099611000355578E-3"/>
  </r>
  <r>
    <n v="9"/>
    <x v="1"/>
    <n v="2"/>
    <x v="7"/>
    <s v="%"/>
    <n v="3.3000000000000002E-2"/>
    <n v="5.5099611000355578E-3"/>
  </r>
  <r>
    <n v="9"/>
    <x v="1"/>
    <n v="2"/>
    <x v="8"/>
    <s v="%"/>
    <n v="3.4000000000000002E-2"/>
    <n v="5.6769296182184537E-3"/>
  </r>
  <r>
    <n v="9"/>
    <x v="1"/>
    <n v="2"/>
    <x v="9"/>
    <s v="%"/>
    <n v="3.4"/>
    <n v="0.56769296182184525"/>
  </r>
  <r>
    <n v="9"/>
    <x v="1"/>
    <n v="2"/>
    <x v="10"/>
    <s v="%"/>
    <n v="0.65"/>
    <n v="0.10852953681888219"/>
  </r>
  <r>
    <n v="9"/>
    <x v="1"/>
    <n v="2"/>
    <x v="11"/>
    <s v="%"/>
    <n v="0.65"/>
    <n v="0.10852953681888219"/>
  </r>
  <r>
    <n v="9"/>
    <x v="1"/>
    <n v="2"/>
    <x v="12"/>
    <s v="%"/>
    <n v="0"/>
    <n v="0"/>
  </r>
  <r>
    <n v="9"/>
    <x v="1"/>
    <n v="2"/>
    <x v="13"/>
    <s v="%"/>
    <n v="0"/>
    <n v="0"/>
  </r>
  <r>
    <n v="9"/>
    <x v="1"/>
    <n v="3"/>
    <x v="14"/>
    <s v="%"/>
    <n v="3.6"/>
    <n v="0.60108666545842449"/>
  </r>
  <r>
    <n v="9"/>
    <x v="1"/>
    <n v="3"/>
    <x v="15"/>
    <s v="%"/>
    <n v="0.3"/>
    <n v="5.00905554548687E-2"/>
  </r>
  <r>
    <n v="9"/>
    <x v="1"/>
    <n v="3"/>
    <x v="16"/>
    <s v="%"/>
    <n v="2.85"/>
    <n v="0.4758602768212527"/>
  </r>
  <r>
    <n v="9"/>
    <x v="1"/>
    <n v="3"/>
    <x v="17"/>
    <s v="%"/>
    <n v="0"/>
    <n v="0"/>
  </r>
  <r>
    <n v="9"/>
    <x v="1"/>
    <n v="4"/>
    <x v="18"/>
    <s v="%"/>
    <n v="0.1"/>
    <n v="1.669685181828957E-2"/>
  </r>
  <r>
    <n v="9"/>
    <x v="1"/>
    <n v="4"/>
    <x v="19"/>
    <s v="%"/>
    <n v="0.5"/>
    <n v="8.3484259091447841E-2"/>
  </r>
  <r>
    <n v="9"/>
    <x v="1"/>
    <n v="4"/>
    <x v="20"/>
    <s v="%"/>
    <n v="1.5"/>
    <n v="0.25045277727434351"/>
  </r>
  <r>
    <n v="9"/>
    <x v="1"/>
    <n v="4"/>
    <x v="21"/>
    <s v="%"/>
    <n v="0.1"/>
    <n v="1.669685181828957E-2"/>
  </r>
  <r>
    <n v="9"/>
    <x v="1"/>
    <n v="4"/>
    <x v="22"/>
    <s v="%"/>
    <n v="0.1"/>
    <n v="1.669685181828957E-2"/>
  </r>
  <r>
    <n v="9"/>
    <x v="1"/>
    <n v="4"/>
    <x v="23"/>
    <s v="%"/>
    <n v="0.15"/>
    <n v="2.504527772743435E-2"/>
  </r>
  <r>
    <n v="9"/>
    <x v="2"/>
    <n v="1"/>
    <x v="0"/>
    <s v="%"/>
    <n v="18.600000000000001"/>
    <n v="2.1537941418647777"/>
  </r>
  <r>
    <n v="9"/>
    <x v="2"/>
    <n v="2"/>
    <x v="1"/>
    <s v="%"/>
    <n v="37.5"/>
    <n v="4.3423268989209225"/>
  </r>
  <r>
    <n v="9"/>
    <x v="2"/>
    <n v="2"/>
    <x v="2"/>
    <s v="%"/>
    <n v="16.2"/>
    <n v="1.8758852203338385"/>
  </r>
  <r>
    <n v="9"/>
    <x v="2"/>
    <n v="2"/>
    <x v="3"/>
    <s v="%"/>
    <n v="7.2"/>
    <n v="0.83372676459281714"/>
  </r>
  <r>
    <n v="9"/>
    <x v="2"/>
    <n v="2"/>
    <x v="4"/>
    <s v="%"/>
    <n v="0.45"/>
    <n v="5.2107922787051071E-2"/>
  </r>
  <r>
    <n v="9"/>
    <x v="2"/>
    <n v="2"/>
    <x v="5"/>
    <s v="%"/>
    <n v="0"/>
    <n v="0"/>
  </r>
  <r>
    <n v="9"/>
    <x v="2"/>
    <n v="2"/>
    <x v="6"/>
    <s v="%"/>
    <n v="0.2"/>
    <n v="2.315907679424492E-2"/>
  </r>
  <r>
    <n v="9"/>
    <x v="2"/>
    <n v="2"/>
    <x v="7"/>
    <s v="%"/>
    <n v="0.2"/>
    <n v="2.315907679424492E-2"/>
  </r>
  <r>
    <n v="9"/>
    <x v="2"/>
    <n v="2"/>
    <x v="8"/>
    <s v="%"/>
    <n v="0.2"/>
    <n v="2.315907679424492E-2"/>
  </r>
  <r>
    <n v="9"/>
    <x v="2"/>
    <n v="2"/>
    <x v="9"/>
    <s v="%"/>
    <n v="0.75"/>
    <n v="8.6846537978418459E-2"/>
  </r>
  <r>
    <n v="9"/>
    <x v="2"/>
    <n v="2"/>
    <x v="10"/>
    <s v="%"/>
    <n v="0.15"/>
    <n v="1.736930759568369E-2"/>
  </r>
  <r>
    <n v="9"/>
    <x v="2"/>
    <n v="2"/>
    <x v="11"/>
    <s v="%"/>
    <n v="0.15"/>
    <n v="1.736930759568369E-2"/>
  </r>
  <r>
    <n v="9"/>
    <x v="2"/>
    <n v="2"/>
    <x v="12"/>
    <s v="%"/>
    <n v="0"/>
    <n v="0"/>
  </r>
  <r>
    <n v="9"/>
    <x v="2"/>
    <n v="2"/>
    <x v="13"/>
    <s v="%"/>
    <n v="0"/>
    <n v="0"/>
  </r>
  <r>
    <n v="9"/>
    <x v="2"/>
    <n v="3"/>
    <x v="14"/>
    <s v="%"/>
    <n v="13.25"/>
    <n v="1.534288837618726"/>
  </r>
  <r>
    <n v="9"/>
    <x v="2"/>
    <n v="3"/>
    <x v="15"/>
    <s v="%"/>
    <n v="0.65"/>
    <n v="7.5266999581295999E-2"/>
  </r>
  <r>
    <n v="9"/>
    <x v="2"/>
    <n v="3"/>
    <x v="16"/>
    <s v="%"/>
    <n v="3.05"/>
    <n v="0.353175921112235"/>
  </r>
  <r>
    <n v="9"/>
    <x v="2"/>
    <n v="3"/>
    <x v="17"/>
    <s v="%"/>
    <n v="0"/>
    <n v="0"/>
  </r>
  <r>
    <n v="9"/>
    <x v="2"/>
    <n v="4"/>
    <x v="18"/>
    <s v="%"/>
    <n v="0.2"/>
    <n v="2.315907679424492E-2"/>
  </r>
  <r>
    <n v="9"/>
    <x v="2"/>
    <n v="4"/>
    <x v="19"/>
    <s v="%"/>
    <n v="0.2"/>
    <n v="2.315907679424492E-2"/>
  </r>
  <r>
    <n v="9"/>
    <x v="2"/>
    <n v="4"/>
    <x v="20"/>
    <s v="%"/>
    <n v="0.5"/>
    <n v="5.7897691985612301E-2"/>
  </r>
  <r>
    <n v="9"/>
    <x v="2"/>
    <n v="4"/>
    <x v="21"/>
    <s v="%"/>
    <n v="0"/>
    <n v="0"/>
  </r>
  <r>
    <n v="9"/>
    <x v="2"/>
    <n v="4"/>
    <x v="22"/>
    <s v="%"/>
    <n v="0.4"/>
    <n v="4.6318153588489841E-2"/>
  </r>
  <r>
    <n v="9"/>
    <x v="2"/>
    <n v="4"/>
    <x v="23"/>
    <s v="%"/>
    <n v="0.15"/>
    <n v="1.736930759568369E-2"/>
  </r>
  <r>
    <n v="9"/>
    <x v="3"/>
    <n v="1"/>
    <x v="0"/>
    <s v="%"/>
    <n v="18.600000000000001"/>
    <n v="0.84001754668716921"/>
  </r>
  <r>
    <n v="9"/>
    <x v="3"/>
    <n v="2"/>
    <x v="1"/>
    <s v="%"/>
    <n v="37.5"/>
    <n v="1.693583763482196"/>
  </r>
  <r>
    <n v="9"/>
    <x v="3"/>
    <n v="2"/>
    <x v="2"/>
    <s v="%"/>
    <n v="16.2"/>
    <n v="0.73162818582430866"/>
  </r>
  <r>
    <n v="9"/>
    <x v="3"/>
    <n v="2"/>
    <x v="3"/>
    <s v="%"/>
    <n v="7.2"/>
    <n v="0.32516808258858165"/>
  </r>
  <r>
    <n v="9"/>
    <x v="3"/>
    <n v="2"/>
    <x v="4"/>
    <s v="%"/>
    <n v="0.45"/>
    <n v="2.0323005161786353E-2"/>
  </r>
  <r>
    <n v="9"/>
    <x v="3"/>
    <n v="2"/>
    <x v="5"/>
    <s v="%"/>
    <n v="0"/>
    <n v="0"/>
  </r>
  <r>
    <n v="9"/>
    <x v="3"/>
    <n v="2"/>
    <x v="6"/>
    <s v="%"/>
    <n v="0.2"/>
    <n v="9.032446738571712E-3"/>
  </r>
  <r>
    <n v="9"/>
    <x v="3"/>
    <n v="2"/>
    <x v="7"/>
    <s v="%"/>
    <n v="0.2"/>
    <n v="9.032446738571712E-3"/>
  </r>
  <r>
    <n v="9"/>
    <x v="3"/>
    <n v="2"/>
    <x v="8"/>
    <s v="%"/>
    <n v="0.2"/>
    <n v="9.032446738571712E-3"/>
  </r>
  <r>
    <n v="9"/>
    <x v="3"/>
    <n v="2"/>
    <x v="9"/>
    <s v="%"/>
    <n v="0.75"/>
    <n v="3.3871675269643922E-2"/>
  </r>
  <r>
    <n v="9"/>
    <x v="3"/>
    <n v="2"/>
    <x v="10"/>
    <s v="%"/>
    <n v="0.15"/>
    <n v="6.7743350539287836E-3"/>
  </r>
  <r>
    <n v="9"/>
    <x v="3"/>
    <n v="2"/>
    <x v="11"/>
    <s v="%"/>
    <n v="0.15"/>
    <n v="6.7743350539287836E-3"/>
  </r>
  <r>
    <n v="9"/>
    <x v="3"/>
    <n v="2"/>
    <x v="12"/>
    <s v="%"/>
    <n v="0"/>
    <n v="0"/>
  </r>
  <r>
    <n v="9"/>
    <x v="3"/>
    <n v="2"/>
    <x v="13"/>
    <s v="%"/>
    <n v="0"/>
    <n v="0"/>
  </r>
  <r>
    <n v="9"/>
    <x v="3"/>
    <n v="3"/>
    <x v="14"/>
    <s v="%"/>
    <n v="13.25"/>
    <n v="0.59839959643037588"/>
  </r>
  <r>
    <n v="9"/>
    <x v="3"/>
    <n v="3"/>
    <x v="15"/>
    <s v="%"/>
    <n v="0.65"/>
    <n v="2.9355451900358064E-2"/>
  </r>
  <r>
    <n v="9"/>
    <x v="3"/>
    <n v="3"/>
    <x v="16"/>
    <s v="%"/>
    <n v="3.05"/>
    <n v="0.13774481276321859"/>
  </r>
  <r>
    <n v="9"/>
    <x v="3"/>
    <n v="3"/>
    <x v="17"/>
    <s v="%"/>
    <n v="0"/>
    <n v="0"/>
  </r>
  <r>
    <n v="9"/>
    <x v="3"/>
    <n v="4"/>
    <x v="18"/>
    <s v="%"/>
    <n v="0.2"/>
    <n v="9.032446738571712E-3"/>
  </r>
  <r>
    <n v="9"/>
    <x v="3"/>
    <n v="4"/>
    <x v="19"/>
    <s v="%"/>
    <n v="0.2"/>
    <n v="9.032446738571712E-3"/>
  </r>
  <r>
    <n v="9"/>
    <x v="3"/>
    <n v="4"/>
    <x v="20"/>
    <s v="%"/>
    <n v="0.5"/>
    <n v="2.2581116846429279E-2"/>
  </r>
  <r>
    <n v="9"/>
    <x v="3"/>
    <n v="4"/>
    <x v="21"/>
    <s v="%"/>
    <n v="0"/>
    <n v="0"/>
  </r>
  <r>
    <n v="9"/>
    <x v="3"/>
    <n v="4"/>
    <x v="22"/>
    <s v="%"/>
    <n v="0.4"/>
    <n v="1.8064893477143424E-2"/>
  </r>
  <r>
    <n v="9"/>
    <x v="3"/>
    <n v="4"/>
    <x v="23"/>
    <s v="%"/>
    <n v="0.15"/>
    <n v="6.7743350539287836E-3"/>
  </r>
  <r>
    <n v="9"/>
    <x v="4"/>
    <n v="1"/>
    <x v="0"/>
    <s v="%"/>
    <n v="18.600000000000001"/>
    <n v="0.20779642331037884"/>
  </r>
  <r>
    <n v="9"/>
    <x v="4"/>
    <n v="2"/>
    <x v="1"/>
    <s v="%"/>
    <n v="37.5"/>
    <n v="0.41894440183544118"/>
  </r>
  <r>
    <n v="9"/>
    <x v="4"/>
    <n v="2"/>
    <x v="2"/>
    <s v="%"/>
    <n v="16.2"/>
    <n v="0.18098398159291057"/>
  </r>
  <r>
    <n v="9"/>
    <x v="4"/>
    <n v="2"/>
    <x v="3"/>
    <s v="%"/>
    <n v="7.2"/>
    <n v="8.0437325152404704E-2"/>
  </r>
  <r>
    <n v="9"/>
    <x v="4"/>
    <n v="2"/>
    <x v="4"/>
    <s v="%"/>
    <n v="0.45"/>
    <n v="5.027332822025294E-3"/>
  </r>
  <r>
    <n v="9"/>
    <x v="4"/>
    <n v="2"/>
    <x v="5"/>
    <s v="%"/>
    <n v="0"/>
    <n v="0"/>
  </r>
  <r>
    <n v="9"/>
    <x v="4"/>
    <n v="2"/>
    <x v="6"/>
    <s v="%"/>
    <n v="0.2"/>
    <n v="2.2343701431223532E-3"/>
  </r>
  <r>
    <n v="9"/>
    <x v="4"/>
    <n v="2"/>
    <x v="7"/>
    <s v="%"/>
    <n v="0.2"/>
    <n v="2.2343701431223532E-3"/>
  </r>
  <r>
    <n v="9"/>
    <x v="4"/>
    <n v="2"/>
    <x v="8"/>
    <s v="%"/>
    <n v="0.2"/>
    <n v="2.2343701431223532E-3"/>
  </r>
  <r>
    <n v="9"/>
    <x v="4"/>
    <n v="2"/>
    <x v="9"/>
    <s v="%"/>
    <n v="0.75"/>
    <n v="8.3788880367088245E-3"/>
  </r>
  <r>
    <n v="9"/>
    <x v="4"/>
    <n v="2"/>
    <x v="10"/>
    <s v="%"/>
    <n v="0.15"/>
    <n v="1.6757776073417646E-3"/>
  </r>
  <r>
    <n v="9"/>
    <x v="4"/>
    <n v="2"/>
    <x v="11"/>
    <s v="%"/>
    <n v="0.15"/>
    <n v="1.6757776073417646E-3"/>
  </r>
  <r>
    <n v="9"/>
    <x v="4"/>
    <n v="2"/>
    <x v="12"/>
    <s v="%"/>
    <n v="0"/>
    <n v="0"/>
  </r>
  <r>
    <n v="9"/>
    <x v="4"/>
    <n v="2"/>
    <x v="13"/>
    <s v="%"/>
    <n v="0"/>
    <n v="0"/>
  </r>
  <r>
    <n v="9"/>
    <x v="4"/>
    <n v="3"/>
    <x v="14"/>
    <s v="%"/>
    <n v="13.25"/>
    <n v="0.14802702198185588"/>
  </r>
  <r>
    <n v="9"/>
    <x v="4"/>
    <n v="3"/>
    <x v="15"/>
    <s v="%"/>
    <n v="0.65"/>
    <n v="7.2617029651476477E-3"/>
  </r>
  <r>
    <n v="9"/>
    <x v="4"/>
    <n v="3"/>
    <x v="16"/>
    <s v="%"/>
    <n v="3.05"/>
    <n v="3.4074144682615881E-2"/>
  </r>
  <r>
    <n v="9"/>
    <x v="4"/>
    <n v="3"/>
    <x v="17"/>
    <s v="%"/>
    <n v="0"/>
    <n v="0"/>
  </r>
  <r>
    <n v="9"/>
    <x v="4"/>
    <n v="4"/>
    <x v="18"/>
    <s v="%"/>
    <n v="0.2"/>
    <n v="2.2343701431223532E-3"/>
  </r>
  <r>
    <n v="9"/>
    <x v="4"/>
    <n v="4"/>
    <x v="19"/>
    <s v="%"/>
    <n v="0.2"/>
    <n v="2.2343701431223532E-3"/>
  </r>
  <r>
    <n v="9"/>
    <x v="4"/>
    <n v="4"/>
    <x v="20"/>
    <s v="%"/>
    <n v="0.5"/>
    <n v="5.5859253578058824E-3"/>
  </r>
  <r>
    <n v="9"/>
    <x v="4"/>
    <n v="4"/>
    <x v="21"/>
    <s v="%"/>
    <n v="0"/>
    <n v="0"/>
  </r>
  <r>
    <n v="9"/>
    <x v="4"/>
    <n v="4"/>
    <x v="22"/>
    <s v="%"/>
    <n v="0.4"/>
    <n v="4.4687402862447064E-3"/>
  </r>
  <r>
    <n v="9"/>
    <x v="4"/>
    <n v="4"/>
    <x v="23"/>
    <s v="%"/>
    <n v="0.15"/>
    <n v="1.6757776073417646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9" firstHeaderRow="1" firstDataRow="2" firstDataCol="1"/>
  <pivotFields count="7">
    <pivotField showAll="0"/>
    <pivotField axis="axisCol" multipleItemSelectionAllowed="1" showAll="0">
      <items count="6">
        <item x="0"/>
        <item x="1"/>
        <item x="2"/>
        <item x="3"/>
        <item x="4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dataField="1" showAll="0" defaultSubtotal="0"/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 of 2016_adjusted" fld="6" showDataAs="percentOfTotal" baseField="0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G121" totalsRowShown="0">
  <autoFilter ref="A1:G121"/>
  <tableColumns count="7">
    <tableColumn id="2" name="id_region"/>
    <tableColumn id="4" name="id_building_type"/>
    <tableColumn id="3" name="id_heating_system"/>
    <tableColumn id="1" name="id_heating_technology"/>
    <tableColumn id="6" name="unit"/>
    <tableColumn id="8" name="2016"/>
    <tableColumn id="5" name="2016_adjusted" dataDxfId="0">
      <calculatedColumnFormula>Table1[[#This Row],[2016]]*VLOOKUP(Table1[[#This Row],[id_building_type]],Table2[#All],4,FALSE)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" totalsRowShown="0">
  <autoFilter ref="A1:D6"/>
  <tableColumns count="4">
    <tableColumn id="4" name="id_building_type"/>
    <tableColumn id="3" name="unit"/>
    <tableColumn id="2" name="2016"/>
    <tableColumn id="5" name="share" dataCellStyle="Percent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I15" sqref="I15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20.28515625" bestFit="1" customWidth="1"/>
    <col min="4" max="4" width="24" bestFit="1" customWidth="1"/>
    <col min="5" max="5" width="11" bestFit="1" customWidth="1"/>
    <col min="7" max="7" width="16.140625" bestFit="1" customWidth="1"/>
  </cols>
  <sheetData>
    <row r="1" spans="1:7" x14ac:dyDescent="0.25">
      <c r="A1" t="s">
        <v>0</v>
      </c>
      <c r="B1" t="s">
        <v>3</v>
      </c>
      <c r="C1" t="s">
        <v>2</v>
      </c>
      <c r="D1" t="s">
        <v>6</v>
      </c>
      <c r="E1" t="s">
        <v>1</v>
      </c>
      <c r="F1" t="s">
        <v>4</v>
      </c>
      <c r="G1" t="s">
        <v>12</v>
      </c>
    </row>
    <row r="2" spans="1:7" x14ac:dyDescent="0.25">
      <c r="A2">
        <v>9</v>
      </c>
      <c r="B2">
        <v>1</v>
      </c>
      <c r="C2">
        <v>1</v>
      </c>
      <c r="D2">
        <v>11</v>
      </c>
      <c r="E2" t="s">
        <v>5</v>
      </c>
      <c r="F2">
        <v>3.9</v>
      </c>
      <c r="G2">
        <f>Table1[[#This Row],[2016]]*VLOOKUP(Table1[[#This Row],[id_building_type]],Table2[#All],4,FALSE)</f>
        <v>2.5775178524058964</v>
      </c>
    </row>
    <row r="3" spans="1:7" x14ac:dyDescent="0.25">
      <c r="A3">
        <v>9</v>
      </c>
      <c r="B3">
        <v>1</v>
      </c>
      <c r="C3">
        <v>2</v>
      </c>
      <c r="D3">
        <v>21</v>
      </c>
      <c r="E3" t="s">
        <v>5</v>
      </c>
      <c r="F3">
        <v>40</v>
      </c>
      <c r="G3">
        <f>Table1[[#This Row],[2016]]*VLOOKUP(Table1[[#This Row],[id_building_type]],Table2[#All],4,FALSE)</f>
        <v>26.436080537496377</v>
      </c>
    </row>
    <row r="4" spans="1:7" x14ac:dyDescent="0.25">
      <c r="A4">
        <v>9</v>
      </c>
      <c r="B4">
        <v>1</v>
      </c>
      <c r="C4">
        <v>2</v>
      </c>
      <c r="D4">
        <v>22</v>
      </c>
      <c r="E4" t="s">
        <v>5</v>
      </c>
      <c r="F4">
        <v>27.8</v>
      </c>
      <c r="G4">
        <f>Table1[[#This Row],[2016]]*VLOOKUP(Table1[[#This Row],[id_building_type]],Table2[#All],4,FALSE)</f>
        <v>18.373075973559981</v>
      </c>
    </row>
    <row r="5" spans="1:7" x14ac:dyDescent="0.25">
      <c r="A5">
        <v>9</v>
      </c>
      <c r="B5">
        <v>1</v>
      </c>
      <c r="C5">
        <v>2</v>
      </c>
      <c r="D5">
        <v>23</v>
      </c>
      <c r="E5" t="s">
        <v>5</v>
      </c>
      <c r="F5">
        <v>13.1</v>
      </c>
      <c r="G5">
        <f>Table1[[#This Row],[2016]]*VLOOKUP(Table1[[#This Row],[id_building_type]],Table2[#All],4,FALSE)</f>
        <v>8.6578163760300626</v>
      </c>
    </row>
    <row r="6" spans="1:7" x14ac:dyDescent="0.25">
      <c r="A6">
        <v>9</v>
      </c>
      <c r="B6">
        <v>1</v>
      </c>
      <c r="C6">
        <v>2</v>
      </c>
      <c r="D6">
        <v>24</v>
      </c>
      <c r="E6" t="s">
        <v>5</v>
      </c>
      <c r="F6">
        <v>0.8</v>
      </c>
      <c r="G6">
        <f>Table1[[#This Row],[2016]]*VLOOKUP(Table1[[#This Row],[id_building_type]],Table2[#All],4,FALSE)</f>
        <v>0.52872161074992752</v>
      </c>
    </row>
    <row r="7" spans="1:7" x14ac:dyDescent="0.25">
      <c r="A7">
        <v>9</v>
      </c>
      <c r="B7">
        <v>1</v>
      </c>
      <c r="C7">
        <v>2</v>
      </c>
      <c r="D7">
        <v>25</v>
      </c>
      <c r="E7" t="s">
        <v>5</v>
      </c>
      <c r="F7">
        <v>0.4</v>
      </c>
      <c r="G7">
        <f>Table1[[#This Row],[2016]]*VLOOKUP(Table1[[#This Row],[id_building_type]],Table2[#All],4,FALSE)</f>
        <v>0.26436080537496376</v>
      </c>
    </row>
    <row r="8" spans="1:7" x14ac:dyDescent="0.25">
      <c r="A8">
        <v>9</v>
      </c>
      <c r="B8">
        <v>1</v>
      </c>
      <c r="C8">
        <v>2</v>
      </c>
      <c r="D8">
        <v>26</v>
      </c>
      <c r="E8" t="s">
        <v>5</v>
      </c>
      <c r="F8">
        <v>3.3000000000000002E-2</v>
      </c>
      <c r="G8">
        <f>Table1[[#This Row],[2016]]*VLOOKUP(Table1[[#This Row],[id_building_type]],Table2[#All],4,FALSE)</f>
        <v>2.1809766443434513E-2</v>
      </c>
    </row>
    <row r="9" spans="1:7" x14ac:dyDescent="0.25">
      <c r="A9">
        <v>9</v>
      </c>
      <c r="B9">
        <v>1</v>
      </c>
      <c r="C9">
        <v>2</v>
      </c>
      <c r="D9">
        <v>27</v>
      </c>
      <c r="E9" t="s">
        <v>5</v>
      </c>
      <c r="F9">
        <v>3.3000000000000002E-2</v>
      </c>
      <c r="G9">
        <f>Table1[[#This Row],[2016]]*VLOOKUP(Table1[[#This Row],[id_building_type]],Table2[#All],4,FALSE)</f>
        <v>2.1809766443434513E-2</v>
      </c>
    </row>
    <row r="10" spans="1:7" x14ac:dyDescent="0.25">
      <c r="A10">
        <v>9</v>
      </c>
      <c r="B10">
        <v>1</v>
      </c>
      <c r="C10">
        <v>2</v>
      </c>
      <c r="D10">
        <v>28</v>
      </c>
      <c r="E10" t="s">
        <v>5</v>
      </c>
      <c r="F10">
        <v>3.4000000000000002E-2</v>
      </c>
      <c r="G10">
        <f>Table1[[#This Row],[2016]]*VLOOKUP(Table1[[#This Row],[id_building_type]],Table2[#All],4,FALSE)</f>
        <v>2.2470668456871921E-2</v>
      </c>
    </row>
    <row r="11" spans="1:7" x14ac:dyDescent="0.25">
      <c r="A11">
        <v>9</v>
      </c>
      <c r="B11">
        <v>1</v>
      </c>
      <c r="C11">
        <v>2</v>
      </c>
      <c r="D11">
        <v>29</v>
      </c>
      <c r="E11" t="s">
        <v>5</v>
      </c>
      <c r="F11">
        <v>3.4</v>
      </c>
      <c r="G11">
        <f>Table1[[#This Row],[2016]]*VLOOKUP(Table1[[#This Row],[id_building_type]],Table2[#All],4,FALSE)</f>
        <v>2.2470668456871921</v>
      </c>
    </row>
    <row r="12" spans="1:7" x14ac:dyDescent="0.25">
      <c r="A12">
        <v>9</v>
      </c>
      <c r="B12">
        <v>1</v>
      </c>
      <c r="C12">
        <v>2</v>
      </c>
      <c r="D12">
        <v>210</v>
      </c>
      <c r="E12" t="s">
        <v>5</v>
      </c>
      <c r="F12">
        <v>0.65</v>
      </c>
      <c r="G12">
        <f>Table1[[#This Row],[2016]]*VLOOKUP(Table1[[#This Row],[id_building_type]],Table2[#All],4,FALSE)</f>
        <v>0.42958630873431614</v>
      </c>
    </row>
    <row r="13" spans="1:7" x14ac:dyDescent="0.25">
      <c r="A13">
        <v>9</v>
      </c>
      <c r="B13">
        <v>1</v>
      </c>
      <c r="C13">
        <v>2</v>
      </c>
      <c r="D13">
        <v>211</v>
      </c>
      <c r="E13" t="s">
        <v>5</v>
      </c>
      <c r="F13">
        <v>0.65</v>
      </c>
      <c r="G13">
        <f>Table1[[#This Row],[2016]]*VLOOKUP(Table1[[#This Row],[id_building_type]],Table2[#All],4,FALSE)</f>
        <v>0.42958630873431614</v>
      </c>
    </row>
    <row r="14" spans="1:7" x14ac:dyDescent="0.25">
      <c r="A14">
        <v>9</v>
      </c>
      <c r="B14">
        <v>1</v>
      </c>
      <c r="C14">
        <v>2</v>
      </c>
      <c r="D14">
        <v>212</v>
      </c>
      <c r="E14" t="s">
        <v>5</v>
      </c>
      <c r="F14">
        <v>0</v>
      </c>
      <c r="G14">
        <f>Table1[[#This Row],[2016]]*VLOOKUP(Table1[[#This Row],[id_building_type]],Table2[#All],4,FALSE)</f>
        <v>0</v>
      </c>
    </row>
    <row r="15" spans="1:7" x14ac:dyDescent="0.25">
      <c r="A15">
        <v>9</v>
      </c>
      <c r="B15">
        <v>1</v>
      </c>
      <c r="C15">
        <v>2</v>
      </c>
      <c r="D15">
        <v>213</v>
      </c>
      <c r="E15" t="s">
        <v>5</v>
      </c>
      <c r="F15">
        <v>0</v>
      </c>
      <c r="G15" s="5">
        <f>Table1[[#This Row],[2016]]*VLOOKUP(Table1[[#This Row],[id_building_type]],Table2[#All],4,FALSE)</f>
        <v>0</v>
      </c>
    </row>
    <row r="16" spans="1:7" x14ac:dyDescent="0.25">
      <c r="A16">
        <v>9</v>
      </c>
      <c r="B16">
        <v>1</v>
      </c>
      <c r="C16">
        <v>3</v>
      </c>
      <c r="D16">
        <v>31</v>
      </c>
      <c r="E16" t="s">
        <v>5</v>
      </c>
      <c r="F16">
        <v>3.6</v>
      </c>
      <c r="G16">
        <f>Table1[[#This Row],[2016]]*VLOOKUP(Table1[[#This Row],[id_building_type]],Table2[#All],4,FALSE)</f>
        <v>2.3792472483746741</v>
      </c>
    </row>
    <row r="17" spans="1:7" x14ac:dyDescent="0.25">
      <c r="A17">
        <v>9</v>
      </c>
      <c r="B17">
        <v>1</v>
      </c>
      <c r="C17">
        <v>3</v>
      </c>
      <c r="D17">
        <v>32</v>
      </c>
      <c r="E17" t="s">
        <v>5</v>
      </c>
      <c r="F17">
        <v>0.3</v>
      </c>
      <c r="G17">
        <f>Table1[[#This Row],[2016]]*VLOOKUP(Table1[[#This Row],[id_building_type]],Table2[#All],4,FALSE)</f>
        <v>0.19827060403122282</v>
      </c>
    </row>
    <row r="18" spans="1:7" x14ac:dyDescent="0.25">
      <c r="A18">
        <v>9</v>
      </c>
      <c r="B18">
        <v>1</v>
      </c>
      <c r="C18">
        <v>3</v>
      </c>
      <c r="D18">
        <v>33</v>
      </c>
      <c r="E18" t="s">
        <v>5</v>
      </c>
      <c r="F18">
        <v>2.85</v>
      </c>
      <c r="G18">
        <f>Table1[[#This Row],[2016]]*VLOOKUP(Table1[[#This Row],[id_building_type]],Table2[#All],4,FALSE)</f>
        <v>1.8835707382966169</v>
      </c>
    </row>
    <row r="19" spans="1:7" x14ac:dyDescent="0.25">
      <c r="A19">
        <v>9</v>
      </c>
      <c r="B19">
        <v>1</v>
      </c>
      <c r="C19">
        <v>3</v>
      </c>
      <c r="D19">
        <v>34</v>
      </c>
      <c r="E19" t="s">
        <v>5</v>
      </c>
      <c r="F19">
        <v>0</v>
      </c>
      <c r="G19">
        <f>Table1[[#This Row],[2016]]*VLOOKUP(Table1[[#This Row],[id_building_type]],Table2[#All],4,FALSE)</f>
        <v>0</v>
      </c>
    </row>
    <row r="20" spans="1:7" x14ac:dyDescent="0.25">
      <c r="A20">
        <v>9</v>
      </c>
      <c r="B20">
        <v>1</v>
      </c>
      <c r="C20">
        <v>4</v>
      </c>
      <c r="D20">
        <v>41</v>
      </c>
      <c r="E20" t="s">
        <v>5</v>
      </c>
      <c r="F20">
        <v>0.1</v>
      </c>
      <c r="G20">
        <f>Table1[[#This Row],[2016]]*VLOOKUP(Table1[[#This Row],[id_building_type]],Table2[#All],4,FALSE)</f>
        <v>6.609020134374094E-2</v>
      </c>
    </row>
    <row r="21" spans="1:7" x14ac:dyDescent="0.25">
      <c r="A21">
        <v>9</v>
      </c>
      <c r="B21">
        <v>1</v>
      </c>
      <c r="C21">
        <v>4</v>
      </c>
      <c r="D21">
        <v>42</v>
      </c>
      <c r="E21" t="s">
        <v>5</v>
      </c>
      <c r="F21">
        <v>0.5</v>
      </c>
      <c r="G21">
        <f>Table1[[#This Row],[2016]]*VLOOKUP(Table1[[#This Row],[id_building_type]],Table2[#All],4,FALSE)</f>
        <v>0.3304510067187047</v>
      </c>
    </row>
    <row r="22" spans="1:7" x14ac:dyDescent="0.25">
      <c r="A22">
        <v>9</v>
      </c>
      <c r="B22">
        <v>1</v>
      </c>
      <c r="C22">
        <v>4</v>
      </c>
      <c r="D22">
        <v>43</v>
      </c>
      <c r="E22" t="s">
        <v>5</v>
      </c>
      <c r="F22">
        <v>1.5</v>
      </c>
      <c r="G22">
        <f>Table1[[#This Row],[2016]]*VLOOKUP(Table1[[#This Row],[id_building_type]],Table2[#All],4,FALSE)</f>
        <v>0.99135302015611404</v>
      </c>
    </row>
    <row r="23" spans="1:7" x14ac:dyDescent="0.25">
      <c r="A23">
        <v>9</v>
      </c>
      <c r="B23">
        <v>1</v>
      </c>
      <c r="C23">
        <v>4</v>
      </c>
      <c r="D23">
        <v>44</v>
      </c>
      <c r="E23" t="s">
        <v>5</v>
      </c>
      <c r="F23">
        <v>0.1</v>
      </c>
      <c r="G23">
        <f>Table1[[#This Row],[2016]]*VLOOKUP(Table1[[#This Row],[id_building_type]],Table2[#All],4,FALSE)</f>
        <v>6.609020134374094E-2</v>
      </c>
    </row>
    <row r="24" spans="1:7" x14ac:dyDescent="0.25">
      <c r="A24">
        <v>9</v>
      </c>
      <c r="B24">
        <v>1</v>
      </c>
      <c r="C24">
        <v>4</v>
      </c>
      <c r="D24">
        <v>45</v>
      </c>
      <c r="E24" t="s">
        <v>5</v>
      </c>
      <c r="F24">
        <v>0.1</v>
      </c>
      <c r="G24">
        <f>Table1[[#This Row],[2016]]*VLOOKUP(Table1[[#This Row],[id_building_type]],Table2[#All],4,FALSE)</f>
        <v>6.609020134374094E-2</v>
      </c>
    </row>
    <row r="25" spans="1:7" x14ac:dyDescent="0.25">
      <c r="A25">
        <v>9</v>
      </c>
      <c r="B25">
        <v>1</v>
      </c>
      <c r="C25">
        <v>4</v>
      </c>
      <c r="D25">
        <v>46</v>
      </c>
      <c r="E25" t="s">
        <v>5</v>
      </c>
      <c r="F25">
        <v>0.15</v>
      </c>
      <c r="G25">
        <f>Table1[[#This Row],[2016]]*VLOOKUP(Table1[[#This Row],[id_building_type]],Table2[#All],4,FALSE)</f>
        <v>9.913530201561141E-2</v>
      </c>
    </row>
    <row r="26" spans="1:7" x14ac:dyDescent="0.25">
      <c r="A26">
        <v>9</v>
      </c>
      <c r="B26">
        <v>2</v>
      </c>
      <c r="C26">
        <v>1</v>
      </c>
      <c r="D26">
        <v>11</v>
      </c>
      <c r="E26" t="s">
        <v>5</v>
      </c>
      <c r="F26">
        <v>3.9</v>
      </c>
      <c r="G26">
        <f>Table1[[#This Row],[2016]]*VLOOKUP(Table1[[#This Row],[id_building_type]],Table2[#All],4,FALSE)</f>
        <v>0.65117722091329311</v>
      </c>
    </row>
    <row r="27" spans="1:7" x14ac:dyDescent="0.25">
      <c r="A27">
        <v>9</v>
      </c>
      <c r="B27">
        <v>2</v>
      </c>
      <c r="C27">
        <v>2</v>
      </c>
      <c r="D27">
        <v>21</v>
      </c>
      <c r="E27" t="s">
        <v>5</v>
      </c>
      <c r="F27">
        <v>40</v>
      </c>
      <c r="G27">
        <f>Table1[[#This Row],[2016]]*VLOOKUP(Table1[[#This Row],[id_building_type]],Table2[#All],4,FALSE)</f>
        <v>6.6787407273158275</v>
      </c>
    </row>
    <row r="28" spans="1:7" x14ac:dyDescent="0.25">
      <c r="A28">
        <v>9</v>
      </c>
      <c r="B28">
        <v>2</v>
      </c>
      <c r="C28">
        <v>2</v>
      </c>
      <c r="D28">
        <v>22</v>
      </c>
      <c r="E28" t="s">
        <v>5</v>
      </c>
      <c r="F28">
        <v>27.8</v>
      </c>
      <c r="G28">
        <f>Table1[[#This Row],[2016]]*VLOOKUP(Table1[[#This Row],[id_building_type]],Table2[#All],4,FALSE)</f>
        <v>4.6417248054845004</v>
      </c>
    </row>
    <row r="29" spans="1:7" x14ac:dyDescent="0.25">
      <c r="A29">
        <v>9</v>
      </c>
      <c r="B29">
        <v>2</v>
      </c>
      <c r="C29">
        <v>2</v>
      </c>
      <c r="D29">
        <v>23</v>
      </c>
      <c r="E29" t="s">
        <v>5</v>
      </c>
      <c r="F29">
        <v>13.1</v>
      </c>
      <c r="G29">
        <f>Table1[[#This Row],[2016]]*VLOOKUP(Table1[[#This Row],[id_building_type]],Table2[#All],4,FALSE)</f>
        <v>2.1872875881959333</v>
      </c>
    </row>
    <row r="30" spans="1:7" x14ac:dyDescent="0.25">
      <c r="A30">
        <v>9</v>
      </c>
      <c r="B30">
        <v>2</v>
      </c>
      <c r="C30">
        <v>2</v>
      </c>
      <c r="D30">
        <v>24</v>
      </c>
      <c r="E30" t="s">
        <v>5</v>
      </c>
      <c r="F30">
        <v>0.8</v>
      </c>
      <c r="G30">
        <f>Table1[[#This Row],[2016]]*VLOOKUP(Table1[[#This Row],[id_building_type]],Table2[#All],4,FALSE)</f>
        <v>0.13357481454631656</v>
      </c>
    </row>
    <row r="31" spans="1:7" x14ac:dyDescent="0.25">
      <c r="A31">
        <v>9</v>
      </c>
      <c r="B31">
        <v>2</v>
      </c>
      <c r="C31">
        <v>2</v>
      </c>
      <c r="D31">
        <v>25</v>
      </c>
      <c r="E31" t="s">
        <v>5</v>
      </c>
      <c r="F31">
        <v>0.4</v>
      </c>
      <c r="G31">
        <f>Table1[[#This Row],[2016]]*VLOOKUP(Table1[[#This Row],[id_building_type]],Table2[#All],4,FALSE)</f>
        <v>6.6787407273158281E-2</v>
      </c>
    </row>
    <row r="32" spans="1:7" x14ac:dyDescent="0.25">
      <c r="A32">
        <v>9</v>
      </c>
      <c r="B32">
        <v>2</v>
      </c>
      <c r="C32">
        <v>2</v>
      </c>
      <c r="D32">
        <v>26</v>
      </c>
      <c r="E32" t="s">
        <v>5</v>
      </c>
      <c r="F32">
        <v>3.3000000000000002E-2</v>
      </c>
      <c r="G32">
        <f>Table1[[#This Row],[2016]]*VLOOKUP(Table1[[#This Row],[id_building_type]],Table2[#All],4,FALSE)</f>
        <v>5.5099611000355578E-3</v>
      </c>
    </row>
    <row r="33" spans="1:7" x14ac:dyDescent="0.25">
      <c r="A33">
        <v>9</v>
      </c>
      <c r="B33">
        <v>2</v>
      </c>
      <c r="C33">
        <v>2</v>
      </c>
      <c r="D33">
        <v>27</v>
      </c>
      <c r="E33" t="s">
        <v>5</v>
      </c>
      <c r="F33">
        <v>3.3000000000000002E-2</v>
      </c>
      <c r="G33">
        <f>Table1[[#This Row],[2016]]*VLOOKUP(Table1[[#This Row],[id_building_type]],Table2[#All],4,FALSE)</f>
        <v>5.5099611000355578E-3</v>
      </c>
    </row>
    <row r="34" spans="1:7" x14ac:dyDescent="0.25">
      <c r="A34">
        <v>9</v>
      </c>
      <c r="B34">
        <v>2</v>
      </c>
      <c r="C34">
        <v>2</v>
      </c>
      <c r="D34">
        <v>28</v>
      </c>
      <c r="E34" t="s">
        <v>5</v>
      </c>
      <c r="F34">
        <v>3.4000000000000002E-2</v>
      </c>
      <c r="G34">
        <f>Table1[[#This Row],[2016]]*VLOOKUP(Table1[[#This Row],[id_building_type]],Table2[#All],4,FALSE)</f>
        <v>5.6769296182184537E-3</v>
      </c>
    </row>
    <row r="35" spans="1:7" x14ac:dyDescent="0.25">
      <c r="A35">
        <v>9</v>
      </c>
      <c r="B35">
        <v>2</v>
      </c>
      <c r="C35">
        <v>2</v>
      </c>
      <c r="D35">
        <v>29</v>
      </c>
      <c r="E35" t="s">
        <v>5</v>
      </c>
      <c r="F35" s="7">
        <v>3.4</v>
      </c>
      <c r="G35">
        <f>Table1[[#This Row],[2016]]*VLOOKUP(Table1[[#This Row],[id_building_type]],Table2[#All],4,FALSE)</f>
        <v>0.56769296182184525</v>
      </c>
    </row>
    <row r="36" spans="1:7" x14ac:dyDescent="0.25">
      <c r="A36">
        <v>9</v>
      </c>
      <c r="B36">
        <v>2</v>
      </c>
      <c r="C36">
        <v>2</v>
      </c>
      <c r="D36">
        <v>210</v>
      </c>
      <c r="E36" t="s">
        <v>5</v>
      </c>
      <c r="F36" s="12">
        <v>0.65</v>
      </c>
      <c r="G36">
        <f>Table1[[#This Row],[2016]]*VLOOKUP(Table1[[#This Row],[id_building_type]],Table2[#All],4,FALSE)</f>
        <v>0.10852953681888219</v>
      </c>
    </row>
    <row r="37" spans="1:7" x14ac:dyDescent="0.25">
      <c r="A37">
        <v>9</v>
      </c>
      <c r="B37">
        <v>2</v>
      </c>
      <c r="C37">
        <v>2</v>
      </c>
      <c r="D37">
        <v>211</v>
      </c>
      <c r="E37" t="s">
        <v>5</v>
      </c>
      <c r="F37" s="12">
        <v>0.65</v>
      </c>
      <c r="G37">
        <f>Table1[[#This Row],[2016]]*VLOOKUP(Table1[[#This Row],[id_building_type]],Table2[#All],4,FALSE)</f>
        <v>0.10852953681888219</v>
      </c>
    </row>
    <row r="38" spans="1:7" x14ac:dyDescent="0.25">
      <c r="A38">
        <v>9</v>
      </c>
      <c r="B38">
        <v>2</v>
      </c>
      <c r="C38">
        <v>2</v>
      </c>
      <c r="D38">
        <v>212</v>
      </c>
      <c r="E38" t="s">
        <v>5</v>
      </c>
      <c r="F38">
        <v>0</v>
      </c>
      <c r="G38">
        <f>Table1[[#This Row],[2016]]*VLOOKUP(Table1[[#This Row],[id_building_type]],Table2[#All],4,FALSE)</f>
        <v>0</v>
      </c>
    </row>
    <row r="39" spans="1:7" x14ac:dyDescent="0.25">
      <c r="A39">
        <v>9</v>
      </c>
      <c r="B39">
        <v>2</v>
      </c>
      <c r="C39">
        <v>2</v>
      </c>
      <c r="D39">
        <v>213</v>
      </c>
      <c r="E39" t="s">
        <v>5</v>
      </c>
      <c r="F39">
        <v>0</v>
      </c>
      <c r="G39" s="5">
        <f>Table1[[#This Row],[2016]]*VLOOKUP(Table1[[#This Row],[id_building_type]],Table2[#All],4,FALSE)</f>
        <v>0</v>
      </c>
    </row>
    <row r="40" spans="1:7" x14ac:dyDescent="0.25">
      <c r="A40">
        <v>9</v>
      </c>
      <c r="B40">
        <v>2</v>
      </c>
      <c r="C40">
        <v>3</v>
      </c>
      <c r="D40">
        <v>31</v>
      </c>
      <c r="E40" t="s">
        <v>5</v>
      </c>
      <c r="F40">
        <v>3.6</v>
      </c>
      <c r="G40">
        <f>Table1[[#This Row],[2016]]*VLOOKUP(Table1[[#This Row],[id_building_type]],Table2[#All],4,FALSE)</f>
        <v>0.60108666545842449</v>
      </c>
    </row>
    <row r="41" spans="1:7" x14ac:dyDescent="0.25">
      <c r="A41">
        <v>9</v>
      </c>
      <c r="B41">
        <v>2</v>
      </c>
      <c r="C41">
        <v>3</v>
      </c>
      <c r="D41">
        <v>32</v>
      </c>
      <c r="E41" t="s">
        <v>5</v>
      </c>
      <c r="F41">
        <v>0.3</v>
      </c>
      <c r="G41">
        <f>Table1[[#This Row],[2016]]*VLOOKUP(Table1[[#This Row],[id_building_type]],Table2[#All],4,FALSE)</f>
        <v>5.00905554548687E-2</v>
      </c>
    </row>
    <row r="42" spans="1:7" x14ac:dyDescent="0.25">
      <c r="A42">
        <v>9</v>
      </c>
      <c r="B42">
        <v>2</v>
      </c>
      <c r="C42">
        <v>3</v>
      </c>
      <c r="D42">
        <v>33</v>
      </c>
      <c r="E42" t="s">
        <v>5</v>
      </c>
      <c r="F42">
        <v>2.85</v>
      </c>
      <c r="G42">
        <f>Table1[[#This Row],[2016]]*VLOOKUP(Table1[[#This Row],[id_building_type]],Table2[#All],4,FALSE)</f>
        <v>0.4758602768212527</v>
      </c>
    </row>
    <row r="43" spans="1:7" x14ac:dyDescent="0.25">
      <c r="A43">
        <v>9</v>
      </c>
      <c r="B43">
        <v>2</v>
      </c>
      <c r="C43">
        <v>3</v>
      </c>
      <c r="D43">
        <v>34</v>
      </c>
      <c r="E43" t="s">
        <v>5</v>
      </c>
      <c r="F43">
        <v>0</v>
      </c>
      <c r="G43">
        <f>Table1[[#This Row],[2016]]*VLOOKUP(Table1[[#This Row],[id_building_type]],Table2[#All],4,FALSE)</f>
        <v>0</v>
      </c>
    </row>
    <row r="44" spans="1:7" x14ac:dyDescent="0.25">
      <c r="A44">
        <v>9</v>
      </c>
      <c r="B44">
        <v>2</v>
      </c>
      <c r="C44">
        <v>4</v>
      </c>
      <c r="D44">
        <v>41</v>
      </c>
      <c r="E44" t="s">
        <v>5</v>
      </c>
      <c r="F44">
        <v>0.1</v>
      </c>
      <c r="G44">
        <f>Table1[[#This Row],[2016]]*VLOOKUP(Table1[[#This Row],[id_building_type]],Table2[#All],4,FALSE)</f>
        <v>1.669685181828957E-2</v>
      </c>
    </row>
    <row r="45" spans="1:7" x14ac:dyDescent="0.25">
      <c r="A45">
        <v>9</v>
      </c>
      <c r="B45">
        <v>2</v>
      </c>
      <c r="C45">
        <v>4</v>
      </c>
      <c r="D45">
        <v>42</v>
      </c>
      <c r="E45" t="s">
        <v>5</v>
      </c>
      <c r="F45">
        <v>0.5</v>
      </c>
      <c r="G45">
        <f>Table1[[#This Row],[2016]]*VLOOKUP(Table1[[#This Row],[id_building_type]],Table2[#All],4,FALSE)</f>
        <v>8.3484259091447841E-2</v>
      </c>
    </row>
    <row r="46" spans="1:7" x14ac:dyDescent="0.25">
      <c r="A46">
        <v>9</v>
      </c>
      <c r="B46">
        <v>2</v>
      </c>
      <c r="C46">
        <v>4</v>
      </c>
      <c r="D46">
        <v>43</v>
      </c>
      <c r="E46" t="s">
        <v>5</v>
      </c>
      <c r="F46">
        <v>1.5</v>
      </c>
      <c r="G46">
        <f>Table1[[#This Row],[2016]]*VLOOKUP(Table1[[#This Row],[id_building_type]],Table2[#All],4,FALSE)</f>
        <v>0.25045277727434351</v>
      </c>
    </row>
    <row r="47" spans="1:7" x14ac:dyDescent="0.25">
      <c r="A47">
        <v>9</v>
      </c>
      <c r="B47">
        <v>2</v>
      </c>
      <c r="C47">
        <v>4</v>
      </c>
      <c r="D47">
        <v>44</v>
      </c>
      <c r="E47" t="s">
        <v>5</v>
      </c>
      <c r="F47">
        <v>0.1</v>
      </c>
      <c r="G47">
        <f>Table1[[#This Row],[2016]]*VLOOKUP(Table1[[#This Row],[id_building_type]],Table2[#All],4,FALSE)</f>
        <v>1.669685181828957E-2</v>
      </c>
    </row>
    <row r="48" spans="1:7" x14ac:dyDescent="0.25">
      <c r="A48">
        <v>9</v>
      </c>
      <c r="B48">
        <v>2</v>
      </c>
      <c r="C48">
        <v>4</v>
      </c>
      <c r="D48">
        <v>45</v>
      </c>
      <c r="E48" t="s">
        <v>5</v>
      </c>
      <c r="F48">
        <v>0.1</v>
      </c>
      <c r="G48">
        <f>Table1[[#This Row],[2016]]*VLOOKUP(Table1[[#This Row],[id_building_type]],Table2[#All],4,FALSE)</f>
        <v>1.669685181828957E-2</v>
      </c>
    </row>
    <row r="49" spans="1:7" x14ac:dyDescent="0.25">
      <c r="A49">
        <v>9</v>
      </c>
      <c r="B49">
        <v>2</v>
      </c>
      <c r="C49">
        <v>4</v>
      </c>
      <c r="D49">
        <v>46</v>
      </c>
      <c r="E49" t="s">
        <v>5</v>
      </c>
      <c r="F49">
        <v>0.15</v>
      </c>
      <c r="G49">
        <f>Table1[[#This Row],[2016]]*VLOOKUP(Table1[[#This Row],[id_building_type]],Table2[#All],4,FALSE)</f>
        <v>2.504527772743435E-2</v>
      </c>
    </row>
    <row r="50" spans="1:7" x14ac:dyDescent="0.25">
      <c r="A50">
        <v>9</v>
      </c>
      <c r="B50">
        <v>3</v>
      </c>
      <c r="C50">
        <v>1</v>
      </c>
      <c r="D50">
        <v>11</v>
      </c>
      <c r="E50" t="s">
        <v>5</v>
      </c>
      <c r="F50">
        <v>18.600000000000001</v>
      </c>
      <c r="G50">
        <f>Table1[[#This Row],[2016]]*VLOOKUP(Table1[[#This Row],[id_building_type]],Table2[#All],4,FALSE)</f>
        <v>2.1537941418647777</v>
      </c>
    </row>
    <row r="51" spans="1:7" x14ac:dyDescent="0.25">
      <c r="A51">
        <v>9</v>
      </c>
      <c r="B51">
        <v>3</v>
      </c>
      <c r="C51">
        <v>2</v>
      </c>
      <c r="D51">
        <v>21</v>
      </c>
      <c r="E51" t="s">
        <v>5</v>
      </c>
      <c r="F51">
        <v>37.5</v>
      </c>
      <c r="G51">
        <f>Table1[[#This Row],[2016]]*VLOOKUP(Table1[[#This Row],[id_building_type]],Table2[#All],4,FALSE)</f>
        <v>4.3423268989209225</v>
      </c>
    </row>
    <row r="52" spans="1:7" x14ac:dyDescent="0.25">
      <c r="A52">
        <v>9</v>
      </c>
      <c r="B52">
        <v>3</v>
      </c>
      <c r="C52">
        <v>2</v>
      </c>
      <c r="D52">
        <v>22</v>
      </c>
      <c r="E52" t="s">
        <v>5</v>
      </c>
      <c r="F52">
        <v>16.2</v>
      </c>
      <c r="G52">
        <f>Table1[[#This Row],[2016]]*VLOOKUP(Table1[[#This Row],[id_building_type]],Table2[#All],4,FALSE)</f>
        <v>1.8758852203338385</v>
      </c>
    </row>
    <row r="53" spans="1:7" x14ac:dyDescent="0.25">
      <c r="A53">
        <v>9</v>
      </c>
      <c r="B53">
        <v>3</v>
      </c>
      <c r="C53">
        <v>2</v>
      </c>
      <c r="D53">
        <v>23</v>
      </c>
      <c r="E53" t="s">
        <v>5</v>
      </c>
      <c r="F53">
        <v>7.2</v>
      </c>
      <c r="G53">
        <f>Table1[[#This Row],[2016]]*VLOOKUP(Table1[[#This Row],[id_building_type]],Table2[#All],4,FALSE)</f>
        <v>0.83372676459281714</v>
      </c>
    </row>
    <row r="54" spans="1:7" x14ac:dyDescent="0.25">
      <c r="A54">
        <v>9</v>
      </c>
      <c r="B54">
        <v>3</v>
      </c>
      <c r="C54">
        <v>2</v>
      </c>
      <c r="D54">
        <v>24</v>
      </c>
      <c r="E54" t="s">
        <v>5</v>
      </c>
      <c r="F54">
        <v>0.45</v>
      </c>
      <c r="G54">
        <f>Table1[[#This Row],[2016]]*VLOOKUP(Table1[[#This Row],[id_building_type]],Table2[#All],4,FALSE)</f>
        <v>5.2107922787051071E-2</v>
      </c>
    </row>
    <row r="55" spans="1:7" x14ac:dyDescent="0.25">
      <c r="A55">
        <v>9</v>
      </c>
      <c r="B55">
        <v>3</v>
      </c>
      <c r="C55">
        <v>2</v>
      </c>
      <c r="D55">
        <v>25</v>
      </c>
      <c r="E55" t="s">
        <v>5</v>
      </c>
      <c r="F55">
        <v>0</v>
      </c>
      <c r="G55">
        <f>Table1[[#This Row],[2016]]*VLOOKUP(Table1[[#This Row],[id_building_type]],Table2[#All],4,FALSE)</f>
        <v>0</v>
      </c>
    </row>
    <row r="56" spans="1:7" x14ac:dyDescent="0.25">
      <c r="A56">
        <v>9</v>
      </c>
      <c r="B56">
        <v>3</v>
      </c>
      <c r="C56">
        <v>2</v>
      </c>
      <c r="D56">
        <v>26</v>
      </c>
      <c r="E56" t="s">
        <v>5</v>
      </c>
      <c r="F56">
        <v>0.2</v>
      </c>
      <c r="G56">
        <f>Table1[[#This Row],[2016]]*VLOOKUP(Table1[[#This Row],[id_building_type]],Table2[#All],4,FALSE)</f>
        <v>2.315907679424492E-2</v>
      </c>
    </row>
    <row r="57" spans="1:7" x14ac:dyDescent="0.25">
      <c r="A57">
        <v>9</v>
      </c>
      <c r="B57">
        <v>3</v>
      </c>
      <c r="C57">
        <v>2</v>
      </c>
      <c r="D57">
        <v>27</v>
      </c>
      <c r="E57" t="s">
        <v>5</v>
      </c>
      <c r="F57">
        <v>0.2</v>
      </c>
      <c r="G57">
        <f>Table1[[#This Row],[2016]]*VLOOKUP(Table1[[#This Row],[id_building_type]],Table2[#All],4,FALSE)</f>
        <v>2.315907679424492E-2</v>
      </c>
    </row>
    <row r="58" spans="1:7" x14ac:dyDescent="0.25">
      <c r="A58">
        <v>9</v>
      </c>
      <c r="B58">
        <v>3</v>
      </c>
      <c r="C58">
        <v>2</v>
      </c>
      <c r="D58">
        <v>28</v>
      </c>
      <c r="E58" t="s">
        <v>5</v>
      </c>
      <c r="F58">
        <v>0.2</v>
      </c>
      <c r="G58">
        <f>Table1[[#This Row],[2016]]*VLOOKUP(Table1[[#This Row],[id_building_type]],Table2[#All],4,FALSE)</f>
        <v>2.315907679424492E-2</v>
      </c>
    </row>
    <row r="59" spans="1:7" x14ac:dyDescent="0.25">
      <c r="A59">
        <v>9</v>
      </c>
      <c r="B59">
        <v>3</v>
      </c>
      <c r="C59">
        <v>2</v>
      </c>
      <c r="D59">
        <v>29</v>
      </c>
      <c r="E59" t="s">
        <v>5</v>
      </c>
      <c r="F59">
        <v>0.75</v>
      </c>
      <c r="G59">
        <f>Table1[[#This Row],[2016]]*VLOOKUP(Table1[[#This Row],[id_building_type]],Table2[#All],4,FALSE)</f>
        <v>8.6846537978418459E-2</v>
      </c>
    </row>
    <row r="60" spans="1:7" x14ac:dyDescent="0.25">
      <c r="A60">
        <v>9</v>
      </c>
      <c r="B60">
        <v>3</v>
      </c>
      <c r="C60">
        <v>2</v>
      </c>
      <c r="D60">
        <v>210</v>
      </c>
      <c r="E60" t="s">
        <v>5</v>
      </c>
      <c r="F60">
        <v>0.15</v>
      </c>
      <c r="G60">
        <f>Table1[[#This Row],[2016]]*VLOOKUP(Table1[[#This Row],[id_building_type]],Table2[#All],4,FALSE)</f>
        <v>1.736930759568369E-2</v>
      </c>
    </row>
    <row r="61" spans="1:7" x14ac:dyDescent="0.25">
      <c r="A61">
        <v>9</v>
      </c>
      <c r="B61">
        <v>3</v>
      </c>
      <c r="C61">
        <v>2</v>
      </c>
      <c r="D61">
        <v>211</v>
      </c>
      <c r="E61" t="s">
        <v>5</v>
      </c>
      <c r="F61">
        <v>0.15</v>
      </c>
      <c r="G61">
        <f>Table1[[#This Row],[2016]]*VLOOKUP(Table1[[#This Row],[id_building_type]],Table2[#All],4,FALSE)</f>
        <v>1.736930759568369E-2</v>
      </c>
    </row>
    <row r="62" spans="1:7" x14ac:dyDescent="0.25">
      <c r="A62">
        <v>9</v>
      </c>
      <c r="B62">
        <v>3</v>
      </c>
      <c r="C62">
        <v>2</v>
      </c>
      <c r="D62">
        <v>212</v>
      </c>
      <c r="E62" t="s">
        <v>5</v>
      </c>
      <c r="F62">
        <v>0</v>
      </c>
      <c r="G62">
        <f>Table1[[#This Row],[2016]]*VLOOKUP(Table1[[#This Row],[id_building_type]],Table2[#All],4,FALSE)</f>
        <v>0</v>
      </c>
    </row>
    <row r="63" spans="1:7" x14ac:dyDescent="0.25">
      <c r="A63">
        <v>9</v>
      </c>
      <c r="B63">
        <v>3</v>
      </c>
      <c r="C63">
        <v>2</v>
      </c>
      <c r="D63">
        <v>213</v>
      </c>
      <c r="E63" t="s">
        <v>5</v>
      </c>
      <c r="F63">
        <v>0</v>
      </c>
      <c r="G63" s="5">
        <f>Table1[[#This Row],[2016]]*VLOOKUP(Table1[[#This Row],[id_building_type]],Table2[#All],4,FALSE)</f>
        <v>0</v>
      </c>
    </row>
    <row r="64" spans="1:7" x14ac:dyDescent="0.25">
      <c r="A64">
        <v>9</v>
      </c>
      <c r="B64">
        <v>3</v>
      </c>
      <c r="C64">
        <v>3</v>
      </c>
      <c r="D64">
        <v>31</v>
      </c>
      <c r="E64" t="s">
        <v>5</v>
      </c>
      <c r="F64">
        <v>13.25</v>
      </c>
      <c r="G64">
        <f>Table1[[#This Row],[2016]]*VLOOKUP(Table1[[#This Row],[id_building_type]],Table2[#All],4,FALSE)</f>
        <v>1.534288837618726</v>
      </c>
    </row>
    <row r="65" spans="1:7" x14ac:dyDescent="0.25">
      <c r="A65">
        <v>9</v>
      </c>
      <c r="B65">
        <v>3</v>
      </c>
      <c r="C65">
        <v>3</v>
      </c>
      <c r="D65">
        <v>32</v>
      </c>
      <c r="E65" t="s">
        <v>5</v>
      </c>
      <c r="F65">
        <v>0.65</v>
      </c>
      <c r="G65">
        <f>Table1[[#This Row],[2016]]*VLOOKUP(Table1[[#This Row],[id_building_type]],Table2[#All],4,FALSE)</f>
        <v>7.5266999581295999E-2</v>
      </c>
    </row>
    <row r="66" spans="1:7" x14ac:dyDescent="0.25">
      <c r="A66">
        <v>9</v>
      </c>
      <c r="B66">
        <v>3</v>
      </c>
      <c r="C66">
        <v>3</v>
      </c>
      <c r="D66">
        <v>33</v>
      </c>
      <c r="E66" t="s">
        <v>5</v>
      </c>
      <c r="F66">
        <v>3.05</v>
      </c>
      <c r="G66">
        <f>Table1[[#This Row],[2016]]*VLOOKUP(Table1[[#This Row],[id_building_type]],Table2[#All],4,FALSE)</f>
        <v>0.353175921112235</v>
      </c>
    </row>
    <row r="67" spans="1:7" x14ac:dyDescent="0.25">
      <c r="A67">
        <v>9</v>
      </c>
      <c r="B67">
        <v>3</v>
      </c>
      <c r="C67">
        <v>3</v>
      </c>
      <c r="D67">
        <v>34</v>
      </c>
      <c r="E67" t="s">
        <v>5</v>
      </c>
      <c r="F67">
        <v>0</v>
      </c>
      <c r="G67">
        <f>Table1[[#This Row],[2016]]*VLOOKUP(Table1[[#This Row],[id_building_type]],Table2[#All],4,FALSE)</f>
        <v>0</v>
      </c>
    </row>
    <row r="68" spans="1:7" x14ac:dyDescent="0.25">
      <c r="A68">
        <v>9</v>
      </c>
      <c r="B68">
        <v>3</v>
      </c>
      <c r="C68">
        <v>4</v>
      </c>
      <c r="D68">
        <v>41</v>
      </c>
      <c r="E68" t="s">
        <v>5</v>
      </c>
      <c r="F68">
        <v>0.2</v>
      </c>
      <c r="G68">
        <f>Table1[[#This Row],[2016]]*VLOOKUP(Table1[[#This Row],[id_building_type]],Table2[#All],4,FALSE)</f>
        <v>2.315907679424492E-2</v>
      </c>
    </row>
    <row r="69" spans="1:7" x14ac:dyDescent="0.25">
      <c r="A69">
        <v>9</v>
      </c>
      <c r="B69">
        <v>3</v>
      </c>
      <c r="C69">
        <v>4</v>
      </c>
      <c r="D69">
        <v>42</v>
      </c>
      <c r="E69" t="s">
        <v>5</v>
      </c>
      <c r="F69">
        <v>0.2</v>
      </c>
      <c r="G69">
        <f>Table1[[#This Row],[2016]]*VLOOKUP(Table1[[#This Row],[id_building_type]],Table2[#All],4,FALSE)</f>
        <v>2.315907679424492E-2</v>
      </c>
    </row>
    <row r="70" spans="1:7" x14ac:dyDescent="0.25">
      <c r="A70">
        <v>9</v>
      </c>
      <c r="B70">
        <v>3</v>
      </c>
      <c r="C70">
        <v>4</v>
      </c>
      <c r="D70">
        <v>43</v>
      </c>
      <c r="E70" t="s">
        <v>5</v>
      </c>
      <c r="F70">
        <v>0.5</v>
      </c>
      <c r="G70">
        <f>Table1[[#This Row],[2016]]*VLOOKUP(Table1[[#This Row],[id_building_type]],Table2[#All],4,FALSE)</f>
        <v>5.7897691985612301E-2</v>
      </c>
    </row>
    <row r="71" spans="1:7" x14ac:dyDescent="0.25">
      <c r="A71">
        <v>9</v>
      </c>
      <c r="B71">
        <v>3</v>
      </c>
      <c r="C71">
        <v>4</v>
      </c>
      <c r="D71">
        <v>44</v>
      </c>
      <c r="E71" t="s">
        <v>5</v>
      </c>
      <c r="F71">
        <v>0</v>
      </c>
      <c r="G71">
        <f>Table1[[#This Row],[2016]]*VLOOKUP(Table1[[#This Row],[id_building_type]],Table2[#All],4,FALSE)</f>
        <v>0</v>
      </c>
    </row>
    <row r="72" spans="1:7" x14ac:dyDescent="0.25">
      <c r="A72">
        <v>9</v>
      </c>
      <c r="B72">
        <v>3</v>
      </c>
      <c r="C72">
        <v>4</v>
      </c>
      <c r="D72">
        <v>45</v>
      </c>
      <c r="E72" t="s">
        <v>5</v>
      </c>
      <c r="F72">
        <v>0.4</v>
      </c>
      <c r="G72">
        <f>Table1[[#This Row],[2016]]*VLOOKUP(Table1[[#This Row],[id_building_type]],Table2[#All],4,FALSE)</f>
        <v>4.6318153588489841E-2</v>
      </c>
    </row>
    <row r="73" spans="1:7" x14ac:dyDescent="0.25">
      <c r="A73">
        <v>9</v>
      </c>
      <c r="B73">
        <v>3</v>
      </c>
      <c r="C73">
        <v>4</v>
      </c>
      <c r="D73">
        <v>46</v>
      </c>
      <c r="E73" t="s">
        <v>5</v>
      </c>
      <c r="F73">
        <v>0.15</v>
      </c>
      <c r="G73">
        <f>Table1[[#This Row],[2016]]*VLOOKUP(Table1[[#This Row],[id_building_type]],Table2[#All],4,FALSE)</f>
        <v>1.736930759568369E-2</v>
      </c>
    </row>
    <row r="74" spans="1:7" x14ac:dyDescent="0.25">
      <c r="A74">
        <v>9</v>
      </c>
      <c r="B74">
        <v>4</v>
      </c>
      <c r="C74">
        <v>1</v>
      </c>
      <c r="D74">
        <v>11</v>
      </c>
      <c r="E74" t="s">
        <v>5</v>
      </c>
      <c r="F74">
        <v>18.600000000000001</v>
      </c>
      <c r="G74">
        <f>Table1[[#This Row],[2016]]*VLOOKUP(Table1[[#This Row],[id_building_type]],Table2[#All],4,FALSE)</f>
        <v>0.84001754668716921</v>
      </c>
    </row>
    <row r="75" spans="1:7" x14ac:dyDescent="0.25">
      <c r="A75">
        <v>9</v>
      </c>
      <c r="B75">
        <v>4</v>
      </c>
      <c r="C75">
        <v>2</v>
      </c>
      <c r="D75">
        <v>21</v>
      </c>
      <c r="E75" t="s">
        <v>5</v>
      </c>
      <c r="F75">
        <v>37.5</v>
      </c>
      <c r="G75">
        <f>Table1[[#This Row],[2016]]*VLOOKUP(Table1[[#This Row],[id_building_type]],Table2[#All],4,FALSE)</f>
        <v>1.693583763482196</v>
      </c>
    </row>
    <row r="76" spans="1:7" x14ac:dyDescent="0.25">
      <c r="A76">
        <v>9</v>
      </c>
      <c r="B76">
        <v>4</v>
      </c>
      <c r="C76">
        <v>2</v>
      </c>
      <c r="D76">
        <v>22</v>
      </c>
      <c r="E76" t="s">
        <v>5</v>
      </c>
      <c r="F76">
        <v>16.2</v>
      </c>
      <c r="G76">
        <f>Table1[[#This Row],[2016]]*VLOOKUP(Table1[[#This Row],[id_building_type]],Table2[#All],4,FALSE)</f>
        <v>0.73162818582430866</v>
      </c>
    </row>
    <row r="77" spans="1:7" x14ac:dyDescent="0.25">
      <c r="A77">
        <v>9</v>
      </c>
      <c r="B77">
        <v>4</v>
      </c>
      <c r="C77">
        <v>2</v>
      </c>
      <c r="D77">
        <v>23</v>
      </c>
      <c r="E77" t="s">
        <v>5</v>
      </c>
      <c r="F77">
        <v>7.2</v>
      </c>
      <c r="G77">
        <f>Table1[[#This Row],[2016]]*VLOOKUP(Table1[[#This Row],[id_building_type]],Table2[#All],4,FALSE)</f>
        <v>0.32516808258858165</v>
      </c>
    </row>
    <row r="78" spans="1:7" x14ac:dyDescent="0.25">
      <c r="A78">
        <v>9</v>
      </c>
      <c r="B78">
        <v>4</v>
      </c>
      <c r="C78">
        <v>2</v>
      </c>
      <c r="D78">
        <v>24</v>
      </c>
      <c r="E78" t="s">
        <v>5</v>
      </c>
      <c r="F78">
        <v>0.45</v>
      </c>
      <c r="G78">
        <f>Table1[[#This Row],[2016]]*VLOOKUP(Table1[[#This Row],[id_building_type]],Table2[#All],4,FALSE)</f>
        <v>2.0323005161786353E-2</v>
      </c>
    </row>
    <row r="79" spans="1:7" x14ac:dyDescent="0.25">
      <c r="A79">
        <v>9</v>
      </c>
      <c r="B79">
        <v>4</v>
      </c>
      <c r="C79">
        <v>2</v>
      </c>
      <c r="D79">
        <v>25</v>
      </c>
      <c r="E79" t="s">
        <v>5</v>
      </c>
      <c r="F79">
        <v>0</v>
      </c>
      <c r="G79">
        <f>Table1[[#This Row],[2016]]*VLOOKUP(Table1[[#This Row],[id_building_type]],Table2[#All],4,FALSE)</f>
        <v>0</v>
      </c>
    </row>
    <row r="80" spans="1:7" x14ac:dyDescent="0.25">
      <c r="A80">
        <v>9</v>
      </c>
      <c r="B80">
        <v>4</v>
      </c>
      <c r="C80">
        <v>2</v>
      </c>
      <c r="D80">
        <v>26</v>
      </c>
      <c r="E80" t="s">
        <v>5</v>
      </c>
      <c r="F80">
        <v>0.2</v>
      </c>
      <c r="G80">
        <f>Table1[[#This Row],[2016]]*VLOOKUP(Table1[[#This Row],[id_building_type]],Table2[#All],4,FALSE)</f>
        <v>9.032446738571712E-3</v>
      </c>
    </row>
    <row r="81" spans="1:7" x14ac:dyDescent="0.25">
      <c r="A81">
        <v>9</v>
      </c>
      <c r="B81">
        <v>4</v>
      </c>
      <c r="C81">
        <v>2</v>
      </c>
      <c r="D81">
        <v>27</v>
      </c>
      <c r="E81" t="s">
        <v>5</v>
      </c>
      <c r="F81">
        <v>0.2</v>
      </c>
      <c r="G81">
        <f>Table1[[#This Row],[2016]]*VLOOKUP(Table1[[#This Row],[id_building_type]],Table2[#All],4,FALSE)</f>
        <v>9.032446738571712E-3</v>
      </c>
    </row>
    <row r="82" spans="1:7" x14ac:dyDescent="0.25">
      <c r="A82">
        <v>9</v>
      </c>
      <c r="B82">
        <v>4</v>
      </c>
      <c r="C82">
        <v>2</v>
      </c>
      <c r="D82">
        <v>28</v>
      </c>
      <c r="E82" t="s">
        <v>5</v>
      </c>
      <c r="F82">
        <v>0.2</v>
      </c>
      <c r="G82">
        <f>Table1[[#This Row],[2016]]*VLOOKUP(Table1[[#This Row],[id_building_type]],Table2[#All],4,FALSE)</f>
        <v>9.032446738571712E-3</v>
      </c>
    </row>
    <row r="83" spans="1:7" x14ac:dyDescent="0.25">
      <c r="A83">
        <v>9</v>
      </c>
      <c r="B83">
        <v>4</v>
      </c>
      <c r="C83">
        <v>2</v>
      </c>
      <c r="D83">
        <v>29</v>
      </c>
      <c r="E83" t="s">
        <v>5</v>
      </c>
      <c r="F83">
        <v>0.75</v>
      </c>
      <c r="G83">
        <f>Table1[[#This Row],[2016]]*VLOOKUP(Table1[[#This Row],[id_building_type]],Table2[#All],4,FALSE)</f>
        <v>3.3871675269643922E-2</v>
      </c>
    </row>
    <row r="84" spans="1:7" x14ac:dyDescent="0.25">
      <c r="A84">
        <v>9</v>
      </c>
      <c r="B84">
        <v>4</v>
      </c>
      <c r="C84">
        <v>2</v>
      </c>
      <c r="D84">
        <v>210</v>
      </c>
      <c r="E84" t="s">
        <v>5</v>
      </c>
      <c r="F84">
        <v>0.15</v>
      </c>
      <c r="G84">
        <f>Table1[[#This Row],[2016]]*VLOOKUP(Table1[[#This Row],[id_building_type]],Table2[#All],4,FALSE)</f>
        <v>6.7743350539287836E-3</v>
      </c>
    </row>
    <row r="85" spans="1:7" x14ac:dyDescent="0.25">
      <c r="A85">
        <v>9</v>
      </c>
      <c r="B85">
        <v>4</v>
      </c>
      <c r="C85">
        <v>2</v>
      </c>
      <c r="D85">
        <v>211</v>
      </c>
      <c r="E85" t="s">
        <v>5</v>
      </c>
      <c r="F85">
        <v>0.15</v>
      </c>
      <c r="G85">
        <f>Table1[[#This Row],[2016]]*VLOOKUP(Table1[[#This Row],[id_building_type]],Table2[#All],4,FALSE)</f>
        <v>6.7743350539287836E-3</v>
      </c>
    </row>
    <row r="86" spans="1:7" x14ac:dyDescent="0.25">
      <c r="A86">
        <v>9</v>
      </c>
      <c r="B86">
        <v>4</v>
      </c>
      <c r="C86">
        <v>2</v>
      </c>
      <c r="D86">
        <v>212</v>
      </c>
      <c r="E86" t="s">
        <v>5</v>
      </c>
      <c r="F86">
        <v>0</v>
      </c>
      <c r="G86">
        <f>Table1[[#This Row],[2016]]*VLOOKUP(Table1[[#This Row],[id_building_type]],Table2[#All],4,FALSE)</f>
        <v>0</v>
      </c>
    </row>
    <row r="87" spans="1:7" x14ac:dyDescent="0.25">
      <c r="A87">
        <v>9</v>
      </c>
      <c r="B87">
        <v>4</v>
      </c>
      <c r="C87">
        <v>2</v>
      </c>
      <c r="D87">
        <v>213</v>
      </c>
      <c r="E87" t="s">
        <v>5</v>
      </c>
      <c r="F87">
        <v>0</v>
      </c>
      <c r="G87" s="5">
        <f>Table1[[#This Row],[2016]]*VLOOKUP(Table1[[#This Row],[id_building_type]],Table2[#All],4,FALSE)</f>
        <v>0</v>
      </c>
    </row>
    <row r="88" spans="1:7" x14ac:dyDescent="0.25">
      <c r="A88">
        <v>9</v>
      </c>
      <c r="B88">
        <v>4</v>
      </c>
      <c r="C88">
        <v>3</v>
      </c>
      <c r="D88">
        <v>31</v>
      </c>
      <c r="E88" t="s">
        <v>5</v>
      </c>
      <c r="F88">
        <v>13.25</v>
      </c>
      <c r="G88">
        <f>Table1[[#This Row],[2016]]*VLOOKUP(Table1[[#This Row],[id_building_type]],Table2[#All],4,FALSE)</f>
        <v>0.59839959643037588</v>
      </c>
    </row>
    <row r="89" spans="1:7" x14ac:dyDescent="0.25">
      <c r="A89">
        <v>9</v>
      </c>
      <c r="B89">
        <v>4</v>
      </c>
      <c r="C89">
        <v>3</v>
      </c>
      <c r="D89">
        <v>32</v>
      </c>
      <c r="E89" t="s">
        <v>5</v>
      </c>
      <c r="F89">
        <v>0.65</v>
      </c>
      <c r="G89">
        <f>Table1[[#This Row],[2016]]*VLOOKUP(Table1[[#This Row],[id_building_type]],Table2[#All],4,FALSE)</f>
        <v>2.9355451900358064E-2</v>
      </c>
    </row>
    <row r="90" spans="1:7" x14ac:dyDescent="0.25">
      <c r="A90">
        <v>9</v>
      </c>
      <c r="B90">
        <v>4</v>
      </c>
      <c r="C90">
        <v>3</v>
      </c>
      <c r="D90">
        <v>33</v>
      </c>
      <c r="E90" t="s">
        <v>5</v>
      </c>
      <c r="F90">
        <v>3.05</v>
      </c>
      <c r="G90">
        <f>Table1[[#This Row],[2016]]*VLOOKUP(Table1[[#This Row],[id_building_type]],Table2[#All],4,FALSE)</f>
        <v>0.13774481276321859</v>
      </c>
    </row>
    <row r="91" spans="1:7" x14ac:dyDescent="0.25">
      <c r="A91">
        <v>9</v>
      </c>
      <c r="B91">
        <v>4</v>
      </c>
      <c r="C91">
        <v>3</v>
      </c>
      <c r="D91">
        <v>34</v>
      </c>
      <c r="E91" t="s">
        <v>5</v>
      </c>
      <c r="F91">
        <v>0</v>
      </c>
      <c r="G91">
        <f>Table1[[#This Row],[2016]]*VLOOKUP(Table1[[#This Row],[id_building_type]],Table2[#All],4,FALSE)</f>
        <v>0</v>
      </c>
    </row>
    <row r="92" spans="1:7" x14ac:dyDescent="0.25">
      <c r="A92">
        <v>9</v>
      </c>
      <c r="B92">
        <v>4</v>
      </c>
      <c r="C92">
        <v>4</v>
      </c>
      <c r="D92">
        <v>41</v>
      </c>
      <c r="E92" t="s">
        <v>5</v>
      </c>
      <c r="F92">
        <v>0.2</v>
      </c>
      <c r="G92">
        <f>Table1[[#This Row],[2016]]*VLOOKUP(Table1[[#This Row],[id_building_type]],Table2[#All],4,FALSE)</f>
        <v>9.032446738571712E-3</v>
      </c>
    </row>
    <row r="93" spans="1:7" x14ac:dyDescent="0.25">
      <c r="A93">
        <v>9</v>
      </c>
      <c r="B93">
        <v>4</v>
      </c>
      <c r="C93">
        <v>4</v>
      </c>
      <c r="D93">
        <v>42</v>
      </c>
      <c r="E93" t="s">
        <v>5</v>
      </c>
      <c r="F93">
        <v>0.2</v>
      </c>
      <c r="G93">
        <f>Table1[[#This Row],[2016]]*VLOOKUP(Table1[[#This Row],[id_building_type]],Table2[#All],4,FALSE)</f>
        <v>9.032446738571712E-3</v>
      </c>
    </row>
    <row r="94" spans="1:7" x14ac:dyDescent="0.25">
      <c r="A94">
        <v>9</v>
      </c>
      <c r="B94">
        <v>4</v>
      </c>
      <c r="C94">
        <v>4</v>
      </c>
      <c r="D94">
        <v>43</v>
      </c>
      <c r="E94" t="s">
        <v>5</v>
      </c>
      <c r="F94">
        <v>0.5</v>
      </c>
      <c r="G94">
        <f>Table1[[#This Row],[2016]]*VLOOKUP(Table1[[#This Row],[id_building_type]],Table2[#All],4,FALSE)</f>
        <v>2.2581116846429279E-2</v>
      </c>
    </row>
    <row r="95" spans="1:7" x14ac:dyDescent="0.25">
      <c r="A95">
        <v>9</v>
      </c>
      <c r="B95">
        <v>4</v>
      </c>
      <c r="C95">
        <v>4</v>
      </c>
      <c r="D95">
        <v>44</v>
      </c>
      <c r="E95" t="s">
        <v>5</v>
      </c>
      <c r="F95">
        <v>0</v>
      </c>
      <c r="G95">
        <f>Table1[[#This Row],[2016]]*VLOOKUP(Table1[[#This Row],[id_building_type]],Table2[#All],4,FALSE)</f>
        <v>0</v>
      </c>
    </row>
    <row r="96" spans="1:7" x14ac:dyDescent="0.25">
      <c r="A96">
        <v>9</v>
      </c>
      <c r="B96">
        <v>4</v>
      </c>
      <c r="C96">
        <v>4</v>
      </c>
      <c r="D96">
        <v>45</v>
      </c>
      <c r="E96" t="s">
        <v>5</v>
      </c>
      <c r="F96">
        <v>0.4</v>
      </c>
      <c r="G96">
        <f>Table1[[#This Row],[2016]]*VLOOKUP(Table1[[#This Row],[id_building_type]],Table2[#All],4,FALSE)</f>
        <v>1.8064893477143424E-2</v>
      </c>
    </row>
    <row r="97" spans="1:7" x14ac:dyDescent="0.25">
      <c r="A97">
        <v>9</v>
      </c>
      <c r="B97">
        <v>4</v>
      </c>
      <c r="C97">
        <v>4</v>
      </c>
      <c r="D97">
        <v>46</v>
      </c>
      <c r="E97" t="s">
        <v>5</v>
      </c>
      <c r="F97">
        <v>0.15</v>
      </c>
      <c r="G97">
        <f>Table1[[#This Row],[2016]]*VLOOKUP(Table1[[#This Row],[id_building_type]],Table2[#All],4,FALSE)</f>
        <v>6.7743350539287836E-3</v>
      </c>
    </row>
    <row r="98" spans="1:7" x14ac:dyDescent="0.25">
      <c r="A98">
        <v>9</v>
      </c>
      <c r="B98">
        <v>5</v>
      </c>
      <c r="C98">
        <v>1</v>
      </c>
      <c r="D98">
        <v>11</v>
      </c>
      <c r="E98" t="s">
        <v>5</v>
      </c>
      <c r="F98">
        <v>18.600000000000001</v>
      </c>
      <c r="G98">
        <f>Table1[[#This Row],[2016]]*VLOOKUP(Table1[[#This Row],[id_building_type]],Table2[#All],4,FALSE)</f>
        <v>0.20779642331037884</v>
      </c>
    </row>
    <row r="99" spans="1:7" x14ac:dyDescent="0.25">
      <c r="A99">
        <v>9</v>
      </c>
      <c r="B99">
        <v>5</v>
      </c>
      <c r="C99">
        <v>2</v>
      </c>
      <c r="D99">
        <v>21</v>
      </c>
      <c r="E99" t="s">
        <v>5</v>
      </c>
      <c r="F99">
        <v>37.5</v>
      </c>
      <c r="G99">
        <f>Table1[[#This Row],[2016]]*VLOOKUP(Table1[[#This Row],[id_building_type]],Table2[#All],4,FALSE)</f>
        <v>0.41894440183544118</v>
      </c>
    </row>
    <row r="100" spans="1:7" x14ac:dyDescent="0.25">
      <c r="A100">
        <v>9</v>
      </c>
      <c r="B100">
        <v>5</v>
      </c>
      <c r="C100">
        <v>2</v>
      </c>
      <c r="D100">
        <v>22</v>
      </c>
      <c r="E100" t="s">
        <v>5</v>
      </c>
      <c r="F100">
        <v>16.2</v>
      </c>
      <c r="G100">
        <f>Table1[[#This Row],[2016]]*VLOOKUP(Table1[[#This Row],[id_building_type]],Table2[#All],4,FALSE)</f>
        <v>0.18098398159291057</v>
      </c>
    </row>
    <row r="101" spans="1:7" x14ac:dyDescent="0.25">
      <c r="A101">
        <v>9</v>
      </c>
      <c r="B101">
        <v>5</v>
      </c>
      <c r="C101">
        <v>2</v>
      </c>
      <c r="D101">
        <v>23</v>
      </c>
      <c r="E101" t="s">
        <v>5</v>
      </c>
      <c r="F101">
        <v>7.2</v>
      </c>
      <c r="G101">
        <f>Table1[[#This Row],[2016]]*VLOOKUP(Table1[[#This Row],[id_building_type]],Table2[#All],4,FALSE)</f>
        <v>8.0437325152404704E-2</v>
      </c>
    </row>
    <row r="102" spans="1:7" x14ac:dyDescent="0.25">
      <c r="A102">
        <v>9</v>
      </c>
      <c r="B102">
        <v>5</v>
      </c>
      <c r="C102">
        <v>2</v>
      </c>
      <c r="D102">
        <v>24</v>
      </c>
      <c r="E102" t="s">
        <v>5</v>
      </c>
      <c r="F102">
        <v>0.45</v>
      </c>
      <c r="G102">
        <f>Table1[[#This Row],[2016]]*VLOOKUP(Table1[[#This Row],[id_building_type]],Table2[#All],4,FALSE)</f>
        <v>5.027332822025294E-3</v>
      </c>
    </row>
    <row r="103" spans="1:7" x14ac:dyDescent="0.25">
      <c r="A103">
        <v>9</v>
      </c>
      <c r="B103">
        <v>5</v>
      </c>
      <c r="C103">
        <v>2</v>
      </c>
      <c r="D103">
        <v>25</v>
      </c>
      <c r="E103" t="s">
        <v>5</v>
      </c>
      <c r="F103">
        <v>0</v>
      </c>
      <c r="G103">
        <f>Table1[[#This Row],[2016]]*VLOOKUP(Table1[[#This Row],[id_building_type]],Table2[#All],4,FALSE)</f>
        <v>0</v>
      </c>
    </row>
    <row r="104" spans="1:7" x14ac:dyDescent="0.25">
      <c r="A104">
        <v>9</v>
      </c>
      <c r="B104">
        <v>5</v>
      </c>
      <c r="C104">
        <v>2</v>
      </c>
      <c r="D104">
        <v>26</v>
      </c>
      <c r="E104" t="s">
        <v>5</v>
      </c>
      <c r="F104">
        <v>0.2</v>
      </c>
      <c r="G104">
        <f>Table1[[#This Row],[2016]]*VLOOKUP(Table1[[#This Row],[id_building_type]],Table2[#All],4,FALSE)</f>
        <v>2.2343701431223532E-3</v>
      </c>
    </row>
    <row r="105" spans="1:7" x14ac:dyDescent="0.25">
      <c r="A105">
        <v>9</v>
      </c>
      <c r="B105">
        <v>5</v>
      </c>
      <c r="C105">
        <v>2</v>
      </c>
      <c r="D105">
        <v>27</v>
      </c>
      <c r="E105" t="s">
        <v>5</v>
      </c>
      <c r="F105">
        <v>0.2</v>
      </c>
      <c r="G105">
        <f>Table1[[#This Row],[2016]]*VLOOKUP(Table1[[#This Row],[id_building_type]],Table2[#All],4,FALSE)</f>
        <v>2.2343701431223532E-3</v>
      </c>
    </row>
    <row r="106" spans="1:7" x14ac:dyDescent="0.25">
      <c r="A106">
        <v>9</v>
      </c>
      <c r="B106">
        <v>5</v>
      </c>
      <c r="C106">
        <v>2</v>
      </c>
      <c r="D106">
        <v>28</v>
      </c>
      <c r="E106" t="s">
        <v>5</v>
      </c>
      <c r="F106">
        <v>0.2</v>
      </c>
      <c r="G106">
        <f>Table1[[#This Row],[2016]]*VLOOKUP(Table1[[#This Row],[id_building_type]],Table2[#All],4,FALSE)</f>
        <v>2.2343701431223532E-3</v>
      </c>
    </row>
    <row r="107" spans="1:7" x14ac:dyDescent="0.25">
      <c r="A107">
        <v>9</v>
      </c>
      <c r="B107">
        <v>5</v>
      </c>
      <c r="C107">
        <v>2</v>
      </c>
      <c r="D107">
        <v>29</v>
      </c>
      <c r="E107" t="s">
        <v>5</v>
      </c>
      <c r="F107">
        <v>0.75</v>
      </c>
      <c r="G107">
        <f>Table1[[#This Row],[2016]]*VLOOKUP(Table1[[#This Row],[id_building_type]],Table2[#All],4,FALSE)</f>
        <v>8.3788880367088245E-3</v>
      </c>
    </row>
    <row r="108" spans="1:7" x14ac:dyDescent="0.25">
      <c r="A108">
        <v>9</v>
      </c>
      <c r="B108">
        <v>5</v>
      </c>
      <c r="C108">
        <v>2</v>
      </c>
      <c r="D108">
        <v>210</v>
      </c>
      <c r="E108" t="s">
        <v>5</v>
      </c>
      <c r="F108">
        <v>0.15</v>
      </c>
      <c r="G108">
        <f>Table1[[#This Row],[2016]]*VLOOKUP(Table1[[#This Row],[id_building_type]],Table2[#All],4,FALSE)</f>
        <v>1.6757776073417646E-3</v>
      </c>
    </row>
    <row r="109" spans="1:7" x14ac:dyDescent="0.25">
      <c r="A109">
        <v>9</v>
      </c>
      <c r="B109">
        <v>5</v>
      </c>
      <c r="C109">
        <v>2</v>
      </c>
      <c r="D109">
        <v>211</v>
      </c>
      <c r="E109" t="s">
        <v>5</v>
      </c>
      <c r="F109">
        <v>0.15</v>
      </c>
      <c r="G109">
        <f>Table1[[#This Row],[2016]]*VLOOKUP(Table1[[#This Row],[id_building_type]],Table2[#All],4,FALSE)</f>
        <v>1.6757776073417646E-3</v>
      </c>
    </row>
    <row r="110" spans="1:7" x14ac:dyDescent="0.25">
      <c r="A110">
        <v>9</v>
      </c>
      <c r="B110">
        <v>5</v>
      </c>
      <c r="C110">
        <v>2</v>
      </c>
      <c r="D110">
        <v>212</v>
      </c>
      <c r="E110" t="s">
        <v>5</v>
      </c>
      <c r="F110">
        <v>0</v>
      </c>
      <c r="G110">
        <f>Table1[[#This Row],[2016]]*VLOOKUP(Table1[[#This Row],[id_building_type]],Table2[#All],4,FALSE)</f>
        <v>0</v>
      </c>
    </row>
    <row r="111" spans="1:7" x14ac:dyDescent="0.25">
      <c r="A111">
        <v>9</v>
      </c>
      <c r="B111">
        <v>5</v>
      </c>
      <c r="C111">
        <v>2</v>
      </c>
      <c r="D111">
        <v>213</v>
      </c>
      <c r="E111" t="s">
        <v>5</v>
      </c>
      <c r="F111">
        <v>0</v>
      </c>
      <c r="G111" s="5">
        <f>Table1[[#This Row],[2016]]*VLOOKUP(Table1[[#This Row],[id_building_type]],Table2[#All],4,FALSE)</f>
        <v>0</v>
      </c>
    </row>
    <row r="112" spans="1:7" x14ac:dyDescent="0.25">
      <c r="A112">
        <v>9</v>
      </c>
      <c r="B112">
        <v>5</v>
      </c>
      <c r="C112">
        <v>3</v>
      </c>
      <c r="D112">
        <v>31</v>
      </c>
      <c r="E112" t="s">
        <v>5</v>
      </c>
      <c r="F112">
        <v>13.25</v>
      </c>
      <c r="G112">
        <f>Table1[[#This Row],[2016]]*VLOOKUP(Table1[[#This Row],[id_building_type]],Table2[#All],4,FALSE)</f>
        <v>0.14802702198185588</v>
      </c>
    </row>
    <row r="113" spans="1:7" x14ac:dyDescent="0.25">
      <c r="A113">
        <v>9</v>
      </c>
      <c r="B113">
        <v>5</v>
      </c>
      <c r="C113">
        <v>3</v>
      </c>
      <c r="D113">
        <v>32</v>
      </c>
      <c r="E113" t="s">
        <v>5</v>
      </c>
      <c r="F113">
        <v>0.65</v>
      </c>
      <c r="G113">
        <f>Table1[[#This Row],[2016]]*VLOOKUP(Table1[[#This Row],[id_building_type]],Table2[#All],4,FALSE)</f>
        <v>7.2617029651476477E-3</v>
      </c>
    </row>
    <row r="114" spans="1:7" x14ac:dyDescent="0.25">
      <c r="A114">
        <v>9</v>
      </c>
      <c r="B114">
        <v>5</v>
      </c>
      <c r="C114">
        <v>3</v>
      </c>
      <c r="D114">
        <v>33</v>
      </c>
      <c r="E114" t="s">
        <v>5</v>
      </c>
      <c r="F114">
        <v>3.05</v>
      </c>
      <c r="G114">
        <f>Table1[[#This Row],[2016]]*VLOOKUP(Table1[[#This Row],[id_building_type]],Table2[#All],4,FALSE)</f>
        <v>3.4074144682615881E-2</v>
      </c>
    </row>
    <row r="115" spans="1:7" x14ac:dyDescent="0.25">
      <c r="A115">
        <v>9</v>
      </c>
      <c r="B115">
        <v>5</v>
      </c>
      <c r="C115">
        <v>3</v>
      </c>
      <c r="D115">
        <v>34</v>
      </c>
      <c r="E115" t="s">
        <v>5</v>
      </c>
      <c r="F115">
        <v>0</v>
      </c>
      <c r="G115">
        <f>Table1[[#This Row],[2016]]*VLOOKUP(Table1[[#This Row],[id_building_type]],Table2[#All],4,FALSE)</f>
        <v>0</v>
      </c>
    </row>
    <row r="116" spans="1:7" x14ac:dyDescent="0.25">
      <c r="A116">
        <v>9</v>
      </c>
      <c r="B116">
        <v>5</v>
      </c>
      <c r="C116">
        <v>4</v>
      </c>
      <c r="D116">
        <v>41</v>
      </c>
      <c r="E116" t="s">
        <v>5</v>
      </c>
      <c r="F116">
        <v>0.2</v>
      </c>
      <c r="G116">
        <f>Table1[[#This Row],[2016]]*VLOOKUP(Table1[[#This Row],[id_building_type]],Table2[#All],4,FALSE)</f>
        <v>2.2343701431223532E-3</v>
      </c>
    </row>
    <row r="117" spans="1:7" x14ac:dyDescent="0.25">
      <c r="A117">
        <v>9</v>
      </c>
      <c r="B117">
        <v>5</v>
      </c>
      <c r="C117">
        <v>4</v>
      </c>
      <c r="D117">
        <v>42</v>
      </c>
      <c r="E117" t="s">
        <v>5</v>
      </c>
      <c r="F117">
        <v>0.2</v>
      </c>
      <c r="G117">
        <f>Table1[[#This Row],[2016]]*VLOOKUP(Table1[[#This Row],[id_building_type]],Table2[#All],4,FALSE)</f>
        <v>2.2343701431223532E-3</v>
      </c>
    </row>
    <row r="118" spans="1:7" x14ac:dyDescent="0.25">
      <c r="A118">
        <v>9</v>
      </c>
      <c r="B118">
        <v>5</v>
      </c>
      <c r="C118">
        <v>4</v>
      </c>
      <c r="D118">
        <v>43</v>
      </c>
      <c r="E118" t="s">
        <v>5</v>
      </c>
      <c r="F118">
        <v>0.5</v>
      </c>
      <c r="G118">
        <f>Table1[[#This Row],[2016]]*VLOOKUP(Table1[[#This Row],[id_building_type]],Table2[#All],4,FALSE)</f>
        <v>5.5859253578058824E-3</v>
      </c>
    </row>
    <row r="119" spans="1:7" x14ac:dyDescent="0.25">
      <c r="A119">
        <v>9</v>
      </c>
      <c r="B119">
        <v>5</v>
      </c>
      <c r="C119">
        <v>4</v>
      </c>
      <c r="D119">
        <v>44</v>
      </c>
      <c r="E119" t="s">
        <v>5</v>
      </c>
      <c r="F119">
        <v>0</v>
      </c>
      <c r="G119">
        <f>Table1[[#This Row],[2016]]*VLOOKUP(Table1[[#This Row],[id_building_type]],Table2[#All],4,FALSE)</f>
        <v>0</v>
      </c>
    </row>
    <row r="120" spans="1:7" x14ac:dyDescent="0.25">
      <c r="A120">
        <v>9</v>
      </c>
      <c r="B120">
        <v>5</v>
      </c>
      <c r="C120">
        <v>4</v>
      </c>
      <c r="D120">
        <v>45</v>
      </c>
      <c r="E120" t="s">
        <v>5</v>
      </c>
      <c r="F120">
        <v>0.4</v>
      </c>
      <c r="G120">
        <f>Table1[[#This Row],[2016]]*VLOOKUP(Table1[[#This Row],[id_building_type]],Table2[#All],4,FALSE)</f>
        <v>4.4687402862447064E-3</v>
      </c>
    </row>
    <row r="121" spans="1:7" x14ac:dyDescent="0.25">
      <c r="A121">
        <v>9</v>
      </c>
      <c r="B121">
        <v>5</v>
      </c>
      <c r="C121">
        <v>4</v>
      </c>
      <c r="D121">
        <v>46</v>
      </c>
      <c r="E121" t="s">
        <v>5</v>
      </c>
      <c r="F121">
        <v>0.15</v>
      </c>
      <c r="G121">
        <f>Table1[[#This Row],[2016]]*VLOOKUP(Table1[[#This Row],[id_building_type]],Table2[#All],4,FALSE)</f>
        <v>1.6757776073417646E-3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"/>
  <sheetViews>
    <sheetView workbookViewId="0">
      <selection activeCell="G16" sqref="G16"/>
    </sheetView>
  </sheetViews>
  <sheetFormatPr defaultRowHeight="15" x14ac:dyDescent="0.25"/>
  <cols>
    <col min="1" max="1" width="20.5703125" bestFit="1" customWidth="1"/>
    <col min="2" max="2" width="16.28515625" bestFit="1" customWidth="1"/>
    <col min="3" max="4" width="7.140625" bestFit="1" customWidth="1"/>
    <col min="5" max="6" width="6.140625" bestFit="1" customWidth="1"/>
    <col min="7" max="7" width="11.28515625" bestFit="1" customWidth="1"/>
    <col min="8" max="8" width="12" bestFit="1" customWidth="1"/>
    <col min="9" max="9" width="8.140625" customWidth="1"/>
    <col min="10" max="12" width="6.140625" customWidth="1"/>
    <col min="13" max="13" width="7.140625" customWidth="1"/>
    <col min="14" max="18" width="6.140625" customWidth="1"/>
    <col min="19" max="19" width="6.85546875" customWidth="1"/>
    <col min="20" max="24" width="6.140625" customWidth="1"/>
    <col min="25" max="25" width="6.85546875" customWidth="1"/>
    <col min="26" max="26" width="11.28515625" bestFit="1" customWidth="1"/>
  </cols>
  <sheetData>
    <row r="3" spans="1:9" x14ac:dyDescent="0.25">
      <c r="A3" s="1" t="s">
        <v>13</v>
      </c>
      <c r="B3" s="1" t="s">
        <v>9</v>
      </c>
    </row>
    <row r="4" spans="1:9" x14ac:dyDescent="0.25">
      <c r="A4" s="1" t="s">
        <v>7</v>
      </c>
      <c r="B4">
        <v>1</v>
      </c>
      <c r="C4">
        <v>2</v>
      </c>
      <c r="D4">
        <v>3</v>
      </c>
      <c r="E4">
        <v>4</v>
      </c>
      <c r="F4">
        <v>5</v>
      </c>
      <c r="G4" t="s">
        <v>8</v>
      </c>
      <c r="H4" t="s">
        <v>21</v>
      </c>
      <c r="I4" t="s">
        <v>20</v>
      </c>
    </row>
    <row r="5" spans="1:9" x14ac:dyDescent="0.25">
      <c r="A5" s="2">
        <v>11</v>
      </c>
      <c r="B5" s="3">
        <v>2.5775178524058955E-2</v>
      </c>
      <c r="C5" s="3">
        <v>6.5117722091329296E-3</v>
      </c>
      <c r="D5" s="3">
        <v>2.1537941418647771E-2</v>
      </c>
      <c r="E5" s="3">
        <v>8.4001754668716899E-3</v>
      </c>
      <c r="F5" s="3">
        <v>2.0779642331037879E-3</v>
      </c>
      <c r="G5" s="3">
        <v>6.4303031851815129E-2</v>
      </c>
      <c r="H5" s="8">
        <v>6.4303031851815171E-2</v>
      </c>
    </row>
    <row r="6" spans="1:9" x14ac:dyDescent="0.25">
      <c r="A6" s="2">
        <v>21</v>
      </c>
      <c r="B6" s="3">
        <v>0.2643608053749637</v>
      </c>
      <c r="C6" s="3">
        <v>6.6787407273158253E-2</v>
      </c>
      <c r="D6" s="3">
        <v>4.3423268989209216E-2</v>
      </c>
      <c r="E6" s="3">
        <v>1.6935837634821954E-2</v>
      </c>
      <c r="F6" s="3">
        <v>4.1894440183544105E-3</v>
      </c>
      <c r="G6" s="3">
        <v>0.39569676329050751</v>
      </c>
      <c r="H6" s="8">
        <v>0.41721315169564654</v>
      </c>
      <c r="I6" s="9">
        <v>0.38774380483627235</v>
      </c>
    </row>
    <row r="7" spans="1:9" x14ac:dyDescent="0.25">
      <c r="A7" s="2">
        <v>22</v>
      </c>
      <c r="B7" s="3">
        <v>0.18373075973559977</v>
      </c>
      <c r="C7" s="3">
        <v>4.6417248054844991E-2</v>
      </c>
      <c r="D7" s="3">
        <v>1.875885220333838E-2</v>
      </c>
      <c r="E7" s="3">
        <v>7.3162818582430842E-3</v>
      </c>
      <c r="F7" s="3">
        <v>1.8098398159291052E-3</v>
      </c>
      <c r="G7" s="3">
        <v>0.2580329816679553</v>
      </c>
      <c r="H7" s="8">
        <v>0.26665594592091796</v>
      </c>
      <c r="I7" s="11">
        <f>H7-ABS('[1]pivot_EC-EndUse'!$Q$22)/2</f>
        <v>0.25582434676386301</v>
      </c>
    </row>
    <row r="8" spans="1:9" x14ac:dyDescent="0.25">
      <c r="A8" s="2">
        <v>23</v>
      </c>
      <c r="B8" s="3">
        <v>8.65781637603006E-2</v>
      </c>
      <c r="C8" s="3">
        <v>2.1872875881959325E-2</v>
      </c>
      <c r="D8" s="3">
        <v>8.3372676459281692E-3</v>
      </c>
      <c r="E8" s="3">
        <v>3.2516808258858157E-3</v>
      </c>
      <c r="F8" s="3">
        <v>8.0437325152404686E-4</v>
      </c>
      <c r="G8" s="3">
        <v>0.12084436136559795</v>
      </c>
      <c r="H8" s="8">
        <v>9.9327972960458921E-2</v>
      </c>
      <c r="I8" s="9">
        <v>0.12879731981983325</v>
      </c>
    </row>
    <row r="9" spans="1:9" x14ac:dyDescent="0.25">
      <c r="A9" s="2">
        <v>24</v>
      </c>
      <c r="B9" s="3">
        <v>5.2872161074992733E-3</v>
      </c>
      <c r="C9" s="3">
        <v>1.3357481454631653E-3</v>
      </c>
      <c r="D9" s="3">
        <v>5.2107922787051058E-4</v>
      </c>
      <c r="E9" s="3">
        <v>2.0323005161786348E-4</v>
      </c>
      <c r="F9" s="3">
        <v>5.0273328220252929E-5</v>
      </c>
      <c r="G9" s="3">
        <v>7.3975468606710662E-3</v>
      </c>
      <c r="H9" s="8">
        <v>6.483611594860916E-3</v>
      </c>
      <c r="I9" s="10">
        <f>H9+ABS('[1]pivot_EC-EndUse'!$Q$29)</f>
        <v>7.1194790450894926E-3</v>
      </c>
    </row>
    <row r="10" spans="1:9" x14ac:dyDescent="0.25">
      <c r="A10" s="2">
        <v>25</v>
      </c>
      <c r="B10" s="3">
        <v>2.6436080537496367E-3</v>
      </c>
      <c r="C10" s="3">
        <v>6.6787407273158263E-4</v>
      </c>
      <c r="D10" s="3">
        <v>0</v>
      </c>
      <c r="E10" s="3">
        <v>0</v>
      </c>
      <c r="F10" s="3">
        <v>0</v>
      </c>
      <c r="G10" s="3">
        <v>3.3114821264812197E-3</v>
      </c>
      <c r="H10" s="8">
        <v>1.6557410632406103E-3</v>
      </c>
      <c r="I10" s="10">
        <f>H10+ABS('[1]pivot_EC-EndUse'!$Q$23)</f>
        <v>6.3501343455656216E-3</v>
      </c>
    </row>
    <row r="11" spans="1:9" x14ac:dyDescent="0.25">
      <c r="A11" s="2">
        <v>26</v>
      </c>
      <c r="B11" s="3">
        <v>2.1809766443434508E-4</v>
      </c>
      <c r="C11" s="3">
        <v>5.5099611000355564E-5</v>
      </c>
      <c r="D11" s="3">
        <v>2.3159076794244913E-4</v>
      </c>
      <c r="E11" s="3">
        <v>9.0324467385717095E-5</v>
      </c>
      <c r="F11" s="3">
        <v>2.2343701431223525E-5</v>
      </c>
      <c r="G11" s="3">
        <v>6.1745621219409037E-4</v>
      </c>
      <c r="H11" s="8">
        <v>6.1745621219409048E-4</v>
      </c>
      <c r="I11" s="10"/>
    </row>
    <row r="12" spans="1:9" x14ac:dyDescent="0.25">
      <c r="A12" s="2">
        <v>27</v>
      </c>
      <c r="B12" s="3">
        <v>2.1809766443434508E-4</v>
      </c>
      <c r="C12" s="3">
        <v>5.5099611000355564E-5</v>
      </c>
      <c r="D12" s="3">
        <v>2.3159076794244913E-4</v>
      </c>
      <c r="E12" s="3">
        <v>9.0324467385717095E-5</v>
      </c>
      <c r="F12" s="3">
        <v>2.2343701431223525E-5</v>
      </c>
      <c r="G12" s="3">
        <v>6.1745621219409037E-4</v>
      </c>
      <c r="H12" s="8">
        <v>6.1745621219409081E-4</v>
      </c>
      <c r="I12" s="10"/>
    </row>
    <row r="13" spans="1:9" x14ac:dyDescent="0.25">
      <c r="A13" s="2">
        <v>28</v>
      </c>
      <c r="B13" s="3">
        <v>2.2470668456871915E-4</v>
      </c>
      <c r="C13" s="3">
        <v>5.6769296182184523E-5</v>
      </c>
      <c r="D13" s="3">
        <v>2.3159076794244913E-4</v>
      </c>
      <c r="E13" s="3">
        <v>9.0324467385717095E-5</v>
      </c>
      <c r="F13" s="3">
        <v>2.2343701431223525E-5</v>
      </c>
      <c r="G13" s="3">
        <v>6.257349175102934E-4</v>
      </c>
      <c r="H13" s="8">
        <v>6.2573491751029395E-4</v>
      </c>
      <c r="I13" s="10"/>
    </row>
    <row r="14" spans="1:9" x14ac:dyDescent="0.25">
      <c r="A14" s="2">
        <v>29</v>
      </c>
      <c r="B14" s="3">
        <v>2.2470668456871914E-2</v>
      </c>
      <c r="C14" s="3">
        <v>5.6769296182184511E-3</v>
      </c>
      <c r="D14" s="3">
        <v>8.6846537978418437E-4</v>
      </c>
      <c r="E14" s="3">
        <v>3.3871675269643911E-4</v>
      </c>
      <c r="F14" s="3">
        <v>8.3788880367088222E-5</v>
      </c>
      <c r="G14" s="3">
        <v>2.9438569087938071E-2</v>
      </c>
      <c r="H14" s="8">
        <v>2.4247577589322649E-2</v>
      </c>
      <c r="I14" s="10">
        <f>H14+ABS('[1]pivot_EC-EndUse'!$Q$28)*H14/SUM($H$14:$H$16)</f>
        <v>2.8264781690861905E-2</v>
      </c>
    </row>
    <row r="15" spans="1:9" x14ac:dyDescent="0.25">
      <c r="A15" s="2">
        <v>210</v>
      </c>
      <c r="B15" s="3">
        <v>4.2958630873431601E-3</v>
      </c>
      <c r="C15" s="3">
        <v>1.0852953681888217E-3</v>
      </c>
      <c r="D15" s="3">
        <v>1.7369307595683684E-4</v>
      </c>
      <c r="E15" s="3">
        <v>6.7743350539287815E-5</v>
      </c>
      <c r="F15" s="3">
        <v>1.675777607341764E-5</v>
      </c>
      <c r="G15" s="3">
        <v>5.6393526581015232E-3</v>
      </c>
      <c r="H15" s="8">
        <v>5.2082044454534043E-3</v>
      </c>
      <c r="I15" s="10">
        <f>H15+ABS('[1]pivot_EC-EndUse'!$Q$28)*H15/SUM($H$14:$H$16)</f>
        <v>6.0710708568653031E-3</v>
      </c>
    </row>
    <row r="16" spans="1:9" x14ac:dyDescent="0.25">
      <c r="A16" s="2">
        <v>211</v>
      </c>
      <c r="B16" s="3">
        <v>4.2958630873431601E-3</v>
      </c>
      <c r="C16" s="3">
        <v>1.0852953681888217E-3</v>
      </c>
      <c r="D16" s="3">
        <v>1.7369307595683684E-4</v>
      </c>
      <c r="E16" s="3">
        <v>6.7743350539287815E-5</v>
      </c>
      <c r="F16" s="3">
        <v>1.675777607341764E-5</v>
      </c>
      <c r="G16" s="3">
        <v>5.6393526581015232E-3</v>
      </c>
      <c r="H16" s="8">
        <v>5.2082044454534043E-3</v>
      </c>
      <c r="I16" s="10">
        <f>H16+ABS('[1]pivot_EC-EndUse'!$Q$28)*H16/SUM($H$14:$H$16)</f>
        <v>6.0710708568653031E-3</v>
      </c>
    </row>
    <row r="17" spans="1:8" x14ac:dyDescent="0.25">
      <c r="A17" s="2">
        <v>212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8">
        <v>0</v>
      </c>
    </row>
    <row r="18" spans="1:8" x14ac:dyDescent="0.25">
      <c r="A18" s="2">
        <v>213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8">
        <v>0</v>
      </c>
    </row>
    <row r="19" spans="1:8" x14ac:dyDescent="0.25">
      <c r="A19" s="2">
        <v>31</v>
      </c>
      <c r="B19" s="3">
        <v>2.3792472483746732E-2</v>
      </c>
      <c r="C19" s="3">
        <v>6.0108666545842428E-3</v>
      </c>
      <c r="D19" s="3">
        <v>1.5342888376187256E-2</v>
      </c>
      <c r="E19" s="3">
        <v>5.9839959643037573E-3</v>
      </c>
      <c r="F19" s="3">
        <v>1.4802702198185584E-3</v>
      </c>
      <c r="G19" s="3">
        <v>5.2610493698640549E-2</v>
      </c>
      <c r="H19" s="8">
        <v>5.261049369864057E-2</v>
      </c>
    </row>
    <row r="20" spans="1:8" x14ac:dyDescent="0.25">
      <c r="A20" s="2">
        <v>32</v>
      </c>
      <c r="B20" s="3">
        <v>1.9827060403122278E-3</v>
      </c>
      <c r="C20" s="3">
        <v>5.0090555454868687E-4</v>
      </c>
      <c r="D20" s="3">
        <v>7.5266999581295973E-4</v>
      </c>
      <c r="E20" s="3">
        <v>2.9355451900358058E-4</v>
      </c>
      <c r="F20" s="3">
        <v>7.2617029651476451E-5</v>
      </c>
      <c r="G20" s="3">
        <v>3.602453139328931E-3</v>
      </c>
      <c r="H20" s="8">
        <v>3.6024531393289332E-3</v>
      </c>
    </row>
    <row r="21" spans="1:8" x14ac:dyDescent="0.25">
      <c r="A21" s="2">
        <v>33</v>
      </c>
      <c r="B21" s="3">
        <v>1.8835707382966162E-2</v>
      </c>
      <c r="C21" s="3">
        <v>4.7586027682125255E-3</v>
      </c>
      <c r="D21" s="3">
        <v>3.531759211122349E-3</v>
      </c>
      <c r="E21" s="3">
        <v>1.3774481276321855E-3</v>
      </c>
      <c r="F21" s="3">
        <v>3.4074144682615874E-4</v>
      </c>
      <c r="G21" s="3">
        <v>2.8844258936759383E-2</v>
      </c>
      <c r="H21" s="8">
        <v>2.8844258936759393E-2</v>
      </c>
    </row>
    <row r="22" spans="1:8" x14ac:dyDescent="0.25">
      <c r="A22" s="2">
        <v>34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8">
        <v>0</v>
      </c>
    </row>
    <row r="23" spans="1:8" x14ac:dyDescent="0.25">
      <c r="A23" s="2">
        <v>41</v>
      </c>
      <c r="B23" s="3">
        <v>6.6090201343740917E-4</v>
      </c>
      <c r="C23" s="3">
        <v>1.6696851818289566E-4</v>
      </c>
      <c r="D23" s="3">
        <v>2.3159076794244913E-4</v>
      </c>
      <c r="E23" s="3">
        <v>9.0324467385717095E-5</v>
      </c>
      <c r="F23" s="3">
        <v>2.2343701431223525E-5</v>
      </c>
      <c r="G23" s="3">
        <v>1.1721294683796947E-3</v>
      </c>
      <c r="H23" s="8">
        <v>1.1721294683796953E-3</v>
      </c>
    </row>
    <row r="24" spans="1:8" x14ac:dyDescent="0.25">
      <c r="A24" s="2">
        <v>42</v>
      </c>
      <c r="B24" s="3">
        <v>3.3045100671870459E-3</v>
      </c>
      <c r="C24" s="3">
        <v>8.3484259091447818E-4</v>
      </c>
      <c r="D24" s="3">
        <v>2.3159076794244913E-4</v>
      </c>
      <c r="E24" s="3">
        <v>9.0324467385717095E-5</v>
      </c>
      <c r="F24" s="3">
        <v>2.2343701431223525E-5</v>
      </c>
      <c r="G24" s="3">
        <v>4.4836115948609142E-3</v>
      </c>
      <c r="H24" s="8">
        <v>4.4836115948609151E-3</v>
      </c>
    </row>
    <row r="25" spans="1:8" x14ac:dyDescent="0.25">
      <c r="A25" s="2">
        <v>43</v>
      </c>
      <c r="B25" s="3">
        <v>9.9135302015611378E-3</v>
      </c>
      <c r="C25" s="3">
        <v>2.5045277727434342E-3</v>
      </c>
      <c r="D25" s="3">
        <v>5.7897691985612284E-4</v>
      </c>
      <c r="E25" s="3">
        <v>2.2581116846429272E-4</v>
      </c>
      <c r="F25" s="3">
        <v>5.5859253578058808E-5</v>
      </c>
      <c r="G25" s="3">
        <v>1.3278705316203046E-2</v>
      </c>
      <c r="H25" s="8">
        <v>1.3278705316203057E-2</v>
      </c>
    </row>
    <row r="26" spans="1:8" x14ac:dyDescent="0.25">
      <c r="A26" s="2">
        <v>44</v>
      </c>
      <c r="B26" s="3">
        <v>6.6090201343740917E-4</v>
      </c>
      <c r="C26" s="3">
        <v>1.6696851818289566E-4</v>
      </c>
      <c r="D26" s="3">
        <v>0</v>
      </c>
      <c r="E26" s="3">
        <v>0</v>
      </c>
      <c r="F26" s="3">
        <v>0</v>
      </c>
      <c r="G26" s="3">
        <v>8.2787053162030493E-4</v>
      </c>
      <c r="H26" s="8">
        <v>8.2787053162030526E-4</v>
      </c>
    </row>
    <row r="27" spans="1:8" x14ac:dyDescent="0.25">
      <c r="A27" s="2">
        <v>45</v>
      </c>
      <c r="B27" s="3">
        <v>6.6090201343740917E-4</v>
      </c>
      <c r="C27" s="3">
        <v>1.6696851818289566E-4</v>
      </c>
      <c r="D27" s="3">
        <v>4.6318153588489826E-4</v>
      </c>
      <c r="E27" s="3">
        <v>1.8064893477143419E-4</v>
      </c>
      <c r="F27" s="3">
        <v>4.468740286244705E-5</v>
      </c>
      <c r="G27" s="3">
        <v>1.5163884051390842E-3</v>
      </c>
      <c r="H27" s="8">
        <v>1.5163884051390848E-3</v>
      </c>
    </row>
    <row r="28" spans="1:8" x14ac:dyDescent="0.25">
      <c r="A28" s="2">
        <v>46</v>
      </c>
      <c r="B28" s="3">
        <v>9.9135302015611391E-4</v>
      </c>
      <c r="C28" s="3">
        <v>2.5045277727434343E-4</v>
      </c>
      <c r="D28" s="3">
        <v>1.7369307595683684E-4</v>
      </c>
      <c r="E28" s="3">
        <v>6.7743350539287815E-5</v>
      </c>
      <c r="F28" s="3">
        <v>1.675777607341764E-5</v>
      </c>
      <c r="G28" s="3">
        <v>1.4999999999999996E-3</v>
      </c>
      <c r="H28" s="8">
        <v>1.5000000000000009E-3</v>
      </c>
    </row>
    <row r="29" spans="1:8" x14ac:dyDescent="0.25">
      <c r="A29" s="2" t="s">
        <v>8</v>
      </c>
      <c r="B29" s="3">
        <v>0.66090201343740906</v>
      </c>
      <c r="C29" s="3">
        <v>0.16696851818289554</v>
      </c>
      <c r="D29" s="3">
        <v>0.11579538397122464</v>
      </c>
      <c r="E29" s="3">
        <v>4.5162233692858537E-2</v>
      </c>
      <c r="F29" s="3">
        <v>1.1171850715611758E-2</v>
      </c>
      <c r="G2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8.42578125" bestFit="1" customWidth="1"/>
  </cols>
  <sheetData>
    <row r="1" spans="1:4" x14ac:dyDescent="0.25">
      <c r="A1" t="s">
        <v>3</v>
      </c>
      <c r="B1" t="s">
        <v>1</v>
      </c>
      <c r="C1" t="s">
        <v>4</v>
      </c>
      <c r="D1" t="s">
        <v>10</v>
      </c>
    </row>
    <row r="2" spans="1:4" x14ac:dyDescent="0.25">
      <c r="A2">
        <v>1</v>
      </c>
      <c r="B2" t="s">
        <v>11</v>
      </c>
      <c r="C2">
        <v>12646516</v>
      </c>
      <c r="D2" s="4">
        <v>0.6609020134374094</v>
      </c>
    </row>
    <row r="3" spans="1:4" x14ac:dyDescent="0.25">
      <c r="A3">
        <v>2</v>
      </c>
      <c r="B3" t="s">
        <v>11</v>
      </c>
      <c r="C3">
        <v>3194982</v>
      </c>
      <c r="D3" s="4">
        <v>0.16696851818289568</v>
      </c>
    </row>
    <row r="4" spans="1:4" x14ac:dyDescent="0.25">
      <c r="A4">
        <v>3</v>
      </c>
      <c r="B4" t="s">
        <v>11</v>
      </c>
      <c r="C4">
        <v>2215772</v>
      </c>
      <c r="D4" s="4">
        <v>0.1157953839712246</v>
      </c>
    </row>
    <row r="5" spans="1:4" x14ac:dyDescent="0.25">
      <c r="A5">
        <v>4</v>
      </c>
      <c r="B5" t="s">
        <v>11</v>
      </c>
      <c r="C5">
        <v>864190</v>
      </c>
      <c r="D5" s="4">
        <v>4.5162233692858558E-2</v>
      </c>
    </row>
    <row r="6" spans="1:4" x14ac:dyDescent="0.25">
      <c r="A6">
        <v>5</v>
      </c>
      <c r="B6" t="s">
        <v>11</v>
      </c>
      <c r="C6">
        <v>213776</v>
      </c>
      <c r="D6" s="4">
        <v>1.1171850715611765E-2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"/>
  <sheetViews>
    <sheetView workbookViewId="0">
      <selection activeCell="A11" sqref="A11"/>
    </sheetView>
  </sheetViews>
  <sheetFormatPr defaultRowHeight="15" x14ac:dyDescent="0.25"/>
  <cols>
    <col min="1" max="1" width="26.42578125" bestFit="1" customWidth="1"/>
    <col min="2" max="2" width="12.5703125" bestFit="1" customWidth="1"/>
    <col min="3" max="4" width="27.5703125" bestFit="1" customWidth="1"/>
  </cols>
  <sheetData>
    <row r="1" spans="1:4" x14ac:dyDescent="0.25">
      <c r="B1" t="s">
        <v>16</v>
      </c>
      <c r="C1" t="s">
        <v>18</v>
      </c>
      <c r="D1" t="s">
        <v>19</v>
      </c>
    </row>
    <row r="2" spans="1:4" x14ac:dyDescent="0.25">
      <c r="A2" t="s">
        <v>17</v>
      </c>
      <c r="B2" s="6">
        <v>0.1</v>
      </c>
      <c r="C2" s="6">
        <v>0.34</v>
      </c>
      <c r="D2" s="6">
        <v>0.16</v>
      </c>
    </row>
    <row r="3" spans="1:4" x14ac:dyDescent="0.25">
      <c r="A3" t="s">
        <v>14</v>
      </c>
      <c r="B3" s="4">
        <f>(21/67)</f>
        <v>0.31343283582089554</v>
      </c>
    </row>
    <row r="4" spans="1:4" x14ac:dyDescent="0.25">
      <c r="A4" t="s">
        <v>15</v>
      </c>
      <c r="B4" s="4">
        <f>(46/67)</f>
        <v>0.68656716417910446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2024-01-25T19:42:23Z</dcterms:modified>
</cp:coreProperties>
</file>