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61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51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8.xml"/>
  <Override ContentType="application/vnd.openxmlformats-officedocument.drawingml.chart+xml" PartName="/xl/charts/chart5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5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Data" sheetId="1" r:id="rId4"/>
    <sheet state="visible" name="Sheet17" sheetId="2" r:id="rId5"/>
    <sheet state="visible" name="Copy of Sheet17" sheetId="3" r:id="rId6"/>
    <sheet state="visible" name="data for 3D plot CA1+CA3" sheetId="4" r:id="rId7"/>
    <sheet state="visible" name="Copy of data for 3D plot CA1+CA" sheetId="5" r:id="rId8"/>
    <sheet state="visible" name="data for 3D plot CA1" sheetId="6" r:id="rId9"/>
    <sheet state="visible" name="data for 3D plot CA3" sheetId="7" r:id="rId10"/>
    <sheet state="visible" name="SFI Correlations Healthy" sheetId="8" r:id="rId11"/>
    <sheet state="visible" name="SFI Correlations Intermediate" sheetId="9" r:id="rId12"/>
    <sheet state="visible" name="SFI Correlations Severe" sheetId="10" r:id="rId13"/>
    <sheet state="visible" name="Comparison of CMRO2 to In-Vivo " sheetId="11" r:id="rId14"/>
    <sheet state="visible" name="CMRO2 Correlations Healthy" sheetId="12" r:id="rId15"/>
    <sheet state="visible" name="CMRO2 Correlations Intermediate" sheetId="13" r:id="rId16"/>
    <sheet state="visible" name="CMRO2 Correlations Severe" sheetId="14" r:id="rId17"/>
    <sheet state="visible" name="SF1CMRO2 Correlations Healthy" sheetId="15" r:id="rId18"/>
    <sheet state="visible" name="SF1CMRO2 Correlations Intermedi" sheetId="16" r:id="rId19"/>
    <sheet state="visible" name="SF1CMRO2 Correlations Severe" sheetId="17" r:id="rId20"/>
    <sheet state="visible" name="SD Correlations Healthy" sheetId="18" r:id="rId21"/>
    <sheet state="visible" name="SD Correlations Intermediate" sheetId="19" r:id="rId22"/>
    <sheet state="visible" name="SD Correlations Severe" sheetId="20" r:id="rId23"/>
    <sheet state="visible" name="Additional Analyses" sheetId="21" r:id="rId24"/>
    <sheet state="visible" name="Graphs" sheetId="22" r:id="rId25"/>
    <sheet state="visible" name="Graphs (non-spearman)" sheetId="23" r:id="rId26"/>
    <sheet state="visible" name="CA3 Graphs (non-spearman)" sheetId="24" r:id="rId27"/>
    <sheet state="hidden" name="(old) Graph of Significant Valu" sheetId="25" r:id="rId28"/>
    <sheet state="hidden" name="Prelim SFI Correlations" sheetId="26" r:id="rId29"/>
    <sheet state="hidden" name="Prelim CMRO2 Correlations" sheetId="27" r:id="rId30"/>
    <sheet state="hidden" name="Prelim SFICMRO2 Correlations" sheetId="28" r:id="rId31"/>
    <sheet state="hidden" name="Graphs (Preliminary)" sheetId="29" r:id="rId32"/>
  </sheets>
  <definedNames/>
  <calcPr/>
</workbook>
</file>

<file path=xl/sharedStrings.xml><?xml version="1.0" encoding="utf-8"?>
<sst xmlns="http://schemas.openxmlformats.org/spreadsheetml/2006/main" count="4324" uniqueCount="158">
  <si>
    <t>Unhealthy/Total</t>
  </si>
  <si>
    <t>Time (confirmed by in-vivo notes)</t>
  </si>
  <si>
    <t>Rat ID</t>
  </si>
  <si>
    <t>CA1</t>
  </si>
  <si>
    <t>CA3</t>
  </si>
  <si>
    <t>SFI 0.5 min post-ROSC</t>
  </si>
  <si>
    <t>CMRO2 0.5 min post-ROSC</t>
  </si>
  <si>
    <t>SFI/CMRO2 0.5 min post-ROSC</t>
  </si>
  <si>
    <t>SFI 0.8 min post-ROSC</t>
  </si>
  <si>
    <t>CMRO2 0.8 min post-ROSC</t>
  </si>
  <si>
    <t>SFI/CMRO2 0.8 min post-ROSC</t>
  </si>
  <si>
    <t>SFI 1 min post-ROSC</t>
  </si>
  <si>
    <t>CMRO2 1 min post-ROSC</t>
  </si>
  <si>
    <t>SFI/CMRO2 1 min post-ROSC</t>
  </si>
  <si>
    <t>SFI 2 min post-ROSC</t>
  </si>
  <si>
    <t>CMRO2 2 min post-ROSC</t>
  </si>
  <si>
    <t>SFI/CMRO2 2 min post-ROSC</t>
  </si>
  <si>
    <t>SFI 3 min post-ROSC</t>
  </si>
  <si>
    <t>CMRO2 3 min post-ROSC</t>
  </si>
  <si>
    <t>SFI/CMRO2 3 min post-ROSC</t>
  </si>
  <si>
    <t>Time from ischemia onset to depolarization</t>
  </si>
  <si>
    <t>msp trough to peak during depolarization</t>
  </si>
  <si>
    <t>SFI/CMRO2 at depol start</t>
  </si>
  <si>
    <t>MAP AUC from ischemia onset to depolarization</t>
  </si>
  <si>
    <t>CBF AUC from ischemia onset to depolarization</t>
  </si>
  <si>
    <t>CMRO2 AUC from ischemia onset to depolarization</t>
  </si>
  <si>
    <t>CBF AUC / CMRO2 AUC from ischemia onset to SD</t>
  </si>
  <si>
    <t>Time from ROSC to repolarization</t>
  </si>
  <si>
    <t>Tdepol+Trepol</t>
  </si>
  <si>
    <t>MAP AUC from ROSC to repolarization</t>
  </si>
  <si>
    <t>CBF AUC from ROSC to repolarization</t>
  </si>
  <si>
    <t>CMRO2 AUC from ROSC to repolarization</t>
  </si>
  <si>
    <t>CBF AUC/CMRO2 AUC from ROSC to repolarization</t>
  </si>
  <si>
    <t>CA Weight(g)</t>
  </si>
  <si>
    <t>min_time_from_asx_to_CA</t>
  </si>
  <si>
    <t>min_time_from_CA_to_ROSC</t>
  </si>
  <si>
    <t>min_time_from_asx_to_ROSC</t>
  </si>
  <si>
    <t>5 min</t>
  </si>
  <si>
    <t>012816T</t>
  </si>
  <si>
    <t>030816T</t>
  </si>
  <si>
    <t>031016T</t>
  </si>
  <si>
    <t>042716T</t>
  </si>
  <si>
    <t>7 min</t>
  </si>
  <si>
    <t>050416T</t>
  </si>
  <si>
    <t>051116T</t>
  </si>
  <si>
    <t>051816T</t>
  </si>
  <si>
    <t>052616T</t>
  </si>
  <si>
    <t>052716T</t>
  </si>
  <si>
    <t>Healthy/Total</t>
  </si>
  <si>
    <t>Severe:Int</t>
  </si>
  <si>
    <t>CA1 severe:int</t>
  </si>
  <si>
    <t>CA3 severe:int</t>
  </si>
  <si>
    <t>Unhealthyish/Total</t>
  </si>
  <si>
    <t>Data from Eli W:</t>
  </si>
  <si>
    <t>RAT ID</t>
  </si>
  <si>
    <t>CMRO2 15 seconds into CPR</t>
  </si>
  <si>
    <t>rCMRO2 15 seconds into CPR</t>
  </si>
  <si>
    <t>CMRO2 30 seconds into CPR</t>
  </si>
  <si>
    <t>rCMRO2 30 seconds into CPR</t>
  </si>
  <si>
    <t>CBF 15 seconds post-ROSC</t>
  </si>
  <si>
    <t>CBF 30 Seconds After ROSC/CBF 15s after ROSC</t>
  </si>
  <si>
    <t>Intermediate/Total</t>
  </si>
  <si>
    <t>s100b</t>
  </si>
  <si>
    <t>ASXTime</t>
  </si>
  <si>
    <t>Predicted TTB (min postROSC)</t>
  </si>
  <si>
    <t>Detected TTB (min postROSC)</t>
  </si>
  <si>
    <t>CA1UnhealthyVAF</t>
  </si>
  <si>
    <t>CA3UnhealthyVAF</t>
  </si>
  <si>
    <t>CA1HealthyVAF</t>
  </si>
  <si>
    <t>CA3HealthyVAF</t>
  </si>
  <si>
    <t>CA1UnhealthyishVAF</t>
  </si>
  <si>
    <t>CA3UnhealthyishVAF</t>
  </si>
  <si>
    <t>CA1IntVAF</t>
  </si>
  <si>
    <t>CA3IntVAF</t>
  </si>
  <si>
    <t>SFI 05 min postROSC</t>
  </si>
  <si>
    <t>CMRO2 05 min postROSC</t>
  </si>
  <si>
    <t>SFICMRO2 05 min postROSC</t>
  </si>
  <si>
    <t>SFI 08 min postROSC</t>
  </si>
  <si>
    <t>CMRO2 08 min postROSC</t>
  </si>
  <si>
    <t>SFICMRO2 08 min postROSC</t>
  </si>
  <si>
    <t>SFI 1 min postROSC</t>
  </si>
  <si>
    <t>CMRO2 1 min postROSC</t>
  </si>
  <si>
    <t>SFICMRO2 1 min postROSC</t>
  </si>
  <si>
    <t>SFI 2 min postROSC</t>
  </si>
  <si>
    <t>CMRO2 2 min postROSC</t>
  </si>
  <si>
    <t>SFICMRO2 2 min postROSC</t>
  </si>
  <si>
    <t>SFI 3 min postROSC</t>
  </si>
  <si>
    <t>CMRO2 3 min postROSC</t>
  </si>
  <si>
    <t>SFICMRO2 3 min postROSC</t>
  </si>
  <si>
    <t>SFICMRO2 at depol start</t>
  </si>
  <si>
    <t>CBF AUC  CMRO2 AUC from ischemia onset to SD</t>
  </si>
  <si>
    <t>TdepolPlusTrepol</t>
  </si>
  <si>
    <t>CBF AUCCMRO2 AUC from ROSC to repolarization</t>
  </si>
  <si>
    <t>CA Weight g</t>
  </si>
  <si>
    <t>mintimefromasxtoCA</t>
  </si>
  <si>
    <t>mintimefromCAtoROSC</t>
  </si>
  <si>
    <t>mintimefromasxtoROSC</t>
  </si>
  <si>
    <t>Time</t>
  </si>
  <si>
    <t>Region</t>
  </si>
  <si>
    <t>CMRO2</t>
  </si>
  <si>
    <t>UnhealthyVAF ratio</t>
  </si>
  <si>
    <t>UnhealthyVAF</t>
  </si>
  <si>
    <t>05min</t>
  </si>
  <si>
    <t>08min</t>
  </si>
  <si>
    <t>1min</t>
  </si>
  <si>
    <t>2min</t>
  </si>
  <si>
    <t>3min</t>
  </si>
  <si>
    <t>UnhealthyVAFCA1</t>
  </si>
  <si>
    <t>UnhealthyVAFCA3</t>
  </si>
  <si>
    <t>CA1 R</t>
  </si>
  <si>
    <t>N of correlated values</t>
  </si>
  <si>
    <t>Df</t>
  </si>
  <si>
    <t>T statistic</t>
  </si>
  <si>
    <t>p-value:</t>
  </si>
  <si>
    <t>CA3 R</t>
  </si>
  <si>
    <t>5 minute</t>
  </si>
  <si>
    <t>AllCA1Healthy</t>
  </si>
  <si>
    <t>Predicted TTB (min post-ROSC)</t>
  </si>
  <si>
    <t>Detected TTB (min post-ROSC)</t>
  </si>
  <si>
    <t>CA1 (5min)</t>
  </si>
  <si>
    <t>CA1 (7min)</t>
  </si>
  <si>
    <t>AllCA3Healthy</t>
  </si>
  <si>
    <t>CA3 (5min)</t>
  </si>
  <si>
    <t>CA3 (7min)</t>
  </si>
  <si>
    <t>AllCA1Intermediate</t>
  </si>
  <si>
    <t>AllCA3Intermediate</t>
  </si>
  <si>
    <t>AllCA3Severe</t>
  </si>
  <si>
    <t>AllCA1Healthy (7min)</t>
  </si>
  <si>
    <t>AllCA3Healthy (7min)</t>
  </si>
  <si>
    <t>AllCA1Intermediate (7min)</t>
  </si>
  <si>
    <t>AllCA3Intermediate (7min)</t>
  </si>
  <si>
    <t>AllCA1Severe</t>
  </si>
  <si>
    <t>AllCA1Severe (7min)</t>
  </si>
  <si>
    <t>AllCA3Severe (7min)</t>
  </si>
  <si>
    <t>Correlation Coefficient</t>
  </si>
  <si>
    <t>N</t>
  </si>
  <si>
    <t>Threshold=1</t>
  </si>
  <si>
    <t>Data</t>
  </si>
  <si>
    <t>Minimum Value</t>
  </si>
  <si>
    <t>Lower Quartile</t>
  </si>
  <si>
    <t>Median</t>
  </si>
  <si>
    <t>Upper Quartile</t>
  </si>
  <si>
    <t>Maximum</t>
  </si>
  <si>
    <t>n</t>
  </si>
  <si>
    <t>Threshold=1.2</t>
  </si>
  <si>
    <t>Good rats:</t>
  </si>
  <si>
    <t>CBF/CMRO2&gt;1</t>
  </si>
  <si>
    <t>CBF/CMRO2&gt;1.2</t>
  </si>
  <si>
    <t>CBF/CMRO2&lt;1</t>
  </si>
  <si>
    <t>CBF/CMRO2&lt;1.2</t>
  </si>
  <si>
    <t>Bad rats:</t>
  </si>
  <si>
    <t>T-test:</t>
  </si>
  <si>
    <t>Good rats</t>
  </si>
  <si>
    <t>Ca3</t>
  </si>
  <si>
    <t>7 min rats</t>
  </si>
  <si>
    <t>CA2</t>
  </si>
  <si>
    <t>CA2 R</t>
  </si>
  <si>
    <t>CA4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</si>
</sst>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Arial"/>
    </font>
    <font>
      <color theme="1"/>
      <name val="Arial"/>
    </font>
    <font>
      <strike/>
      <color theme="1"/>
      <name val="Arial"/>
      <scheme val="minor"/>
    </font>
    <font>
      <b/>
      <strike/>
      <sz val="11.0"/>
      <color theme="1"/>
      <name val="Arial"/>
    </font>
    <font>
      <sz val="11.0"/>
      <color theme="1"/>
      <name val="Inconsolata"/>
    </font>
    <font>
      <b/>
      <strike/>
      <color theme="1"/>
      <name val="Arial"/>
    </font>
    <font>
      <strike/>
      <sz val="11.0"/>
      <color theme="1"/>
      <name val="Inconsolata"/>
    </font>
    <font>
      <sz val="11.0"/>
      <color rgb="FF202124"/>
      <name val="Roboto"/>
    </font>
    <font>
      <u/>
      <color rgb="FF0000FF"/>
    </font>
    <font>
      <b/>
      <color theme="1"/>
      <name val="Arial"/>
      <scheme val="minor"/>
    </font>
    <font>
      <b/>
      <sz val="12.0"/>
      <color theme="1"/>
      <name val="Arial"/>
    </font>
    <font/>
    <font>
      <b/>
      <u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E8F3FF"/>
        <bgColor rgb="FFE8F3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2" fontId="4" numFmtId="0" xfId="0" applyAlignment="1" applyFill="1" applyFont="1">
      <alignment horizontal="center" vertical="bottom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0" fillId="2" fontId="4" numFmtId="0" xfId="0" applyAlignment="1" applyFont="1">
      <alignment horizontal="right" vertical="bottom"/>
    </xf>
    <xf borderId="0" fillId="3" fontId="5" numFmtId="0" xfId="0" applyAlignment="1" applyFill="1" applyFont="1">
      <alignment readingOrder="0" vertical="bottom"/>
    </xf>
    <xf borderId="1" fillId="3" fontId="5" numFmtId="0" xfId="0" applyAlignment="1" applyBorder="1" applyFont="1">
      <alignment vertical="bottom"/>
    </xf>
    <xf borderId="1" fillId="3" fontId="1" numFmtId="0" xfId="0" applyAlignment="1" applyBorder="1" applyFont="1">
      <alignment readingOrder="0"/>
    </xf>
    <xf borderId="0" fillId="4" fontId="5" numFmtId="0" xfId="0" applyAlignment="1" applyFill="1" applyFont="1">
      <alignment readingOrder="0" vertical="bottom"/>
    </xf>
    <xf borderId="1" fillId="4" fontId="5" numFmtId="0" xfId="0" applyAlignment="1" applyBorder="1" applyFont="1">
      <alignment vertical="bottom"/>
    </xf>
    <xf borderId="2" fillId="2" fontId="4" numFmtId="0" xfId="0" applyAlignment="1" applyBorder="1" applyFont="1">
      <alignment horizontal="right" vertical="bottom"/>
    </xf>
    <xf borderId="0" fillId="5" fontId="5" numFmtId="0" xfId="0" applyAlignment="1" applyFill="1" applyFont="1">
      <alignment readingOrder="0" vertical="bottom"/>
    </xf>
    <xf borderId="1" fillId="5" fontId="5" numFmtId="0" xfId="0" applyAlignment="1" applyBorder="1" applyFont="1">
      <alignment vertical="bottom"/>
    </xf>
    <xf borderId="1" fillId="6" fontId="1" numFmtId="0" xfId="0" applyAlignment="1" applyBorder="1" applyFill="1" applyFont="1">
      <alignment readingOrder="0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readingOrder="0" shrinkToFit="0" vertical="bottom" wrapText="1"/>
    </xf>
    <xf borderId="1" fillId="0" fontId="5" numFmtId="0" xfId="0" applyAlignment="1" applyBorder="1" applyFont="1">
      <alignment shrinkToFit="0" vertical="bottom" wrapText="1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9" numFmtId="0" xfId="0" applyAlignment="1" applyFont="1">
      <alignment horizontal="center" readingOrder="0" vertical="bottom"/>
    </xf>
    <xf borderId="1" fillId="0" fontId="10" numFmtId="0" xfId="0" applyAlignment="1" applyBorder="1" applyFont="1">
      <alignment vertical="bottom"/>
    </xf>
    <xf borderId="0" fillId="0" fontId="11" numFmtId="0" xfId="0" applyAlignment="1" applyFont="1">
      <alignment horizontal="center" readingOrder="0" vertical="bottom"/>
    </xf>
    <xf borderId="0" fillId="3" fontId="5" numFmtId="0" xfId="0" applyAlignment="1" applyFont="1">
      <alignment vertical="bottom"/>
    </xf>
    <xf borderId="1" fillId="0" fontId="9" numFmtId="0" xfId="0" applyAlignment="1" applyBorder="1" applyFont="1">
      <alignment horizontal="center" readingOrder="0" vertical="bottom"/>
    </xf>
    <xf borderId="1" fillId="3" fontId="10" numFmtId="0" xfId="0" applyAlignment="1" applyBorder="1" applyFont="1">
      <alignment vertical="bottom"/>
    </xf>
    <xf borderId="0" fillId="4" fontId="5" numFmtId="0" xfId="0" applyAlignment="1" applyFont="1">
      <alignment vertical="bottom"/>
    </xf>
    <xf borderId="1" fillId="4" fontId="10" numFmtId="0" xfId="0" applyAlignment="1" applyBorder="1" applyFont="1">
      <alignment vertical="bottom"/>
    </xf>
    <xf borderId="0" fillId="5" fontId="5" numFmtId="0" xfId="0" applyAlignment="1" applyFont="1">
      <alignment vertical="bottom"/>
    </xf>
    <xf borderId="1" fillId="5" fontId="10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" fillId="0" fontId="10" numFmtId="0" xfId="0" applyAlignment="1" applyBorder="1" applyFont="1">
      <alignment vertical="bottom"/>
    </xf>
    <xf borderId="0" fillId="0" fontId="5" numFmtId="0" xfId="0" applyAlignment="1" applyFont="1">
      <alignment shrinkToFit="0" vertical="bottom" wrapText="1"/>
    </xf>
    <xf borderId="1" fillId="0" fontId="10" numFmtId="0" xfId="0" applyAlignment="1" applyBorder="1" applyFont="1">
      <alignment shrinkToFit="0" vertical="bottom" wrapText="1"/>
    </xf>
    <xf borderId="0" fillId="0" fontId="4" numFmtId="0" xfId="0" applyAlignment="1" applyFont="1">
      <alignment horizontal="center" readingOrder="0" vertical="bottom"/>
    </xf>
    <xf borderId="2" fillId="0" fontId="2" numFmtId="0" xfId="0" applyAlignment="1" applyBorder="1" applyFont="1">
      <alignment shrinkToFit="0" vertical="bottom" wrapText="1"/>
    </xf>
    <xf borderId="2" fillId="0" fontId="6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0" fontId="6" numFmtId="0" xfId="0" applyAlignment="1" applyBorder="1" applyFont="1">
      <alignment vertical="bottom"/>
    </xf>
    <xf borderId="3" fillId="3" fontId="5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3" fillId="4" fontId="5" numFmtId="0" xfId="0" applyAlignment="1" applyBorder="1" applyFont="1">
      <alignment vertical="bottom"/>
    </xf>
    <xf borderId="3" fillId="5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3" fillId="0" fontId="5" numFmtId="0" xfId="0" applyAlignment="1" applyBorder="1" applyFont="1">
      <alignment shrinkToFit="0" vertical="bottom" wrapText="1"/>
    </xf>
    <xf borderId="1" fillId="7" fontId="12" numFmtId="0" xfId="0" applyAlignment="1" applyBorder="1" applyFill="1" applyFont="1">
      <alignment vertical="bottom"/>
    </xf>
    <xf borderId="3" fillId="7" fontId="6" numFmtId="0" xfId="0" applyAlignment="1" applyBorder="1" applyFont="1">
      <alignment horizontal="right" shrinkToFit="0" vertical="bottom" wrapText="1"/>
    </xf>
    <xf borderId="4" fillId="7" fontId="6" numFmtId="0" xfId="0" applyAlignment="1" applyBorder="1" applyFont="1">
      <alignment vertical="bottom"/>
    </xf>
    <xf borderId="0" fillId="0" fontId="13" numFmtId="0" xfId="0" applyAlignment="1" applyFont="1">
      <alignment readingOrder="0"/>
    </xf>
    <xf borderId="5" fillId="8" fontId="6" numFmtId="0" xfId="0" applyAlignment="1" applyBorder="1" applyFill="1" applyFont="1">
      <alignment horizontal="center" shrinkToFit="0" vertical="bottom" wrapText="1"/>
    </xf>
    <xf borderId="6" fillId="8" fontId="6" numFmtId="0" xfId="0" applyAlignment="1" applyBorder="1" applyFont="1">
      <alignment horizontal="center" shrinkToFit="0" vertical="bottom" wrapText="1"/>
    </xf>
    <xf borderId="0" fillId="0" fontId="14" numFmtId="0" xfId="0" applyAlignment="1" applyFont="1">
      <alignment readingOrder="0"/>
    </xf>
    <xf borderId="0" fillId="0" fontId="3" numFmtId="0" xfId="0" applyAlignment="1" applyFont="1">
      <alignment horizontal="center" readingOrder="0" vertical="bottom"/>
    </xf>
    <xf borderId="0" fillId="2" fontId="4" numFmtId="0" xfId="0" applyAlignment="1" applyFont="1">
      <alignment horizontal="center" readingOrder="0" vertical="bottom"/>
    </xf>
    <xf borderId="0" fillId="0" fontId="1" numFmtId="0" xfId="0" applyFont="1"/>
    <xf borderId="0" fillId="3" fontId="1" numFmtId="0" xfId="0" applyFont="1"/>
    <xf borderId="0" fillId="0" fontId="1" numFmtId="0" xfId="0" applyFont="1"/>
    <xf borderId="7" fillId="0" fontId="5" numFmtId="0" xfId="0" applyAlignment="1" applyBorder="1" applyFont="1">
      <alignment vertical="bottom"/>
    </xf>
    <xf borderId="7" fillId="0" fontId="1" numFmtId="0" xfId="0" applyAlignment="1" applyBorder="1" applyFont="1">
      <alignment readingOrder="0"/>
    </xf>
    <xf borderId="8" fillId="0" fontId="4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right" vertical="bottom"/>
    </xf>
    <xf borderId="1" fillId="0" fontId="6" numFmtId="0" xfId="0" applyAlignment="1" applyBorder="1" applyFont="1">
      <alignment readingOrder="0" vertical="bottom"/>
    </xf>
    <xf borderId="1" fillId="3" fontId="6" numFmtId="0" xfId="0" applyAlignment="1" applyBorder="1" applyFont="1">
      <alignment horizontal="right" vertical="bottom"/>
    </xf>
    <xf borderId="9" fillId="0" fontId="5" numFmtId="0" xfId="0" applyAlignment="1" applyBorder="1" applyFont="1">
      <alignment vertical="bottom"/>
    </xf>
    <xf borderId="9" fillId="3" fontId="6" numFmtId="0" xfId="0" applyAlignment="1" applyBorder="1" applyFont="1">
      <alignment horizontal="right" vertical="bottom"/>
    </xf>
    <xf borderId="9" fillId="3" fontId="1" numFmtId="0" xfId="0" applyAlignment="1" applyBorder="1" applyFont="1">
      <alignment readingOrder="0"/>
    </xf>
    <xf borderId="9" fillId="0" fontId="6" numFmtId="0" xfId="0" applyAlignment="1" applyBorder="1" applyFont="1">
      <alignment readingOrder="0" vertical="bottom"/>
    </xf>
    <xf borderId="10" fillId="0" fontId="4" numFmtId="0" xfId="0" applyAlignment="1" applyBorder="1" applyFont="1">
      <alignment horizontal="center" vertical="bottom"/>
    </xf>
    <xf borderId="9" fillId="0" fontId="1" numFmtId="0" xfId="0" applyAlignment="1" applyBorder="1" applyFont="1">
      <alignment readingOrder="0"/>
    </xf>
    <xf borderId="11" fillId="9" fontId="15" numFmtId="0" xfId="0" applyAlignment="1" applyBorder="1" applyFill="1" applyFont="1">
      <alignment readingOrder="0" vertical="bottom"/>
    </xf>
    <xf borderId="12" fillId="0" fontId="16" numFmtId="0" xfId="0" applyBorder="1" applyFont="1"/>
    <xf borderId="1" fillId="0" fontId="6" numFmtId="0" xfId="0" applyAlignment="1" applyBorder="1" applyFont="1">
      <alignment horizontal="right" vertical="bottom"/>
    </xf>
    <xf borderId="1" fillId="9" fontId="6" numFmtId="0" xfId="0" applyAlignment="1" applyBorder="1" applyFont="1">
      <alignment shrinkToFit="0" vertical="bottom" wrapText="0"/>
    </xf>
    <xf borderId="1" fillId="9" fontId="6" numFmtId="0" xfId="0" applyAlignment="1" applyBorder="1" applyFont="1">
      <alignment vertical="bottom"/>
    </xf>
    <xf borderId="1" fillId="0" fontId="6" numFmtId="0" xfId="0" applyAlignment="1" applyBorder="1" applyFont="1">
      <alignment horizontal="right" readingOrder="0" vertical="bottom"/>
    </xf>
    <xf borderId="13" fillId="0" fontId="6" numFmtId="0" xfId="0" applyAlignment="1" applyBorder="1" applyFont="1">
      <alignment horizontal="right" vertical="bottom"/>
    </xf>
    <xf borderId="0" fillId="0" fontId="3" numFmtId="0" xfId="0" applyAlignment="1" applyFont="1">
      <alignment horizontal="center" shrinkToFit="0" vertical="bottom" wrapText="1"/>
    </xf>
    <xf borderId="2" fillId="0" fontId="6" numFmtId="0" xfId="0" applyAlignment="1" applyBorder="1" applyFont="1">
      <alignment horizontal="right" vertical="bottom"/>
    </xf>
    <xf borderId="1" fillId="6" fontId="6" numFmtId="0" xfId="0" applyAlignment="1" applyBorder="1" applyFont="1">
      <alignment horizontal="right" vertical="bottom"/>
    </xf>
    <xf borderId="1" fillId="0" fontId="1" numFmtId="0" xfId="0" applyBorder="1" applyFont="1"/>
    <xf borderId="1" fillId="3" fontId="1" numFmtId="0" xfId="0" applyBorder="1" applyFont="1"/>
    <xf borderId="1" fillId="6" fontId="1" numFmtId="0" xfId="0" applyBorder="1" applyFont="1"/>
    <xf borderId="14" fillId="0" fontId="1" numFmtId="0" xfId="0" applyBorder="1" applyFont="1"/>
    <xf borderId="0" fillId="0" fontId="1" numFmtId="0" xfId="0" applyAlignment="1" applyFont="1">
      <alignment readingOrder="0"/>
    </xf>
    <xf borderId="0" fillId="0" fontId="9" numFmtId="0" xfId="0" applyAlignment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0" fillId="10" fontId="3" numFmtId="0" xfId="0" applyAlignment="1" applyFill="1" applyFont="1">
      <alignment horizontal="center" vertical="bottom"/>
    </xf>
    <xf borderId="0" fillId="10" fontId="4" numFmtId="0" xfId="0" applyAlignment="1" applyFont="1">
      <alignment horizontal="center" vertical="bottom"/>
    </xf>
    <xf borderId="2" fillId="0" fontId="1" numFmtId="0" xfId="0" applyBorder="1" applyFont="1"/>
    <xf borderId="0" fillId="0" fontId="6" numFmtId="0" xfId="0" applyAlignment="1" applyFont="1">
      <alignment horizontal="right" readingOrder="0" vertical="bottom"/>
    </xf>
    <xf borderId="0" fillId="2" fontId="4" numFmtId="0" xfId="0" applyAlignment="1" applyFont="1">
      <alignment horizontal="center" readingOrder="0" shrinkToFit="0" vertical="bottom" wrapText="0"/>
    </xf>
    <xf borderId="0" fillId="6" fontId="4" numFmtId="0" xfId="0" applyAlignment="1" applyFont="1">
      <alignment horizontal="center" vertical="bottom"/>
    </xf>
    <xf borderId="3" fillId="0" fontId="9" numFmtId="0" xfId="0" applyAlignment="1" applyBorder="1" applyFont="1">
      <alignment horizontal="center" vertical="bottom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horizontal="center" shrinkToFit="0" vertical="bottom" wrapText="1"/>
    </xf>
    <xf borderId="0" fillId="6" fontId="1" numFmtId="0" xfId="0" applyFont="1"/>
    <xf borderId="1" fillId="6" fontId="6" numFmtId="0" xfId="0" applyAlignment="1" applyBorder="1" applyFont="1">
      <alignment horizontal="right" readingOrder="0" vertical="bottom"/>
    </xf>
    <xf borderId="3" fillId="0" fontId="6" numFmtId="0" xfId="0" applyAlignment="1" applyBorder="1" applyFont="1">
      <alignment horizontal="right" vertical="bottom"/>
    </xf>
    <xf borderId="14" fillId="0" fontId="2" numFmtId="0" xfId="0" applyAlignment="1" applyBorder="1" applyFont="1">
      <alignment shrinkToFit="0" vertical="bottom" wrapText="1"/>
    </xf>
    <xf borderId="14" fillId="0" fontId="3" numFmtId="0" xfId="0" applyAlignment="1" applyBorder="1" applyFont="1">
      <alignment horizontal="center" vertical="bottom"/>
    </xf>
    <xf borderId="14" fillId="0" fontId="4" numFmtId="0" xfId="0" applyAlignment="1" applyBorder="1" applyFont="1">
      <alignment horizontal="center" vertical="bottom"/>
    </xf>
    <xf borderId="14" fillId="6" fontId="4" numFmtId="0" xfId="0" applyAlignment="1" applyBorder="1" applyFont="1">
      <alignment horizontal="center" vertical="bottom"/>
    </xf>
    <xf borderId="11" fillId="9" fontId="5" numFmtId="0" xfId="0" applyAlignment="1" applyBorder="1" applyFont="1">
      <alignment vertical="bottom"/>
    </xf>
    <xf borderId="15" fillId="9" fontId="6" numFmtId="0" xfId="0" applyAlignment="1" applyBorder="1" applyFont="1">
      <alignment vertical="bottom"/>
    </xf>
    <xf borderId="3" fillId="9" fontId="6" numFmtId="0" xfId="0" applyAlignment="1" applyBorder="1" applyFont="1">
      <alignment vertical="bottom"/>
    </xf>
    <xf borderId="0" fillId="0" fontId="17" numFmtId="0" xfId="0" applyAlignment="1" applyFont="1">
      <alignment readingOrder="0"/>
    </xf>
    <xf borderId="1" fillId="11" fontId="6" numFmtId="0" xfId="0" applyAlignment="1" applyBorder="1" applyFill="1" applyFont="1">
      <alignment horizontal="right" vertical="bottom"/>
    </xf>
    <xf borderId="11" fillId="0" fontId="1" numFmtId="0" xfId="0" applyAlignment="1" applyBorder="1" applyFont="1">
      <alignment readingOrder="0"/>
    </xf>
    <xf borderId="1" fillId="12" fontId="6" numFmtId="0" xfId="0" applyAlignment="1" applyBorder="1" applyFill="1" applyFont="1">
      <alignment horizontal="right" vertical="bottom"/>
    </xf>
    <xf borderId="0" fillId="0" fontId="14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There is a negative correlation between SFI 0.8 min post-ROSC and severe cell counts in the CA3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Graphs!$A$2:$A$10</c:f>
            </c:numRef>
          </c:xVal>
          <c:yVal>
            <c:numRef>
              <c:f>Graphs!$B$2:$B$10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446180"/>
        <c:axId val="808853335"/>
      </c:scatterChart>
      <c:valAx>
        <c:axId val="17024461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SFI 0.8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853335"/>
      </c:valAx>
      <c:valAx>
        <c:axId val="808853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CA3 Severe Counts VAF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446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There is a negative correlation between CMRO2 0.8 min post-ROSC and severe:int ratio in the CA3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Graphs!$B$150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Graphs!$A$151:$A$159</c:f>
            </c:numRef>
          </c:xVal>
          <c:yVal>
            <c:numRef>
              <c:f>Graphs!$B$151:$B$159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522691"/>
        <c:axId val="1576200828"/>
      </c:scatterChart>
      <c:valAx>
        <c:axId val="11905226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0.8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6200828"/>
      </c:valAx>
      <c:valAx>
        <c:axId val="1576200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CA3 severe:int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522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There is a negative correlation between CMRO2 0.5 min post-ROSC and severe:int ratio in the CA3 of 5 minute rats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Graphs!$A$167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yVal>
            <c:numRef>
              <c:f>Graphs!$A$168:$A$171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639521"/>
        <c:axId val="1266838381"/>
      </c:scatterChart>
      <c:valAx>
        <c:axId val="16246395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CA3 severe:int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838381"/>
      </c:valAx>
      <c:valAx>
        <c:axId val="1266838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0.5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46395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There is a positive correlation between SF/CMRO2 0.5 minutes post-ROSC and severe:int in the CA1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Graphs!$J$2:$J$10</c:f>
            </c:numRef>
          </c:xVal>
          <c:yVal>
            <c:numRef>
              <c:f>Graphs!$K$2:$K$10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804834"/>
        <c:axId val="1219841312"/>
      </c:scatterChart>
      <c:valAx>
        <c:axId val="20888048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SFI/CMRO2 0.5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841312"/>
      </c:valAx>
      <c:valAx>
        <c:axId val="1219841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CA1 severe:int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804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mps trough to peak during depolarization with positive correlated with severe cells in CA3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Graphs!$K$19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Graphs!$J$20:$J$27</c:f>
            </c:numRef>
          </c:xVal>
          <c:yVal>
            <c:numRef>
              <c:f>Graphs!$K$20:$K$27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096712"/>
        <c:axId val="336057066"/>
      </c:scatterChart>
      <c:valAx>
        <c:axId val="6030967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msp trough to peak during depolarization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057066"/>
      </c:valAx>
      <c:valAx>
        <c:axId val="336057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Severe cells in the CA3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096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There is a negative correlation between CMRO2 0.5 min post-ROSC and severe:int ratio in the CA3 of 5 minute rats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Graphs!$B$167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Graphs!$A$168:$A$171</c:f>
            </c:numRef>
          </c:xVal>
          <c:yVal>
            <c:numRef>
              <c:f>Graphs!$B$168:$B$171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874443"/>
        <c:axId val="303370174"/>
      </c:scatterChart>
      <c:valAx>
        <c:axId val="12418744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0.5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370174"/>
      </c:valAx>
      <c:valAx>
        <c:axId val="303370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CA3 severe:int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874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There is a negative correlation between CMRO2 30 seconds into CPR and severe cells in the CA1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Graphs!$K$107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Graphs!$J$108:$J$116</c:f>
            </c:numRef>
          </c:xVal>
          <c:yVal>
            <c:numRef>
              <c:f>Graphs!$K$108:$K$116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613648"/>
        <c:axId val="708718222"/>
      </c:scatterChart>
      <c:valAx>
        <c:axId val="19706136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30 seconds into CPRP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8718222"/>
      </c:valAx>
      <c:valAx>
        <c:axId val="708718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Severe Cells in the CA1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613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tx>
            <c:strRef>
              <c:f>'Graphs (non-spearman)'!$K$64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(non-spearman)'!$I$65:$I$66</c:f>
            </c:strRef>
          </c:cat>
          <c:val>
            <c:numRef>
              <c:f>'Graphs (non-spearman)'!$K$65:$K$66</c:f>
              <c:numCache/>
            </c:numRef>
          </c:val>
          <c:smooth val="0"/>
        </c:ser>
        <c:ser>
          <c:idx val="1"/>
          <c:order val="1"/>
          <c:tx>
            <c:strRef>
              <c:f>'Graphs (non-spearman)'!$M$64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(non-spearman)'!$I$65:$I$66</c:f>
            </c:strRef>
          </c:cat>
          <c:val>
            <c:numRef>
              <c:f>'Graphs (non-spearman)'!$M$65:$M$66</c:f>
              <c:numCache/>
            </c:numRef>
          </c:val>
          <c:smooth val="0"/>
        </c:ser>
        <c:ser>
          <c:idx val="2"/>
          <c:order val="2"/>
          <c:tx>
            <c:strRef>
              <c:f>'Graphs (non-spearman)'!$J$64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(non-spearman)'!$I$65:$I$66</c:f>
            </c:strRef>
          </c:cat>
          <c:val>
            <c:numRef>
              <c:f>'Graphs (non-spearman)'!$J$65:$J$66</c:f>
              <c:numCache/>
            </c:numRef>
          </c:val>
          <c:smooth val="0"/>
        </c:ser>
        <c:ser>
          <c:idx val="3"/>
          <c:order val="3"/>
          <c:tx>
            <c:strRef>
              <c:f>'Graphs (non-spearman)'!$L$64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(non-spearman)'!$I$65:$I$66</c:f>
            </c:strRef>
          </c:cat>
          <c:val>
            <c:numRef>
              <c:f>'Graphs (non-spearman)'!$L$65:$L$66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2062510326"/>
        <c:axId val="1373150658"/>
      </c:stockChart>
      <c:dateAx>
        <c:axId val="206251032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CBF/CMRO2 at 0.5 min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150658"/>
      </c:dateAx>
      <c:valAx>
        <c:axId val="1373150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 Health Cells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510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(non-spearman)'!$I$85:$I$86</c:f>
            </c:strRef>
          </c:cat>
          <c:val>
            <c:numRef>
              <c:f>'Graphs (non-spearman)'!$K$85:$K$86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(non-spearman)'!$I$85:$I$86</c:f>
            </c:strRef>
          </c:cat>
          <c:val>
            <c:numRef>
              <c:f>'Graphs (non-spearman)'!$M$85:$M$86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(non-spearman)'!$I$85:$I$86</c:f>
            </c:strRef>
          </c:cat>
          <c:val>
            <c:numRef>
              <c:f>'Graphs (non-spearman)'!$J$85:$J$86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(non-spearman)'!$I$85:$I$86</c:f>
            </c:strRef>
          </c:cat>
          <c:val>
            <c:numRef>
              <c:f>'Graphs (non-spearman)'!$L$85:$L$86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2134712845"/>
        <c:axId val="1730596609"/>
      </c:stockChart>
      <c:dateAx>
        <c:axId val="213471284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CBF/CMRO2 at 0.8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596609"/>
      </c:dateAx>
      <c:valAx>
        <c:axId val="1730596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 Health Cells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7128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(non-spearman)'!$I$106:$I$107</c:f>
            </c:strRef>
          </c:cat>
          <c:val>
            <c:numRef>
              <c:f>'Graphs (non-spearman)'!$K$106:$K$107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(non-spearman)'!$I$106:$I$107</c:f>
            </c:strRef>
          </c:cat>
          <c:val>
            <c:numRef>
              <c:f>'Graphs (non-spearman)'!$M$106:$M$107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(non-spearman)'!$I$106:$I$107</c:f>
            </c:strRef>
          </c:cat>
          <c:val>
            <c:numRef>
              <c:f>'Graphs (non-spearman)'!$J$106:$J$107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(non-spearman)'!$I$106:$I$107</c:f>
            </c:strRef>
          </c:cat>
          <c:val>
            <c:numRef>
              <c:f>'Graphs (non-spearman)'!$L$106:$L$107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77232620"/>
        <c:axId val="767727920"/>
      </c:stockChart>
      <c:dateAx>
        <c:axId val="7723262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CBF/CMRO2 at 1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727920"/>
      </c:dateAx>
      <c:valAx>
        <c:axId val="767727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 Health Cells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32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(non-spearman)'!$I$22:$I$23</c:f>
            </c:strRef>
          </c:cat>
          <c:val>
            <c:numRef>
              <c:f>'Graphs (non-spearman)'!$K$22:$K$23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(non-spearman)'!$I$22:$I$23</c:f>
            </c:strRef>
          </c:cat>
          <c:val>
            <c:numRef>
              <c:f>'Graphs (non-spearman)'!$M$22:$M$23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(non-spearman)'!$I$22:$I$23</c:f>
            </c:strRef>
          </c:cat>
          <c:val>
            <c:numRef>
              <c:f>'Graphs (non-spearman)'!$J$22:$J$23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(non-spearman)'!$I$22:$I$23</c:f>
            </c:strRef>
          </c:cat>
          <c:val>
            <c:numRef>
              <c:f>'Graphs (non-spearman)'!$L$22:$L$23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187606086"/>
        <c:axId val="1640949661"/>
      </c:stockChart>
      <c:dateAx>
        <c:axId val="118760608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CBF/CMRO2 at 0.8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949661"/>
      </c:dateAx>
      <c:valAx>
        <c:axId val="1640949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Severe Cells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606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There is a negative correlation between SFI 1 min post-ROSC and severe cell counts in the CA3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Graphs!$B$18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Graphs!$A$19:$A$27</c:f>
            </c:numRef>
          </c:xVal>
          <c:yVal>
            <c:numRef>
              <c:f>Graphs!$B$19:$B$27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66556"/>
        <c:axId val="355229285"/>
      </c:scatterChart>
      <c:valAx>
        <c:axId val="3860665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SFI 1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229285"/>
      </c:valAx>
      <c:valAx>
        <c:axId val="355229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CA3 Severe Counts VAF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0665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(non-spearman)'!$I$22:$I$23</c:f>
            </c:strRef>
          </c:cat>
          <c:val>
            <c:numRef>
              <c:f>'Graphs (non-spearman)'!$K$22:$K$23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(non-spearman)'!$I$22:$I$23</c:f>
            </c:strRef>
          </c:cat>
          <c:val>
            <c:numRef>
              <c:f>'Graphs (non-spearman)'!$M$22:$M$23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(non-spearman)'!$I$22:$I$23</c:f>
            </c:strRef>
          </c:cat>
          <c:val>
            <c:numRef>
              <c:f>'Graphs (non-spearman)'!$J$22:$J$23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(non-spearman)'!$I$22:$I$23</c:f>
            </c:strRef>
          </c:cat>
          <c:val>
            <c:numRef>
              <c:f>'Graphs (non-spearman)'!$L$22:$L$23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415811550"/>
        <c:axId val="479544142"/>
      </c:stockChart>
      <c:dateAx>
        <c:axId val="141581155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CBF/CMRO2 at 0.5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544142"/>
      </c:dateAx>
      <c:valAx>
        <c:axId val="479544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Severe Cells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811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(non-spearman)'!$T$2:$T$3</c:f>
            </c:strRef>
          </c:cat>
          <c:val>
            <c:numRef>
              <c:f>'Graphs (non-spearman)'!$V$2:$V$3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(non-spearman)'!$T$2:$T$3</c:f>
            </c:strRef>
          </c:cat>
          <c:val>
            <c:numRef>
              <c:f>'Graphs (non-spearman)'!$X$2:$X$3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(non-spearman)'!$T$2:$T$3</c:f>
            </c:strRef>
          </c:cat>
          <c:val>
            <c:numRef>
              <c:f>'Graphs (non-spearman)'!$U$2:$U$3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(non-spearman)'!$T$2:$T$3</c:f>
            </c:strRef>
          </c:cat>
          <c:val>
            <c:numRef>
              <c:f>'Graphs (non-spearman)'!$W$2:$W$3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424116138"/>
        <c:axId val="343177959"/>
      </c:stockChart>
      <c:dateAx>
        <c:axId val="142411613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CBF/CMRO2 at 0.5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177959"/>
      </c:dateAx>
      <c:valAx>
        <c:axId val="343177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Severe Cells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116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(non-spearman)'!$T$22:$T$23</c:f>
            </c:strRef>
          </c:cat>
          <c:val>
            <c:numRef>
              <c:f>'Graphs (non-spearman)'!$V$22:$V$23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(non-spearman)'!$T$22:$T$23</c:f>
            </c:strRef>
          </c:cat>
          <c:val>
            <c:numRef>
              <c:f>'Graphs (non-spearman)'!$X$22:$X$23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(non-spearman)'!$T$22:$T$23</c:f>
            </c:strRef>
          </c:cat>
          <c:val>
            <c:numRef>
              <c:f>'Graphs (non-spearman)'!$U$22:$U$23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(non-spearman)'!$T$22:$T$23</c:f>
            </c:strRef>
          </c:cat>
          <c:val>
            <c:numRef>
              <c:f>'Graphs (non-spearman)'!$W$22:$W$23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13076349"/>
        <c:axId val="1076741635"/>
      </c:stockChart>
      <c:dateAx>
        <c:axId val="113076349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CBF/CMRO2 at 0.8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741635"/>
      </c:dateAx>
      <c:valAx>
        <c:axId val="1076741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Severe Cells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76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Minimum Value, Lower Quartile, Upper Quartile and Maximum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'Graphs (non-spearman)'!$V$41:$V$42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(non-spearman)'!$T$43:$T$44</c:f>
            </c:strRef>
          </c:cat>
          <c:val>
            <c:numRef>
              <c:f>'Graphs (non-spearman)'!$V$43:$V$44</c:f>
              <c:numCache/>
            </c:numRef>
          </c:val>
          <c:smooth val="0"/>
        </c:ser>
        <c:ser>
          <c:idx val="1"/>
          <c:order val="1"/>
          <c:tx>
            <c:strRef>
              <c:f>'Graphs (non-spearman)'!$X$41:$X$42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(non-spearman)'!$T$43:$T$44</c:f>
            </c:strRef>
          </c:cat>
          <c:val>
            <c:numRef>
              <c:f>'Graphs (non-spearman)'!$X$43:$X$44</c:f>
              <c:numCache/>
            </c:numRef>
          </c:val>
          <c:smooth val="0"/>
        </c:ser>
        <c:ser>
          <c:idx val="2"/>
          <c:order val="2"/>
          <c:tx>
            <c:strRef>
              <c:f>'Graphs (non-spearman)'!$U$41:$U$42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(non-spearman)'!$T$43:$T$44</c:f>
            </c:strRef>
          </c:cat>
          <c:val>
            <c:numRef>
              <c:f>'Graphs (non-spearman)'!$U$43:$U$44</c:f>
              <c:numCache/>
            </c:numRef>
          </c:val>
          <c:smooth val="0"/>
        </c:ser>
        <c:ser>
          <c:idx val="3"/>
          <c:order val="3"/>
          <c:tx>
            <c:strRef>
              <c:f>'Graphs (non-spearman)'!$W$41:$W$42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(non-spearman)'!$T$43:$T$44</c:f>
            </c:strRef>
          </c:cat>
          <c:val>
            <c:numRef>
              <c:f>'Graphs (non-spearman)'!$W$43:$W$44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655144965"/>
        <c:axId val="1391376772"/>
      </c:stockChart>
      <c:dateAx>
        <c:axId val="165514496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CBF/CMRO2 at 1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376772"/>
      </c:dateAx>
      <c:valAx>
        <c:axId val="1391376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144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(non-spearman)'!$T$65:$T$66</c:f>
            </c:strRef>
          </c:cat>
          <c:val>
            <c:numRef>
              <c:f>'Graphs (non-spearman)'!$V$65:$V$66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(non-spearman)'!$T$65:$T$66</c:f>
            </c:strRef>
          </c:cat>
          <c:val>
            <c:numRef>
              <c:f>'Graphs (non-spearman)'!$X$65:$X$66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(non-spearman)'!$T$65:$T$66</c:f>
            </c:strRef>
          </c:cat>
          <c:val>
            <c:numRef>
              <c:f>'Graphs (non-spearman)'!$U$65:$U$66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(non-spearman)'!$T$65:$T$66</c:f>
            </c:strRef>
          </c:cat>
          <c:val>
            <c:numRef>
              <c:f>'Graphs (non-spearman)'!$W$65:$W$66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88969858"/>
        <c:axId val="1077918147"/>
      </c:stockChart>
      <c:dateAx>
        <c:axId val="18896985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CBF/CMRO2 at 0.5 min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918147"/>
      </c:dateAx>
      <c:valAx>
        <c:axId val="1077918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 Health Cells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69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(non-spearman)'!$T$85:$T$86</c:f>
            </c:strRef>
          </c:cat>
          <c:val>
            <c:numRef>
              <c:f>'Graphs (non-spearman)'!$V$85:$V$86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(non-spearman)'!$T$85:$T$86</c:f>
            </c:strRef>
          </c:cat>
          <c:val>
            <c:numRef>
              <c:f>'Graphs (non-spearman)'!$X$85:$X$86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(non-spearman)'!$T$85:$T$86</c:f>
            </c:strRef>
          </c:cat>
          <c:val>
            <c:numRef>
              <c:f>'Graphs (non-spearman)'!$U$85:$U$86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(non-spearman)'!$T$85:$T$86</c:f>
            </c:strRef>
          </c:cat>
          <c:val>
            <c:numRef>
              <c:f>'Graphs (non-spearman)'!$W$85:$W$86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999691178"/>
        <c:axId val="2102421532"/>
      </c:stockChart>
      <c:dateAx>
        <c:axId val="199969117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CBF/CMRO2 at 0.8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421532"/>
      </c:dateAx>
      <c:valAx>
        <c:axId val="2102421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 Health Cells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6911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(non-spearman)'!$T$106:$T$107</c:f>
            </c:strRef>
          </c:cat>
          <c:val>
            <c:numRef>
              <c:f>'Graphs (non-spearman)'!$V$106:$V$107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(non-spearman)'!$T$106:$T$107</c:f>
            </c:strRef>
          </c:cat>
          <c:val>
            <c:numRef>
              <c:f>'Graphs (non-spearman)'!$X$106:$X$107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(non-spearman)'!$T$106:$T$107</c:f>
            </c:strRef>
          </c:cat>
          <c:val>
            <c:numRef>
              <c:f>'Graphs (non-spearman)'!$U$106:$U$107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'Graphs (non-spearman)'!$T$106:$T$107</c:f>
            </c:strRef>
          </c:cat>
          <c:val>
            <c:numRef>
              <c:f>'Graphs (non-spearman)'!$W$106:$W$107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534721364"/>
        <c:axId val="1124452197"/>
      </c:stockChart>
      <c:dateAx>
        <c:axId val="153472136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CBF/CMRO2 at 1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452197"/>
      </c:dateAx>
      <c:valAx>
        <c:axId val="1124452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 Health Cells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721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tx>
            <c:strRef>
              <c:f>'CA3 Graphs (non-spearman)'!$K$1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'CA3 Graphs (non-spearman)'!$I$2:$I$3</c:f>
            </c:strRef>
          </c:cat>
          <c:val>
            <c:numRef>
              <c:f>'CA3 Graphs (non-spearman)'!$K$2:$K$3</c:f>
              <c:numCache/>
            </c:numRef>
          </c:val>
          <c:smooth val="0"/>
        </c:ser>
        <c:ser>
          <c:idx val="1"/>
          <c:order val="1"/>
          <c:tx>
            <c:strRef>
              <c:f>'CA3 Graphs (non-spearman)'!$M$1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'CA3 Graphs (non-spearman)'!$I$2:$I$3</c:f>
            </c:strRef>
          </c:cat>
          <c:val>
            <c:numRef>
              <c:f>'CA3 Graphs (non-spearman)'!$M$2:$M$3</c:f>
              <c:numCache/>
            </c:numRef>
          </c:val>
          <c:smooth val="0"/>
        </c:ser>
        <c:ser>
          <c:idx val="2"/>
          <c:order val="2"/>
          <c:tx>
            <c:strRef>
              <c:f>'CA3 Graphs (non-spearman)'!$J$1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'CA3 Graphs (non-spearman)'!$I$2:$I$3</c:f>
            </c:strRef>
          </c:cat>
          <c:val>
            <c:numRef>
              <c:f>'CA3 Graphs (non-spearman)'!$J$2:$J$3</c:f>
              <c:numCache/>
            </c:numRef>
          </c:val>
          <c:smooth val="0"/>
        </c:ser>
        <c:ser>
          <c:idx val="3"/>
          <c:order val="3"/>
          <c:tx>
            <c:strRef>
              <c:f>'CA3 Graphs (non-spearman)'!$L$1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'CA3 Graphs (non-spearman)'!$I$2:$I$3</c:f>
            </c:strRef>
          </c:cat>
          <c:val>
            <c:numRef>
              <c:f>'CA3 Graphs (non-spearman)'!$L$2:$L$3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051525452"/>
        <c:axId val="1755993626"/>
      </c:stockChart>
      <c:dateAx>
        <c:axId val="105152545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CBF/CMRO2 at 0.5 min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993626"/>
      </c:dateAx>
      <c:valAx>
        <c:axId val="1755993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Severe Cells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1525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'CA3 Graphs (non-spearman)'!$I$22:$I$23</c:f>
            </c:strRef>
          </c:cat>
          <c:val>
            <c:numRef>
              <c:f>'CA3 Graphs (non-spearman)'!$K$22:$K$23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'CA3 Graphs (non-spearman)'!$I$22:$I$23</c:f>
            </c:strRef>
          </c:cat>
          <c:val>
            <c:numRef>
              <c:f>'CA3 Graphs (non-spearman)'!$M$22:$M$23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'CA3 Graphs (non-spearman)'!$I$22:$I$23</c:f>
            </c:strRef>
          </c:cat>
          <c:val>
            <c:numRef>
              <c:f>'CA3 Graphs (non-spearman)'!$J$22:$J$23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'CA3 Graphs (non-spearman)'!$I$22:$I$23</c:f>
            </c:strRef>
          </c:cat>
          <c:val>
            <c:numRef>
              <c:f>'CA3 Graphs (non-spearman)'!$L$22:$L$23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269600314"/>
        <c:axId val="1259143461"/>
      </c:stockChart>
      <c:dateAx>
        <c:axId val="126960031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CBF/CMRO2 at 0.8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143461"/>
      </c:dateAx>
      <c:valAx>
        <c:axId val="1259143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Severe Cells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600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tx>
            <c:strRef>
              <c:f>'CA3 Graphs (non-spearman)'!$K$64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'CA3 Graphs (non-spearman)'!$I$65:$I$66</c:f>
            </c:strRef>
          </c:cat>
          <c:val>
            <c:numRef>
              <c:f>'CA3 Graphs (non-spearman)'!$K$65:$K$66</c:f>
              <c:numCache/>
            </c:numRef>
          </c:val>
          <c:smooth val="0"/>
        </c:ser>
        <c:ser>
          <c:idx val="1"/>
          <c:order val="1"/>
          <c:tx>
            <c:strRef>
              <c:f>'CA3 Graphs (non-spearman)'!$M$64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'CA3 Graphs (non-spearman)'!$I$65:$I$66</c:f>
            </c:strRef>
          </c:cat>
          <c:val>
            <c:numRef>
              <c:f>'CA3 Graphs (non-spearman)'!$M$65:$M$66</c:f>
              <c:numCache/>
            </c:numRef>
          </c:val>
          <c:smooth val="0"/>
        </c:ser>
        <c:ser>
          <c:idx val="2"/>
          <c:order val="2"/>
          <c:tx>
            <c:strRef>
              <c:f>'CA3 Graphs (non-spearman)'!$J$64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'CA3 Graphs (non-spearman)'!$I$65:$I$66</c:f>
            </c:strRef>
          </c:cat>
          <c:val>
            <c:numRef>
              <c:f>'CA3 Graphs (non-spearman)'!$J$65:$J$66</c:f>
              <c:numCache/>
            </c:numRef>
          </c:val>
          <c:smooth val="0"/>
        </c:ser>
        <c:ser>
          <c:idx val="3"/>
          <c:order val="3"/>
          <c:tx>
            <c:strRef>
              <c:f>'CA3 Graphs (non-spearman)'!$L$64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'CA3 Graphs (non-spearman)'!$I$65:$I$66</c:f>
            </c:strRef>
          </c:cat>
          <c:val>
            <c:numRef>
              <c:f>'CA3 Graphs (non-spearman)'!$L$65:$L$66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113647477"/>
        <c:axId val="64612480"/>
      </c:stockChart>
      <c:dateAx>
        <c:axId val="111364747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CBF/CMRO2 at 0.5 min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12480"/>
      </c:dateAx>
      <c:valAx>
        <c:axId val="64612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 Health Cells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647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There is a positive correlation between CMRO2 at 0.5 min post ROSC and healthy cells in the CA1 of 7 minute rats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Graphs!$B$35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Graphs!$A$36:$A$40</c:f>
            </c:numRef>
          </c:xVal>
          <c:yVal>
            <c:numRef>
              <c:f>Graphs!$B$36:$B$40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893226"/>
        <c:axId val="2131208157"/>
      </c:scatterChart>
      <c:valAx>
        <c:axId val="15438932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0.5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208157"/>
      </c:valAx>
      <c:valAx>
        <c:axId val="2131208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Healthy Cells in CA1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38932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'CA3 Graphs (non-spearman)'!$I$85:$I$86</c:f>
            </c:strRef>
          </c:cat>
          <c:val>
            <c:numRef>
              <c:f>'CA3 Graphs (non-spearman)'!$K$85:$K$86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'CA3 Graphs (non-spearman)'!$I$85:$I$86</c:f>
            </c:strRef>
          </c:cat>
          <c:val>
            <c:numRef>
              <c:f>'CA3 Graphs (non-spearman)'!$M$85:$M$86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'CA3 Graphs (non-spearman)'!$I$85:$I$86</c:f>
            </c:strRef>
          </c:cat>
          <c:val>
            <c:numRef>
              <c:f>'CA3 Graphs (non-spearman)'!$J$85:$J$86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'CA3 Graphs (non-spearman)'!$I$85:$I$86</c:f>
            </c:strRef>
          </c:cat>
          <c:val>
            <c:numRef>
              <c:f>'CA3 Graphs (non-spearman)'!$L$85:$L$86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329892377"/>
        <c:axId val="2036867893"/>
      </c:stockChart>
      <c:dateAx>
        <c:axId val="132989237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CBF/CMRO2 at 0.8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867893"/>
      </c:dateAx>
      <c:valAx>
        <c:axId val="2036867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 Health Cells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892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'CA3 Graphs (non-spearman)'!$I$85:$I$86</c:f>
            </c:strRef>
          </c:cat>
          <c:val>
            <c:numRef>
              <c:f>'CA3 Graphs (non-spearman)'!$K$85:$K$86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'CA3 Graphs (non-spearman)'!$I$85:$I$86</c:f>
            </c:strRef>
          </c:cat>
          <c:val>
            <c:numRef>
              <c:f>'CA3 Graphs (non-spearman)'!$M$85:$M$86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'CA3 Graphs (non-spearman)'!$I$85:$I$86</c:f>
            </c:strRef>
          </c:cat>
          <c:val>
            <c:numRef>
              <c:f>'CA3 Graphs (non-spearman)'!$J$85:$J$86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'CA3 Graphs (non-spearman)'!$I$85:$I$86</c:f>
            </c:strRef>
          </c:cat>
          <c:val>
            <c:numRef>
              <c:f>'CA3 Graphs (non-spearman)'!$L$85:$L$86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038088898"/>
        <c:axId val="788096306"/>
      </c:stockChart>
      <c:dateAx>
        <c:axId val="103808889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CBF/CMRO2 at 0.8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096306"/>
      </c:dateAx>
      <c:valAx>
        <c:axId val="788096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 Health Cells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088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SFI 0.8 min post-ROSC is positively associated with % Healthy Cells in the CA1 of 7 min animals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'(old) Graph of Significant Valu'!$A$1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'(old) Graph of Significant Valu'!$B$2:$B$6</c:f>
            </c:numRef>
          </c:xVal>
          <c:yVal>
            <c:numRef>
              <c:f>'(old) Graph of Significant Valu'!$A$2:$A$6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218719"/>
        <c:axId val="1572930077"/>
      </c:scatterChart>
      <c:valAx>
        <c:axId val="10482187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SFI 0.8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930077"/>
      </c:valAx>
      <c:valAx>
        <c:axId val="1572930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Healthy Cells CA1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218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CMRO2 1 min post-ROSC is positively associated with % Unhealthy Cells in the CA1 of 5 min animals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'(old) Graph of Significant Valu'!$H$1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'(old) Graph of Significant Valu'!$I$2:$I$6</c:f>
            </c:numRef>
          </c:xVal>
          <c:yVal>
            <c:numRef>
              <c:f>'(old) Graph of Significant Valu'!$H$2:$H$5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93887"/>
        <c:axId val="655816642"/>
      </c:scatterChart>
      <c:valAx>
        <c:axId val="20633938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1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816642"/>
      </c:valAx>
      <c:valAx>
        <c:axId val="655816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Unealthy Cells CA1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393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CMRO2 0.5 min post-ROSC is positively associated with % Healthy Cells in the CA1 of 7 min animals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'(old) Graph of Significant Valu'!$C$27:$C$31</c:f>
            </c:numRef>
          </c:xVal>
          <c:yVal>
            <c:numRef>
              <c:f>'(old) Graph of Significant Valu'!$B$27:$B$31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800537"/>
        <c:axId val="1123156978"/>
      </c:scatterChart>
      <c:valAx>
        <c:axId val="17398005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0.5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156978"/>
      </c:valAx>
      <c:valAx>
        <c:axId val="1123156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Healthy Cells CA1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800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CMRO2 0.8 min post-ROSC is positively associated with % Healthy Cells in the CA1 of 7 min animals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'(old) Graph of Significant Valu'!$D$27:$D$31</c:f>
            </c:numRef>
          </c:xVal>
          <c:yVal>
            <c:numRef>
              <c:f>'(old) Graph of Significant Valu'!$B$27:$B$31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717438"/>
        <c:axId val="1363574527"/>
      </c:scatterChart>
      <c:valAx>
        <c:axId val="8517174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0.8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574527"/>
      </c:valAx>
      <c:valAx>
        <c:axId val="1363574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Healthy Cells CA1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717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CMRO2 1 min post-ROSC is positively associated with % Healthy Cells in the CA1 of 7 min animals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'(old) Graph of Significant Valu'!$E$27:$E$31</c:f>
            </c:numRef>
          </c:xVal>
          <c:yVal>
            <c:numRef>
              <c:f>'(old) Graph of Significant Valu'!$B$27:$B$31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53802"/>
        <c:axId val="163231121"/>
      </c:scatterChart>
      <c:valAx>
        <c:axId val="1642538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1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31121"/>
      </c:valAx>
      <c:valAx>
        <c:axId val="163231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Healthy Cells CA1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53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msp trough to peak during depolarization is positively associated with % Unhealthy Cells in the CA1 of 7 min animals, but negatively associated in the CA3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'(old) Graph of Significant Valu'!$I$27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'(old) Graph of Significant Valu'!$J$28:$J$32</c:f>
            </c:numRef>
          </c:xVal>
          <c:yVal>
            <c:numRef>
              <c:f>'(old) Graph of Significant Valu'!$I$28:$I$32</c:f>
              <c:numCache/>
            </c:numRef>
          </c:yVal>
        </c:ser>
        <c:ser>
          <c:idx val="1"/>
          <c:order val="1"/>
          <c:tx>
            <c:strRef>
              <c:f>'(old) Graph of Significant Valu'!$K$27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'(old) Graph of Significant Valu'!$J$28:$J$32</c:f>
            </c:numRef>
          </c:xVal>
          <c:yVal>
            <c:numRef>
              <c:f>'(old) Graph of Significant Valu'!$K$28:$K$32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460982"/>
        <c:axId val="244134727"/>
      </c:scatterChart>
      <c:valAx>
        <c:axId val="7384609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msp trough to peak during depolarization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134727"/>
      </c:valAx>
      <c:valAx>
        <c:axId val="244134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Unhealthy Cells CA1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460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msp trough to peak during depolarization is negatively associated with % Healthy Cells in the CA3 of 7 min animals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'(old) Graph of Significant Valu'!$K$55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'(old) Graph of Significant Valu'!$L$56:$L$60</c:f>
            </c:numRef>
          </c:xVal>
          <c:yVal>
            <c:numRef>
              <c:f>'(old) Graph of Significant Valu'!$K$56:$K$60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972223"/>
        <c:axId val="342230884"/>
      </c:scatterChart>
      <c:valAx>
        <c:axId val="18299722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msp trough to peak during depolarization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230884"/>
      </c:valAx>
      <c:valAx>
        <c:axId val="342230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Healthy Cells CA1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972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SFI 0.5 minutes post-ROSC is associated with lower VAF staining in the CA2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(Preliminary)'!$B$1:$E$1</c:f>
            </c:numRef>
          </c:xVal>
          <c:yVal>
            <c:numRef>
              <c:f>'Graphs (Preliminary)'!$B$2:$E$2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000425"/>
        <c:axId val="522790444"/>
      </c:scatterChart>
      <c:valAx>
        <c:axId val="18680004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SFI (0.5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790444"/>
      </c:valAx>
      <c:valAx>
        <c:axId val="522790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000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There is a positive correlation between CMRO2 0.5 min post-ROSC and intermediate cells in the CA3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Graphs!$B$48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Graphs!$A$49:$A$57</c:f>
            </c:numRef>
          </c:xVal>
          <c:yVal>
            <c:numRef>
              <c:f>Graphs!$B$49:$B$57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576482"/>
        <c:axId val="1119957650"/>
      </c:scatterChart>
      <c:valAx>
        <c:axId val="15045764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0.5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957650"/>
      </c:valAx>
      <c:valAx>
        <c:axId val="1119957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Intermediate Cells in the CA3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576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SFI 0.8 minutes post-ROSC is associated with lower  VAF staining in the CA2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(Preliminary)'!$B$21:$E$21</c:f>
            </c:numRef>
          </c:xVal>
          <c:yVal>
            <c:numRef>
              <c:f>'Graphs (Preliminary)'!$B$22:$E$22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35616"/>
        <c:axId val="1954414003"/>
      </c:scatterChart>
      <c:valAx>
        <c:axId val="11758356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SFI (0.8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414003"/>
      </c:valAx>
      <c:valAx>
        <c:axId val="1954414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835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SFI 1 minute post-ROSC is associated with lower VAF staining in the CA2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(Preliminary)'!$B$41:$E$41</c:f>
            </c:numRef>
          </c:xVal>
          <c:yVal>
            <c:numRef>
              <c:f>'Graphs (Preliminary)'!$B$42:$E$42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846337"/>
        <c:axId val="556340743"/>
      </c:scatterChart>
      <c:valAx>
        <c:axId val="18498463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SFI (1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340743"/>
      </c:valAx>
      <c:valAx>
        <c:axId val="556340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846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SFI 0.8 minutes post-ROSC is associated with lower  VAF staining in the CA4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(Preliminary)'!$B$61:$E$61</c:f>
            </c:numRef>
          </c:xVal>
          <c:yVal>
            <c:numRef>
              <c:f>'Graphs (Preliminary)'!$B$62:$E$62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48844"/>
        <c:axId val="1753064536"/>
      </c:scatterChart>
      <c:valAx>
        <c:axId val="4543488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SFI (0.8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064536"/>
      </c:valAx>
      <c:valAx>
        <c:axId val="1753064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348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SFI 1 minute post-ROSC is associated with lower VAF staining in the CA4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(Preliminary)'!$B$81:$E$81</c:f>
            </c:numRef>
          </c:xVal>
          <c:yVal>
            <c:numRef>
              <c:f>'Graphs (Preliminary)'!$B$82:$E$82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492504"/>
        <c:axId val="351148301"/>
      </c:scatterChart>
      <c:valAx>
        <c:axId val="6664925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SFI (1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148301"/>
      </c:valAx>
      <c:valAx>
        <c:axId val="351148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492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CMRO2 0.5 minutes post-ROSC is associated with lower VAF staining in the CA1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(Preliminary)'!$I$1:$L$1</c:f>
            </c:numRef>
          </c:xVal>
          <c:yVal>
            <c:numRef>
              <c:f>'Graphs (Preliminary)'!$I$2:$L$2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35646"/>
        <c:axId val="775415031"/>
      </c:scatterChart>
      <c:valAx>
        <c:axId val="4971356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(0.5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415031"/>
      </c:valAx>
      <c:valAx>
        <c:axId val="775415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135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CMRO2 0.8 minutes post-ROSC is associated with lower  VAF staining in the CA1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(Preliminary)'!$I$21:$L$21</c:f>
            </c:numRef>
          </c:xVal>
          <c:yVal>
            <c:numRef>
              <c:f>'Graphs (Preliminary)'!$I$22:$L$22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03573"/>
        <c:axId val="133014917"/>
      </c:scatterChart>
      <c:valAx>
        <c:axId val="5688035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(0.8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14917"/>
      </c:valAx>
      <c:valAx>
        <c:axId val="133014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803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CMRO2 1 minute post-ROSC is associated with lower  VAF staining in the CA1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(Preliminary)'!$I$41:$L$41</c:f>
            </c:numRef>
          </c:xVal>
          <c:yVal>
            <c:numRef>
              <c:f>'Graphs (Preliminary)'!$I$42:$L$42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79279"/>
        <c:axId val="15970730"/>
      </c:scatterChart>
      <c:valAx>
        <c:axId val="4801792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(1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0730"/>
      </c:valAx>
      <c:valAx>
        <c:axId val="15970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179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CMRO2 0.5 minutes post-ROSC is associated with lower  VAF staining in the CA2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(Preliminary)'!$I$61:$L$61</c:f>
            </c:numRef>
          </c:xVal>
          <c:yVal>
            <c:numRef>
              <c:f>'Graphs (Preliminary)'!$I$62:$L$62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952464"/>
        <c:axId val="1872527517"/>
      </c:scatterChart>
      <c:valAx>
        <c:axId val="18939524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(0.5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527517"/>
      </c:valAx>
      <c:valAx>
        <c:axId val="1872527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952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CMRO2 0.8 minutes post-ROSC is associated with lower VAF staining in the CA2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(Preliminary)'!$I$81:$L$81</c:f>
            </c:numRef>
          </c:xVal>
          <c:yVal>
            <c:numRef>
              <c:f>'Graphs (Preliminary)'!$I$82:$L$82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409023"/>
        <c:axId val="1575031287"/>
      </c:scatterChart>
      <c:valAx>
        <c:axId val="8134090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(0.8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031287"/>
      </c:valAx>
      <c:valAx>
        <c:axId val="1575031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409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CMRO2 1 minute post-ROSC is associated with lower  VAF staining in the CA2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(Preliminary)'!$I$101:$L$101</c:f>
            </c:numRef>
          </c:xVal>
          <c:yVal>
            <c:numRef>
              <c:f>'Graphs (Preliminary)'!$I$102:$L$102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52706"/>
        <c:axId val="645232334"/>
      </c:scatterChart>
      <c:valAx>
        <c:axId val="3053527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(1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232334"/>
      </c:valAx>
      <c:valAx>
        <c:axId val="645232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352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There is a negative correlation between CMRO2 0.8 min post-ROSC and severe cells in the CA1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Graphs!$B$65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Graphs!$A$66:$A$74</c:f>
            </c:numRef>
          </c:xVal>
          <c:yVal>
            <c:numRef>
              <c:f>Graphs!$B$66:$B$74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248982"/>
        <c:axId val="533108489"/>
      </c:scatterChart>
      <c:valAx>
        <c:axId val="11942489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0.8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108489"/>
      </c:valAx>
      <c:valAx>
        <c:axId val="533108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Severe cells in the CA1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248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CMRO2 0.5 minutes post-ROSC is associated with lower  VAF staining in the CA4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(Preliminary)'!$P$1:$S$1</c:f>
            </c:numRef>
          </c:xVal>
          <c:yVal>
            <c:numRef>
              <c:f>'Graphs (Preliminary)'!$P$2:$S$2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78608"/>
        <c:axId val="1177758990"/>
      </c:scatterChart>
      <c:valAx>
        <c:axId val="13930786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(0.5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758990"/>
      </c:valAx>
      <c:valAx>
        <c:axId val="1177758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078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CMRO2 0.8 minutes post-ROSC is associated with lower  VAF staining in the CA4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(Preliminary)'!$P$21:$S$21</c:f>
            </c:numRef>
          </c:xVal>
          <c:yVal>
            <c:numRef>
              <c:f>'Graphs (Preliminary)'!$P$22:$S$22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71572"/>
        <c:axId val="1389644268"/>
      </c:scatterChart>
      <c:valAx>
        <c:axId val="17671715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(0.8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644268"/>
      </c:valAx>
      <c:valAx>
        <c:axId val="1389644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171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CMRO2 1 minute post-ROSC is associated with lower VAF staining in the CA4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(Preliminary)'!$P$41:$S$41</c:f>
            </c:numRef>
          </c:xVal>
          <c:yVal>
            <c:numRef>
              <c:f>'Graphs (Preliminary)'!$P$42:$S$42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3376"/>
        <c:axId val="382901529"/>
      </c:scatterChart>
      <c:valAx>
        <c:axId val="263433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(1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901529"/>
      </c:valAx>
      <c:valAx>
        <c:axId val="382901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43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SFI/CMRO2 0.5 minutes post-ROSC is associated with lower VAF staining in the CA1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(Preliminary)'!$W$1:$Z$1</c:f>
            </c:numRef>
          </c:xVal>
          <c:yVal>
            <c:numRef>
              <c:f>'Graphs (Preliminary)'!$W$2:$Z$2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83917"/>
        <c:axId val="1864075659"/>
      </c:scatterChart>
      <c:valAx>
        <c:axId val="2067839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(0.5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075659"/>
      </c:valAx>
      <c:valAx>
        <c:axId val="1864075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83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SFI/CMRO2 1 minute post-ROSC is associated with lower VAF staining in the CA1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(Preliminary)'!$W$21:$Z$21</c:f>
            </c:numRef>
          </c:xVal>
          <c:yVal>
            <c:numRef>
              <c:f>'Graphs (Preliminary)'!$W$2:$Z$2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079724"/>
        <c:axId val="1329636445"/>
      </c:scatterChart>
      <c:valAx>
        <c:axId val="19110797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(1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636445"/>
      </c:valAx>
      <c:valAx>
        <c:axId val="1329636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079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SFI/CMRO2 0.5 minutes post-ROSC is associated with lower VAF staining in the CA2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(Preliminary)'!$W$61:$Z$61</c:f>
            </c:numRef>
          </c:xVal>
          <c:yVal>
            <c:numRef>
              <c:f>'Graphs (Preliminary)'!$W$62:$Z$62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057370"/>
        <c:axId val="2047880469"/>
      </c:scatterChart>
      <c:valAx>
        <c:axId val="19210573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(0.5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880469"/>
      </c:valAx>
      <c:valAx>
        <c:axId val="2047880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057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SFI/CMRO2 0.8 minutes post-ROSC is associated with lower VAF staining in the CA1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(Preliminary)'!$W$21:$Z$21</c:f>
            </c:numRef>
          </c:xVal>
          <c:yVal>
            <c:numRef>
              <c:f>'Graphs (Preliminary)'!$W$2:$Z$2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45198"/>
        <c:axId val="337502627"/>
      </c:scatterChart>
      <c:valAx>
        <c:axId val="6292451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(0.8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502627"/>
      </c:valAx>
      <c:valAx>
        <c:axId val="337502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245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SFI/CMRO2 0.8 minutes post-ROSC is associated with lower VAF staining in the CA2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(Preliminary)'!$W$81:$Z$81</c:f>
            </c:numRef>
          </c:xVal>
          <c:yVal>
            <c:numRef>
              <c:f>'Graphs (Preliminary)'!$W$82:$Z$82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811995"/>
        <c:axId val="216779542"/>
      </c:scatterChart>
      <c:valAx>
        <c:axId val="13548119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(0.8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779542"/>
      </c:valAx>
      <c:valAx>
        <c:axId val="216779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811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SFI/CMRO2 1 minute post-ROSC is associated with lower VAF staining in the CA2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(Preliminary)'!$W$101:$Z$101</c:f>
            </c:numRef>
          </c:xVal>
          <c:yVal>
            <c:numRef>
              <c:f>'Graphs (Preliminary)'!$W$62:$Z$62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110152"/>
        <c:axId val="1098376306"/>
      </c:scatterChart>
      <c:valAx>
        <c:axId val="13171101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(0.1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376306"/>
      </c:valAx>
      <c:valAx>
        <c:axId val="1098376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110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SFI/CMRO2 0.5 minutes post-ROSC is associated with lower VAF staining in the CA4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(Preliminary)'!$AD$1:$AG$1</c:f>
            </c:numRef>
          </c:xVal>
          <c:yVal>
            <c:numRef>
              <c:f>'Graphs (Preliminary)'!$AD$2:$AG$2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89067"/>
        <c:axId val="632667939"/>
      </c:scatterChart>
      <c:valAx>
        <c:axId val="19324890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(0.5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667939"/>
      </c:valAx>
      <c:valAx>
        <c:axId val="632667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489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There is a negative correlation between CMRO2 1 min post-ROSC and severe cells in the CA1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Graphs!$B$82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Graphs!$A$83:$A$91</c:f>
            </c:numRef>
          </c:xVal>
          <c:yVal>
            <c:numRef>
              <c:f>Graphs!$B$83:$B$91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247168"/>
        <c:axId val="1492901162"/>
      </c:scatterChart>
      <c:valAx>
        <c:axId val="7612471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1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901162"/>
      </c:valAx>
      <c:valAx>
        <c:axId val="1492901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Severe cells in the CA1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247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SFI/CMRO2 0.8 minutes post-ROSC is associated with lower VAF staining in the CA4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(Preliminary)'!$AD$21:$AG$21</c:f>
            </c:numRef>
          </c:xVal>
          <c:yVal>
            <c:numRef>
              <c:f>'Graphs (Preliminary)'!$AD$22:$AG$22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992108"/>
        <c:axId val="1802550756"/>
      </c:scatterChart>
      <c:valAx>
        <c:axId val="8939921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(0.8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550756"/>
      </c:valAx>
      <c:valAx>
        <c:axId val="1802550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992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Lower SFI/CMRO2 1 minute post-ROSC is associated with lower VAF staining in the CA4 region of the hippocampus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'Graphs (Preliminary)'!$AD$41:$AG$41</c:f>
            </c:numRef>
          </c:xVal>
          <c:yVal>
            <c:numRef>
              <c:f>'Graphs (Preliminary)'!$AD$2:$AG$2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663013"/>
        <c:axId val="1324406192"/>
      </c:scatterChart>
      <c:valAx>
        <c:axId val="19526630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(1 min post-ROSC)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406192"/>
      </c:valAx>
      <c:valAx>
        <c:axId val="1324406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VAF Ratio in CA4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663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There is a negative correlation between CMRO2 0.5 min post-ROSC and severe cells in the CA3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Graphs!$B$99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Graphs!$A$100:$A$108</c:f>
            </c:numRef>
          </c:xVal>
          <c:yVal>
            <c:numRef>
              <c:f>Graphs!$B$100:$B$108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59828"/>
        <c:axId val="1093123306"/>
      </c:scatterChart>
      <c:valAx>
        <c:axId val="12231598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0.5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123306"/>
      </c:valAx>
      <c:valAx>
        <c:axId val="1093123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Severe cells in the CA3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159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There is a negative correlation between CMRO2 0.8 min post-ROSC and severe cells in the CA3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Graphs!$B$116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Graphs!$A$117:$A$125</c:f>
            </c:numRef>
          </c:xVal>
          <c:yVal>
            <c:numRef>
              <c:f>Graphs!$B$117:$B$125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644103"/>
        <c:axId val="1385597054"/>
      </c:scatterChart>
      <c:valAx>
        <c:axId val="12546441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0.8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5597054"/>
      </c:valAx>
      <c:valAx>
        <c:axId val="1385597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Severe cells in the CA3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644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There is a negative correlation between CMRO2 0.5 min post-ROSC and severe:int ratio in the CA3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Graphs!$B$133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Graphs!$A$134:$A$142</c:f>
            </c:numRef>
          </c:xVal>
          <c:yVal>
            <c:numRef>
              <c:f>Graphs!$B$134:$B$142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924843"/>
        <c:axId val="2064021370"/>
      </c:scatterChart>
      <c:valAx>
        <c:axId val="15469248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CMRO2 0.5 min post-ROSC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021370"/>
      </c:valAx>
      <c:valAx>
        <c:axId val="2064021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CA3 severe:int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924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3.xml.rels><?xml version="1.0" encoding="UTF-8" standalone="yes"?><Relationships xmlns="http://schemas.openxmlformats.org/package/2006/relationships"><Relationship Id="rId11" Type="http://schemas.openxmlformats.org/officeDocument/2006/relationships/chart" Target="../charts/chart26.xml"/><Relationship Id="rId10" Type="http://schemas.openxmlformats.org/officeDocument/2006/relationships/chart" Target="../charts/chart25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Relationship Id="rId8" Type="http://schemas.openxmlformats.org/officeDocument/2006/relationships/chart" Target="../charts/chart23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7" Type="http://schemas.openxmlformats.org/officeDocument/2006/relationships/chart" Target="../charts/chart38.xml"/></Relationships>
</file>

<file path=xl/drawings/_rels/drawing29.xml.rels><?xml version="1.0" encoding="UTF-8" standalone="yes"?><Relationships xmlns="http://schemas.openxmlformats.org/package/2006/relationships"><Relationship Id="rId20" Type="http://schemas.openxmlformats.org/officeDocument/2006/relationships/chart" Target="../charts/chart58.xml"/><Relationship Id="rId11" Type="http://schemas.openxmlformats.org/officeDocument/2006/relationships/chart" Target="../charts/chart49.xml"/><Relationship Id="rId22" Type="http://schemas.openxmlformats.org/officeDocument/2006/relationships/chart" Target="../charts/chart60.xml"/><Relationship Id="rId10" Type="http://schemas.openxmlformats.org/officeDocument/2006/relationships/chart" Target="../charts/chart48.xml"/><Relationship Id="rId21" Type="http://schemas.openxmlformats.org/officeDocument/2006/relationships/chart" Target="../charts/chart59.xml"/><Relationship Id="rId13" Type="http://schemas.openxmlformats.org/officeDocument/2006/relationships/chart" Target="../charts/chart51.xml"/><Relationship Id="rId12" Type="http://schemas.openxmlformats.org/officeDocument/2006/relationships/chart" Target="../charts/chart50.xml"/><Relationship Id="rId23" Type="http://schemas.openxmlformats.org/officeDocument/2006/relationships/chart" Target="../charts/chart61.xml"/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Relationship Id="rId15" Type="http://schemas.openxmlformats.org/officeDocument/2006/relationships/chart" Target="../charts/chart53.xml"/><Relationship Id="rId14" Type="http://schemas.openxmlformats.org/officeDocument/2006/relationships/chart" Target="../charts/chart52.xml"/><Relationship Id="rId17" Type="http://schemas.openxmlformats.org/officeDocument/2006/relationships/chart" Target="../charts/chart55.xml"/><Relationship Id="rId16" Type="http://schemas.openxmlformats.org/officeDocument/2006/relationships/chart" Target="../charts/chart54.xml"/><Relationship Id="rId5" Type="http://schemas.openxmlformats.org/officeDocument/2006/relationships/chart" Target="../charts/chart43.xml"/><Relationship Id="rId19" Type="http://schemas.openxmlformats.org/officeDocument/2006/relationships/chart" Target="../charts/chart57.xml"/><Relationship Id="rId6" Type="http://schemas.openxmlformats.org/officeDocument/2006/relationships/chart" Target="../charts/chart44.xml"/><Relationship Id="rId18" Type="http://schemas.openxmlformats.org/officeDocument/2006/relationships/chart" Target="../charts/chart56.xml"/><Relationship Id="rId7" Type="http://schemas.openxmlformats.org/officeDocument/2006/relationships/chart" Target="../charts/chart45.xml"/><Relationship Id="rId8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209550</xdr:colOff>
      <xdr:row>17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209550</xdr:colOff>
      <xdr:row>34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209550</xdr:colOff>
      <xdr:row>50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142875</xdr:colOff>
      <xdr:row>63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209550</xdr:colOff>
      <xdr:row>81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209550</xdr:colOff>
      <xdr:row>98</xdr:row>
      <xdr:rowOff>28575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209550</xdr:colOff>
      <xdr:row>115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</xdr:col>
      <xdr:colOff>142875</xdr:colOff>
      <xdr:row>131</xdr:row>
      <xdr:rowOff>57150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</xdr:col>
      <xdr:colOff>209550</xdr:colOff>
      <xdr:row>148</xdr:row>
      <xdr:rowOff>171450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</xdr:col>
      <xdr:colOff>0</xdr:colOff>
      <xdr:row>167</xdr:row>
      <xdr:rowOff>209550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295275</xdr:colOff>
      <xdr:row>0</xdr:row>
      <xdr:rowOff>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11</xdr:col>
      <xdr:colOff>295275</xdr:colOff>
      <xdr:row>17</xdr:row>
      <xdr:rowOff>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10</xdr:col>
      <xdr:colOff>133350</xdr:colOff>
      <xdr:row>165</xdr:row>
      <xdr:rowOff>180975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12</xdr:col>
      <xdr:colOff>114300</xdr:colOff>
      <xdr:row>105</xdr:row>
      <xdr:rowOff>152400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66</xdr:row>
      <xdr:rowOff>28575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66675</xdr:colOff>
      <xdr:row>86</xdr:row>
      <xdr:rowOff>19050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152400</xdr:colOff>
      <xdr:row>107</xdr:row>
      <xdr:rowOff>190500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228600</xdr:colOff>
      <xdr:row>23</xdr:row>
      <xdr:rowOff>66675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228600</xdr:colOff>
      <xdr:row>3</xdr:row>
      <xdr:rowOff>57150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19</xdr:col>
      <xdr:colOff>742950</xdr:colOff>
      <xdr:row>6</xdr:row>
      <xdr:rowOff>95250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19</xdr:col>
      <xdr:colOff>9525</xdr:colOff>
      <xdr:row>23</xdr:row>
      <xdr:rowOff>66675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19</xdr:col>
      <xdr:colOff>228600</xdr:colOff>
      <xdr:row>44</xdr:row>
      <xdr:rowOff>57150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19</xdr:col>
      <xdr:colOff>85725</xdr:colOff>
      <xdr:row>66</xdr:row>
      <xdr:rowOff>28575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19</xdr:col>
      <xdr:colOff>9525</xdr:colOff>
      <xdr:row>86</xdr:row>
      <xdr:rowOff>19050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19</xdr:col>
      <xdr:colOff>9525</xdr:colOff>
      <xdr:row>107</xdr:row>
      <xdr:rowOff>9525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3</xdr:row>
      <xdr:rowOff>28575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152400</xdr:colOff>
      <xdr:row>23</xdr:row>
      <xdr:rowOff>190500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66675</xdr:colOff>
      <xdr:row>66</xdr:row>
      <xdr:rowOff>28575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66675</xdr:colOff>
      <xdr:row>86</xdr:row>
      <xdr:rowOff>19050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152400</xdr:colOff>
      <xdr:row>107</xdr:row>
      <xdr:rowOff>190500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66675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942975</xdr:colOff>
      <xdr:row>6</xdr:row>
      <xdr:rowOff>0</xdr:rowOff>
    </xdr:from>
    <xdr:ext cx="5715000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37</xdr:row>
      <xdr:rowOff>76200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55</xdr:row>
      <xdr:rowOff>85725</xdr:rowOff>
    </xdr:from>
    <xdr:ext cx="5715000" cy="35337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72</xdr:row>
      <xdr:rowOff>76200</xdr:rowOff>
    </xdr:from>
    <xdr:ext cx="5715000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561975</xdr:colOff>
      <xdr:row>32</xdr:row>
      <xdr:rowOff>123825</xdr:rowOff>
    </xdr:from>
    <xdr:ext cx="5715000" cy="3981450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0</xdr:colOff>
      <xdr:row>60</xdr:row>
      <xdr:rowOff>219075</xdr:rowOff>
    </xdr:from>
    <xdr:ext cx="57150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</xdr:row>
      <xdr:rowOff>190500</xdr:rowOff>
    </xdr:from>
    <xdr:ext cx="5715000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</xdr:colOff>
      <xdr:row>22</xdr:row>
      <xdr:rowOff>28575</xdr:rowOff>
    </xdr:from>
    <xdr:ext cx="5715000" cy="35337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190500</xdr:rowOff>
    </xdr:from>
    <xdr:ext cx="5715000" cy="353377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62</xdr:row>
      <xdr:rowOff>9525</xdr:rowOff>
    </xdr:from>
    <xdr:ext cx="5715000" cy="3533775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82</xdr:row>
      <xdr:rowOff>19050</xdr:rowOff>
    </xdr:from>
    <xdr:ext cx="5715000" cy="3533775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19050</xdr:colOff>
      <xdr:row>1</xdr:row>
      <xdr:rowOff>190500</xdr:rowOff>
    </xdr:from>
    <xdr:ext cx="5715000" cy="3533775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19050</xdr:colOff>
      <xdr:row>22</xdr:row>
      <xdr:rowOff>19050</xdr:rowOff>
    </xdr:from>
    <xdr:ext cx="5715000" cy="3533775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19050</xdr:colOff>
      <xdr:row>41</xdr:row>
      <xdr:rowOff>190500</xdr:rowOff>
    </xdr:from>
    <xdr:ext cx="5715000" cy="3533775"/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</xdr:col>
      <xdr:colOff>19050</xdr:colOff>
      <xdr:row>62</xdr:row>
      <xdr:rowOff>9525</xdr:rowOff>
    </xdr:from>
    <xdr:ext cx="5715000" cy="3533775"/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</xdr:col>
      <xdr:colOff>19050</xdr:colOff>
      <xdr:row>82</xdr:row>
      <xdr:rowOff>19050</xdr:rowOff>
    </xdr:from>
    <xdr:ext cx="5715000" cy="3533775"/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7</xdr:col>
      <xdr:colOff>19050</xdr:colOff>
      <xdr:row>102</xdr:row>
      <xdr:rowOff>28575</xdr:rowOff>
    </xdr:from>
    <xdr:ext cx="5715000" cy="3533775"/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14</xdr:col>
      <xdr:colOff>9525</xdr:colOff>
      <xdr:row>1</xdr:row>
      <xdr:rowOff>190500</xdr:rowOff>
    </xdr:from>
    <xdr:ext cx="5715000" cy="3533775"/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13</xdr:col>
      <xdr:colOff>923925</xdr:colOff>
      <xdr:row>22</xdr:row>
      <xdr:rowOff>19050</xdr:rowOff>
    </xdr:from>
    <xdr:ext cx="5715000" cy="3533775"/>
    <xdr:graphicFrame>
      <xdr:nvGraphicFramePr>
        <xdr:cNvPr id="51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14</xdr:col>
      <xdr:colOff>38100</xdr:colOff>
      <xdr:row>41</xdr:row>
      <xdr:rowOff>190500</xdr:rowOff>
    </xdr:from>
    <xdr:ext cx="5715000" cy="3533775"/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20</xdr:col>
      <xdr:colOff>962025</xdr:colOff>
      <xdr:row>1</xdr:row>
      <xdr:rowOff>190500</xdr:rowOff>
    </xdr:from>
    <xdr:ext cx="5715000" cy="3533775"/>
    <xdr:graphicFrame>
      <xdr:nvGraphicFramePr>
        <xdr:cNvPr id="53" name="Chart 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20</xdr:col>
      <xdr:colOff>962025</xdr:colOff>
      <xdr:row>41</xdr:row>
      <xdr:rowOff>190500</xdr:rowOff>
    </xdr:from>
    <xdr:ext cx="5715000" cy="3533775"/>
    <xdr:graphicFrame>
      <xdr:nvGraphicFramePr>
        <xdr:cNvPr id="54" name="Chart 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20</xdr:col>
      <xdr:colOff>962025</xdr:colOff>
      <xdr:row>62</xdr:row>
      <xdr:rowOff>9525</xdr:rowOff>
    </xdr:from>
    <xdr:ext cx="5715000" cy="3533775"/>
    <xdr:graphicFrame>
      <xdr:nvGraphicFramePr>
        <xdr:cNvPr id="55" name="Chart 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21</xdr:col>
      <xdr:colOff>28575</xdr:colOff>
      <xdr:row>22</xdr:row>
      <xdr:rowOff>28575</xdr:rowOff>
    </xdr:from>
    <xdr:ext cx="5715000" cy="3533775"/>
    <xdr:graphicFrame>
      <xdr:nvGraphicFramePr>
        <xdr:cNvPr id="56" name="Chart 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20</xdr:col>
      <xdr:colOff>962025</xdr:colOff>
      <xdr:row>82</xdr:row>
      <xdr:rowOff>28575</xdr:rowOff>
    </xdr:from>
    <xdr:ext cx="5715000" cy="3533775"/>
    <xdr:graphicFrame>
      <xdr:nvGraphicFramePr>
        <xdr:cNvPr id="57" name="Chart 5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21</xdr:col>
      <xdr:colOff>962025</xdr:colOff>
      <xdr:row>102</xdr:row>
      <xdr:rowOff>9525</xdr:rowOff>
    </xdr:from>
    <xdr:ext cx="5715000" cy="3533775"/>
    <xdr:graphicFrame>
      <xdr:nvGraphicFramePr>
        <xdr:cNvPr id="58" name="Chart 5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28</xdr:col>
      <xdr:colOff>38100</xdr:colOff>
      <xdr:row>2</xdr:row>
      <xdr:rowOff>66675</xdr:rowOff>
    </xdr:from>
    <xdr:ext cx="5715000" cy="3533775"/>
    <xdr:graphicFrame>
      <xdr:nvGraphicFramePr>
        <xdr:cNvPr id="59" name="Chart 5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28</xdr:col>
      <xdr:colOff>38100</xdr:colOff>
      <xdr:row>22</xdr:row>
      <xdr:rowOff>28575</xdr:rowOff>
    </xdr:from>
    <xdr:ext cx="5715000" cy="3533775"/>
    <xdr:graphicFrame>
      <xdr:nvGraphicFramePr>
        <xdr:cNvPr id="60" name="Chart 6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28</xdr:col>
      <xdr:colOff>38100</xdr:colOff>
      <xdr:row>42</xdr:row>
      <xdr:rowOff>152400</xdr:rowOff>
    </xdr:from>
    <xdr:ext cx="5715000" cy="3533775"/>
    <xdr:graphicFrame>
      <xdr:nvGraphicFramePr>
        <xdr:cNvPr id="61" name="Chart 6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td7Z6e9LuZcfcAMI-S999-v17Fq9boB_/edit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75"/>
    <col customWidth="1" min="6" max="6" width="14.38"/>
  </cols>
  <sheetData>
    <row r="1">
      <c r="A1" s="1"/>
      <c r="B1" s="1" t="s">
        <v>0</v>
      </c>
    </row>
    <row r="2">
      <c r="A2" s="2" t="s">
        <v>1</v>
      </c>
      <c r="B2" s="3" t="s">
        <v>2</v>
      </c>
      <c r="C2" s="1" t="s">
        <v>3</v>
      </c>
      <c r="D2" s="1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6" t="s">
        <v>33</v>
      </c>
      <c r="AH2" s="6" t="s">
        <v>34</v>
      </c>
      <c r="AI2" s="6" t="s">
        <v>35</v>
      </c>
      <c r="AJ2" s="6" t="s">
        <v>36</v>
      </c>
    </row>
    <row r="3">
      <c r="A3" s="7" t="s">
        <v>37</v>
      </c>
      <c r="B3" s="8" t="s">
        <v>38</v>
      </c>
      <c r="C3" s="9">
        <v>0.1319780684</v>
      </c>
      <c r="D3" s="9">
        <v>0.4267010049</v>
      </c>
      <c r="E3" s="5">
        <v>0.8375</v>
      </c>
      <c r="F3" s="5">
        <v>0.6905</v>
      </c>
      <c r="G3" s="5">
        <v>1.2128892107168718</v>
      </c>
      <c r="H3" s="5">
        <v>0.7345</v>
      </c>
      <c r="I3" s="5">
        <v>0.6494</v>
      </c>
      <c r="J3" s="5">
        <v>1.1310440406529105</v>
      </c>
      <c r="K3" s="5">
        <v>0.7458</v>
      </c>
      <c r="L3" s="5">
        <v>0.6725</v>
      </c>
      <c r="M3" s="5">
        <v>1.1089962825278812</v>
      </c>
      <c r="N3" s="5">
        <v>1.372</v>
      </c>
      <c r="O3" s="5">
        <v>1.065</v>
      </c>
      <c r="P3" s="5">
        <v>1.2882629107981223</v>
      </c>
      <c r="Q3" s="5">
        <v>1.702</v>
      </c>
      <c r="R3" s="5">
        <v>1.06</v>
      </c>
      <c r="S3" s="5">
        <v>1.6056603773584905</v>
      </c>
      <c r="AG3" s="10">
        <v>392.0</v>
      </c>
      <c r="AH3" s="10">
        <v>2.3333333333333335</v>
      </c>
      <c r="AI3" s="10">
        <v>5.166666666666667</v>
      </c>
      <c r="AJ3" s="10">
        <v>7.5</v>
      </c>
    </row>
    <row r="4">
      <c r="A4" s="11" t="s">
        <v>37</v>
      </c>
      <c r="B4" s="12" t="s">
        <v>39</v>
      </c>
      <c r="C4" s="13">
        <v>0.1019622076</v>
      </c>
      <c r="D4" s="13">
        <v>0.1162389836</v>
      </c>
      <c r="E4" s="5">
        <v>1.089</v>
      </c>
      <c r="F4" s="5">
        <v>0.869</v>
      </c>
      <c r="G4" s="5">
        <v>1.2531645569620253</v>
      </c>
      <c r="H4" s="5">
        <v>1.202</v>
      </c>
      <c r="I4" s="5">
        <v>0.9937</v>
      </c>
      <c r="J4" s="5">
        <v>1.2096206098420046</v>
      </c>
      <c r="K4" s="5">
        <v>1.238</v>
      </c>
      <c r="L4" s="5">
        <v>0.9929</v>
      </c>
      <c r="M4" s="5">
        <v>1.2468526538422802</v>
      </c>
      <c r="N4" s="5">
        <v>0.9413</v>
      </c>
      <c r="O4" s="5">
        <v>0.7055</v>
      </c>
      <c r="P4" s="5">
        <v>1.3342310418143162</v>
      </c>
      <c r="Q4" s="5">
        <v>1.082</v>
      </c>
      <c r="R4" s="5">
        <v>0.7347</v>
      </c>
      <c r="S4" s="5">
        <v>1.4727099496393086</v>
      </c>
      <c r="T4" s="5">
        <v>2.3</v>
      </c>
      <c r="U4" s="5">
        <v>7.94</v>
      </c>
      <c r="V4" s="5">
        <v>0.4895</v>
      </c>
      <c r="W4" s="5">
        <v>0.929559623328233</v>
      </c>
      <c r="X4" s="5">
        <v>0.779358622035616</v>
      </c>
      <c r="Y4" s="5">
        <v>1.26618820336586</v>
      </c>
      <c r="Z4" s="5">
        <v>0.6155156239521712</v>
      </c>
      <c r="AA4" s="5">
        <v>0.51</v>
      </c>
      <c r="AB4" s="5">
        <v>2.4699999999999998</v>
      </c>
      <c r="AC4" s="5">
        <v>0.226579566520126</v>
      </c>
      <c r="AD4" s="5">
        <v>0.3396</v>
      </c>
      <c r="AE4" s="5">
        <v>0.45</v>
      </c>
      <c r="AF4" s="5">
        <f t="shared" ref="AF4:AF11" si="1">AD4/AE4</f>
        <v>0.7546666667</v>
      </c>
      <c r="AG4" s="10">
        <v>330.0</v>
      </c>
      <c r="AH4" s="10">
        <v>1.6666666666666665</v>
      </c>
      <c r="AI4" s="10">
        <v>3.9166666666666665</v>
      </c>
      <c r="AJ4" s="10">
        <v>5.583333333333333</v>
      </c>
    </row>
    <row r="5">
      <c r="A5" s="14" t="s">
        <v>37</v>
      </c>
      <c r="B5" s="15" t="s">
        <v>40</v>
      </c>
      <c r="C5" s="9">
        <v>0.1283341581</v>
      </c>
      <c r="D5" s="9">
        <v>0.05728101169</v>
      </c>
      <c r="E5" s="5">
        <v>1.183</v>
      </c>
      <c r="F5" s="5">
        <v>0.9722</v>
      </c>
      <c r="G5" s="5">
        <v>1.216827813207159</v>
      </c>
      <c r="H5" s="5">
        <v>1.334</v>
      </c>
      <c r="I5" s="5">
        <v>0.9113</v>
      </c>
      <c r="J5" s="5">
        <v>1.463842861845715</v>
      </c>
      <c r="K5" s="5">
        <v>1.279</v>
      </c>
      <c r="L5" s="5">
        <v>0.8292</v>
      </c>
      <c r="M5" s="5">
        <v>1.5424505547515677</v>
      </c>
      <c r="N5" s="5">
        <v>0.9208</v>
      </c>
      <c r="O5" s="5">
        <v>0.688</v>
      </c>
      <c r="P5" s="5">
        <v>1.3383720930232559</v>
      </c>
      <c r="Q5" s="5">
        <v>1.205</v>
      </c>
      <c r="R5" s="5">
        <v>0.7082</v>
      </c>
      <c r="S5" s="5">
        <v>1.7014967523298503</v>
      </c>
      <c r="T5" s="5">
        <v>2.41</v>
      </c>
      <c r="U5" s="5">
        <v>4.3</v>
      </c>
      <c r="V5" s="5">
        <v>0.5294</v>
      </c>
      <c r="W5" s="5">
        <v>1.58604623037888</v>
      </c>
      <c r="X5" s="5">
        <v>1.3696867805237</v>
      </c>
      <c r="Y5" s="5">
        <v>2.39039516823275</v>
      </c>
      <c r="Z5" s="5">
        <v>0.5729959626450916</v>
      </c>
      <c r="AA5" s="5">
        <v>0.4</v>
      </c>
      <c r="AB5" s="5">
        <v>2.81</v>
      </c>
      <c r="AC5" s="5">
        <v>0.399173069474262</v>
      </c>
      <c r="AD5" s="5">
        <v>0.395406640227753</v>
      </c>
      <c r="AE5" s="5">
        <v>0.3585</v>
      </c>
      <c r="AF5" s="5">
        <f t="shared" si="1"/>
        <v>1.102947393</v>
      </c>
      <c r="AG5" s="10">
        <v>324.0</v>
      </c>
      <c r="AH5" s="10">
        <v>2.783333333333333</v>
      </c>
      <c r="AI5" s="10">
        <v>3.0166666666666666</v>
      </c>
      <c r="AJ5" s="10">
        <v>5.8</v>
      </c>
    </row>
    <row r="6">
      <c r="A6" s="14" t="s">
        <v>37</v>
      </c>
      <c r="B6" s="15" t="s">
        <v>41</v>
      </c>
      <c r="C6" s="9">
        <v>0.1069999816</v>
      </c>
      <c r="D6" s="9">
        <v>0.1942806734</v>
      </c>
      <c r="E6" s="5">
        <v>0.8186</v>
      </c>
      <c r="F6" s="5">
        <v>0.856</v>
      </c>
      <c r="G6" s="5">
        <v>0.9563084112149532</v>
      </c>
      <c r="H6" s="5">
        <v>0.7306</v>
      </c>
      <c r="I6" s="5">
        <v>0.7369</v>
      </c>
      <c r="J6" s="5">
        <v>0.9914506717329353</v>
      </c>
      <c r="K6" s="5">
        <v>0.7223</v>
      </c>
      <c r="L6" s="5">
        <v>0.7154</v>
      </c>
      <c r="M6" s="5">
        <v>1.0096449538719598</v>
      </c>
      <c r="N6" s="5">
        <v>1.273</v>
      </c>
      <c r="O6" s="5">
        <v>1.052</v>
      </c>
      <c r="P6" s="5">
        <v>1.2100760456273763</v>
      </c>
      <c r="Q6" s="5">
        <v>1.744</v>
      </c>
      <c r="R6" s="5">
        <v>1.188</v>
      </c>
      <c r="S6" s="5">
        <v>1.468013468013468</v>
      </c>
      <c r="T6" s="5">
        <v>2.17</v>
      </c>
      <c r="U6" s="5">
        <v>11.55</v>
      </c>
      <c r="V6" s="5">
        <v>0.6146</v>
      </c>
      <c r="W6" s="5">
        <v>1.03387649198708</v>
      </c>
      <c r="X6" s="5">
        <v>0.703801867894821</v>
      </c>
      <c r="Y6" s="5">
        <v>1.02688936346848</v>
      </c>
      <c r="Z6" s="5">
        <v>0.6853726340271165</v>
      </c>
      <c r="AA6" s="5">
        <v>1.61</v>
      </c>
      <c r="AB6" s="5">
        <v>3.7800000000000002</v>
      </c>
      <c r="AC6" s="5">
        <v>1.59188470064508</v>
      </c>
      <c r="AD6" s="5">
        <v>0.543848729017897</v>
      </c>
      <c r="AE6" s="5">
        <v>0.612335485583232</v>
      </c>
      <c r="AF6" s="5">
        <f t="shared" si="1"/>
        <v>0.8881548462</v>
      </c>
      <c r="AG6" s="16">
        <v>430.0</v>
      </c>
      <c r="AH6" s="16">
        <v>2.9333333333333336</v>
      </c>
      <c r="AI6" s="16">
        <v>2.75</v>
      </c>
      <c r="AJ6" s="16">
        <v>5.683333333333334</v>
      </c>
    </row>
    <row r="7">
      <c r="A7" s="17" t="s">
        <v>42</v>
      </c>
      <c r="B7" s="18" t="s">
        <v>43</v>
      </c>
      <c r="C7" s="19">
        <v>0.03976786278</v>
      </c>
      <c r="D7" s="9">
        <v>0.09313138435</v>
      </c>
      <c r="E7" s="5">
        <v>1.011</v>
      </c>
      <c r="F7" s="5">
        <v>1.066</v>
      </c>
      <c r="G7" s="5">
        <v>0.9484052532833019</v>
      </c>
      <c r="H7" s="5">
        <v>1.132</v>
      </c>
      <c r="I7" s="5">
        <v>1.206</v>
      </c>
      <c r="J7" s="5">
        <v>0.9386401326699834</v>
      </c>
      <c r="K7" s="5">
        <v>1.305</v>
      </c>
      <c r="L7" s="5">
        <v>1.418</v>
      </c>
      <c r="M7" s="5">
        <v>0.9203102961918195</v>
      </c>
      <c r="N7" s="5">
        <v>2.924</v>
      </c>
      <c r="O7" s="5">
        <v>2.433</v>
      </c>
      <c r="P7" s="5">
        <v>1.2018084669132758</v>
      </c>
      <c r="Q7" s="5">
        <v>2.527</v>
      </c>
      <c r="R7" s="5">
        <v>1.395</v>
      </c>
      <c r="S7" s="5">
        <v>1.8114695340501792</v>
      </c>
      <c r="T7" s="5">
        <v>2.64</v>
      </c>
      <c r="U7" s="5">
        <v>12.07</v>
      </c>
      <c r="V7" s="5">
        <v>0.6476</v>
      </c>
      <c r="W7" s="5">
        <v>1.56997187022648</v>
      </c>
      <c r="X7" s="5">
        <v>1.91938323501156</v>
      </c>
      <c r="Y7" s="5">
        <v>2.82495665736074</v>
      </c>
      <c r="Z7" s="5">
        <v>0.6794381181071903</v>
      </c>
      <c r="AA7" s="5">
        <v>2.02</v>
      </c>
      <c r="AB7" s="5">
        <v>4.66</v>
      </c>
      <c r="AC7" s="5">
        <v>2.27374163586703</v>
      </c>
      <c r="AD7" s="5">
        <v>1.04969333596971</v>
      </c>
      <c r="AE7" s="5">
        <v>1.82181566789692</v>
      </c>
      <c r="AF7" s="5">
        <f t="shared" si="1"/>
        <v>0.5761797719</v>
      </c>
      <c r="AG7" s="10">
        <v>374.0</v>
      </c>
      <c r="AH7" s="10">
        <v>3.4833333333333334</v>
      </c>
      <c r="AI7" s="10">
        <v>4.133333333333334</v>
      </c>
      <c r="AJ7" s="10">
        <v>7.616666666666667</v>
      </c>
    </row>
    <row r="8">
      <c r="A8" s="14" t="s">
        <v>42</v>
      </c>
      <c r="B8" s="15" t="s">
        <v>44</v>
      </c>
      <c r="C8" s="9">
        <v>0.05761847634</v>
      </c>
      <c r="D8" s="9">
        <v>0.1909383996</v>
      </c>
      <c r="E8" s="5">
        <v>0.8718</v>
      </c>
      <c r="F8" s="5">
        <v>0.8795</v>
      </c>
      <c r="G8" s="5">
        <v>0.9912450255827175</v>
      </c>
      <c r="H8" s="5">
        <v>0.9305</v>
      </c>
      <c r="I8" s="5">
        <v>0.9745</v>
      </c>
      <c r="J8" s="5">
        <v>0.9548486403283735</v>
      </c>
      <c r="K8" s="5">
        <v>0.9432</v>
      </c>
      <c r="L8" s="5">
        <v>1.006</v>
      </c>
      <c r="M8" s="5">
        <v>0.9375745526838967</v>
      </c>
      <c r="N8" s="5">
        <v>1.71</v>
      </c>
      <c r="O8" s="5">
        <v>1.669</v>
      </c>
      <c r="P8" s="5">
        <v>1.0245656081485919</v>
      </c>
      <c r="Q8" s="5">
        <v>2.097</v>
      </c>
      <c r="R8" s="5">
        <v>1.845</v>
      </c>
      <c r="S8" s="5">
        <v>1.1365853658536584</v>
      </c>
      <c r="T8" s="5">
        <v>2.28</v>
      </c>
      <c r="U8" s="5">
        <v>17.19</v>
      </c>
      <c r="V8" s="5">
        <v>0.6462</v>
      </c>
      <c r="W8" s="5">
        <v>2.40992717124794</v>
      </c>
      <c r="X8" s="5">
        <v>1.37685431443125</v>
      </c>
      <c r="Y8" s="5">
        <v>2.0053800377579</v>
      </c>
      <c r="Z8" s="5">
        <v>0.6865802433989676</v>
      </c>
      <c r="AA8" s="5">
        <v>1.61</v>
      </c>
      <c r="AB8" s="5">
        <v>3.8899999999999997</v>
      </c>
      <c r="AC8" s="5">
        <v>0.51324989063471</v>
      </c>
      <c r="AD8" s="5">
        <v>0.645892258055499</v>
      </c>
      <c r="AE8" s="5">
        <v>0.890361060196819</v>
      </c>
      <c r="AF8" s="5">
        <f t="shared" si="1"/>
        <v>0.7254273428</v>
      </c>
      <c r="AG8" s="10">
        <v>293.0</v>
      </c>
      <c r="AH8" s="10">
        <v>3.0833333333333335</v>
      </c>
      <c r="AI8" s="10">
        <v>4.583333333333333</v>
      </c>
      <c r="AJ8" s="10">
        <v>7.666666666666667</v>
      </c>
    </row>
    <row r="9">
      <c r="A9" s="20" t="s">
        <v>42</v>
      </c>
      <c r="B9" s="21" t="s">
        <v>45</v>
      </c>
      <c r="C9" s="9">
        <v>0.08889691804</v>
      </c>
      <c r="D9" s="9">
        <v>0.2324619169</v>
      </c>
      <c r="E9" s="5">
        <v>0.7852</v>
      </c>
      <c r="F9" s="5">
        <v>0.8738</v>
      </c>
      <c r="G9" s="5">
        <v>0.8986037994964523</v>
      </c>
      <c r="H9" s="5">
        <v>0.7427</v>
      </c>
      <c r="I9" s="5">
        <v>0.8532</v>
      </c>
      <c r="J9" s="5">
        <v>0.8704875761837788</v>
      </c>
      <c r="K9" s="5">
        <v>0.8165</v>
      </c>
      <c r="L9" s="5">
        <v>0.8854</v>
      </c>
      <c r="M9" s="5">
        <v>0.922182064603569</v>
      </c>
      <c r="N9" s="5">
        <v>1.229</v>
      </c>
      <c r="O9" s="5">
        <v>0.9432</v>
      </c>
      <c r="P9" s="5">
        <v>1.303011026293469</v>
      </c>
      <c r="Q9" s="5">
        <v>1.378</v>
      </c>
      <c r="R9" s="5">
        <v>0.9646</v>
      </c>
      <c r="S9" s="5">
        <v>1.4285714285714284</v>
      </c>
      <c r="T9" s="5">
        <v>2.45</v>
      </c>
      <c r="U9" s="5">
        <v>18.86</v>
      </c>
      <c r="V9" s="5">
        <v>0.6633</v>
      </c>
      <c r="W9" s="5">
        <v>1.58738036682583</v>
      </c>
      <c r="X9" s="5">
        <v>1.49754338589915</v>
      </c>
      <c r="Y9" s="5">
        <v>2.19862348259156</v>
      </c>
      <c r="Z9" s="5">
        <v>0.6811277136610797</v>
      </c>
      <c r="AA9" s="5">
        <v>0.52</v>
      </c>
      <c r="AB9" s="5">
        <v>2.97</v>
      </c>
      <c r="AC9" s="5">
        <v>0.863432862244684</v>
      </c>
      <c r="AD9" s="5">
        <v>0.387025365366379</v>
      </c>
      <c r="AE9" s="5">
        <v>0.458528235494008</v>
      </c>
      <c r="AF9" s="5">
        <f t="shared" si="1"/>
        <v>0.84406005</v>
      </c>
      <c r="AG9" s="10">
        <v>341.0</v>
      </c>
      <c r="AH9" s="10">
        <v>3.4333333333333336</v>
      </c>
      <c r="AI9" s="10">
        <v>4.05</v>
      </c>
      <c r="AJ9" s="10">
        <v>7.483333333333333</v>
      </c>
    </row>
    <row r="10">
      <c r="A10" s="22" t="s">
        <v>42</v>
      </c>
      <c r="B10" s="23" t="s">
        <v>46</v>
      </c>
      <c r="C10" s="9">
        <v>0.01937975817</v>
      </c>
      <c r="D10" s="9">
        <v>0.06601541229</v>
      </c>
      <c r="E10" s="5">
        <v>0.8085</v>
      </c>
      <c r="F10" s="5">
        <v>0.9084</v>
      </c>
      <c r="G10" s="5">
        <v>0.8900264200792602</v>
      </c>
      <c r="H10" s="5">
        <v>0.8676</v>
      </c>
      <c r="I10" s="5">
        <v>0.9797</v>
      </c>
      <c r="J10" s="5">
        <v>0.8855772175155661</v>
      </c>
      <c r="K10" s="5">
        <v>0.8906</v>
      </c>
      <c r="L10" s="5">
        <v>1.034</v>
      </c>
      <c r="M10" s="5">
        <v>0.8613152804642166</v>
      </c>
      <c r="N10" s="5">
        <v>1.063</v>
      </c>
      <c r="O10" s="5">
        <v>1.199</v>
      </c>
      <c r="P10" s="5">
        <v>0.8865721434528773</v>
      </c>
      <c r="Q10" s="5">
        <v>1.43</v>
      </c>
      <c r="R10" s="5">
        <v>1.511</v>
      </c>
      <c r="S10" s="5">
        <v>0.9463931171409663</v>
      </c>
      <c r="T10" s="5">
        <v>2.3</v>
      </c>
      <c r="U10" s="5">
        <v>10.37</v>
      </c>
      <c r="V10" s="5">
        <v>0.5949</v>
      </c>
      <c r="W10" s="5">
        <v>1.29090854519365</v>
      </c>
      <c r="X10" s="5">
        <v>1.13236027034631</v>
      </c>
      <c r="Y10" s="5">
        <v>1.68283568707555</v>
      </c>
      <c r="Z10" s="5">
        <v>0.6728881964193058</v>
      </c>
      <c r="AA10" s="5">
        <v>0.21</v>
      </c>
      <c r="AB10" s="5">
        <v>2.51</v>
      </c>
      <c r="AC10" s="5">
        <v>0.153755811899208</v>
      </c>
      <c r="AD10" s="5">
        <v>0.052892228605656</v>
      </c>
      <c r="AE10" s="5">
        <v>0.0529486833020296</v>
      </c>
      <c r="AF10" s="5">
        <f t="shared" si="1"/>
        <v>0.9989337847</v>
      </c>
      <c r="AG10" s="10">
        <v>355.0</v>
      </c>
      <c r="AH10" s="10">
        <v>3.0833333333333335</v>
      </c>
      <c r="AI10" s="10">
        <v>4.916666666666667</v>
      </c>
      <c r="AJ10" s="10">
        <v>8.0</v>
      </c>
    </row>
    <row r="11">
      <c r="A11" s="20" t="s">
        <v>42</v>
      </c>
      <c r="B11" s="21" t="s">
        <v>47</v>
      </c>
      <c r="C11" s="9">
        <v>0.1396322598</v>
      </c>
      <c r="D11" s="9">
        <v>0.2700707078</v>
      </c>
      <c r="E11" s="5">
        <v>0.7669</v>
      </c>
      <c r="F11" s="5">
        <v>0.8155</v>
      </c>
      <c r="G11" s="5">
        <v>0.9404046597179645</v>
      </c>
      <c r="H11" s="5">
        <v>0.7401</v>
      </c>
      <c r="I11" s="5">
        <v>0.8124</v>
      </c>
      <c r="J11" s="5">
        <v>0.9110044313146233</v>
      </c>
      <c r="K11" s="5">
        <v>0.7506</v>
      </c>
      <c r="L11" s="5">
        <v>0.8359</v>
      </c>
      <c r="M11" s="5">
        <v>0.8979543007536788</v>
      </c>
      <c r="N11" s="5">
        <v>1.125</v>
      </c>
      <c r="O11" s="5">
        <v>1.214</v>
      </c>
      <c r="P11" s="5">
        <v>0.9266886326194399</v>
      </c>
      <c r="Q11" s="5">
        <v>3.278</v>
      </c>
      <c r="R11" s="5">
        <v>2.96</v>
      </c>
      <c r="S11" s="5">
        <v>1.1074324324324325</v>
      </c>
      <c r="T11" s="5">
        <v>2.28</v>
      </c>
      <c r="U11" s="5">
        <v>13.01</v>
      </c>
      <c r="V11" s="5">
        <v>0.6074</v>
      </c>
      <c r="W11" s="5">
        <v>1.18170805840538</v>
      </c>
      <c r="X11" s="5">
        <v>0.988080907379795</v>
      </c>
      <c r="Y11" s="5">
        <v>1.4450781799462</v>
      </c>
      <c r="Z11" s="5">
        <v>0.6837560217098988</v>
      </c>
      <c r="AA11" s="5">
        <v>3.09</v>
      </c>
      <c r="AB11" s="5">
        <v>5.369999999999999</v>
      </c>
      <c r="AC11" s="5">
        <v>4.31949286427651</v>
      </c>
      <c r="AD11" s="5">
        <v>1.01984695007325</v>
      </c>
      <c r="AE11" s="5">
        <v>1.29368117688371</v>
      </c>
      <c r="AF11" s="5">
        <f t="shared" si="1"/>
        <v>0.7883294341</v>
      </c>
      <c r="AG11" s="24">
        <v>375.0</v>
      </c>
      <c r="AH11" s="24">
        <v>2.9166666666666665</v>
      </c>
      <c r="AI11" s="24">
        <v>4.733333333333333</v>
      </c>
      <c r="AJ11" s="24">
        <v>7.65</v>
      </c>
    </row>
    <row r="12">
      <c r="A12" s="1"/>
      <c r="B12" s="1" t="s">
        <v>48</v>
      </c>
      <c r="F12" s="25" t="s">
        <v>49</v>
      </c>
      <c r="G12" s="26"/>
      <c r="H12" s="26"/>
    </row>
    <row r="13">
      <c r="A13" s="3"/>
      <c r="B13" s="3" t="s">
        <v>2</v>
      </c>
      <c r="F13" s="27" t="s">
        <v>2</v>
      </c>
      <c r="G13" s="25" t="s">
        <v>50</v>
      </c>
      <c r="H13" s="25" t="s">
        <v>51</v>
      </c>
    </row>
    <row r="14">
      <c r="A14" s="28"/>
      <c r="B14" s="8" t="s">
        <v>38</v>
      </c>
      <c r="C14" s="29">
        <v>0.1244714617</v>
      </c>
      <c r="D14" s="9">
        <v>0.1609109766</v>
      </c>
      <c r="F14" s="30" t="s">
        <v>38</v>
      </c>
      <c r="G14" s="31">
        <f t="shared" ref="G14:G22" si="2">$C3/$C36</f>
        <v>0.1774971219</v>
      </c>
      <c r="H14" s="31">
        <f t="shared" ref="H14:H22" si="3">$D3/$D36</f>
        <v>1.034707571</v>
      </c>
    </row>
    <row r="15">
      <c r="A15" s="32"/>
      <c r="B15" s="12" t="s">
        <v>39</v>
      </c>
      <c r="C15" s="33">
        <v>0.4875539574</v>
      </c>
      <c r="D15" s="13">
        <v>0.3542959187</v>
      </c>
      <c r="E15" s="4"/>
      <c r="F15" s="34" t="s">
        <v>39</v>
      </c>
      <c r="G15" s="31">
        <f t="shared" si="2"/>
        <v>0.2483951837</v>
      </c>
      <c r="H15" s="31">
        <f t="shared" si="3"/>
        <v>0.2195404081</v>
      </c>
      <c r="I15" s="4"/>
      <c r="J15" s="4"/>
      <c r="K15" s="4"/>
      <c r="L15" s="4"/>
      <c r="M15" s="4"/>
      <c r="N15" s="4"/>
      <c r="O15" s="4"/>
    </row>
    <row r="16">
      <c r="A16" s="35"/>
      <c r="B16" s="15" t="s">
        <v>40</v>
      </c>
      <c r="C16" s="33">
        <v>0.03964358956</v>
      </c>
      <c r="D16" s="9">
        <v>0.05319135135</v>
      </c>
      <c r="E16" s="5"/>
      <c r="F16" s="36" t="s">
        <v>40</v>
      </c>
      <c r="G16" s="31">
        <f t="shared" si="2"/>
        <v>0.1542436608</v>
      </c>
      <c r="H16" s="31">
        <f t="shared" si="3"/>
        <v>0.06439486454</v>
      </c>
      <c r="I16" s="5"/>
      <c r="J16" s="5"/>
      <c r="K16" s="5"/>
      <c r="L16" s="5"/>
      <c r="M16" s="5"/>
      <c r="N16" s="5"/>
      <c r="O16" s="5"/>
    </row>
    <row r="17">
      <c r="A17" s="35"/>
      <c r="B17" s="15" t="s">
        <v>41</v>
      </c>
      <c r="C17" s="33">
        <v>0.158094099</v>
      </c>
      <c r="D17" s="9">
        <v>0.1401760692</v>
      </c>
      <c r="E17" s="5"/>
      <c r="F17" s="36" t="s">
        <v>41</v>
      </c>
      <c r="G17" s="31">
        <f t="shared" si="2"/>
        <v>0.1455968428</v>
      </c>
      <c r="H17" s="31">
        <f t="shared" si="3"/>
        <v>0.2919129166</v>
      </c>
      <c r="I17" s="5"/>
      <c r="J17" s="5"/>
      <c r="K17" s="5"/>
      <c r="L17" s="5"/>
      <c r="M17" s="5"/>
      <c r="N17" s="5"/>
      <c r="O17" s="5"/>
    </row>
    <row r="18">
      <c r="A18" s="37"/>
      <c r="B18" s="18" t="s">
        <v>43</v>
      </c>
      <c r="C18" s="33">
        <v>0.2855978367</v>
      </c>
      <c r="D18" s="9">
        <v>0.1624610293</v>
      </c>
      <c r="E18" s="5"/>
      <c r="F18" s="38" t="s">
        <v>43</v>
      </c>
      <c r="G18" s="31">
        <f t="shared" si="2"/>
        <v>0.05894728855</v>
      </c>
      <c r="H18" s="31">
        <f t="shared" si="3"/>
        <v>0.1251080538</v>
      </c>
      <c r="I18" s="5"/>
      <c r="J18" s="5"/>
      <c r="K18" s="5"/>
      <c r="L18" s="5"/>
      <c r="M18" s="5"/>
      <c r="N18" s="5"/>
      <c r="O18" s="5"/>
    </row>
    <row r="19">
      <c r="A19" s="35"/>
      <c r="B19" s="15" t="s">
        <v>44</v>
      </c>
      <c r="C19" s="33">
        <v>0.06098773325</v>
      </c>
      <c r="D19" s="9">
        <v>0.1036876207</v>
      </c>
      <c r="E19" s="5"/>
      <c r="F19" s="36" t="s">
        <v>44</v>
      </c>
      <c r="G19" s="31">
        <f t="shared" si="2"/>
        <v>0.06537200167</v>
      </c>
      <c r="H19" s="31">
        <f t="shared" si="3"/>
        <v>0.2706910165</v>
      </c>
      <c r="I19" s="5"/>
      <c r="J19" s="5"/>
      <c r="K19" s="5"/>
      <c r="L19" s="5"/>
      <c r="M19" s="5"/>
      <c r="N19" s="5"/>
      <c r="O19" s="5"/>
    </row>
    <row r="20">
      <c r="A20" s="39"/>
      <c r="B20" s="21" t="s">
        <v>45</v>
      </c>
      <c r="C20" s="33">
        <v>0.08460958802</v>
      </c>
      <c r="D20" s="9">
        <v>0.1274999012</v>
      </c>
      <c r="E20" s="5"/>
      <c r="F20" s="40" t="s">
        <v>45</v>
      </c>
      <c r="G20" s="31">
        <f t="shared" si="2"/>
        <v>0.1075591262</v>
      </c>
      <c r="H20" s="31">
        <f t="shared" si="3"/>
        <v>0.3632000769</v>
      </c>
      <c r="I20" s="5"/>
      <c r="J20" s="5"/>
      <c r="K20" s="5"/>
      <c r="L20" s="5"/>
      <c r="M20" s="5"/>
      <c r="N20" s="5"/>
      <c r="O20" s="5"/>
    </row>
    <row r="21">
      <c r="A21" s="41"/>
      <c r="B21" s="23" t="s">
        <v>46</v>
      </c>
      <c r="C21" s="33">
        <v>0.2438675366</v>
      </c>
      <c r="D21" s="9">
        <v>0.1457936241</v>
      </c>
      <c r="E21" s="5"/>
      <c r="F21" s="42" t="s">
        <v>46</v>
      </c>
      <c r="G21" s="31">
        <f t="shared" si="2"/>
        <v>0.02630429184</v>
      </c>
      <c r="H21" s="31">
        <f t="shared" si="3"/>
        <v>0.08375560662</v>
      </c>
      <c r="I21" s="5"/>
      <c r="J21" s="5"/>
      <c r="K21" s="5"/>
      <c r="L21" s="5"/>
      <c r="M21" s="5"/>
      <c r="N21" s="5"/>
      <c r="O21" s="5"/>
    </row>
    <row r="22">
      <c r="A22" s="39"/>
      <c r="B22" s="21" t="s">
        <v>47</v>
      </c>
      <c r="C22" s="33">
        <v>0.08704746269</v>
      </c>
      <c r="D22" s="9">
        <v>0.1682437616</v>
      </c>
      <c r="E22" s="5"/>
      <c r="F22" s="40" t="s">
        <v>47</v>
      </c>
      <c r="G22" s="31">
        <f t="shared" si="2"/>
        <v>0.180562005</v>
      </c>
      <c r="H22" s="31">
        <f t="shared" si="3"/>
        <v>0.4808219067</v>
      </c>
      <c r="I22" s="5"/>
      <c r="J22" s="5"/>
      <c r="K22" s="5"/>
      <c r="L22" s="5"/>
      <c r="M22" s="5"/>
      <c r="N22" s="5"/>
      <c r="O22" s="5"/>
    </row>
    <row r="23">
      <c r="A23" s="43"/>
      <c r="B23" s="43" t="s">
        <v>52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>
      <c r="A24" s="3"/>
      <c r="B24" s="44" t="s">
        <v>2</v>
      </c>
      <c r="C24" s="45"/>
      <c r="D24" s="45"/>
      <c r="E24" s="43"/>
      <c r="F24" s="43" t="s">
        <v>53</v>
      </c>
      <c r="G24" s="5"/>
      <c r="H24" s="5"/>
      <c r="I24" s="5"/>
      <c r="J24" s="5"/>
      <c r="K24" s="5"/>
      <c r="L24" s="5"/>
      <c r="M24" s="5"/>
      <c r="N24" s="5"/>
      <c r="O24" s="5"/>
    </row>
    <row r="25">
      <c r="A25" s="28"/>
      <c r="B25" s="46" t="s">
        <v>38</v>
      </c>
      <c r="C25" s="47">
        <f t="shared" ref="C25:D25" si="4">1-C14</f>
        <v>0.8755285383</v>
      </c>
      <c r="D25" s="47">
        <f t="shared" si="4"/>
        <v>0.8390890234</v>
      </c>
      <c r="E25" s="5"/>
      <c r="F25" s="7" t="s">
        <v>54</v>
      </c>
      <c r="G25" s="28" t="s">
        <v>55</v>
      </c>
      <c r="H25" s="28" t="s">
        <v>56</v>
      </c>
      <c r="I25" s="28" t="s">
        <v>57</v>
      </c>
      <c r="J25" s="28" t="s">
        <v>58</v>
      </c>
      <c r="K25" s="28" t="s">
        <v>59</v>
      </c>
      <c r="L25" s="5"/>
      <c r="M25" s="43" t="s">
        <v>60</v>
      </c>
      <c r="N25" s="5"/>
      <c r="O25" s="5"/>
    </row>
    <row r="26">
      <c r="A26" s="32"/>
      <c r="B26" s="48" t="s">
        <v>39</v>
      </c>
      <c r="C26" s="47">
        <f t="shared" ref="C26:D26" si="5">1-C15</f>
        <v>0.5124460426</v>
      </c>
      <c r="D26" s="47">
        <f t="shared" si="5"/>
        <v>0.6457040813</v>
      </c>
      <c r="E26" s="49"/>
      <c r="F26" s="24">
        <v>12116.0</v>
      </c>
      <c r="G26" s="24">
        <v>0.853</v>
      </c>
      <c r="H26" s="24">
        <v>0.715</v>
      </c>
      <c r="I26" s="24">
        <v>0.912</v>
      </c>
      <c r="J26" s="24">
        <v>0.764</v>
      </c>
      <c r="K26" s="24">
        <v>0.5809</v>
      </c>
      <c r="L26" s="49"/>
      <c r="M26" s="49"/>
      <c r="N26" s="49"/>
      <c r="O26" s="49"/>
    </row>
    <row r="27">
      <c r="A27" s="35"/>
      <c r="B27" s="50" t="s">
        <v>40</v>
      </c>
      <c r="C27" s="47">
        <f t="shared" ref="C27:D27" si="6">1-C16</f>
        <v>0.9603564104</v>
      </c>
      <c r="D27" s="47">
        <f t="shared" si="6"/>
        <v>0.9468086487</v>
      </c>
      <c r="E27" s="5"/>
      <c r="F27" s="46" t="s">
        <v>38</v>
      </c>
      <c r="G27" s="24">
        <v>0.3706</v>
      </c>
      <c r="H27" s="24">
        <v>0.1146</v>
      </c>
      <c r="I27" s="24">
        <v>1.26</v>
      </c>
      <c r="J27" s="24">
        <v>0.391</v>
      </c>
      <c r="K27" s="24">
        <v>0.4116</v>
      </c>
      <c r="L27" s="5"/>
      <c r="M27" s="49">
        <f t="shared" ref="M27:M35" si="8">E3/K27</f>
        <v>2.034742468</v>
      </c>
    </row>
    <row r="28">
      <c r="A28" s="35"/>
      <c r="B28" s="50" t="s">
        <v>41</v>
      </c>
      <c r="C28" s="47">
        <f t="shared" ref="C28:D28" si="7">1-C17</f>
        <v>0.841905901</v>
      </c>
      <c r="D28" s="47">
        <f t="shared" si="7"/>
        <v>0.8598239308</v>
      </c>
      <c r="E28" s="5"/>
      <c r="F28" s="48" t="s">
        <v>39</v>
      </c>
      <c r="G28" s="24">
        <v>1.08</v>
      </c>
      <c r="H28" s="24">
        <v>1.02</v>
      </c>
      <c r="I28" s="24">
        <v>0.885</v>
      </c>
      <c r="J28" s="24">
        <v>0.84</v>
      </c>
      <c r="K28" s="24">
        <v>0.7125</v>
      </c>
      <c r="L28" s="5"/>
      <c r="M28" s="49">
        <f t="shared" si="8"/>
        <v>1.528421053</v>
      </c>
    </row>
    <row r="29">
      <c r="A29" s="37"/>
      <c r="B29" s="51" t="s">
        <v>43</v>
      </c>
      <c r="C29" s="47">
        <f t="shared" ref="C29:D29" si="9">1-C18</f>
        <v>0.7144021633</v>
      </c>
      <c r="D29" s="47">
        <f t="shared" si="9"/>
        <v>0.8375389707</v>
      </c>
      <c r="E29" s="5"/>
      <c r="F29" s="50" t="s">
        <v>40</v>
      </c>
      <c r="G29" s="24">
        <v>0.5007</v>
      </c>
      <c r="H29" s="24">
        <v>0.3094</v>
      </c>
      <c r="I29" s="24">
        <v>0.5662</v>
      </c>
      <c r="J29" s="24">
        <v>0.3499</v>
      </c>
      <c r="K29" s="24">
        <v>1.0078</v>
      </c>
      <c r="L29" s="5"/>
      <c r="M29" s="49">
        <f t="shared" si="8"/>
        <v>1.173844017</v>
      </c>
    </row>
    <row r="30">
      <c r="A30" s="35"/>
      <c r="B30" s="50" t="s">
        <v>44</v>
      </c>
      <c r="C30" s="47">
        <f t="shared" ref="C30:D30" si="10">1-C19</f>
        <v>0.9390122668</v>
      </c>
      <c r="D30" s="47">
        <f t="shared" si="10"/>
        <v>0.8963123793</v>
      </c>
      <c r="E30" s="5"/>
      <c r="F30" s="50" t="s">
        <v>41</v>
      </c>
      <c r="G30" s="24">
        <v>0.5459</v>
      </c>
      <c r="H30" s="24">
        <v>0.233</v>
      </c>
      <c r="I30" s="24">
        <v>0.6408</v>
      </c>
      <c r="J30" s="24">
        <v>0.2735</v>
      </c>
      <c r="K30" s="24">
        <v>0.3829</v>
      </c>
      <c r="L30" s="5"/>
      <c r="M30" s="49">
        <f t="shared" si="8"/>
        <v>2.137895012</v>
      </c>
    </row>
    <row r="31">
      <c r="A31" s="39"/>
      <c r="B31" s="52" t="s">
        <v>45</v>
      </c>
      <c r="C31" s="47">
        <f t="shared" ref="C31:D31" si="11">1-C20</f>
        <v>0.915390412</v>
      </c>
      <c r="D31" s="47">
        <f t="shared" si="11"/>
        <v>0.8725000988</v>
      </c>
      <c r="E31" s="5"/>
      <c r="F31" s="51" t="s">
        <v>43</v>
      </c>
      <c r="G31" s="24">
        <v>0.948</v>
      </c>
      <c r="H31" s="24">
        <v>0.431</v>
      </c>
      <c r="I31" s="24">
        <v>2.17</v>
      </c>
      <c r="J31" s="24">
        <v>0.987</v>
      </c>
      <c r="K31" s="24">
        <v>0.3273</v>
      </c>
      <c r="L31" s="5"/>
      <c r="M31" s="49">
        <f t="shared" si="8"/>
        <v>3.088909258</v>
      </c>
    </row>
    <row r="32">
      <c r="A32" s="41"/>
      <c r="B32" s="53" t="s">
        <v>46</v>
      </c>
      <c r="C32" s="47">
        <f t="shared" ref="C32:D32" si="12">1-C21</f>
        <v>0.7561324634</v>
      </c>
      <c r="D32" s="47">
        <f t="shared" si="12"/>
        <v>0.8542063759</v>
      </c>
      <c r="E32" s="5"/>
      <c r="F32" s="50" t="s">
        <v>44</v>
      </c>
      <c r="G32" s="24">
        <v>2.35</v>
      </c>
      <c r="H32" s="24">
        <v>0.807</v>
      </c>
      <c r="I32" s="24">
        <v>2.82</v>
      </c>
      <c r="J32" s="24">
        <v>0.969</v>
      </c>
      <c r="K32" s="24">
        <v>0.3162</v>
      </c>
      <c r="L32" s="5"/>
      <c r="M32" s="49">
        <f t="shared" si="8"/>
        <v>2.75711575</v>
      </c>
    </row>
    <row r="33">
      <c r="A33" s="39"/>
      <c r="B33" s="52" t="s">
        <v>47</v>
      </c>
      <c r="C33" s="47">
        <f t="shared" ref="C33:D33" si="13">1-C22</f>
        <v>0.9129525373</v>
      </c>
      <c r="D33" s="47">
        <f t="shared" si="13"/>
        <v>0.8317562384</v>
      </c>
      <c r="E33" s="5"/>
      <c r="F33" s="52" t="s">
        <v>45</v>
      </c>
      <c r="G33" s="24">
        <v>0.414</v>
      </c>
      <c r="H33" s="24">
        <v>0.3735</v>
      </c>
      <c r="I33" s="24">
        <v>0.822</v>
      </c>
      <c r="J33" s="24">
        <v>0.7418</v>
      </c>
      <c r="K33" s="24">
        <v>0.8278</v>
      </c>
      <c r="L33" s="5"/>
      <c r="M33" s="49">
        <f t="shared" si="8"/>
        <v>0.9485382943</v>
      </c>
    </row>
    <row r="34">
      <c r="A34" s="43"/>
      <c r="B34" s="43" t="s">
        <v>61</v>
      </c>
      <c r="C34" s="5"/>
      <c r="D34" s="5"/>
      <c r="E34" s="5"/>
      <c r="F34" s="53" t="s">
        <v>46</v>
      </c>
      <c r="G34" s="24">
        <v>0.9206</v>
      </c>
      <c r="H34" s="24">
        <v>0.2081</v>
      </c>
      <c r="I34" s="24">
        <v>2.06</v>
      </c>
      <c r="J34" s="24">
        <v>0.466</v>
      </c>
      <c r="K34" s="24">
        <v>0.2701</v>
      </c>
      <c r="L34" s="5"/>
      <c r="M34" s="49">
        <f t="shared" si="8"/>
        <v>2.993335802</v>
      </c>
    </row>
    <row r="35">
      <c r="A35" s="3"/>
      <c r="B35" s="44" t="s">
        <v>2</v>
      </c>
      <c r="C35" s="45"/>
      <c r="D35" s="45"/>
      <c r="E35" s="5"/>
      <c r="F35" s="52" t="s">
        <v>47</v>
      </c>
      <c r="G35" s="24">
        <v>1.04</v>
      </c>
      <c r="H35" s="24">
        <v>0.424</v>
      </c>
      <c r="I35" s="24">
        <v>1.12</v>
      </c>
      <c r="J35" s="24">
        <v>0.458</v>
      </c>
      <c r="K35" s="24">
        <v>0.2647</v>
      </c>
      <c r="L35" s="5"/>
      <c r="M35" s="49">
        <f t="shared" si="8"/>
        <v>2.897242161</v>
      </c>
    </row>
    <row r="36">
      <c r="A36" s="54" t="s">
        <v>38</v>
      </c>
      <c r="B36" s="46" t="s">
        <v>38</v>
      </c>
      <c r="C36" s="47">
        <f t="shared" ref="C36:D36" si="14">1-(C14+C3)</f>
        <v>0.7435504699</v>
      </c>
      <c r="D36" s="47">
        <f t="shared" si="14"/>
        <v>0.4123880185</v>
      </c>
      <c r="E36" s="5"/>
      <c r="F36" s="5"/>
      <c r="G36" s="5"/>
      <c r="H36" s="5"/>
      <c r="I36" s="5"/>
      <c r="J36" s="5"/>
      <c r="K36" s="5"/>
      <c r="L36" s="5"/>
      <c r="M36" s="5"/>
    </row>
    <row r="37">
      <c r="A37" s="55" t="s">
        <v>39</v>
      </c>
      <c r="B37" s="48" t="s">
        <v>39</v>
      </c>
      <c r="C37" s="47">
        <f t="shared" ref="C37:D37" si="15">1-(C15+C4)</f>
        <v>0.410483835</v>
      </c>
      <c r="D37" s="47">
        <f t="shared" si="15"/>
        <v>0.5294650977</v>
      </c>
    </row>
    <row r="38">
      <c r="A38" s="55" t="s">
        <v>40</v>
      </c>
      <c r="B38" s="50" t="s">
        <v>40</v>
      </c>
      <c r="C38" s="47">
        <f t="shared" ref="C38:D38" si="16">1-(C16+C5)</f>
        <v>0.8320222523</v>
      </c>
      <c r="D38" s="47">
        <f t="shared" si="16"/>
        <v>0.889527637</v>
      </c>
    </row>
    <row r="39">
      <c r="B39" s="50" t="s">
        <v>41</v>
      </c>
      <c r="C39" s="47">
        <f t="shared" ref="C39:D39" si="17">1-(C17+C6)</f>
        <v>0.7349059194</v>
      </c>
      <c r="D39" s="47">
        <f t="shared" si="17"/>
        <v>0.6655432574</v>
      </c>
    </row>
    <row r="40">
      <c r="A40" s="56" t="s">
        <v>43</v>
      </c>
      <c r="B40" s="51" t="s">
        <v>43</v>
      </c>
      <c r="C40" s="47">
        <f t="shared" ref="C40:D40" si="18">1-(C18+C7)</f>
        <v>0.6746343005</v>
      </c>
      <c r="D40" s="47">
        <f t="shared" si="18"/>
        <v>0.7444075864</v>
      </c>
    </row>
    <row r="41">
      <c r="A41" s="55" t="s">
        <v>44</v>
      </c>
      <c r="B41" s="50" t="s">
        <v>44</v>
      </c>
      <c r="C41" s="47">
        <f t="shared" ref="C41:D41" si="19">1-(C19+C8)</f>
        <v>0.8813937904</v>
      </c>
      <c r="D41" s="47">
        <f t="shared" si="19"/>
        <v>0.7053739797</v>
      </c>
    </row>
    <row r="42">
      <c r="A42" s="55" t="s">
        <v>45</v>
      </c>
      <c r="B42" s="52" t="s">
        <v>45</v>
      </c>
      <c r="C42" s="47">
        <f t="shared" ref="C42:D42" si="20">1-(C20+C9)</f>
        <v>0.8264934939</v>
      </c>
      <c r="D42" s="47">
        <f t="shared" si="20"/>
        <v>0.6400381819</v>
      </c>
    </row>
    <row r="43">
      <c r="A43" s="55" t="s">
        <v>46</v>
      </c>
      <c r="B43" s="53" t="s">
        <v>46</v>
      </c>
      <c r="C43" s="47">
        <f t="shared" ref="C43:D43" si="21">1-(C21+C10)</f>
        <v>0.7367527052</v>
      </c>
      <c r="D43" s="47">
        <f t="shared" si="21"/>
        <v>0.7881909636</v>
      </c>
    </row>
    <row r="44">
      <c r="A44" s="55" t="s">
        <v>47</v>
      </c>
      <c r="B44" s="52" t="s">
        <v>47</v>
      </c>
      <c r="C44" s="47">
        <f t="shared" ref="C44:D44" si="22">1-(C22+C11)</f>
        <v>0.7733202775</v>
      </c>
      <c r="D44" s="47">
        <f t="shared" si="22"/>
        <v>0.5616855306</v>
      </c>
    </row>
    <row r="47">
      <c r="C47" s="57" t="s">
        <v>62</v>
      </c>
    </row>
    <row r="48">
      <c r="B48" s="54" t="s">
        <v>38</v>
      </c>
      <c r="C48" s="58">
        <v>0.081</v>
      </c>
    </row>
    <row r="49">
      <c r="B49" s="55" t="s">
        <v>39</v>
      </c>
      <c r="C49" s="59">
        <v>0.196</v>
      </c>
    </row>
    <row r="50">
      <c r="B50" s="55" t="s">
        <v>40</v>
      </c>
      <c r="C50" s="59">
        <v>0.072</v>
      </c>
    </row>
    <row r="51">
      <c r="B51" s="56" t="s">
        <v>43</v>
      </c>
      <c r="C51" s="59">
        <v>0.075</v>
      </c>
    </row>
    <row r="52">
      <c r="B52" s="55" t="s">
        <v>44</v>
      </c>
      <c r="C52" s="59">
        <v>0.07</v>
      </c>
    </row>
    <row r="53">
      <c r="B53" s="55" t="s">
        <v>45</v>
      </c>
      <c r="C53" s="59">
        <v>0.07</v>
      </c>
    </row>
    <row r="54">
      <c r="B54" s="55" t="s">
        <v>46</v>
      </c>
      <c r="C54" s="59">
        <v>0.064</v>
      </c>
    </row>
    <row r="55">
      <c r="B55" s="55" t="s">
        <v>47</v>
      </c>
      <c r="C55" s="59">
        <v>0.068</v>
      </c>
    </row>
    <row r="60" ht="17.25" customHeight="1"/>
  </sheetData>
  <hyperlinks>
    <hyperlink r:id="rId1" location="gid=15645457" ref="C47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1" t="s">
        <v>3</v>
      </c>
      <c r="C1" s="28" t="s">
        <v>59</v>
      </c>
      <c r="D1" s="4" t="s">
        <v>5</v>
      </c>
      <c r="E1" s="4" t="s">
        <v>8</v>
      </c>
      <c r="F1" s="4" t="s">
        <v>11</v>
      </c>
      <c r="G1" s="4" t="s">
        <v>14</v>
      </c>
      <c r="H1" s="4" t="s">
        <v>17</v>
      </c>
      <c r="I1" s="61" t="s">
        <v>60</v>
      </c>
      <c r="K1" s="3" t="s">
        <v>2</v>
      </c>
      <c r="L1" s="1" t="s">
        <v>3</v>
      </c>
      <c r="M1" s="28" t="s">
        <v>59</v>
      </c>
      <c r="N1" s="4" t="s">
        <v>5</v>
      </c>
      <c r="O1" s="4" t="s">
        <v>8</v>
      </c>
      <c r="P1" s="4" t="s">
        <v>11</v>
      </c>
      <c r="Q1" s="4" t="s">
        <v>14</v>
      </c>
      <c r="R1" s="4" t="s">
        <v>17</v>
      </c>
      <c r="S1" s="61" t="s">
        <v>60</v>
      </c>
    </row>
    <row r="2">
      <c r="A2" s="8" t="s">
        <v>38</v>
      </c>
      <c r="B2" s="9">
        <v>0.1319780684</v>
      </c>
      <c r="C2" s="24">
        <v>0.4116</v>
      </c>
      <c r="D2" s="5">
        <v>0.8375</v>
      </c>
      <c r="E2" s="5">
        <v>0.7345</v>
      </c>
      <c r="F2" s="5">
        <v>0.7458</v>
      </c>
      <c r="G2" s="5">
        <v>1.372</v>
      </c>
      <c r="H2" s="5">
        <v>1.702</v>
      </c>
      <c r="I2" s="5">
        <v>2.0347424684159376</v>
      </c>
      <c r="K2" s="8" t="s">
        <v>38</v>
      </c>
      <c r="L2" s="9">
        <v>0.1319780684</v>
      </c>
      <c r="M2" s="24">
        <v>0.4116</v>
      </c>
      <c r="N2" s="5">
        <v>0.8375</v>
      </c>
      <c r="O2" s="5">
        <v>0.7345</v>
      </c>
      <c r="P2" s="5">
        <v>0.7458</v>
      </c>
      <c r="Q2" s="5">
        <v>1.372</v>
      </c>
      <c r="R2" s="5">
        <v>1.702</v>
      </c>
      <c r="S2" s="5">
        <v>2.0347424684159376</v>
      </c>
    </row>
    <row r="3">
      <c r="A3" s="12" t="s">
        <v>39</v>
      </c>
      <c r="B3" s="13">
        <v>0.1019622076</v>
      </c>
      <c r="C3" s="24">
        <v>0.7125</v>
      </c>
      <c r="D3" s="5">
        <v>1.089</v>
      </c>
      <c r="E3" s="5">
        <v>1.202</v>
      </c>
      <c r="F3" s="5">
        <v>1.238</v>
      </c>
      <c r="G3" s="5">
        <v>0.9413</v>
      </c>
      <c r="H3" s="5">
        <v>1.082</v>
      </c>
      <c r="I3" s="5">
        <v>1.528421052631579</v>
      </c>
      <c r="K3" s="12" t="s">
        <v>39</v>
      </c>
      <c r="L3" s="13">
        <v>0.09552309187</v>
      </c>
      <c r="M3" s="24">
        <v>0.7125</v>
      </c>
      <c r="N3" s="5">
        <v>1.089</v>
      </c>
      <c r="O3" s="5">
        <v>1.202</v>
      </c>
      <c r="P3" s="5">
        <v>1.238</v>
      </c>
      <c r="Q3" s="5">
        <v>0.9413</v>
      </c>
      <c r="R3" s="5">
        <v>1.082</v>
      </c>
      <c r="S3" s="5">
        <v>1.528421052631579</v>
      </c>
    </row>
    <row r="4">
      <c r="A4" s="15" t="s">
        <v>40</v>
      </c>
      <c r="B4" s="9">
        <v>0.1283341581</v>
      </c>
      <c r="C4" s="24">
        <v>1.0078</v>
      </c>
      <c r="D4" s="5">
        <v>1.183</v>
      </c>
      <c r="E4" s="5">
        <v>1.334</v>
      </c>
      <c r="F4" s="5">
        <v>1.279</v>
      </c>
      <c r="G4" s="5">
        <v>0.9208</v>
      </c>
      <c r="H4" s="5">
        <v>1.205</v>
      </c>
      <c r="I4" s="5">
        <v>1.1738440166699742</v>
      </c>
      <c r="K4" s="15" t="s">
        <v>40</v>
      </c>
      <c r="L4" s="9">
        <v>0.1283341581</v>
      </c>
      <c r="M4" s="24">
        <v>1.0078</v>
      </c>
      <c r="N4" s="5">
        <v>1.183</v>
      </c>
      <c r="O4" s="5">
        <v>1.334</v>
      </c>
      <c r="P4" s="5">
        <v>1.279</v>
      </c>
      <c r="Q4" s="5">
        <v>0.9208</v>
      </c>
      <c r="R4" s="5">
        <v>1.205</v>
      </c>
      <c r="S4" s="5">
        <v>1.1738440166699742</v>
      </c>
    </row>
    <row r="5">
      <c r="A5" s="15" t="s">
        <v>41</v>
      </c>
      <c r="B5" s="9">
        <v>0.1069999816</v>
      </c>
      <c r="C5" s="24">
        <v>0.3829</v>
      </c>
      <c r="D5" s="5">
        <v>0.8186</v>
      </c>
      <c r="E5" s="5">
        <v>0.7306</v>
      </c>
      <c r="F5" s="5">
        <v>0.7223</v>
      </c>
      <c r="G5" s="5">
        <v>1.273</v>
      </c>
      <c r="H5" s="5">
        <v>1.744</v>
      </c>
      <c r="I5" s="5">
        <v>2.137895011752416</v>
      </c>
      <c r="K5" s="15" t="s">
        <v>41</v>
      </c>
      <c r="L5" s="9">
        <v>0.1069999816</v>
      </c>
      <c r="M5" s="24">
        <v>0.3829</v>
      </c>
      <c r="N5" s="5">
        <v>0.8186</v>
      </c>
      <c r="O5" s="5">
        <v>0.7306</v>
      </c>
      <c r="P5" s="5">
        <v>0.7223</v>
      </c>
      <c r="Q5" s="5">
        <v>1.273</v>
      </c>
      <c r="R5" s="5">
        <v>1.744</v>
      </c>
      <c r="S5" s="5">
        <v>2.137895011752416</v>
      </c>
    </row>
    <row r="6">
      <c r="A6" s="18" t="s">
        <v>43</v>
      </c>
      <c r="B6" s="19">
        <v>0.03976786278</v>
      </c>
      <c r="C6" s="24">
        <v>0.3273</v>
      </c>
      <c r="D6" s="5">
        <v>1.011</v>
      </c>
      <c r="E6" s="5">
        <v>1.132</v>
      </c>
      <c r="F6" s="5">
        <v>1.305</v>
      </c>
      <c r="G6" s="5">
        <v>2.924</v>
      </c>
      <c r="H6" s="5">
        <v>2.527</v>
      </c>
      <c r="I6" s="5">
        <v>3.0889092575618697</v>
      </c>
      <c r="K6" s="5"/>
      <c r="L6" s="5"/>
      <c r="M6" s="5"/>
      <c r="N6" s="5"/>
      <c r="O6" s="5"/>
      <c r="P6" s="5"/>
      <c r="Q6" s="5"/>
      <c r="R6" s="5"/>
      <c r="S6" s="5"/>
    </row>
    <row r="7">
      <c r="A7" s="15" t="s">
        <v>44</v>
      </c>
      <c r="B7" s="9">
        <v>0.05761847634</v>
      </c>
      <c r="C7" s="24">
        <v>0.3162</v>
      </c>
      <c r="D7" s="5">
        <v>0.8718</v>
      </c>
      <c r="E7" s="5">
        <v>0.9305</v>
      </c>
      <c r="F7" s="5">
        <v>0.9432</v>
      </c>
      <c r="G7" s="5">
        <v>1.71</v>
      </c>
      <c r="H7" s="5">
        <v>2.097</v>
      </c>
      <c r="I7" s="5">
        <v>2.757115749525617</v>
      </c>
      <c r="K7" s="78" t="s">
        <v>109</v>
      </c>
      <c r="L7" s="79"/>
      <c r="M7" s="80"/>
      <c r="N7" s="80">
        <f t="shared" ref="N7:S7" si="1">CORREL($L$2:$L$5,N2:N5)</f>
        <v>-0.05791022482</v>
      </c>
      <c r="O7" s="80">
        <f t="shared" si="1"/>
        <v>-0.1120137805</v>
      </c>
      <c r="P7" s="80">
        <f t="shared" si="1"/>
        <v>-0.1894456321</v>
      </c>
      <c r="Q7" s="80">
        <f t="shared" si="1"/>
        <v>0.3219926469</v>
      </c>
      <c r="R7" s="80">
        <f t="shared" si="1"/>
        <v>0.3323777917</v>
      </c>
      <c r="S7" s="80">
        <f t="shared" si="1"/>
        <v>-0.06582594558</v>
      </c>
    </row>
    <row r="8">
      <c r="A8" s="21" t="s">
        <v>45</v>
      </c>
      <c r="B8" s="9">
        <v>0.08889691804</v>
      </c>
      <c r="C8" s="24">
        <v>0.8278</v>
      </c>
      <c r="D8" s="5">
        <v>0.7852</v>
      </c>
      <c r="E8" s="5">
        <v>0.7427</v>
      </c>
      <c r="F8" s="5">
        <v>0.8165</v>
      </c>
      <c r="G8" s="5">
        <v>1.229</v>
      </c>
      <c r="H8" s="5">
        <v>1.378</v>
      </c>
      <c r="I8" s="5">
        <v>0.9485382942739793</v>
      </c>
      <c r="K8" s="81" t="s">
        <v>110</v>
      </c>
      <c r="L8" s="82"/>
      <c r="M8" s="83"/>
      <c r="N8" s="83">
        <v>4.0</v>
      </c>
      <c r="O8" s="83">
        <v>4.0</v>
      </c>
      <c r="P8" s="83">
        <v>4.0</v>
      </c>
      <c r="Q8" s="83">
        <v>4.0</v>
      </c>
      <c r="R8" s="83">
        <v>4.0</v>
      </c>
      <c r="S8" s="83">
        <v>4.0</v>
      </c>
    </row>
    <row r="9">
      <c r="A9" s="23" t="s">
        <v>46</v>
      </c>
      <c r="B9" s="9">
        <v>0.01937975817</v>
      </c>
      <c r="C9" s="24">
        <v>0.2701</v>
      </c>
      <c r="D9" s="5">
        <v>0.8085</v>
      </c>
      <c r="E9" s="5">
        <v>0.8676</v>
      </c>
      <c r="F9" s="5">
        <v>0.8906</v>
      </c>
      <c r="G9" s="5">
        <v>1.063</v>
      </c>
      <c r="H9" s="5">
        <v>1.43</v>
      </c>
      <c r="I9" s="5">
        <v>2.9933358015549794</v>
      </c>
      <c r="K9" s="82" t="s">
        <v>111</v>
      </c>
      <c r="L9" s="82"/>
      <c r="M9" s="80"/>
      <c r="N9" s="80">
        <f t="shared" ref="N9:S9" si="2">N8-2</f>
        <v>2</v>
      </c>
      <c r="O9" s="80">
        <f t="shared" si="2"/>
        <v>2</v>
      </c>
      <c r="P9" s="80">
        <f t="shared" si="2"/>
        <v>2</v>
      </c>
      <c r="Q9" s="80">
        <f t="shared" si="2"/>
        <v>2</v>
      </c>
      <c r="R9" s="80">
        <f t="shared" si="2"/>
        <v>2</v>
      </c>
      <c r="S9" s="80">
        <f t="shared" si="2"/>
        <v>2</v>
      </c>
    </row>
    <row r="10">
      <c r="A10" s="21" t="s">
        <v>47</v>
      </c>
      <c r="B10" s="9">
        <v>0.1396322598</v>
      </c>
      <c r="C10" s="24">
        <v>0.2647</v>
      </c>
      <c r="D10" s="5">
        <v>0.7669</v>
      </c>
      <c r="E10" s="5">
        <v>0.7401</v>
      </c>
      <c r="F10" s="5">
        <v>0.7506</v>
      </c>
      <c r="G10" s="5">
        <v>1.125</v>
      </c>
      <c r="H10" s="5">
        <v>3.278</v>
      </c>
      <c r="I10" s="65">
        <v>2.89724216093691</v>
      </c>
      <c r="K10" s="82" t="s">
        <v>112</v>
      </c>
      <c r="L10" s="82"/>
      <c r="M10" s="80"/>
      <c r="N10" s="80">
        <f t="shared" ref="N10:S10" si="3">(ABS(N7)*SQRT(N8-2))/(SQRT(1-ABS(N7)^2))</f>
        <v>0.08203509707</v>
      </c>
      <c r="O10" s="80">
        <f t="shared" si="3"/>
        <v>0.1594146593</v>
      </c>
      <c r="P10" s="80">
        <f t="shared" si="3"/>
        <v>0.2728577045</v>
      </c>
      <c r="Q10" s="80">
        <f t="shared" si="3"/>
        <v>0.4809824501</v>
      </c>
      <c r="R10" s="80">
        <f t="shared" si="3"/>
        <v>0.4983883888</v>
      </c>
      <c r="S10" s="80">
        <f t="shared" si="3"/>
        <v>0.09329428907</v>
      </c>
    </row>
    <row r="11">
      <c r="K11" s="82" t="s">
        <v>113</v>
      </c>
      <c r="L11" s="82"/>
      <c r="M11" s="80"/>
      <c r="N11" s="80">
        <f t="shared" ref="N11:S11" si="4">TDIST(N10,N9,2)</f>
        <v>0.9420897752</v>
      </c>
      <c r="O11" s="80">
        <f t="shared" si="4"/>
        <v>0.8879862195</v>
      </c>
      <c r="P11" s="80">
        <f t="shared" si="4"/>
        <v>0.8105543679</v>
      </c>
      <c r="Q11" s="80">
        <f t="shared" si="4"/>
        <v>0.6780073531</v>
      </c>
      <c r="R11" s="80">
        <f t="shared" si="4"/>
        <v>0.6676222083</v>
      </c>
      <c r="S11" s="80">
        <f t="shared" si="4"/>
        <v>0.9341740544</v>
      </c>
    </row>
    <row r="12">
      <c r="A12" s="78" t="s">
        <v>109</v>
      </c>
      <c r="B12" s="79"/>
      <c r="C12" s="80"/>
      <c r="D12" s="80">
        <f t="shared" ref="D12:I12" si="5">CORREL($B$2:$B$10,D2:D10)</f>
        <v>0.08573754431</v>
      </c>
      <c r="E12" s="80">
        <f t="shared" si="5"/>
        <v>-0.09873248797</v>
      </c>
      <c r="F12" s="80">
        <f t="shared" si="5"/>
        <v>-0.2362875873</v>
      </c>
      <c r="G12" s="80">
        <f t="shared" si="5"/>
        <v>-0.4852092422</v>
      </c>
      <c r="H12" s="80">
        <f t="shared" si="5"/>
        <v>0.07115692246</v>
      </c>
      <c r="I12" s="80">
        <f t="shared" si="5"/>
        <v>-0.494046397</v>
      </c>
    </row>
    <row r="13">
      <c r="A13" s="81" t="s">
        <v>110</v>
      </c>
      <c r="B13" s="82"/>
      <c r="C13" s="83"/>
      <c r="D13" s="83">
        <v>9.0</v>
      </c>
      <c r="E13" s="83">
        <v>9.0</v>
      </c>
      <c r="F13" s="83">
        <v>9.0</v>
      </c>
      <c r="G13" s="83">
        <v>9.0</v>
      </c>
      <c r="H13" s="83">
        <v>9.0</v>
      </c>
      <c r="I13" s="83">
        <v>9.0</v>
      </c>
      <c r="K13" s="3" t="s">
        <v>2</v>
      </c>
      <c r="L13" s="1" t="s">
        <v>3</v>
      </c>
      <c r="M13" s="4"/>
      <c r="N13" s="4" t="s">
        <v>5</v>
      </c>
      <c r="O13" s="4" t="s">
        <v>8</v>
      </c>
      <c r="P13" s="4" t="s">
        <v>11</v>
      </c>
      <c r="Q13" s="4" t="s">
        <v>14</v>
      </c>
      <c r="R13" s="4" t="s">
        <v>17</v>
      </c>
      <c r="S13" s="61" t="s">
        <v>60</v>
      </c>
    </row>
    <row r="14">
      <c r="A14" s="82" t="s">
        <v>111</v>
      </c>
      <c r="B14" s="82"/>
      <c r="C14" s="80"/>
      <c r="D14" s="80">
        <f t="shared" ref="D14:I14" si="6">D13-2</f>
        <v>7</v>
      </c>
      <c r="E14" s="80">
        <f t="shared" si="6"/>
        <v>7</v>
      </c>
      <c r="F14" s="80">
        <f t="shared" si="6"/>
        <v>7</v>
      </c>
      <c r="G14" s="80">
        <f t="shared" si="6"/>
        <v>7</v>
      </c>
      <c r="H14" s="80">
        <f t="shared" si="6"/>
        <v>7</v>
      </c>
      <c r="I14" s="80">
        <f t="shared" si="6"/>
        <v>7</v>
      </c>
      <c r="K14" s="18" t="s">
        <v>43</v>
      </c>
      <c r="L14" s="19">
        <v>0.1466949696</v>
      </c>
      <c r="M14" s="24">
        <v>0.3273</v>
      </c>
      <c r="N14" s="5">
        <v>1.011</v>
      </c>
      <c r="O14" s="5">
        <v>1.132</v>
      </c>
      <c r="P14" s="5">
        <v>1.305</v>
      </c>
      <c r="Q14" s="5">
        <v>2.924</v>
      </c>
      <c r="R14" s="5">
        <v>2.527</v>
      </c>
      <c r="S14" s="5">
        <v>3.0889092575618697</v>
      </c>
    </row>
    <row r="15">
      <c r="A15" s="82" t="s">
        <v>112</v>
      </c>
      <c r="B15" s="82"/>
      <c r="C15" s="80"/>
      <c r="D15" s="80">
        <f t="shared" ref="D15:I15" si="7">(ABS(D12)*SQRT(D13-2))/(SQRT(1-ABS(D12)^2))</f>
        <v>0.2276785881</v>
      </c>
      <c r="E15" s="80">
        <f t="shared" si="7"/>
        <v>0.262504202</v>
      </c>
      <c r="F15" s="80">
        <f t="shared" si="7"/>
        <v>0.6433765815</v>
      </c>
      <c r="G15" s="80">
        <f t="shared" si="7"/>
        <v>1.468144804</v>
      </c>
      <c r="H15" s="80">
        <f t="shared" si="7"/>
        <v>0.1887419566</v>
      </c>
      <c r="I15" s="80">
        <f t="shared" si="7"/>
        <v>1.503416692</v>
      </c>
      <c r="K15" s="15" t="s">
        <v>44</v>
      </c>
      <c r="L15" s="9">
        <v>0.1483577846</v>
      </c>
      <c r="M15" s="24">
        <v>0.3162</v>
      </c>
      <c r="N15" s="5">
        <v>0.8718</v>
      </c>
      <c r="O15" s="5">
        <v>0.9305</v>
      </c>
      <c r="P15" s="5">
        <v>0.9432</v>
      </c>
      <c r="Q15" s="5">
        <v>1.71</v>
      </c>
      <c r="R15" s="5">
        <v>2.097</v>
      </c>
      <c r="S15" s="5">
        <v>2.757115749525617</v>
      </c>
    </row>
    <row r="16">
      <c r="A16" s="82" t="s">
        <v>113</v>
      </c>
      <c r="B16" s="82"/>
      <c r="C16" s="80"/>
      <c r="D16" s="80">
        <f t="shared" ref="D16:I16" si="8">TDIST(D15,D14,2)</f>
        <v>0.8264033191</v>
      </c>
      <c r="E16" s="80">
        <f t="shared" si="8"/>
        <v>0.8004905817</v>
      </c>
      <c r="F16" s="80">
        <f t="shared" si="8"/>
        <v>0.5404760124</v>
      </c>
      <c r="G16" s="80">
        <f t="shared" si="8"/>
        <v>0.1855106574</v>
      </c>
      <c r="H16" s="80">
        <f t="shared" si="8"/>
        <v>0.8556505614</v>
      </c>
      <c r="I16" s="80">
        <f t="shared" si="8"/>
        <v>0.1764375932</v>
      </c>
      <c r="K16" s="21" t="s">
        <v>45</v>
      </c>
      <c r="L16" s="9">
        <v>0.1907224327</v>
      </c>
      <c r="M16" s="24">
        <v>0.8278</v>
      </c>
      <c r="N16" s="5">
        <v>0.7852</v>
      </c>
      <c r="O16" s="5">
        <v>0.7427</v>
      </c>
      <c r="P16" s="5">
        <v>0.8165</v>
      </c>
      <c r="Q16" s="5">
        <v>1.229</v>
      </c>
      <c r="R16" s="5">
        <v>1.378</v>
      </c>
      <c r="S16" s="5">
        <v>0.9485382942739793</v>
      </c>
    </row>
    <row r="17">
      <c r="K17" s="23" t="s">
        <v>46</v>
      </c>
      <c r="L17" s="9">
        <v>0.06382867337</v>
      </c>
      <c r="M17" s="24">
        <v>0.2701</v>
      </c>
      <c r="N17" s="5">
        <v>0.8085</v>
      </c>
      <c r="O17" s="5">
        <v>0.8676</v>
      </c>
      <c r="P17" s="5">
        <v>0.8906</v>
      </c>
      <c r="Q17" s="5">
        <v>1.063</v>
      </c>
      <c r="R17" s="5">
        <v>1.43</v>
      </c>
      <c r="S17" s="5">
        <v>2.9933358015549794</v>
      </c>
    </row>
    <row r="18">
      <c r="A18" s="3" t="s">
        <v>2</v>
      </c>
      <c r="B18" s="1" t="s">
        <v>4</v>
      </c>
      <c r="C18" s="28" t="s">
        <v>59</v>
      </c>
      <c r="D18" s="4" t="s">
        <v>5</v>
      </c>
      <c r="E18" s="4" t="s">
        <v>8</v>
      </c>
      <c r="F18" s="4" t="s">
        <v>11</v>
      </c>
      <c r="G18" s="4" t="s">
        <v>14</v>
      </c>
      <c r="H18" s="4" t="s">
        <v>17</v>
      </c>
      <c r="I18" s="61" t="s">
        <v>60</v>
      </c>
      <c r="K18" s="21" t="s">
        <v>47</v>
      </c>
      <c r="L18" s="9">
        <v>0.2001917725</v>
      </c>
      <c r="M18" s="24">
        <v>0.2647</v>
      </c>
      <c r="N18" s="5">
        <v>0.7669</v>
      </c>
      <c r="O18" s="5">
        <v>0.7401</v>
      </c>
      <c r="P18" s="5">
        <v>0.7506</v>
      </c>
      <c r="Q18" s="5">
        <v>1.125</v>
      </c>
      <c r="R18" s="5">
        <v>3.278</v>
      </c>
      <c r="S18" s="65">
        <v>2.89724216093691</v>
      </c>
    </row>
    <row r="19">
      <c r="A19" s="8" t="s">
        <v>38</v>
      </c>
      <c r="B19" s="9">
        <v>0.4267010049</v>
      </c>
      <c r="C19" s="24">
        <v>0.4116</v>
      </c>
      <c r="D19" s="5">
        <v>0.8375</v>
      </c>
      <c r="E19" s="5">
        <v>0.7345</v>
      </c>
      <c r="F19" s="5">
        <v>0.7458</v>
      </c>
      <c r="G19" s="5">
        <v>1.372</v>
      </c>
      <c r="H19" s="5">
        <v>1.702</v>
      </c>
      <c r="I19" s="5">
        <v>2.0347424684159376</v>
      </c>
      <c r="M19" s="85"/>
      <c r="N19" s="85" t="s">
        <v>5</v>
      </c>
      <c r="O19" s="85" t="s">
        <v>8</v>
      </c>
      <c r="P19" s="85" t="s">
        <v>11</v>
      </c>
      <c r="Q19" s="85" t="s">
        <v>14</v>
      </c>
    </row>
    <row r="20">
      <c r="A20" s="12" t="s">
        <v>39</v>
      </c>
      <c r="B20" s="13">
        <v>0.1162389836</v>
      </c>
      <c r="C20" s="24">
        <v>0.7125</v>
      </c>
      <c r="D20" s="5">
        <v>1.089</v>
      </c>
      <c r="E20" s="5">
        <v>1.202</v>
      </c>
      <c r="F20" s="5">
        <v>1.238</v>
      </c>
      <c r="G20" s="5">
        <v>0.9413</v>
      </c>
      <c r="H20" s="5">
        <v>1.082</v>
      </c>
      <c r="I20" s="5">
        <v>1.528421052631579</v>
      </c>
      <c r="K20" s="78" t="s">
        <v>109</v>
      </c>
      <c r="L20" s="79"/>
      <c r="M20" s="80"/>
      <c r="N20" s="80">
        <f t="shared" ref="N20:S20" si="9">CORREL($L$14:$L$18,N14:N18)</f>
        <v>-0.1781264151</v>
      </c>
      <c r="O20" s="80">
        <f t="shared" si="9"/>
        <v>-0.3574439112</v>
      </c>
      <c r="P20" s="80">
        <f t="shared" si="9"/>
        <v>-0.2466608719</v>
      </c>
      <c r="Q20" s="80">
        <f t="shared" si="9"/>
        <v>0.01653664284</v>
      </c>
      <c r="R20" s="80">
        <f t="shared" si="9"/>
        <v>0.5018671486</v>
      </c>
      <c r="S20" s="80">
        <f t="shared" si="9"/>
        <v>-0.4559948193</v>
      </c>
    </row>
    <row r="21">
      <c r="A21" s="15" t="s">
        <v>40</v>
      </c>
      <c r="B21" s="9">
        <v>0.05728101169</v>
      </c>
      <c r="C21" s="24">
        <v>1.0078</v>
      </c>
      <c r="D21" s="5">
        <v>1.183</v>
      </c>
      <c r="E21" s="5">
        <v>1.334</v>
      </c>
      <c r="F21" s="5">
        <v>1.279</v>
      </c>
      <c r="G21" s="5">
        <v>0.9208</v>
      </c>
      <c r="H21" s="5">
        <v>1.205</v>
      </c>
      <c r="I21" s="5">
        <v>1.1738440166699742</v>
      </c>
      <c r="K21" s="81" t="s">
        <v>110</v>
      </c>
      <c r="L21" s="82"/>
      <c r="M21" s="83"/>
      <c r="N21" s="83">
        <v>5.0</v>
      </c>
      <c r="O21" s="83">
        <v>5.0</v>
      </c>
      <c r="P21" s="83">
        <v>5.0</v>
      </c>
      <c r="Q21" s="83">
        <v>5.0</v>
      </c>
      <c r="R21" s="83">
        <v>5.0</v>
      </c>
      <c r="S21" s="83">
        <v>5.0</v>
      </c>
    </row>
    <row r="22">
      <c r="A22" s="15" t="s">
        <v>41</v>
      </c>
      <c r="B22" s="9">
        <v>0.1942806734</v>
      </c>
      <c r="C22" s="24">
        <v>0.3829</v>
      </c>
      <c r="D22" s="5">
        <v>0.8186</v>
      </c>
      <c r="E22" s="5">
        <v>0.7306</v>
      </c>
      <c r="F22" s="5">
        <v>0.7223</v>
      </c>
      <c r="G22" s="5">
        <v>1.273</v>
      </c>
      <c r="H22" s="5">
        <v>1.744</v>
      </c>
      <c r="I22" s="5">
        <v>2.137895011752416</v>
      </c>
      <c r="K22" s="82" t="s">
        <v>111</v>
      </c>
      <c r="L22" s="82"/>
      <c r="M22" s="80"/>
      <c r="N22" s="80">
        <f t="shared" ref="N22:S22" si="10">N21-2</f>
        <v>3</v>
      </c>
      <c r="O22" s="80">
        <f t="shared" si="10"/>
        <v>3</v>
      </c>
      <c r="P22" s="80">
        <f t="shared" si="10"/>
        <v>3</v>
      </c>
      <c r="Q22" s="80">
        <f t="shared" si="10"/>
        <v>3</v>
      </c>
      <c r="R22" s="80">
        <f t="shared" si="10"/>
        <v>3</v>
      </c>
      <c r="S22" s="80">
        <f t="shared" si="10"/>
        <v>3</v>
      </c>
    </row>
    <row r="23">
      <c r="A23" s="18" t="s">
        <v>43</v>
      </c>
      <c r="B23" s="9">
        <v>0.09313138435</v>
      </c>
      <c r="C23" s="24">
        <v>0.3273</v>
      </c>
      <c r="D23" s="5">
        <v>1.011</v>
      </c>
      <c r="E23" s="5">
        <v>1.132</v>
      </c>
      <c r="F23" s="5">
        <v>1.305</v>
      </c>
      <c r="G23" s="5">
        <v>2.924</v>
      </c>
      <c r="H23" s="5">
        <v>2.527</v>
      </c>
      <c r="I23" s="5">
        <v>3.0889092575618697</v>
      </c>
      <c r="K23" s="82" t="s">
        <v>112</v>
      </c>
      <c r="L23" s="82"/>
      <c r="M23" s="80"/>
      <c r="N23" s="80">
        <f t="shared" ref="N23:S23" si="11">(ABS(N20)*SQRT(N21-2))/(SQRT(1-ABS(N20)^2))</f>
        <v>0.3135382261</v>
      </c>
      <c r="O23" s="80">
        <f t="shared" si="11"/>
        <v>0.6629061717</v>
      </c>
      <c r="P23" s="80">
        <f t="shared" si="11"/>
        <v>0.440850627</v>
      </c>
      <c r="Q23" s="80">
        <f t="shared" si="11"/>
        <v>0.02864622265</v>
      </c>
      <c r="R23" s="80">
        <f t="shared" si="11"/>
        <v>1.004988391</v>
      </c>
      <c r="S23" s="80">
        <f t="shared" si="11"/>
        <v>0.8874402109</v>
      </c>
    </row>
    <row r="24">
      <c r="A24" s="15" t="s">
        <v>44</v>
      </c>
      <c r="B24" s="9">
        <v>0.1909383996</v>
      </c>
      <c r="C24" s="24">
        <v>0.3162</v>
      </c>
      <c r="D24" s="5">
        <v>0.8718</v>
      </c>
      <c r="E24" s="5">
        <v>0.9305</v>
      </c>
      <c r="F24" s="5">
        <v>0.9432</v>
      </c>
      <c r="G24" s="5">
        <v>1.71</v>
      </c>
      <c r="H24" s="5">
        <v>2.097</v>
      </c>
      <c r="I24" s="5">
        <v>2.757115749525617</v>
      </c>
      <c r="K24" s="82" t="s">
        <v>113</v>
      </c>
      <c r="L24" s="82"/>
      <c r="M24" s="80"/>
      <c r="N24" s="80">
        <f t="shared" ref="N24:S24" si="12">TDIST(N23,N22,2)</f>
        <v>0.7744075224</v>
      </c>
      <c r="O24" s="80">
        <f t="shared" si="12"/>
        <v>0.554774366</v>
      </c>
      <c r="P24" s="80">
        <f t="shared" si="12"/>
        <v>0.6891559733</v>
      </c>
      <c r="Q24" s="80">
        <f t="shared" si="12"/>
        <v>0.9789458521</v>
      </c>
      <c r="R24" s="80">
        <f t="shared" si="12"/>
        <v>0.3889446765</v>
      </c>
      <c r="S24" s="80">
        <f t="shared" si="12"/>
        <v>0.4402093683</v>
      </c>
    </row>
    <row r="25">
      <c r="A25" s="21" t="s">
        <v>45</v>
      </c>
      <c r="B25" s="9">
        <v>0.2324619169</v>
      </c>
      <c r="C25" s="24">
        <v>0.8278</v>
      </c>
      <c r="D25" s="5">
        <v>0.7852</v>
      </c>
      <c r="E25" s="5">
        <v>0.7427</v>
      </c>
      <c r="F25" s="5">
        <v>0.8165</v>
      </c>
      <c r="G25" s="5">
        <v>1.229</v>
      </c>
      <c r="H25" s="5">
        <v>1.378</v>
      </c>
      <c r="I25" s="5">
        <v>0.9485382942739793</v>
      </c>
    </row>
    <row r="26">
      <c r="A26" s="23" t="s">
        <v>46</v>
      </c>
      <c r="B26" s="9">
        <v>0.06601541229</v>
      </c>
      <c r="C26" s="24">
        <v>0.2701</v>
      </c>
      <c r="D26" s="5">
        <v>0.8085</v>
      </c>
      <c r="E26" s="5">
        <v>0.8676</v>
      </c>
      <c r="F26" s="5">
        <v>0.8906</v>
      </c>
      <c r="G26" s="5">
        <v>1.063</v>
      </c>
      <c r="H26" s="5">
        <v>1.43</v>
      </c>
      <c r="I26" s="5">
        <v>2.9933358015549794</v>
      </c>
      <c r="K26" s="3" t="s">
        <v>2</v>
      </c>
      <c r="L26" s="1" t="s">
        <v>4</v>
      </c>
      <c r="M26" s="28" t="s">
        <v>59</v>
      </c>
      <c r="N26" s="4" t="s">
        <v>5</v>
      </c>
      <c r="O26" s="4" t="s">
        <v>8</v>
      </c>
      <c r="P26" s="4" t="s">
        <v>11</v>
      </c>
      <c r="Q26" s="4" t="s">
        <v>14</v>
      </c>
      <c r="R26" s="4" t="s">
        <v>17</v>
      </c>
      <c r="S26" s="61" t="s">
        <v>60</v>
      </c>
    </row>
    <row r="27">
      <c r="A27" s="21" t="s">
        <v>47</v>
      </c>
      <c r="B27" s="9">
        <v>0.2700707078</v>
      </c>
      <c r="C27" s="24">
        <v>0.2647</v>
      </c>
      <c r="D27" s="5">
        <v>0.7669</v>
      </c>
      <c r="E27" s="5">
        <v>0.7401</v>
      </c>
      <c r="F27" s="5">
        <v>0.7506</v>
      </c>
      <c r="G27" s="5">
        <v>1.125</v>
      </c>
      <c r="H27" s="5">
        <v>3.278</v>
      </c>
      <c r="I27" s="65">
        <v>2.89724216093691</v>
      </c>
      <c r="K27" s="8" t="s">
        <v>38</v>
      </c>
      <c r="L27" s="9">
        <v>0.4267010049</v>
      </c>
      <c r="M27" s="24">
        <v>0.4116</v>
      </c>
      <c r="N27" s="5">
        <v>0.8375</v>
      </c>
      <c r="O27" s="5">
        <v>0.7345</v>
      </c>
      <c r="P27" s="5">
        <v>0.7458</v>
      </c>
      <c r="Q27" s="5">
        <v>1.372</v>
      </c>
      <c r="R27" s="5">
        <v>1.702</v>
      </c>
      <c r="S27" s="5">
        <v>2.0347424684159376</v>
      </c>
    </row>
    <row r="28">
      <c r="K28" s="12" t="s">
        <v>39</v>
      </c>
      <c r="L28" s="13">
        <v>0.1307559024</v>
      </c>
      <c r="M28" s="24">
        <v>0.7125</v>
      </c>
      <c r="N28" s="5">
        <v>1.089</v>
      </c>
      <c r="O28" s="5">
        <v>1.202</v>
      </c>
      <c r="P28" s="5">
        <v>1.238</v>
      </c>
      <c r="Q28" s="5">
        <v>0.9413</v>
      </c>
      <c r="R28" s="5">
        <v>1.082</v>
      </c>
      <c r="S28" s="5">
        <v>1.528421052631579</v>
      </c>
    </row>
    <row r="29">
      <c r="A29" s="78" t="s">
        <v>114</v>
      </c>
      <c r="B29" s="79"/>
      <c r="C29" s="80"/>
      <c r="D29" s="80">
        <f t="shared" ref="D29:I29" si="13">CORREL($B$19:$B27,D19:D27)</f>
        <v>-0.5751407165</v>
      </c>
      <c r="E29" s="80">
        <f t="shared" si="13"/>
        <v>-0.7090397994</v>
      </c>
      <c r="F29" s="80">
        <f t="shared" si="13"/>
        <v>-0.7070183821</v>
      </c>
      <c r="G29" s="80">
        <f t="shared" si="13"/>
        <v>-0.07634238106</v>
      </c>
      <c r="H29" s="80">
        <f t="shared" si="13"/>
        <v>0.2791453158</v>
      </c>
      <c r="I29" s="80">
        <f t="shared" si="13"/>
        <v>-0.04751907673</v>
      </c>
      <c r="K29" s="15" t="s">
        <v>40</v>
      </c>
      <c r="L29" s="9">
        <v>0.1700325325</v>
      </c>
      <c r="M29" s="24">
        <v>1.0078</v>
      </c>
      <c r="N29" s="5">
        <v>1.183</v>
      </c>
      <c r="O29" s="5">
        <v>1.334</v>
      </c>
      <c r="P29" s="5">
        <v>1.279</v>
      </c>
      <c r="Q29" s="5">
        <v>0.9208</v>
      </c>
      <c r="R29" s="5">
        <v>1.205</v>
      </c>
      <c r="S29" s="5">
        <v>1.1738440166699742</v>
      </c>
    </row>
    <row r="30">
      <c r="A30" s="81" t="s">
        <v>110</v>
      </c>
      <c r="B30" s="82"/>
      <c r="C30" s="83"/>
      <c r="D30" s="83">
        <v>9.0</v>
      </c>
      <c r="E30" s="83">
        <v>9.0</v>
      </c>
      <c r="F30" s="83">
        <v>9.0</v>
      </c>
      <c r="G30" s="83">
        <v>9.0</v>
      </c>
      <c r="H30" s="83">
        <v>9.0</v>
      </c>
      <c r="I30" s="83">
        <v>9.0</v>
      </c>
      <c r="K30" s="15" t="s">
        <v>41</v>
      </c>
      <c r="L30" s="9">
        <v>0.1942806734</v>
      </c>
      <c r="M30" s="24">
        <v>0.3829</v>
      </c>
      <c r="N30" s="5">
        <v>0.8186</v>
      </c>
      <c r="O30" s="5">
        <v>0.7306</v>
      </c>
      <c r="P30" s="5">
        <v>0.7223</v>
      </c>
      <c r="Q30" s="5">
        <v>1.273</v>
      </c>
      <c r="R30" s="5">
        <v>1.744</v>
      </c>
      <c r="S30" s="5">
        <v>2.137895011752416</v>
      </c>
    </row>
    <row r="31">
      <c r="A31" s="82" t="s">
        <v>111</v>
      </c>
      <c r="B31" s="82"/>
      <c r="C31" s="80"/>
      <c r="D31" s="80">
        <f t="shared" ref="D31:I31" si="14">D30-2</f>
        <v>7</v>
      </c>
      <c r="E31" s="80">
        <f t="shared" si="14"/>
        <v>7</v>
      </c>
      <c r="F31" s="80">
        <f t="shared" si="14"/>
        <v>7</v>
      </c>
      <c r="G31" s="80">
        <f t="shared" si="14"/>
        <v>7</v>
      </c>
      <c r="H31" s="80">
        <f t="shared" si="14"/>
        <v>7</v>
      </c>
      <c r="I31" s="80">
        <f t="shared" si="14"/>
        <v>7</v>
      </c>
    </row>
    <row r="32">
      <c r="A32" s="82" t="s">
        <v>112</v>
      </c>
      <c r="B32" s="82"/>
      <c r="C32" s="80"/>
      <c r="D32" s="80">
        <f t="shared" ref="D32:I32" si="15">(ABS(D29)*SQRT(D30-2))/(SQRT(1-ABS(D29)^2))</f>
        <v>1.860119729</v>
      </c>
      <c r="E32" s="80">
        <f t="shared" si="15"/>
        <v>2.660276337</v>
      </c>
      <c r="F32" s="80">
        <f t="shared" si="15"/>
        <v>2.645089917</v>
      </c>
      <c r="G32" s="80">
        <f t="shared" si="15"/>
        <v>0.2025741346</v>
      </c>
      <c r="H32" s="80">
        <f t="shared" si="15"/>
        <v>0.7691225767</v>
      </c>
      <c r="I32" s="80">
        <f t="shared" si="15"/>
        <v>0.1258658464</v>
      </c>
      <c r="K32" s="78" t="s">
        <v>109</v>
      </c>
      <c r="L32" s="79"/>
      <c r="M32" s="80"/>
      <c r="N32" s="80">
        <f t="shared" ref="N32:S32" si="16">CORREL($L$27:$L$30,N27:N30)</f>
        <v>-0.6210569945</v>
      </c>
      <c r="O32" s="80">
        <f t="shared" si="16"/>
        <v>-0.6581848575</v>
      </c>
      <c r="P32" s="80">
        <f t="shared" si="16"/>
        <v>-0.6622116109</v>
      </c>
      <c r="Q32" s="80">
        <f t="shared" si="16"/>
        <v>0.8021812915</v>
      </c>
      <c r="R32" s="80">
        <f t="shared" si="16"/>
        <v>0.6659976714</v>
      </c>
      <c r="S32" s="80">
        <f t="shared" si="16"/>
        <v>0.5476762719</v>
      </c>
    </row>
    <row r="33">
      <c r="A33" s="82" t="s">
        <v>113</v>
      </c>
      <c r="B33" s="82"/>
      <c r="C33" s="80"/>
      <c r="D33" s="80">
        <f t="shared" ref="D33:I33" si="17">TDIST(D32,D31,2)</f>
        <v>0.1051929812</v>
      </c>
      <c r="E33" s="87">
        <f t="shared" si="17"/>
        <v>0.03245411797</v>
      </c>
      <c r="F33" s="80">
        <f t="shared" si="17"/>
        <v>0.03317734509</v>
      </c>
      <c r="G33" s="87">
        <f t="shared" si="17"/>
        <v>0.8452299448</v>
      </c>
      <c r="H33" s="80">
        <f t="shared" si="17"/>
        <v>0.4669737537</v>
      </c>
      <c r="I33" s="80">
        <f t="shared" si="17"/>
        <v>0.9033769067</v>
      </c>
      <c r="K33" s="81" t="s">
        <v>110</v>
      </c>
      <c r="L33" s="82"/>
      <c r="M33" s="83"/>
      <c r="N33" s="83">
        <v>4.0</v>
      </c>
      <c r="O33" s="83">
        <v>4.0</v>
      </c>
      <c r="P33" s="83">
        <v>4.0</v>
      </c>
      <c r="Q33" s="83">
        <v>4.0</v>
      </c>
      <c r="R33" s="83">
        <v>4.0</v>
      </c>
      <c r="S33" s="83">
        <v>4.0</v>
      </c>
    </row>
    <row r="34">
      <c r="K34" s="82" t="s">
        <v>111</v>
      </c>
      <c r="L34" s="82"/>
      <c r="M34" s="80"/>
      <c r="N34" s="80">
        <f t="shared" ref="N34:S34" si="18">N33-2</f>
        <v>2</v>
      </c>
      <c r="O34" s="80">
        <f t="shared" si="18"/>
        <v>2</v>
      </c>
      <c r="P34" s="80">
        <f t="shared" si="18"/>
        <v>2</v>
      </c>
      <c r="Q34" s="80">
        <f t="shared" si="18"/>
        <v>2</v>
      </c>
      <c r="R34" s="80">
        <f t="shared" si="18"/>
        <v>2</v>
      </c>
      <c r="S34" s="80">
        <f t="shared" si="18"/>
        <v>2</v>
      </c>
    </row>
    <row r="35">
      <c r="K35" s="82" t="s">
        <v>112</v>
      </c>
      <c r="L35" s="82"/>
      <c r="M35" s="80"/>
      <c r="N35" s="80">
        <f t="shared" ref="N35:S35" si="19">(ABS(N32)*SQRT(N33-2))/(SQRT(1-ABS(N32)^2))</f>
        <v>1.12062515</v>
      </c>
      <c r="O35" s="80">
        <f t="shared" si="19"/>
        <v>1.23637656</v>
      </c>
      <c r="P35" s="80">
        <f t="shared" si="19"/>
        <v>1.249816559</v>
      </c>
      <c r="Q35" s="80">
        <f t="shared" si="19"/>
        <v>1.900004403</v>
      </c>
      <c r="R35" s="80">
        <f t="shared" si="19"/>
        <v>1.262629018</v>
      </c>
      <c r="S35" s="80">
        <f t="shared" si="19"/>
        <v>0.9257083388</v>
      </c>
    </row>
    <row r="36">
      <c r="K36" s="82" t="s">
        <v>113</v>
      </c>
      <c r="L36" s="82"/>
      <c r="M36" s="80"/>
      <c r="N36" s="80">
        <f t="shared" ref="N36:S36" si="20">TDIST(N35,N34,2)</f>
        <v>0.3789430055</v>
      </c>
      <c r="O36" s="80">
        <f t="shared" si="20"/>
        <v>0.3418151425</v>
      </c>
      <c r="P36" s="80">
        <f t="shared" si="20"/>
        <v>0.3377883891</v>
      </c>
      <c r="Q36" s="80">
        <f t="shared" si="20"/>
        <v>0.1978187085</v>
      </c>
      <c r="R36" s="80">
        <f t="shared" si="20"/>
        <v>0.3340023286</v>
      </c>
      <c r="S36" s="80">
        <f t="shared" si="20"/>
        <v>0.4523237281</v>
      </c>
    </row>
    <row r="38">
      <c r="K38" s="3" t="s">
        <v>2</v>
      </c>
      <c r="L38" s="1" t="s">
        <v>4</v>
      </c>
      <c r="M38" s="4"/>
      <c r="N38" s="4" t="s">
        <v>5</v>
      </c>
      <c r="O38" s="4" t="s">
        <v>8</v>
      </c>
      <c r="P38" s="4" t="s">
        <v>11</v>
      </c>
      <c r="Q38" s="4" t="s">
        <v>14</v>
      </c>
      <c r="R38" s="4" t="s">
        <v>17</v>
      </c>
      <c r="S38" s="61" t="s">
        <v>60</v>
      </c>
    </row>
    <row r="39">
      <c r="K39" s="18" t="s">
        <v>43</v>
      </c>
      <c r="L39" s="9">
        <v>0.1548910863</v>
      </c>
      <c r="M39" s="24">
        <v>0.3273</v>
      </c>
      <c r="N39" s="5">
        <v>1.011</v>
      </c>
      <c r="O39" s="5">
        <v>1.132</v>
      </c>
      <c r="P39" s="5">
        <v>1.305</v>
      </c>
      <c r="Q39" s="5">
        <v>2.924</v>
      </c>
      <c r="R39" s="5">
        <v>2.527</v>
      </c>
      <c r="S39" s="5">
        <v>3.0889092575618697</v>
      </c>
    </row>
    <row r="40">
      <c r="K40" s="15" t="s">
        <v>44</v>
      </c>
      <c r="L40" s="9">
        <v>0.1909383996</v>
      </c>
      <c r="M40" s="24">
        <v>0.3162</v>
      </c>
      <c r="N40" s="5">
        <v>0.8718</v>
      </c>
      <c r="O40" s="5">
        <v>0.9305</v>
      </c>
      <c r="P40" s="5">
        <v>0.9432</v>
      </c>
      <c r="Q40" s="5">
        <v>1.71</v>
      </c>
      <c r="R40" s="5">
        <v>2.097</v>
      </c>
      <c r="S40" s="5">
        <v>2.757115749525617</v>
      </c>
    </row>
    <row r="41">
      <c r="K41" s="21" t="s">
        <v>45</v>
      </c>
      <c r="L41" s="9">
        <v>0.2324619169</v>
      </c>
      <c r="M41" s="24">
        <v>0.8278</v>
      </c>
      <c r="N41" s="5">
        <v>0.7852</v>
      </c>
      <c r="O41" s="5">
        <v>0.7427</v>
      </c>
      <c r="P41" s="5">
        <v>0.8165</v>
      </c>
      <c r="Q41" s="5">
        <v>1.229</v>
      </c>
      <c r="R41" s="5">
        <v>1.378</v>
      </c>
      <c r="S41" s="5">
        <v>0.9485382942739793</v>
      </c>
    </row>
    <row r="42">
      <c r="K42" s="23" t="s">
        <v>46</v>
      </c>
      <c r="L42" s="9">
        <v>0.1026992291</v>
      </c>
      <c r="M42" s="24">
        <v>0.2701</v>
      </c>
      <c r="N42" s="5">
        <v>0.8085</v>
      </c>
      <c r="O42" s="5">
        <v>0.8676</v>
      </c>
      <c r="P42" s="5">
        <v>0.8906</v>
      </c>
      <c r="Q42" s="5">
        <v>1.063</v>
      </c>
      <c r="R42" s="5">
        <v>1.43</v>
      </c>
      <c r="S42" s="5">
        <v>2.9933358015549794</v>
      </c>
    </row>
    <row r="43">
      <c r="K43" s="21" t="s">
        <v>47</v>
      </c>
      <c r="L43" s="9">
        <v>0.2700707078</v>
      </c>
      <c r="M43" s="24">
        <v>0.2647</v>
      </c>
      <c r="N43" s="5">
        <v>0.7669</v>
      </c>
      <c r="O43" s="5">
        <v>0.7401</v>
      </c>
      <c r="P43" s="5">
        <v>0.7506</v>
      </c>
      <c r="Q43" s="5">
        <v>1.125</v>
      </c>
      <c r="R43" s="5">
        <v>3.278</v>
      </c>
      <c r="S43" s="65">
        <v>2.89724216093691</v>
      </c>
    </row>
    <row r="45">
      <c r="K45" s="78" t="s">
        <v>109</v>
      </c>
      <c r="L45" s="79"/>
      <c r="M45" s="80"/>
      <c r="N45" s="80">
        <f t="shared" ref="N45:S45" si="21">CORREL($L$39:$L$43,N39:N43)</f>
        <v>-0.441139699</v>
      </c>
      <c r="O45" s="80">
        <f t="shared" si="21"/>
        <v>-0.5857968525</v>
      </c>
      <c r="P45" s="80">
        <f t="shared" si="21"/>
        <v>-0.5119877868</v>
      </c>
      <c r="Q45" s="80">
        <f t="shared" si="21"/>
        <v>-0.2624476306</v>
      </c>
      <c r="R45" s="80">
        <f t="shared" si="21"/>
        <v>0.5153238834</v>
      </c>
      <c r="S45" s="80">
        <f t="shared" si="21"/>
        <v>-0.4167366705</v>
      </c>
    </row>
    <row r="46">
      <c r="K46" s="81" t="s">
        <v>110</v>
      </c>
      <c r="L46" s="82"/>
      <c r="M46" s="83"/>
      <c r="N46" s="83">
        <v>5.0</v>
      </c>
      <c r="O46" s="83">
        <v>5.0</v>
      </c>
      <c r="P46" s="83">
        <v>5.0</v>
      </c>
      <c r="Q46" s="83">
        <v>5.0</v>
      </c>
      <c r="R46" s="83">
        <v>5.0</v>
      </c>
      <c r="S46" s="83">
        <v>5.0</v>
      </c>
    </row>
    <row r="47">
      <c r="K47" s="82" t="s">
        <v>111</v>
      </c>
      <c r="L47" s="82"/>
      <c r="M47" s="80"/>
      <c r="N47" s="80">
        <f t="shared" ref="N47:S47" si="22">N46-2</f>
        <v>3</v>
      </c>
      <c r="O47" s="80">
        <f t="shared" si="22"/>
        <v>3</v>
      </c>
      <c r="P47" s="80">
        <f t="shared" si="22"/>
        <v>3</v>
      </c>
      <c r="Q47" s="80">
        <f t="shared" si="22"/>
        <v>3</v>
      </c>
      <c r="R47" s="80">
        <f t="shared" si="22"/>
        <v>3</v>
      </c>
      <c r="S47" s="80">
        <f t="shared" si="22"/>
        <v>3</v>
      </c>
    </row>
    <row r="48">
      <c r="K48" s="82" t="s">
        <v>112</v>
      </c>
      <c r="L48" s="82"/>
      <c r="M48" s="80"/>
      <c r="N48" s="80">
        <f t="shared" ref="N48:S48" si="23">(ABS(N45)*SQRT(N46-2))/(SQRT(1-ABS(N45)^2))</f>
        <v>0.8513969671</v>
      </c>
      <c r="O48" s="80">
        <f t="shared" si="23"/>
        <v>1.25192176</v>
      </c>
      <c r="P48" s="80">
        <f t="shared" si="23"/>
        <v>1.032358984</v>
      </c>
      <c r="Q48" s="80">
        <f t="shared" si="23"/>
        <v>0.4710859662</v>
      </c>
      <c r="R48" s="80">
        <f t="shared" si="23"/>
        <v>1.041507386</v>
      </c>
      <c r="S48" s="80">
        <f t="shared" si="23"/>
        <v>0.7940455954</v>
      </c>
    </row>
    <row r="49">
      <c r="K49" s="82" t="s">
        <v>113</v>
      </c>
      <c r="L49" s="82"/>
      <c r="M49" s="80"/>
      <c r="N49" s="80">
        <f t="shared" ref="N49:S49" si="24">TDIST(N48,N47,2)</f>
        <v>0.4571136079</v>
      </c>
      <c r="O49" s="80">
        <f t="shared" si="24"/>
        <v>0.2993193299</v>
      </c>
      <c r="P49" s="80">
        <f t="shared" si="24"/>
        <v>0.3778371786</v>
      </c>
      <c r="Q49" s="80">
        <f t="shared" si="24"/>
        <v>0.6697180136</v>
      </c>
      <c r="R49" s="80">
        <f t="shared" si="24"/>
        <v>0.3741927136</v>
      </c>
      <c r="S49" s="80">
        <f t="shared" si="24"/>
        <v>0.4851799583</v>
      </c>
    </row>
    <row r="5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</row>
    <row r="52">
      <c r="A52" s="3" t="s">
        <v>2</v>
      </c>
      <c r="B52" s="1" t="s">
        <v>50</v>
      </c>
      <c r="C52" s="4"/>
      <c r="D52" s="4" t="s">
        <v>5</v>
      </c>
      <c r="E52" s="4" t="s">
        <v>8</v>
      </c>
      <c r="F52" s="4" t="s">
        <v>11</v>
      </c>
      <c r="G52" s="4" t="s">
        <v>14</v>
      </c>
      <c r="H52" s="4" t="s">
        <v>17</v>
      </c>
      <c r="I52" s="4"/>
      <c r="K52" s="3" t="s">
        <v>2</v>
      </c>
      <c r="L52" s="1" t="s">
        <v>3</v>
      </c>
      <c r="M52" s="4"/>
      <c r="N52" s="4" t="s">
        <v>5</v>
      </c>
      <c r="O52" s="4" t="s">
        <v>8</v>
      </c>
      <c r="P52" s="4" t="s">
        <v>11</v>
      </c>
      <c r="Q52" s="4" t="s">
        <v>14</v>
      </c>
      <c r="R52" s="4" t="s">
        <v>17</v>
      </c>
      <c r="S52" s="4"/>
    </row>
    <row r="53">
      <c r="A53" s="8" t="s">
        <v>38</v>
      </c>
      <c r="B53" s="9">
        <v>0.1774971219072052</v>
      </c>
      <c r="C53" s="5"/>
      <c r="D53" s="5">
        <v>0.8375</v>
      </c>
      <c r="E53" s="5">
        <v>0.7345</v>
      </c>
      <c r="F53" s="5">
        <v>0.7458</v>
      </c>
      <c r="G53" s="5">
        <v>1.372</v>
      </c>
      <c r="H53" s="5">
        <v>1.702</v>
      </c>
      <c r="I53" s="5"/>
      <c r="K53" s="8" t="s">
        <v>38</v>
      </c>
      <c r="L53" s="9">
        <v>0.1319780684</v>
      </c>
      <c r="M53" s="5"/>
      <c r="N53" s="5">
        <v>0.8375</v>
      </c>
      <c r="O53" s="5">
        <v>0.7345</v>
      </c>
      <c r="P53" s="5">
        <v>0.7458</v>
      </c>
      <c r="Q53" s="5">
        <v>1.372</v>
      </c>
      <c r="R53" s="5">
        <v>1.702</v>
      </c>
      <c r="S53" s="5"/>
    </row>
    <row r="54">
      <c r="A54" s="12" t="s">
        <v>39</v>
      </c>
      <c r="B54" s="13">
        <v>0.24839518369828134</v>
      </c>
      <c r="C54" s="5"/>
      <c r="D54" s="5">
        <v>1.089</v>
      </c>
      <c r="E54" s="5">
        <v>1.202</v>
      </c>
      <c r="F54" s="5">
        <v>1.238</v>
      </c>
      <c r="G54" s="5">
        <v>0.9413</v>
      </c>
      <c r="H54" s="5">
        <v>1.082</v>
      </c>
      <c r="I54" s="5"/>
      <c r="K54" s="12" t="s">
        <v>39</v>
      </c>
      <c r="L54" s="13">
        <v>0.09552309187</v>
      </c>
      <c r="M54" s="5"/>
      <c r="N54" s="5">
        <v>1.089</v>
      </c>
      <c r="O54" s="5">
        <v>1.202</v>
      </c>
      <c r="P54" s="5">
        <v>1.238</v>
      </c>
      <c r="Q54" s="5">
        <v>0.9413</v>
      </c>
      <c r="R54" s="5">
        <v>1.082</v>
      </c>
      <c r="S54" s="5"/>
    </row>
    <row r="55">
      <c r="A55" s="15" t="s">
        <v>40</v>
      </c>
      <c r="B55" s="9">
        <v>0.15424366083848098</v>
      </c>
      <c r="C55" s="5"/>
      <c r="D55" s="5">
        <v>1.183</v>
      </c>
      <c r="E55" s="5">
        <v>1.334</v>
      </c>
      <c r="F55" s="5">
        <v>1.279</v>
      </c>
      <c r="G55" s="5">
        <v>0.9208</v>
      </c>
      <c r="H55" s="5">
        <v>1.205</v>
      </c>
      <c r="I55" s="5"/>
      <c r="K55" s="15" t="s">
        <v>40</v>
      </c>
      <c r="L55" s="9">
        <v>0.1283341581</v>
      </c>
      <c r="M55" s="5"/>
      <c r="N55" s="5">
        <v>1.183</v>
      </c>
      <c r="O55" s="5">
        <v>1.334</v>
      </c>
      <c r="P55" s="5">
        <v>1.279</v>
      </c>
      <c r="Q55" s="5">
        <v>0.9208</v>
      </c>
      <c r="R55" s="5">
        <v>1.205</v>
      </c>
      <c r="S55" s="5"/>
    </row>
    <row r="56">
      <c r="A56" s="15" t="s">
        <v>41</v>
      </c>
      <c r="B56" s="9">
        <v>0.14559684277323293</v>
      </c>
      <c r="C56" s="5"/>
      <c r="D56" s="5">
        <v>0.8186</v>
      </c>
      <c r="E56" s="5">
        <v>0.7306</v>
      </c>
      <c r="F56" s="5">
        <v>0.7223</v>
      </c>
      <c r="G56" s="5">
        <v>1.273</v>
      </c>
      <c r="H56" s="5">
        <v>1.744</v>
      </c>
      <c r="I56" s="5"/>
      <c r="K56" s="15" t="s">
        <v>41</v>
      </c>
      <c r="L56" s="9">
        <v>0.1069999816</v>
      </c>
      <c r="M56" s="5"/>
      <c r="N56" s="5">
        <v>0.8186</v>
      </c>
      <c r="O56" s="5">
        <v>0.7306</v>
      </c>
      <c r="P56" s="5">
        <v>0.7223</v>
      </c>
      <c r="Q56" s="5">
        <v>1.273</v>
      </c>
      <c r="R56" s="5">
        <v>1.744</v>
      </c>
      <c r="S56" s="5"/>
    </row>
    <row r="57">
      <c r="A57" s="18" t="s">
        <v>43</v>
      </c>
      <c r="B57" s="19">
        <v>0.0589472885522533</v>
      </c>
      <c r="C57" s="5"/>
      <c r="D57" s="5">
        <v>1.011</v>
      </c>
      <c r="E57" s="5">
        <v>1.132</v>
      </c>
      <c r="F57" s="5">
        <v>1.305</v>
      </c>
      <c r="G57" s="5">
        <v>2.924</v>
      </c>
      <c r="H57" s="5">
        <v>2.527</v>
      </c>
      <c r="I57" s="5"/>
      <c r="K57" s="5"/>
      <c r="L57" s="5"/>
      <c r="M57" s="5"/>
      <c r="N57" s="5"/>
      <c r="O57" s="5"/>
      <c r="P57" s="5"/>
      <c r="Q57" s="5"/>
      <c r="R57" s="5"/>
      <c r="S57" s="5"/>
    </row>
    <row r="58">
      <c r="A58" s="15" t="s">
        <v>44</v>
      </c>
      <c r="B58" s="9">
        <v>0.06537200167157688</v>
      </c>
      <c r="C58" s="5"/>
      <c r="D58" s="5">
        <v>0.8718</v>
      </c>
      <c r="E58" s="5">
        <v>0.9305</v>
      </c>
      <c r="F58" s="5">
        <v>0.9432</v>
      </c>
      <c r="G58" s="5">
        <v>1.71</v>
      </c>
      <c r="H58" s="5">
        <v>2.097</v>
      </c>
      <c r="I58" s="5"/>
      <c r="K58" s="78" t="s">
        <v>109</v>
      </c>
      <c r="L58" s="79"/>
      <c r="M58" s="80"/>
      <c r="N58" s="80">
        <f t="shared" ref="N58:R58" si="25">CORREL($L53:$L56,N53:N56)</f>
        <v>-0.05791022482</v>
      </c>
      <c r="O58" s="80">
        <f t="shared" si="25"/>
        <v>-0.1120137805</v>
      </c>
      <c r="P58" s="80">
        <f t="shared" si="25"/>
        <v>-0.1894456321</v>
      </c>
      <c r="Q58" s="80">
        <f t="shared" si="25"/>
        <v>0.3219926469</v>
      </c>
      <c r="R58" s="80">
        <f t="shared" si="25"/>
        <v>0.3323777917</v>
      </c>
      <c r="S58" s="80"/>
    </row>
    <row r="59">
      <c r="A59" s="21" t="s">
        <v>45</v>
      </c>
      <c r="B59" s="9">
        <v>0.1075591262264111</v>
      </c>
      <c r="C59" s="5"/>
      <c r="D59" s="5">
        <v>0.7852</v>
      </c>
      <c r="E59" s="5">
        <v>0.7427</v>
      </c>
      <c r="F59" s="5">
        <v>0.8165</v>
      </c>
      <c r="G59" s="5">
        <v>1.229</v>
      </c>
      <c r="H59" s="5">
        <v>1.378</v>
      </c>
      <c r="I59" s="5"/>
      <c r="K59" s="81" t="s">
        <v>110</v>
      </c>
      <c r="L59" s="82"/>
      <c r="M59" s="83"/>
      <c r="N59" s="83">
        <v>4.0</v>
      </c>
      <c r="O59" s="83">
        <v>4.0</v>
      </c>
      <c r="P59" s="83">
        <v>4.0</v>
      </c>
      <c r="Q59" s="83">
        <v>4.0</v>
      </c>
      <c r="R59" s="83">
        <v>4.0</v>
      </c>
      <c r="S59" s="83"/>
    </row>
    <row r="60">
      <c r="A60" s="23" t="s">
        <v>46</v>
      </c>
      <c r="B60" s="9">
        <v>0.026304291836906135</v>
      </c>
      <c r="C60" s="5"/>
      <c r="D60" s="5">
        <v>0.8085</v>
      </c>
      <c r="E60" s="5">
        <v>0.8676</v>
      </c>
      <c r="F60" s="5">
        <v>0.8906</v>
      </c>
      <c r="G60" s="5">
        <v>1.063</v>
      </c>
      <c r="H60" s="5">
        <v>1.43</v>
      </c>
      <c r="I60" s="5"/>
      <c r="K60" s="82" t="s">
        <v>111</v>
      </c>
      <c r="L60" s="82"/>
      <c r="M60" s="80"/>
      <c r="N60" s="80">
        <f t="shared" ref="N60:R60" si="26">N59-2</f>
        <v>2</v>
      </c>
      <c r="O60" s="80">
        <f t="shared" si="26"/>
        <v>2</v>
      </c>
      <c r="P60" s="80">
        <f t="shared" si="26"/>
        <v>2</v>
      </c>
      <c r="Q60" s="80">
        <f t="shared" si="26"/>
        <v>2</v>
      </c>
      <c r="R60" s="80">
        <f t="shared" si="26"/>
        <v>2</v>
      </c>
      <c r="S60" s="80"/>
    </row>
    <row r="61">
      <c r="A61" s="21" t="s">
        <v>47</v>
      </c>
      <c r="B61" s="9">
        <v>0.1805620049814281</v>
      </c>
      <c r="C61" s="5"/>
      <c r="D61" s="5">
        <v>0.7669</v>
      </c>
      <c r="E61" s="5">
        <v>0.7401</v>
      </c>
      <c r="F61" s="5">
        <v>0.7506</v>
      </c>
      <c r="G61" s="5">
        <v>1.125</v>
      </c>
      <c r="H61" s="5">
        <v>3.278</v>
      </c>
      <c r="I61" s="5"/>
      <c r="K61" s="82" t="s">
        <v>112</v>
      </c>
      <c r="L61" s="82"/>
      <c r="M61" s="80"/>
      <c r="N61" s="80">
        <f t="shared" ref="N61:R61" si="27">(ABS(N58)*SQRT(N59-2))/(SQRT(1-ABS(N58)^2))</f>
        <v>0.08203509707</v>
      </c>
      <c r="O61" s="80">
        <f t="shared" si="27"/>
        <v>0.1594146593</v>
      </c>
      <c r="P61" s="80">
        <f t="shared" si="27"/>
        <v>0.2728577045</v>
      </c>
      <c r="Q61" s="80">
        <f t="shared" si="27"/>
        <v>0.4809824501</v>
      </c>
      <c r="R61" s="80">
        <f t="shared" si="27"/>
        <v>0.4983883888</v>
      </c>
      <c r="S61" s="80"/>
    </row>
    <row r="62">
      <c r="K62" s="82" t="s">
        <v>113</v>
      </c>
      <c r="L62" s="82"/>
      <c r="M62" s="80"/>
      <c r="N62" s="80">
        <f t="shared" ref="N62:R62" si="28">TDIST(N61,N60,2)</f>
        <v>0.9420897752</v>
      </c>
      <c r="O62" s="80">
        <f t="shared" si="28"/>
        <v>0.8879862195</v>
      </c>
      <c r="P62" s="80">
        <f t="shared" si="28"/>
        <v>0.8105543679</v>
      </c>
      <c r="Q62" s="80">
        <f t="shared" si="28"/>
        <v>0.6780073531</v>
      </c>
      <c r="R62" s="80">
        <f t="shared" si="28"/>
        <v>0.6676222083</v>
      </c>
      <c r="S62" s="80"/>
    </row>
    <row r="63">
      <c r="A63" s="78" t="s">
        <v>109</v>
      </c>
      <c r="B63" s="79"/>
      <c r="C63" s="80"/>
      <c r="D63" s="80">
        <f>CORREL($B53:B61,D53:D61)</f>
        <v>0.2875165949</v>
      </c>
      <c r="E63" s="80">
        <f t="shared" ref="E63:H63" si="29">CORREL($B53:$B61,E53:E61)</f>
        <v>0.1240786002</v>
      </c>
      <c r="F63" s="80">
        <f t="shared" si="29"/>
        <v>0.02329985658</v>
      </c>
      <c r="G63" s="80">
        <f t="shared" si="29"/>
        <v>-0.4900762316</v>
      </c>
      <c r="H63" s="80">
        <f t="shared" si="29"/>
        <v>-0.1326371622</v>
      </c>
      <c r="I63" s="80"/>
    </row>
    <row r="64">
      <c r="A64" s="81" t="s">
        <v>110</v>
      </c>
      <c r="B64" s="82"/>
      <c r="C64" s="83"/>
      <c r="D64" s="83">
        <v>9.0</v>
      </c>
      <c r="E64" s="83">
        <v>9.0</v>
      </c>
      <c r="F64" s="83">
        <v>9.0</v>
      </c>
      <c r="G64" s="83">
        <v>9.0</v>
      </c>
      <c r="H64" s="83">
        <v>9.0</v>
      </c>
      <c r="I64" s="83"/>
      <c r="K64" s="3" t="s">
        <v>2</v>
      </c>
      <c r="L64" s="1" t="s">
        <v>3</v>
      </c>
      <c r="M64" s="4"/>
      <c r="N64" s="4" t="s">
        <v>5</v>
      </c>
      <c r="O64" s="4" t="s">
        <v>8</v>
      </c>
      <c r="P64" s="4" t="s">
        <v>11</v>
      </c>
      <c r="Q64" s="4" t="s">
        <v>14</v>
      </c>
      <c r="R64" s="4" t="s">
        <v>17</v>
      </c>
      <c r="S64" s="4"/>
    </row>
    <row r="65">
      <c r="A65" s="82" t="s">
        <v>111</v>
      </c>
      <c r="B65" s="82"/>
      <c r="C65" s="80"/>
      <c r="D65" s="80">
        <f t="shared" ref="D65:H65" si="30">D64-2</f>
        <v>7</v>
      </c>
      <c r="E65" s="80">
        <f t="shared" si="30"/>
        <v>7</v>
      </c>
      <c r="F65" s="80">
        <f t="shared" si="30"/>
        <v>7</v>
      </c>
      <c r="G65" s="80">
        <f t="shared" si="30"/>
        <v>7</v>
      </c>
      <c r="H65" s="80">
        <f t="shared" si="30"/>
        <v>7</v>
      </c>
      <c r="I65" s="80"/>
      <c r="K65" s="18" t="s">
        <v>43</v>
      </c>
      <c r="L65" s="19">
        <v>0.1466949696</v>
      </c>
      <c r="M65" s="5"/>
      <c r="N65" s="5">
        <v>1.011</v>
      </c>
      <c r="O65" s="5">
        <v>1.132</v>
      </c>
      <c r="P65" s="5">
        <v>1.305</v>
      </c>
      <c r="Q65" s="5">
        <v>2.924</v>
      </c>
      <c r="R65" s="5">
        <v>2.527</v>
      </c>
      <c r="S65" s="5"/>
    </row>
    <row r="66">
      <c r="A66" s="82" t="s">
        <v>112</v>
      </c>
      <c r="B66" s="82"/>
      <c r="C66" s="80"/>
      <c r="D66" s="80">
        <f t="shared" ref="D66:H66" si="31">(ABS(D63)*SQRT(D64-2))/(SQRT(1-ABS(D63)^2))</f>
        <v>0.7942333918</v>
      </c>
      <c r="E66" s="80">
        <f t="shared" si="31"/>
        <v>0.3308377029</v>
      </c>
      <c r="F66" s="80">
        <f t="shared" si="31"/>
        <v>0.06166236609</v>
      </c>
      <c r="G66" s="80">
        <f t="shared" si="31"/>
        <v>1.487495938</v>
      </c>
      <c r="H66" s="80">
        <f t="shared" si="31"/>
        <v>0.3540531255</v>
      </c>
      <c r="I66" s="80"/>
      <c r="K66" s="15" t="s">
        <v>44</v>
      </c>
      <c r="L66" s="9">
        <v>0.1483577846</v>
      </c>
      <c r="M66" s="5"/>
      <c r="N66" s="5">
        <v>0.8718</v>
      </c>
      <c r="O66" s="5">
        <v>0.9305</v>
      </c>
      <c r="P66" s="5">
        <v>0.9432</v>
      </c>
      <c r="Q66" s="5">
        <v>1.71</v>
      </c>
      <c r="R66" s="5">
        <v>2.097</v>
      </c>
      <c r="S66" s="5"/>
    </row>
    <row r="67">
      <c r="A67" s="82" t="s">
        <v>113</v>
      </c>
      <c r="B67" s="82"/>
      <c r="C67" s="80"/>
      <c r="D67" s="80">
        <f t="shared" ref="D67:H67" si="32">TDIST(D66,D65,2)</f>
        <v>0.4531393601</v>
      </c>
      <c r="E67" s="80">
        <f t="shared" si="32"/>
        <v>0.7504496701</v>
      </c>
      <c r="F67" s="80">
        <f t="shared" si="32"/>
        <v>0.9525553905</v>
      </c>
      <c r="G67" s="80">
        <f t="shared" si="32"/>
        <v>0.1804818016</v>
      </c>
      <c r="H67" s="80">
        <f t="shared" si="32"/>
        <v>0.7337238589</v>
      </c>
      <c r="I67" s="80"/>
      <c r="K67" s="21" t="s">
        <v>45</v>
      </c>
      <c r="L67" s="9">
        <v>0.1907224327</v>
      </c>
      <c r="M67" s="5"/>
      <c r="N67" s="5">
        <v>0.7852</v>
      </c>
      <c r="O67" s="5">
        <v>0.7427</v>
      </c>
      <c r="P67" s="5">
        <v>0.8165</v>
      </c>
      <c r="Q67" s="5">
        <v>1.229</v>
      </c>
      <c r="R67" s="5">
        <v>1.378</v>
      </c>
      <c r="S67" s="5"/>
    </row>
    <row r="68">
      <c r="K68" s="23" t="s">
        <v>46</v>
      </c>
      <c r="L68" s="9">
        <v>0.06382867337</v>
      </c>
      <c r="M68" s="5"/>
      <c r="N68" s="5">
        <v>0.8085</v>
      </c>
      <c r="O68" s="5">
        <v>0.8676</v>
      </c>
      <c r="P68" s="5">
        <v>0.8906</v>
      </c>
      <c r="Q68" s="5">
        <v>1.063</v>
      </c>
      <c r="R68" s="5">
        <v>1.43</v>
      </c>
      <c r="S68" s="5"/>
    </row>
    <row r="69">
      <c r="A69" s="3" t="s">
        <v>2</v>
      </c>
      <c r="B69" s="1" t="s">
        <v>51</v>
      </c>
      <c r="C69" s="4"/>
      <c r="D69" s="4" t="s">
        <v>5</v>
      </c>
      <c r="E69" s="4" t="s">
        <v>8</v>
      </c>
      <c r="F69" s="4" t="s">
        <v>11</v>
      </c>
      <c r="G69" s="4" t="s">
        <v>14</v>
      </c>
      <c r="H69" s="4" t="s">
        <v>17</v>
      </c>
      <c r="I69" s="4"/>
      <c r="K69" s="21" t="s">
        <v>47</v>
      </c>
      <c r="L69" s="9">
        <v>0.2001917725</v>
      </c>
      <c r="M69" s="5"/>
      <c r="N69" s="5">
        <v>0.7669</v>
      </c>
      <c r="O69" s="5">
        <v>0.7401</v>
      </c>
      <c r="P69" s="5">
        <v>0.7506</v>
      </c>
      <c r="Q69" s="5">
        <v>1.125</v>
      </c>
      <c r="R69" s="5">
        <v>3.278</v>
      </c>
      <c r="S69" s="5"/>
    </row>
    <row r="70">
      <c r="A70" s="8" t="s">
        <v>38</v>
      </c>
      <c r="B70" s="9">
        <v>1.034707570923281</v>
      </c>
      <c r="C70" s="5"/>
      <c r="D70" s="5">
        <v>0.8375</v>
      </c>
      <c r="E70" s="5">
        <v>0.7345</v>
      </c>
      <c r="F70" s="5">
        <v>0.7458</v>
      </c>
      <c r="G70" s="5">
        <v>1.372</v>
      </c>
      <c r="H70" s="5">
        <v>1.702</v>
      </c>
      <c r="I70" s="5"/>
      <c r="M70" s="85"/>
      <c r="N70" s="85" t="s">
        <v>5</v>
      </c>
      <c r="O70" s="85" t="s">
        <v>8</v>
      </c>
      <c r="P70" s="85" t="s">
        <v>11</v>
      </c>
      <c r="Q70" s="85" t="s">
        <v>14</v>
      </c>
    </row>
    <row r="71">
      <c r="A71" s="12" t="s">
        <v>39</v>
      </c>
      <c r="B71" s="13">
        <v>0.2195404080551163</v>
      </c>
      <c r="C71" s="5"/>
      <c r="D71" s="5">
        <v>1.089</v>
      </c>
      <c r="E71" s="5">
        <v>1.202</v>
      </c>
      <c r="F71" s="5">
        <v>1.238</v>
      </c>
      <c r="G71" s="5">
        <v>0.9413</v>
      </c>
      <c r="H71" s="5">
        <v>1.082</v>
      </c>
      <c r="I71" s="5"/>
      <c r="K71" s="78" t="s">
        <v>109</v>
      </c>
      <c r="L71" s="79"/>
      <c r="M71" s="80"/>
      <c r="N71" s="80">
        <f t="shared" ref="N71:R71" si="33">CORREL($L65:$L69,N65:N69)</f>
        <v>-0.1781264151</v>
      </c>
      <c r="O71" s="80">
        <f t="shared" si="33"/>
        <v>-0.3574439112</v>
      </c>
      <c r="P71" s="80">
        <f t="shared" si="33"/>
        <v>-0.2466608719</v>
      </c>
      <c r="Q71" s="80">
        <f t="shared" si="33"/>
        <v>0.01653664284</v>
      </c>
      <c r="R71" s="80">
        <f t="shared" si="33"/>
        <v>0.5018671486</v>
      </c>
      <c r="S71" s="80"/>
    </row>
    <row r="72">
      <c r="A72" s="15" t="s">
        <v>40</v>
      </c>
      <c r="B72" s="9">
        <v>0.06439486454379359</v>
      </c>
      <c r="C72" s="5"/>
      <c r="D72" s="5">
        <v>1.183</v>
      </c>
      <c r="E72" s="5">
        <v>1.334</v>
      </c>
      <c r="F72" s="5">
        <v>1.279</v>
      </c>
      <c r="G72" s="5">
        <v>0.9208</v>
      </c>
      <c r="H72" s="5">
        <v>1.205</v>
      </c>
      <c r="I72" s="5"/>
      <c r="K72" s="81" t="s">
        <v>110</v>
      </c>
      <c r="L72" s="82"/>
      <c r="M72" s="83"/>
      <c r="N72" s="83">
        <v>5.0</v>
      </c>
      <c r="O72" s="83">
        <v>5.0</v>
      </c>
      <c r="P72" s="83">
        <v>5.0</v>
      </c>
      <c r="Q72" s="83">
        <v>5.0</v>
      </c>
      <c r="R72" s="83">
        <v>5.0</v>
      </c>
      <c r="S72" s="83"/>
    </row>
    <row r="73">
      <c r="A73" s="15" t="s">
        <v>41</v>
      </c>
      <c r="B73" s="9">
        <v>0.29191291661337476</v>
      </c>
      <c r="C73" s="5"/>
      <c r="D73" s="5">
        <v>0.8186</v>
      </c>
      <c r="E73" s="5">
        <v>0.7306</v>
      </c>
      <c r="F73" s="5">
        <v>0.7223</v>
      </c>
      <c r="G73" s="5">
        <v>1.273</v>
      </c>
      <c r="H73" s="5">
        <v>1.744</v>
      </c>
      <c r="I73" s="5"/>
      <c r="K73" s="82" t="s">
        <v>111</v>
      </c>
      <c r="L73" s="82"/>
      <c r="M73" s="80"/>
      <c r="N73" s="80">
        <f t="shared" ref="N73:R73" si="34">N72-2</f>
        <v>3</v>
      </c>
      <c r="O73" s="80">
        <f t="shared" si="34"/>
        <v>3</v>
      </c>
      <c r="P73" s="80">
        <f t="shared" si="34"/>
        <v>3</v>
      </c>
      <c r="Q73" s="80">
        <f t="shared" si="34"/>
        <v>3</v>
      </c>
      <c r="R73" s="80">
        <f t="shared" si="34"/>
        <v>3</v>
      </c>
      <c r="S73" s="80"/>
    </row>
    <row r="74">
      <c r="A74" s="18" t="s">
        <v>43</v>
      </c>
      <c r="B74" s="9">
        <v>0.12510805378360584</v>
      </c>
      <c r="C74" s="5"/>
      <c r="D74" s="5">
        <v>1.011</v>
      </c>
      <c r="E74" s="5">
        <v>1.132</v>
      </c>
      <c r="F74" s="5">
        <v>1.305</v>
      </c>
      <c r="G74" s="5">
        <v>2.924</v>
      </c>
      <c r="H74" s="5">
        <v>2.527</v>
      </c>
      <c r="I74" s="5"/>
      <c r="K74" s="82" t="s">
        <v>112</v>
      </c>
      <c r="L74" s="82"/>
      <c r="M74" s="80"/>
      <c r="N74" s="80">
        <f t="shared" ref="N74:R74" si="35">(ABS(N71)*SQRT(N72-2))/(SQRT(1-ABS(N71)^2))</f>
        <v>0.3135382261</v>
      </c>
      <c r="O74" s="80">
        <f t="shared" si="35"/>
        <v>0.6629061717</v>
      </c>
      <c r="P74" s="80">
        <f t="shared" si="35"/>
        <v>0.440850627</v>
      </c>
      <c r="Q74" s="80">
        <f t="shared" si="35"/>
        <v>0.02864622265</v>
      </c>
      <c r="R74" s="80">
        <f t="shared" si="35"/>
        <v>1.004988391</v>
      </c>
      <c r="S74" s="80"/>
    </row>
    <row r="75">
      <c r="A75" s="15" t="s">
        <v>44</v>
      </c>
      <c r="B75" s="9">
        <v>0.2706910165316947</v>
      </c>
      <c r="C75" s="5"/>
      <c r="D75" s="5">
        <v>0.8718</v>
      </c>
      <c r="E75" s="5">
        <v>0.9305</v>
      </c>
      <c r="F75" s="5">
        <v>0.9432</v>
      </c>
      <c r="G75" s="5">
        <v>1.71</v>
      </c>
      <c r="H75" s="5">
        <v>2.097</v>
      </c>
      <c r="I75" s="5"/>
      <c r="K75" s="82" t="s">
        <v>113</v>
      </c>
      <c r="L75" s="82"/>
      <c r="M75" s="80"/>
      <c r="N75" s="80">
        <f t="shared" ref="N75:R75" si="36">TDIST(N74,N73,2)</f>
        <v>0.7744075224</v>
      </c>
      <c r="O75" s="80">
        <f t="shared" si="36"/>
        <v>0.554774366</v>
      </c>
      <c r="P75" s="80">
        <f t="shared" si="36"/>
        <v>0.6891559733</v>
      </c>
      <c r="Q75" s="80">
        <f t="shared" si="36"/>
        <v>0.9789458521</v>
      </c>
      <c r="R75" s="80">
        <f t="shared" si="36"/>
        <v>0.3889446765</v>
      </c>
      <c r="S75" s="80"/>
    </row>
    <row r="76">
      <c r="A76" s="21" t="s">
        <v>45</v>
      </c>
      <c r="B76" s="9">
        <v>0.3632000769234108</v>
      </c>
      <c r="C76" s="5"/>
      <c r="D76" s="5">
        <v>0.7852</v>
      </c>
      <c r="E76" s="5">
        <v>0.7427</v>
      </c>
      <c r="F76" s="5">
        <v>0.8165</v>
      </c>
      <c r="G76" s="5">
        <v>1.229</v>
      </c>
      <c r="H76" s="5">
        <v>1.378</v>
      </c>
      <c r="I76" s="5"/>
    </row>
    <row r="77">
      <c r="A77" s="23" t="s">
        <v>46</v>
      </c>
      <c r="B77" s="9">
        <v>0.08375560662056092</v>
      </c>
      <c r="C77" s="5"/>
      <c r="D77" s="5">
        <v>0.8085</v>
      </c>
      <c r="E77" s="5">
        <v>0.8676</v>
      </c>
      <c r="F77" s="5">
        <v>0.8906</v>
      </c>
      <c r="G77" s="5">
        <v>1.063</v>
      </c>
      <c r="H77" s="5">
        <v>1.43</v>
      </c>
      <c r="I77" s="5"/>
      <c r="K77" s="3" t="s">
        <v>2</v>
      </c>
      <c r="L77" s="1" t="s">
        <v>4</v>
      </c>
      <c r="M77" s="4"/>
      <c r="N77" s="4" t="s">
        <v>5</v>
      </c>
      <c r="O77" s="4" t="s">
        <v>8</v>
      </c>
      <c r="P77" s="4" t="s">
        <v>11</v>
      </c>
      <c r="Q77" s="4" t="s">
        <v>14</v>
      </c>
      <c r="R77" s="4" t="s">
        <v>17</v>
      </c>
      <c r="S77" s="4"/>
    </row>
    <row r="78">
      <c r="A78" s="21" t="s">
        <v>47</v>
      </c>
      <c r="B78" s="9">
        <v>0.480821906719774</v>
      </c>
      <c r="C78" s="5"/>
      <c r="D78" s="5">
        <v>0.7669</v>
      </c>
      <c r="E78" s="5">
        <v>0.7401</v>
      </c>
      <c r="F78" s="5">
        <v>0.7506</v>
      </c>
      <c r="G78" s="5">
        <v>1.125</v>
      </c>
      <c r="H78" s="5">
        <v>3.278</v>
      </c>
      <c r="I78" s="5"/>
      <c r="K78" s="8" t="s">
        <v>38</v>
      </c>
      <c r="L78" s="9">
        <v>0.4267010049</v>
      </c>
      <c r="M78" s="5"/>
      <c r="N78" s="5">
        <v>0.8375</v>
      </c>
      <c r="O78" s="5">
        <v>0.7345</v>
      </c>
      <c r="P78" s="5">
        <v>0.7458</v>
      </c>
      <c r="Q78" s="5">
        <v>1.372</v>
      </c>
      <c r="R78" s="5">
        <v>1.702</v>
      </c>
      <c r="S78" s="5"/>
    </row>
    <row r="79">
      <c r="K79" s="12" t="s">
        <v>39</v>
      </c>
      <c r="L79" s="13">
        <v>0.1307559024</v>
      </c>
      <c r="M79" s="5"/>
      <c r="N79" s="5">
        <v>1.089</v>
      </c>
      <c r="O79" s="5">
        <v>1.202</v>
      </c>
      <c r="P79" s="5">
        <v>1.238</v>
      </c>
      <c r="Q79" s="5">
        <v>0.9413</v>
      </c>
      <c r="R79" s="5">
        <v>1.082</v>
      </c>
      <c r="S79" s="5"/>
    </row>
    <row r="80">
      <c r="A80" s="78" t="s">
        <v>114</v>
      </c>
      <c r="B80" s="79"/>
      <c r="C80" s="80"/>
      <c r="D80" s="80">
        <f t="shared" ref="D80:H80" si="37">CORREL($B70:$B78,D70:D78)</f>
        <v>-0.4472121224</v>
      </c>
      <c r="E80" s="80">
        <f t="shared" si="37"/>
        <v>-0.5932670713</v>
      </c>
      <c r="F80" s="80">
        <f t="shared" si="37"/>
        <v>-0.5990059924</v>
      </c>
      <c r="G80" s="80">
        <f t="shared" si="37"/>
        <v>-0.08897148817</v>
      </c>
      <c r="H80" s="80">
        <f t="shared" si="37"/>
        <v>0.1809820545</v>
      </c>
      <c r="I80" s="80"/>
      <c r="K80" s="15" t="s">
        <v>40</v>
      </c>
      <c r="L80" s="9">
        <v>0.1700325325</v>
      </c>
      <c r="M80" s="5"/>
      <c r="N80" s="5">
        <v>1.183</v>
      </c>
      <c r="O80" s="5">
        <v>1.334</v>
      </c>
      <c r="P80" s="5">
        <v>1.279</v>
      </c>
      <c r="Q80" s="5">
        <v>0.9208</v>
      </c>
      <c r="R80" s="5">
        <v>1.205</v>
      </c>
      <c r="S80" s="5"/>
    </row>
    <row r="81">
      <c r="A81" s="81" t="s">
        <v>110</v>
      </c>
      <c r="B81" s="82"/>
      <c r="C81" s="83"/>
      <c r="D81" s="83">
        <v>9.0</v>
      </c>
      <c r="E81" s="83">
        <v>9.0</v>
      </c>
      <c r="F81" s="83">
        <v>9.0</v>
      </c>
      <c r="G81" s="83">
        <v>9.0</v>
      </c>
      <c r="H81" s="83">
        <v>9.0</v>
      </c>
      <c r="I81" s="83"/>
      <c r="K81" s="15" t="s">
        <v>41</v>
      </c>
      <c r="L81" s="9">
        <v>0.1942806734</v>
      </c>
      <c r="M81" s="5"/>
      <c r="N81" s="5">
        <v>0.8186</v>
      </c>
      <c r="O81" s="5">
        <v>0.7306</v>
      </c>
      <c r="P81" s="5">
        <v>0.7223</v>
      </c>
      <c r="Q81" s="5">
        <v>1.273</v>
      </c>
      <c r="R81" s="5">
        <v>1.744</v>
      </c>
      <c r="S81" s="5"/>
    </row>
    <row r="82">
      <c r="A82" s="82" t="s">
        <v>111</v>
      </c>
      <c r="B82" s="82"/>
      <c r="C82" s="80"/>
      <c r="D82" s="80">
        <f t="shared" ref="D82:H82" si="38">D81-2</f>
        <v>7</v>
      </c>
      <c r="E82" s="80">
        <f t="shared" si="38"/>
        <v>7</v>
      </c>
      <c r="F82" s="80">
        <f t="shared" si="38"/>
        <v>7</v>
      </c>
      <c r="G82" s="80">
        <f t="shared" si="38"/>
        <v>7</v>
      </c>
      <c r="H82" s="80">
        <f t="shared" si="38"/>
        <v>7</v>
      </c>
      <c r="I82" s="80"/>
    </row>
    <row r="83">
      <c r="A83" s="82" t="s">
        <v>112</v>
      </c>
      <c r="B83" s="82"/>
      <c r="C83" s="80"/>
      <c r="D83" s="80">
        <f t="shared" ref="D83:H83" si="39">(ABS(D80)*SQRT(D81-2))/(SQRT(1-ABS(D80)^2))</f>
        <v>1.322870209</v>
      </c>
      <c r="E83" s="80">
        <f t="shared" si="39"/>
        <v>1.949845977</v>
      </c>
      <c r="F83" s="80">
        <f t="shared" si="39"/>
        <v>1.979184131</v>
      </c>
      <c r="G83" s="80">
        <f t="shared" si="39"/>
        <v>0.2363336899</v>
      </c>
      <c r="H83" s="80">
        <f t="shared" si="39"/>
        <v>0.4868735438</v>
      </c>
      <c r="I83" s="80"/>
      <c r="K83" s="78" t="s">
        <v>109</v>
      </c>
      <c r="L83" s="79"/>
      <c r="M83" s="80"/>
      <c r="N83" s="80">
        <f t="shared" ref="N83:R83" si="40">CORREL($L78:$L81,N78:N81)</f>
        <v>-0.6210569945</v>
      </c>
      <c r="O83" s="80">
        <f t="shared" si="40"/>
        <v>-0.6581848575</v>
      </c>
      <c r="P83" s="80">
        <f t="shared" si="40"/>
        <v>-0.6622116109</v>
      </c>
      <c r="Q83" s="80">
        <f t="shared" si="40"/>
        <v>0.8021812915</v>
      </c>
      <c r="R83" s="80">
        <f t="shared" si="40"/>
        <v>0.6659976714</v>
      </c>
      <c r="S83" s="80"/>
    </row>
    <row r="84">
      <c r="A84" s="82" t="s">
        <v>113</v>
      </c>
      <c r="B84" s="82"/>
      <c r="C84" s="80"/>
      <c r="D84" s="80">
        <f t="shared" ref="D84:H84" si="41">TDIST(D83,D82,2)</f>
        <v>0.2274545359</v>
      </c>
      <c r="E84" s="87">
        <f t="shared" si="41"/>
        <v>0.09218846099</v>
      </c>
      <c r="F84" s="80">
        <f t="shared" si="41"/>
        <v>0.0882879195</v>
      </c>
      <c r="G84" s="87">
        <f t="shared" si="41"/>
        <v>0.8199401603</v>
      </c>
      <c r="H84" s="80">
        <f t="shared" si="41"/>
        <v>0.64122228</v>
      </c>
      <c r="I84" s="80"/>
      <c r="K84" s="81" t="s">
        <v>110</v>
      </c>
      <c r="L84" s="82"/>
      <c r="M84" s="83"/>
      <c r="N84" s="83">
        <v>4.0</v>
      </c>
      <c r="O84" s="83">
        <v>4.0</v>
      </c>
      <c r="P84" s="83">
        <v>4.0</v>
      </c>
      <c r="Q84" s="83">
        <v>4.0</v>
      </c>
      <c r="R84" s="83">
        <v>4.0</v>
      </c>
      <c r="S84" s="83"/>
    </row>
    <row r="85">
      <c r="K85" s="82" t="s">
        <v>111</v>
      </c>
      <c r="L85" s="82"/>
      <c r="M85" s="80"/>
      <c r="N85" s="80">
        <f t="shared" ref="N85:R85" si="42">N84-2</f>
        <v>2</v>
      </c>
      <c r="O85" s="80">
        <f t="shared" si="42"/>
        <v>2</v>
      </c>
      <c r="P85" s="80">
        <f t="shared" si="42"/>
        <v>2</v>
      </c>
      <c r="Q85" s="80">
        <f t="shared" si="42"/>
        <v>2</v>
      </c>
      <c r="R85" s="80">
        <f t="shared" si="42"/>
        <v>2</v>
      </c>
      <c r="S85" s="80"/>
    </row>
    <row r="86">
      <c r="K86" s="82" t="s">
        <v>112</v>
      </c>
      <c r="L86" s="82"/>
      <c r="M86" s="80"/>
      <c r="N86" s="80">
        <f t="shared" ref="N86:R86" si="43">(ABS(N83)*SQRT(N84-2))/(SQRT(1-ABS(N83)^2))</f>
        <v>1.12062515</v>
      </c>
      <c r="O86" s="80">
        <f t="shared" si="43"/>
        <v>1.23637656</v>
      </c>
      <c r="P86" s="80">
        <f t="shared" si="43"/>
        <v>1.249816559</v>
      </c>
      <c r="Q86" s="80">
        <f t="shared" si="43"/>
        <v>1.900004403</v>
      </c>
      <c r="R86" s="80">
        <f t="shared" si="43"/>
        <v>1.262629018</v>
      </c>
      <c r="S86" s="80"/>
    </row>
    <row r="87">
      <c r="K87" s="82" t="s">
        <v>113</v>
      </c>
      <c r="L87" s="82"/>
      <c r="M87" s="80"/>
      <c r="N87" s="80">
        <f t="shared" ref="N87:R87" si="44">TDIST(N86,N85,2)</f>
        <v>0.3789430055</v>
      </c>
      <c r="O87" s="80">
        <f t="shared" si="44"/>
        <v>0.3418151425</v>
      </c>
      <c r="P87" s="80">
        <f t="shared" si="44"/>
        <v>0.3377883891</v>
      </c>
      <c r="Q87" s="80">
        <f t="shared" si="44"/>
        <v>0.1978187085</v>
      </c>
      <c r="R87" s="80">
        <f t="shared" si="44"/>
        <v>0.3340023286</v>
      </c>
      <c r="S87" s="80"/>
    </row>
    <row r="89">
      <c r="K89" s="3" t="s">
        <v>2</v>
      </c>
      <c r="L89" s="1" t="s">
        <v>4</v>
      </c>
      <c r="M89" s="4"/>
      <c r="N89" s="4" t="s">
        <v>5</v>
      </c>
      <c r="O89" s="4" t="s">
        <v>8</v>
      </c>
      <c r="P89" s="4" t="s">
        <v>11</v>
      </c>
      <c r="Q89" s="4" t="s">
        <v>14</v>
      </c>
      <c r="R89" s="4" t="s">
        <v>17</v>
      </c>
      <c r="S89" s="4"/>
    </row>
    <row r="90">
      <c r="K90" s="18" t="s">
        <v>43</v>
      </c>
      <c r="L90" s="9">
        <v>0.1548910863</v>
      </c>
      <c r="M90" s="5"/>
      <c r="N90" s="5">
        <v>1.011</v>
      </c>
      <c r="O90" s="5">
        <v>1.132</v>
      </c>
      <c r="P90" s="5">
        <v>1.305</v>
      </c>
      <c r="Q90" s="5">
        <v>2.924</v>
      </c>
      <c r="R90" s="5">
        <v>2.527</v>
      </c>
      <c r="S90" s="5"/>
    </row>
    <row r="91">
      <c r="K91" s="15" t="s">
        <v>44</v>
      </c>
      <c r="L91" s="9">
        <v>0.1909383996</v>
      </c>
      <c r="M91" s="5"/>
      <c r="N91" s="5">
        <v>0.8718</v>
      </c>
      <c r="O91" s="5">
        <v>0.9305</v>
      </c>
      <c r="P91" s="5">
        <v>0.9432</v>
      </c>
      <c r="Q91" s="5">
        <v>1.71</v>
      </c>
      <c r="R91" s="5">
        <v>2.097</v>
      </c>
      <c r="S91" s="5"/>
    </row>
    <row r="92">
      <c r="K92" s="21" t="s">
        <v>45</v>
      </c>
      <c r="L92" s="9">
        <v>0.2324619169</v>
      </c>
      <c r="M92" s="5"/>
      <c r="N92" s="5">
        <v>0.7852</v>
      </c>
      <c r="O92" s="5">
        <v>0.7427</v>
      </c>
      <c r="P92" s="5">
        <v>0.8165</v>
      </c>
      <c r="Q92" s="5">
        <v>1.229</v>
      </c>
      <c r="R92" s="5">
        <v>1.378</v>
      </c>
      <c r="S92" s="5"/>
    </row>
    <row r="93">
      <c r="K93" s="23" t="s">
        <v>46</v>
      </c>
      <c r="L93" s="9">
        <v>0.1026992291</v>
      </c>
      <c r="M93" s="5"/>
      <c r="N93" s="5">
        <v>0.8085</v>
      </c>
      <c r="O93" s="5">
        <v>0.8676</v>
      </c>
      <c r="P93" s="5">
        <v>0.8906</v>
      </c>
      <c r="Q93" s="5">
        <v>1.063</v>
      </c>
      <c r="R93" s="5">
        <v>1.43</v>
      </c>
      <c r="S93" s="5"/>
    </row>
    <row r="94">
      <c r="K94" s="21" t="s">
        <v>47</v>
      </c>
      <c r="L94" s="9">
        <v>0.2700707078</v>
      </c>
      <c r="M94" s="5"/>
      <c r="N94" s="5">
        <v>0.7669</v>
      </c>
      <c r="O94" s="5">
        <v>0.7401</v>
      </c>
      <c r="P94" s="5">
        <v>0.7506</v>
      </c>
      <c r="Q94" s="5">
        <v>1.125</v>
      </c>
      <c r="R94" s="5">
        <v>3.278</v>
      </c>
      <c r="S94" s="5"/>
    </row>
    <row r="96">
      <c r="K96" s="78" t="s">
        <v>109</v>
      </c>
      <c r="L96" s="79"/>
      <c r="M96" s="80"/>
      <c r="N96" s="80">
        <f t="shared" ref="N96:R96" si="45">CORREL($L90:$L94,N90:N94)</f>
        <v>-0.441139699</v>
      </c>
      <c r="O96" s="80">
        <f t="shared" si="45"/>
        <v>-0.5857968525</v>
      </c>
      <c r="P96" s="80">
        <f t="shared" si="45"/>
        <v>-0.5119877868</v>
      </c>
      <c r="Q96" s="80">
        <f t="shared" si="45"/>
        <v>-0.2624476306</v>
      </c>
      <c r="R96" s="80">
        <f t="shared" si="45"/>
        <v>0.5153238834</v>
      </c>
      <c r="S96" s="80"/>
    </row>
    <row r="97">
      <c r="K97" s="81" t="s">
        <v>110</v>
      </c>
      <c r="L97" s="82"/>
      <c r="M97" s="83"/>
      <c r="N97" s="83">
        <v>5.0</v>
      </c>
      <c r="O97" s="83">
        <v>5.0</v>
      </c>
      <c r="P97" s="83">
        <v>5.0</v>
      </c>
      <c r="Q97" s="83">
        <v>5.0</v>
      </c>
      <c r="R97" s="83">
        <v>5.0</v>
      </c>
      <c r="S97" s="83"/>
    </row>
    <row r="98">
      <c r="K98" s="82" t="s">
        <v>111</v>
      </c>
      <c r="L98" s="82"/>
      <c r="M98" s="80"/>
      <c r="N98" s="80">
        <f t="shared" ref="N98:R98" si="46">N97-2</f>
        <v>3</v>
      </c>
      <c r="O98" s="80">
        <f t="shared" si="46"/>
        <v>3</v>
      </c>
      <c r="P98" s="80">
        <f t="shared" si="46"/>
        <v>3</v>
      </c>
      <c r="Q98" s="80">
        <f t="shared" si="46"/>
        <v>3</v>
      </c>
      <c r="R98" s="80">
        <f t="shared" si="46"/>
        <v>3</v>
      </c>
      <c r="S98" s="80"/>
    </row>
    <row r="99">
      <c r="K99" s="82" t="s">
        <v>112</v>
      </c>
      <c r="L99" s="82"/>
      <c r="M99" s="80"/>
      <c r="N99" s="80">
        <f t="shared" ref="N99:R99" si="47">(ABS(N96)*SQRT(N97-2))/(SQRT(1-ABS(N96)^2))</f>
        <v>0.8513969671</v>
      </c>
      <c r="O99" s="80">
        <f t="shared" si="47"/>
        <v>1.25192176</v>
      </c>
      <c r="P99" s="80">
        <f t="shared" si="47"/>
        <v>1.032358984</v>
      </c>
      <c r="Q99" s="80">
        <f t="shared" si="47"/>
        <v>0.4710859662</v>
      </c>
      <c r="R99" s="80">
        <f t="shared" si="47"/>
        <v>1.041507386</v>
      </c>
      <c r="S99" s="80"/>
    </row>
    <row r="100">
      <c r="K100" s="82" t="s">
        <v>113</v>
      </c>
      <c r="L100" s="82"/>
      <c r="M100" s="80"/>
      <c r="N100" s="80">
        <f t="shared" ref="N100:R100" si="48">TDIST(N99,N98,2)</f>
        <v>0.4571136079</v>
      </c>
      <c r="O100" s="80">
        <f t="shared" si="48"/>
        <v>0.2993193299</v>
      </c>
      <c r="P100" s="80">
        <f t="shared" si="48"/>
        <v>0.3778371786</v>
      </c>
      <c r="Q100" s="80">
        <f t="shared" si="48"/>
        <v>0.6697180136</v>
      </c>
      <c r="R100" s="80">
        <f t="shared" si="48"/>
        <v>0.3741927136</v>
      </c>
      <c r="S100" s="80"/>
    </row>
  </sheetData>
  <mergeCells count="12">
    <mergeCell ref="K58:L58"/>
    <mergeCell ref="K71:L71"/>
    <mergeCell ref="K83:L83"/>
    <mergeCell ref="K96:L96"/>
    <mergeCell ref="K7:L7"/>
    <mergeCell ref="A12:B12"/>
    <mergeCell ref="K20:L20"/>
    <mergeCell ref="A29:B29"/>
    <mergeCell ref="K32:L32"/>
    <mergeCell ref="K45:L45"/>
    <mergeCell ref="A63:B63"/>
    <mergeCell ref="A80:B80"/>
  </mergeCells>
  <conditionalFormatting sqref="M11:S11 C16:I16 M24:S24 C33:I33 M36:S36 M49:S49 M62:S62 C67:I67 M75:S75 C84:I84 M87:S87 M100:S100">
    <cfRule type="cellIs" dxfId="0" priority="1" operator="lessThan">
      <formula>0.05</formula>
    </cfRule>
  </conditionalFormatting>
  <conditionalFormatting sqref="M7:S7 C12:I12 M20:S20 C29:I29 M32:S32 M45:S45 M58:S58 C63:I63 M71:S71 C80:I80 M83:S83 M96:S96">
    <cfRule type="cellIs" dxfId="1" priority="2" operator="between">
      <formula>0.5</formula>
      <formula>0.7</formula>
    </cfRule>
  </conditionalFormatting>
  <conditionalFormatting sqref="M7:S7 C12:I12 M20:S20 C29:I29 M32:S32 M45:S45 M58:S58 C63:I63 M71:S71 C80:I80 M83:S83 M96:S96">
    <cfRule type="cellIs" dxfId="1" priority="3" operator="between">
      <formula>-0.5</formula>
      <formula>-0.7</formula>
    </cfRule>
  </conditionalFormatting>
  <conditionalFormatting sqref="M11:S11 C16:I16 M24:S24 C33:I33 M36:S36 M49:S49 M62:S62 C67:I67 M75:S75 C84:I84 M87:S87 M100:S100">
    <cfRule type="cellIs" dxfId="2" priority="4" operator="lessThan">
      <formula>0.1</formula>
    </cfRule>
  </conditionalFormatting>
  <conditionalFormatting sqref="M7:S7 C12:I12 M20:S20 C29:I29 M32:S32 M45:S45 M58:S58 C63:I63 M71:S71 C80:I80 M83:S83 M96:S96">
    <cfRule type="cellIs" dxfId="0" priority="5" operator="greaterThan">
      <formula>0.7</formula>
    </cfRule>
  </conditionalFormatting>
  <conditionalFormatting sqref="M7:S7 C12:I12 M20:S20 C29:I29 M32:S32 M45:S45 M58:S58 C63:I63 M71:S71 C80:I80 M83:S83 M96:S96">
    <cfRule type="cellIs" dxfId="0" priority="6" operator="lessThan">
      <formula>-0.7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C1" s="4" t="s">
        <v>6</v>
      </c>
      <c r="D1" s="4" t="s">
        <v>9</v>
      </c>
      <c r="E1" s="4" t="s">
        <v>12</v>
      </c>
      <c r="F1" s="4" t="s">
        <v>15</v>
      </c>
      <c r="G1" s="4" t="s">
        <v>18</v>
      </c>
      <c r="H1" s="1" t="s">
        <v>115</v>
      </c>
      <c r="I1" s="3" t="s">
        <v>2</v>
      </c>
      <c r="K1" s="4" t="s">
        <v>6</v>
      </c>
      <c r="L1" s="4" t="s">
        <v>9</v>
      </c>
      <c r="M1" s="4" t="s">
        <v>12</v>
      </c>
      <c r="N1" s="4" t="s">
        <v>15</v>
      </c>
      <c r="O1" s="4" t="s">
        <v>18</v>
      </c>
    </row>
    <row r="2">
      <c r="A2" s="8" t="s">
        <v>38</v>
      </c>
      <c r="B2" s="29"/>
      <c r="C2" s="5">
        <v>0.6905</v>
      </c>
      <c r="D2" s="5">
        <v>0.6494</v>
      </c>
      <c r="E2" s="5">
        <v>0.6725</v>
      </c>
      <c r="F2" s="5">
        <v>1.065</v>
      </c>
      <c r="G2" s="5">
        <v>1.06</v>
      </c>
      <c r="I2" s="8" t="s">
        <v>38</v>
      </c>
      <c r="J2" s="29"/>
      <c r="K2" s="5">
        <v>0.6905</v>
      </c>
      <c r="L2" s="5">
        <v>0.6494</v>
      </c>
      <c r="M2" s="5">
        <v>0.6725</v>
      </c>
      <c r="N2" s="5">
        <v>1.065</v>
      </c>
      <c r="O2" s="5">
        <v>1.06</v>
      </c>
    </row>
    <row r="3">
      <c r="A3" s="12" t="s">
        <v>39</v>
      </c>
      <c r="B3" s="33"/>
      <c r="C3" s="5">
        <v>0.869</v>
      </c>
      <c r="D3" s="5">
        <v>0.9937</v>
      </c>
      <c r="E3" s="5">
        <v>0.9929</v>
      </c>
      <c r="F3" s="5">
        <v>0.7055</v>
      </c>
      <c r="G3" s="5">
        <v>0.7347</v>
      </c>
      <c r="I3" s="12" t="s">
        <v>39</v>
      </c>
      <c r="J3" s="33"/>
      <c r="K3" s="5">
        <v>0.869</v>
      </c>
      <c r="L3" s="5">
        <v>0.9937</v>
      </c>
      <c r="M3" s="5">
        <v>0.9929</v>
      </c>
      <c r="N3" s="5">
        <v>0.7055</v>
      </c>
      <c r="O3" s="5">
        <v>0.7347</v>
      </c>
    </row>
    <row r="4">
      <c r="A4" s="15" t="s">
        <v>40</v>
      </c>
      <c r="B4" s="33"/>
      <c r="C4" s="5">
        <v>0.9722</v>
      </c>
      <c r="D4" s="5">
        <v>0.9113</v>
      </c>
      <c r="E4" s="5">
        <v>0.8292</v>
      </c>
      <c r="F4" s="5">
        <v>0.688</v>
      </c>
      <c r="G4" s="5">
        <v>0.7082</v>
      </c>
      <c r="I4" s="15" t="s">
        <v>40</v>
      </c>
      <c r="J4" s="33"/>
      <c r="K4" s="5">
        <v>0.9722</v>
      </c>
      <c r="L4" s="5">
        <v>0.9113</v>
      </c>
      <c r="M4" s="5">
        <v>0.8292</v>
      </c>
      <c r="N4" s="5">
        <v>0.688</v>
      </c>
      <c r="O4" s="5">
        <v>0.7082</v>
      </c>
    </row>
    <row r="5">
      <c r="A5" s="15" t="s">
        <v>41</v>
      </c>
      <c r="B5" s="33"/>
      <c r="C5" s="5">
        <v>0.856</v>
      </c>
      <c r="D5" s="5">
        <v>0.7369</v>
      </c>
      <c r="E5" s="5">
        <v>0.7154</v>
      </c>
      <c r="F5" s="5">
        <v>1.052</v>
      </c>
      <c r="G5" s="5">
        <v>1.188</v>
      </c>
      <c r="I5" s="15" t="s">
        <v>41</v>
      </c>
      <c r="J5" s="33"/>
      <c r="K5" s="5">
        <v>0.856</v>
      </c>
      <c r="L5" s="5">
        <v>0.7369</v>
      </c>
      <c r="M5" s="5">
        <v>0.7154</v>
      </c>
      <c r="N5" s="5">
        <v>1.052</v>
      </c>
      <c r="O5" s="5">
        <v>1.188</v>
      </c>
    </row>
    <row r="6">
      <c r="A6" s="18" t="s">
        <v>43</v>
      </c>
      <c r="B6" s="33"/>
      <c r="C6" s="5">
        <v>1.066</v>
      </c>
      <c r="D6" s="5">
        <v>1.206</v>
      </c>
      <c r="E6" s="5">
        <v>1.418</v>
      </c>
      <c r="F6" s="5">
        <v>2.433</v>
      </c>
      <c r="G6" s="5">
        <v>1.395</v>
      </c>
      <c r="I6" s="5"/>
      <c r="J6" s="5"/>
      <c r="K6" s="5"/>
      <c r="L6" s="5"/>
      <c r="M6" s="5"/>
      <c r="N6" s="5"/>
      <c r="O6" s="5"/>
    </row>
    <row r="7">
      <c r="A7" s="15" t="s">
        <v>44</v>
      </c>
      <c r="B7" s="33"/>
      <c r="C7" s="5">
        <v>0.8795</v>
      </c>
      <c r="D7" s="5">
        <v>0.9745</v>
      </c>
      <c r="E7" s="5">
        <v>1.006</v>
      </c>
      <c r="F7" s="5">
        <v>1.669</v>
      </c>
      <c r="G7" s="5">
        <v>1.845</v>
      </c>
      <c r="I7" s="78" t="s">
        <v>109</v>
      </c>
      <c r="J7" s="79"/>
      <c r="K7" s="80" t="str">
        <f t="shared" ref="K7:O7" si="1">CORREL($J$2:$J$5,K2:K5)</f>
        <v>#DIV/0!</v>
      </c>
      <c r="L7" s="80" t="str">
        <f t="shared" si="1"/>
        <v>#DIV/0!</v>
      </c>
      <c r="M7" s="80" t="str">
        <f t="shared" si="1"/>
        <v>#DIV/0!</v>
      </c>
      <c r="N7" s="80" t="str">
        <f t="shared" si="1"/>
        <v>#DIV/0!</v>
      </c>
      <c r="O7" s="80" t="str">
        <f t="shared" si="1"/>
        <v>#DIV/0!</v>
      </c>
    </row>
    <row r="8">
      <c r="A8" s="21" t="s">
        <v>45</v>
      </c>
      <c r="B8" s="33"/>
      <c r="C8" s="5">
        <v>0.8738</v>
      </c>
      <c r="D8" s="5">
        <v>0.8532</v>
      </c>
      <c r="E8" s="5">
        <v>0.8854</v>
      </c>
      <c r="F8" s="5">
        <v>0.9432</v>
      </c>
      <c r="G8" s="5">
        <v>0.9646</v>
      </c>
      <c r="I8" s="81" t="s">
        <v>110</v>
      </c>
      <c r="J8" s="82"/>
      <c r="K8" s="83">
        <v>4.0</v>
      </c>
      <c r="L8" s="83">
        <v>4.0</v>
      </c>
      <c r="M8" s="83">
        <v>4.0</v>
      </c>
      <c r="N8" s="83">
        <v>4.0</v>
      </c>
      <c r="O8" s="83">
        <v>4.0</v>
      </c>
    </row>
    <row r="9">
      <c r="A9" s="23" t="s">
        <v>46</v>
      </c>
      <c r="B9" s="33"/>
      <c r="C9" s="5">
        <v>0.9084</v>
      </c>
      <c r="D9" s="5">
        <v>0.9797</v>
      </c>
      <c r="E9" s="5">
        <v>1.034</v>
      </c>
      <c r="F9" s="5">
        <v>1.199</v>
      </c>
      <c r="G9" s="5">
        <v>1.511</v>
      </c>
      <c r="I9" s="82" t="s">
        <v>111</v>
      </c>
      <c r="J9" s="82"/>
      <c r="K9" s="80">
        <f t="shared" ref="K9:O9" si="2">K8-2</f>
        <v>2</v>
      </c>
      <c r="L9" s="80">
        <f t="shared" si="2"/>
        <v>2</v>
      </c>
      <c r="M9" s="80">
        <f t="shared" si="2"/>
        <v>2</v>
      </c>
      <c r="N9" s="80">
        <f t="shared" si="2"/>
        <v>2</v>
      </c>
      <c r="O9" s="80">
        <f t="shared" si="2"/>
        <v>2</v>
      </c>
    </row>
    <row r="10">
      <c r="A10" s="21" t="s">
        <v>47</v>
      </c>
      <c r="B10" s="33"/>
      <c r="C10" s="5">
        <v>0.8155</v>
      </c>
      <c r="D10" s="5">
        <v>0.8124</v>
      </c>
      <c r="E10" s="5">
        <v>0.8359</v>
      </c>
      <c r="F10" s="5">
        <v>1.214</v>
      </c>
      <c r="G10" s="5">
        <v>2.96</v>
      </c>
      <c r="I10" s="82" t="s">
        <v>112</v>
      </c>
      <c r="J10" s="82"/>
      <c r="K10" s="80" t="str">
        <f t="shared" ref="K10:O10" si="3">(ABS(K7)*SQRT(K8-2))/(SQRT(1-ABS(K7)^2))</f>
        <v>#DIV/0!</v>
      </c>
      <c r="L10" s="80" t="str">
        <f t="shared" si="3"/>
        <v>#DIV/0!</v>
      </c>
      <c r="M10" s="80" t="str">
        <f t="shared" si="3"/>
        <v>#DIV/0!</v>
      </c>
      <c r="N10" s="80" t="str">
        <f t="shared" si="3"/>
        <v>#DIV/0!</v>
      </c>
      <c r="O10" s="80" t="str">
        <f t="shared" si="3"/>
        <v>#DIV/0!</v>
      </c>
    </row>
    <row r="11">
      <c r="I11" s="82" t="s">
        <v>113</v>
      </c>
      <c r="J11" s="82"/>
      <c r="K11" s="80" t="str">
        <f t="shared" ref="K11:O11" si="4">TDIST(K10,K9,2)</f>
        <v>#DIV/0!</v>
      </c>
      <c r="L11" s="80" t="str">
        <f t="shared" si="4"/>
        <v>#DIV/0!</v>
      </c>
      <c r="M11" s="80" t="str">
        <f t="shared" si="4"/>
        <v>#DIV/0!</v>
      </c>
      <c r="N11" s="80" t="str">
        <f t="shared" si="4"/>
        <v>#DIV/0!</v>
      </c>
      <c r="O11" s="80" t="str">
        <f t="shared" si="4"/>
        <v>#DIV/0!</v>
      </c>
    </row>
    <row r="12">
      <c r="A12" s="78" t="s">
        <v>109</v>
      </c>
      <c r="B12" s="79"/>
      <c r="C12" s="80" t="str">
        <f t="shared" ref="C12:G12" si="5">CORREL($B$2:$B$10,C2:C10)</f>
        <v>#DIV/0!</v>
      </c>
      <c r="D12" s="80" t="str">
        <f t="shared" si="5"/>
        <v>#DIV/0!</v>
      </c>
      <c r="E12" s="80" t="str">
        <f t="shared" si="5"/>
        <v>#DIV/0!</v>
      </c>
      <c r="F12" s="80" t="str">
        <f t="shared" si="5"/>
        <v>#DIV/0!</v>
      </c>
      <c r="G12" s="80" t="str">
        <f t="shared" si="5"/>
        <v>#DIV/0!</v>
      </c>
    </row>
    <row r="13">
      <c r="A13" s="81" t="s">
        <v>110</v>
      </c>
      <c r="B13" s="82"/>
      <c r="C13" s="83">
        <v>9.0</v>
      </c>
      <c r="D13" s="83">
        <v>9.0</v>
      </c>
      <c r="E13" s="83">
        <v>9.0</v>
      </c>
      <c r="F13" s="83">
        <v>9.0</v>
      </c>
      <c r="G13" s="83">
        <v>9.0</v>
      </c>
      <c r="I13" s="3" t="s">
        <v>2</v>
      </c>
      <c r="J13" s="1" t="s">
        <v>3</v>
      </c>
      <c r="K13" s="4" t="s">
        <v>6</v>
      </c>
      <c r="L13" s="4" t="s">
        <v>9</v>
      </c>
      <c r="M13" s="4" t="s">
        <v>12</v>
      </c>
      <c r="N13" s="4" t="s">
        <v>15</v>
      </c>
      <c r="O13" s="4" t="s">
        <v>18</v>
      </c>
    </row>
    <row r="14">
      <c r="A14" s="82" t="s">
        <v>111</v>
      </c>
      <c r="B14" s="82"/>
      <c r="C14" s="80">
        <f t="shared" ref="C14:G14" si="6">C13-2</f>
        <v>7</v>
      </c>
      <c r="D14" s="80">
        <f t="shared" si="6"/>
        <v>7</v>
      </c>
      <c r="E14" s="80">
        <f t="shared" si="6"/>
        <v>7</v>
      </c>
      <c r="F14" s="80">
        <f t="shared" si="6"/>
        <v>7</v>
      </c>
      <c r="G14" s="80">
        <f t="shared" si="6"/>
        <v>7</v>
      </c>
      <c r="I14" s="18" t="s">
        <v>43</v>
      </c>
      <c r="J14" s="33"/>
      <c r="K14" s="5">
        <v>1.066</v>
      </c>
      <c r="L14" s="5">
        <v>1.206</v>
      </c>
      <c r="M14" s="5">
        <v>1.418</v>
      </c>
      <c r="N14" s="5">
        <v>2.433</v>
      </c>
      <c r="O14" s="5">
        <v>1.395</v>
      </c>
    </row>
    <row r="15">
      <c r="A15" s="82" t="s">
        <v>112</v>
      </c>
      <c r="B15" s="82"/>
      <c r="C15" s="80" t="str">
        <f t="shared" ref="C15:G15" si="7">(ABS(C12)*SQRT(C13-2))/(SQRT(1-ABS(C12)^2))</f>
        <v>#DIV/0!</v>
      </c>
      <c r="D15" s="80" t="str">
        <f t="shared" si="7"/>
        <v>#DIV/0!</v>
      </c>
      <c r="E15" s="80" t="str">
        <f t="shared" si="7"/>
        <v>#DIV/0!</v>
      </c>
      <c r="F15" s="80" t="str">
        <f t="shared" si="7"/>
        <v>#DIV/0!</v>
      </c>
      <c r="G15" s="80" t="str">
        <f t="shared" si="7"/>
        <v>#DIV/0!</v>
      </c>
      <c r="I15" s="15" t="s">
        <v>44</v>
      </c>
      <c r="J15" s="33"/>
      <c r="K15" s="5">
        <v>0.8795</v>
      </c>
      <c r="L15" s="5">
        <v>0.9745</v>
      </c>
      <c r="M15" s="5">
        <v>1.006</v>
      </c>
      <c r="N15" s="5">
        <v>1.669</v>
      </c>
      <c r="O15" s="5">
        <v>1.845</v>
      </c>
    </row>
    <row r="16">
      <c r="A16" s="82" t="s">
        <v>113</v>
      </c>
      <c r="B16" s="82"/>
      <c r="C16" s="80" t="str">
        <f t="shared" ref="C16:G16" si="8">TDIST(C15,C14,2)</f>
        <v>#DIV/0!</v>
      </c>
      <c r="D16" s="80" t="str">
        <f t="shared" si="8"/>
        <v>#DIV/0!</v>
      </c>
      <c r="E16" s="80" t="str">
        <f t="shared" si="8"/>
        <v>#DIV/0!</v>
      </c>
      <c r="F16" s="80" t="str">
        <f t="shared" si="8"/>
        <v>#DIV/0!</v>
      </c>
      <c r="G16" s="80" t="str">
        <f t="shared" si="8"/>
        <v>#DIV/0!</v>
      </c>
      <c r="I16" s="21" t="s">
        <v>45</v>
      </c>
      <c r="J16" s="33"/>
      <c r="K16" s="5">
        <v>0.8738</v>
      </c>
      <c r="L16" s="5">
        <v>0.8532</v>
      </c>
      <c r="M16" s="5">
        <v>0.8854</v>
      </c>
      <c r="N16" s="5">
        <v>0.9432</v>
      </c>
      <c r="O16" s="5">
        <v>0.9646</v>
      </c>
    </row>
    <row r="17">
      <c r="I17" s="23" t="s">
        <v>46</v>
      </c>
      <c r="J17" s="33"/>
      <c r="K17" s="5">
        <v>0.9084</v>
      </c>
      <c r="L17" s="5">
        <v>0.9797</v>
      </c>
      <c r="M17" s="5">
        <v>1.034</v>
      </c>
      <c r="N17" s="5">
        <v>1.199</v>
      </c>
      <c r="O17" s="5">
        <v>1.511</v>
      </c>
    </row>
    <row r="18">
      <c r="A18" s="3" t="s">
        <v>2</v>
      </c>
      <c r="C18" s="4" t="s">
        <v>6</v>
      </c>
      <c r="D18" s="4" t="s">
        <v>9</v>
      </c>
      <c r="E18" s="4" t="s">
        <v>12</v>
      </c>
      <c r="F18" s="4" t="s">
        <v>15</v>
      </c>
      <c r="G18" s="4" t="s">
        <v>18</v>
      </c>
      <c r="I18" s="21" t="s">
        <v>47</v>
      </c>
      <c r="J18" s="33"/>
      <c r="K18" s="5">
        <v>0.8155</v>
      </c>
      <c r="L18" s="5">
        <v>0.8124</v>
      </c>
      <c r="M18" s="5">
        <v>0.8359</v>
      </c>
      <c r="N18" s="5">
        <v>1.214</v>
      </c>
      <c r="O18" s="5">
        <v>2.96</v>
      </c>
    </row>
    <row r="19">
      <c r="A19" s="8" t="s">
        <v>38</v>
      </c>
      <c r="B19" s="9"/>
      <c r="C19" s="5">
        <v>0.6905</v>
      </c>
      <c r="D19" s="5">
        <v>0.6494</v>
      </c>
      <c r="E19" s="5">
        <v>0.6725</v>
      </c>
      <c r="F19" s="5">
        <v>1.065</v>
      </c>
      <c r="G19" s="5">
        <v>1.06</v>
      </c>
      <c r="K19" s="85" t="s">
        <v>6</v>
      </c>
      <c r="L19" s="85" t="s">
        <v>9</v>
      </c>
      <c r="M19" s="85" t="s">
        <v>12</v>
      </c>
    </row>
    <row r="20">
      <c r="A20" s="12" t="s">
        <v>39</v>
      </c>
      <c r="B20" s="13"/>
      <c r="C20" s="5">
        <v>0.869</v>
      </c>
      <c r="D20" s="5">
        <v>0.9937</v>
      </c>
      <c r="E20" s="5">
        <v>0.9929</v>
      </c>
      <c r="F20" s="5">
        <v>0.7055</v>
      </c>
      <c r="G20" s="5">
        <v>0.7347</v>
      </c>
      <c r="I20" s="78" t="s">
        <v>109</v>
      </c>
      <c r="J20" s="79"/>
      <c r="K20" s="80" t="str">
        <f t="shared" ref="K20:O20" si="9">CORREL($J$14:$J$18,K14:K18)</f>
        <v>#DIV/0!</v>
      </c>
      <c r="L20" s="80" t="str">
        <f t="shared" si="9"/>
        <v>#DIV/0!</v>
      </c>
      <c r="M20" s="80" t="str">
        <f t="shared" si="9"/>
        <v>#DIV/0!</v>
      </c>
      <c r="N20" s="80" t="str">
        <f t="shared" si="9"/>
        <v>#DIV/0!</v>
      </c>
      <c r="O20" s="80" t="str">
        <f t="shared" si="9"/>
        <v>#DIV/0!</v>
      </c>
    </row>
    <row r="21">
      <c r="A21" s="15" t="s">
        <v>40</v>
      </c>
      <c r="B21" s="9"/>
      <c r="C21" s="5">
        <v>0.9722</v>
      </c>
      <c r="D21" s="5">
        <v>0.9113</v>
      </c>
      <c r="E21" s="5">
        <v>0.8292</v>
      </c>
      <c r="F21" s="5">
        <v>0.688</v>
      </c>
      <c r="G21" s="5">
        <v>0.7082</v>
      </c>
      <c r="I21" s="81" t="s">
        <v>110</v>
      </c>
      <c r="J21" s="82"/>
      <c r="K21" s="83">
        <v>5.0</v>
      </c>
      <c r="L21" s="83">
        <v>5.0</v>
      </c>
      <c r="M21" s="83">
        <v>5.0</v>
      </c>
      <c r="N21" s="83">
        <v>5.0</v>
      </c>
      <c r="O21" s="83">
        <v>5.0</v>
      </c>
    </row>
    <row r="22">
      <c r="A22" s="15" t="s">
        <v>41</v>
      </c>
      <c r="B22" s="9"/>
      <c r="C22" s="5">
        <v>0.856</v>
      </c>
      <c r="D22" s="5">
        <v>0.7369</v>
      </c>
      <c r="E22" s="5">
        <v>0.7154</v>
      </c>
      <c r="F22" s="5">
        <v>1.052</v>
      </c>
      <c r="G22" s="5">
        <v>1.188</v>
      </c>
      <c r="I22" s="82" t="s">
        <v>111</v>
      </c>
      <c r="J22" s="82"/>
      <c r="K22" s="80">
        <f t="shared" ref="K22:O22" si="10">K21-2</f>
        <v>3</v>
      </c>
      <c r="L22" s="80">
        <f t="shared" si="10"/>
        <v>3</v>
      </c>
      <c r="M22" s="80">
        <f t="shared" si="10"/>
        <v>3</v>
      </c>
      <c r="N22" s="80">
        <f t="shared" si="10"/>
        <v>3</v>
      </c>
      <c r="O22" s="80">
        <f t="shared" si="10"/>
        <v>3</v>
      </c>
    </row>
    <row r="23">
      <c r="A23" s="18" t="s">
        <v>43</v>
      </c>
      <c r="B23" s="9"/>
      <c r="C23" s="5">
        <v>1.066</v>
      </c>
      <c r="D23" s="5">
        <v>1.206</v>
      </c>
      <c r="E23" s="5">
        <v>1.418</v>
      </c>
      <c r="F23" s="5">
        <v>2.433</v>
      </c>
      <c r="G23" s="5">
        <v>1.395</v>
      </c>
      <c r="I23" s="82" t="s">
        <v>112</v>
      </c>
      <c r="J23" s="82"/>
      <c r="K23" s="80" t="str">
        <f t="shared" ref="K23:O23" si="11">(ABS(K20)*SQRT(K21-2))/(SQRT(1-ABS(K20)^2))</f>
        <v>#DIV/0!</v>
      </c>
      <c r="L23" s="80" t="str">
        <f t="shared" si="11"/>
        <v>#DIV/0!</v>
      </c>
      <c r="M23" s="80" t="str">
        <f t="shared" si="11"/>
        <v>#DIV/0!</v>
      </c>
      <c r="N23" s="80" t="str">
        <f t="shared" si="11"/>
        <v>#DIV/0!</v>
      </c>
      <c r="O23" s="80" t="str">
        <f t="shared" si="11"/>
        <v>#DIV/0!</v>
      </c>
    </row>
    <row r="24">
      <c r="A24" s="15" t="s">
        <v>44</v>
      </c>
      <c r="B24" s="9"/>
      <c r="C24" s="5">
        <v>0.8795</v>
      </c>
      <c r="D24" s="5">
        <v>0.9745</v>
      </c>
      <c r="E24" s="5">
        <v>1.006</v>
      </c>
      <c r="F24" s="5">
        <v>1.669</v>
      </c>
      <c r="G24" s="5">
        <v>1.845</v>
      </c>
      <c r="I24" s="82" t="s">
        <v>113</v>
      </c>
      <c r="J24" s="82"/>
      <c r="K24" s="80" t="str">
        <f t="shared" ref="K24:O24" si="12">TDIST(K23,K22,2)</f>
        <v>#DIV/0!</v>
      </c>
      <c r="L24" s="80" t="str">
        <f t="shared" si="12"/>
        <v>#DIV/0!</v>
      </c>
      <c r="M24" s="80" t="str">
        <f t="shared" si="12"/>
        <v>#DIV/0!</v>
      </c>
      <c r="N24" s="80" t="str">
        <f t="shared" si="12"/>
        <v>#DIV/0!</v>
      </c>
      <c r="O24" s="80" t="str">
        <f t="shared" si="12"/>
        <v>#DIV/0!</v>
      </c>
    </row>
    <row r="25">
      <c r="A25" s="21" t="s">
        <v>45</v>
      </c>
      <c r="B25" s="9"/>
      <c r="C25" s="5">
        <v>0.8738</v>
      </c>
      <c r="D25" s="5">
        <v>0.8532</v>
      </c>
      <c r="E25" s="5">
        <v>0.8854</v>
      </c>
      <c r="F25" s="5">
        <v>0.9432</v>
      </c>
      <c r="G25" s="5">
        <v>0.9646</v>
      </c>
    </row>
    <row r="26">
      <c r="A26" s="23" t="s">
        <v>46</v>
      </c>
      <c r="B26" s="9"/>
      <c r="C26" s="5">
        <v>0.9084</v>
      </c>
      <c r="D26" s="5">
        <v>0.9797</v>
      </c>
      <c r="E26" s="5">
        <v>1.034</v>
      </c>
      <c r="F26" s="5">
        <v>1.199</v>
      </c>
      <c r="G26" s="5">
        <v>1.511</v>
      </c>
      <c r="I26" s="3" t="s">
        <v>2</v>
      </c>
      <c r="K26" s="4" t="s">
        <v>6</v>
      </c>
      <c r="L26" s="4" t="s">
        <v>9</v>
      </c>
      <c r="M26" s="4" t="s">
        <v>12</v>
      </c>
      <c r="N26" s="4" t="s">
        <v>15</v>
      </c>
      <c r="O26" s="4" t="s">
        <v>18</v>
      </c>
    </row>
    <row r="27">
      <c r="A27" s="21" t="s">
        <v>47</v>
      </c>
      <c r="B27" s="9"/>
      <c r="C27" s="5">
        <v>0.8155</v>
      </c>
      <c r="D27" s="5">
        <v>0.8124</v>
      </c>
      <c r="E27" s="5">
        <v>0.8359</v>
      </c>
      <c r="F27" s="5">
        <v>1.214</v>
      </c>
      <c r="G27" s="5">
        <v>2.96</v>
      </c>
      <c r="I27" s="8" t="s">
        <v>38</v>
      </c>
      <c r="J27" s="9"/>
      <c r="K27" s="5">
        <v>0.6905</v>
      </c>
      <c r="L27" s="5">
        <v>0.6494</v>
      </c>
      <c r="M27" s="5">
        <v>0.6725</v>
      </c>
      <c r="N27" s="5">
        <v>1.065</v>
      </c>
      <c r="O27" s="5">
        <v>1.06</v>
      </c>
    </row>
    <row r="28">
      <c r="B28" s="5"/>
      <c r="I28" s="12" t="s">
        <v>39</v>
      </c>
      <c r="J28" s="13"/>
      <c r="K28" s="5">
        <v>0.869</v>
      </c>
      <c r="L28" s="5">
        <v>0.9937</v>
      </c>
      <c r="M28" s="5">
        <v>0.9929</v>
      </c>
      <c r="N28" s="5">
        <v>0.7055</v>
      </c>
      <c r="O28" s="5">
        <v>0.7347</v>
      </c>
    </row>
    <row r="29">
      <c r="A29" s="78" t="s">
        <v>114</v>
      </c>
      <c r="B29" s="79"/>
      <c r="C29" s="80" t="str">
        <f t="shared" ref="C29:G29" si="13">CORREL($B19:$B27,C19:C27)</f>
        <v>#DIV/0!</v>
      </c>
      <c r="D29" s="80" t="str">
        <f t="shared" si="13"/>
        <v>#DIV/0!</v>
      </c>
      <c r="E29" s="80" t="str">
        <f t="shared" si="13"/>
        <v>#DIV/0!</v>
      </c>
      <c r="F29" s="80" t="str">
        <f t="shared" si="13"/>
        <v>#DIV/0!</v>
      </c>
      <c r="G29" s="80" t="str">
        <f t="shared" si="13"/>
        <v>#DIV/0!</v>
      </c>
      <c r="I29" s="15" t="s">
        <v>40</v>
      </c>
      <c r="J29" s="9"/>
      <c r="K29" s="5">
        <v>0.9722</v>
      </c>
      <c r="L29" s="5">
        <v>0.9113</v>
      </c>
      <c r="M29" s="5">
        <v>0.8292</v>
      </c>
      <c r="N29" s="5">
        <v>0.688</v>
      </c>
      <c r="O29" s="5">
        <v>0.7082</v>
      </c>
    </row>
    <row r="30">
      <c r="A30" s="81" t="s">
        <v>110</v>
      </c>
      <c r="B30" s="82"/>
      <c r="C30" s="83">
        <v>9.0</v>
      </c>
      <c r="D30" s="83">
        <v>9.0</v>
      </c>
      <c r="E30" s="83">
        <v>9.0</v>
      </c>
      <c r="F30" s="83">
        <v>9.0</v>
      </c>
      <c r="G30" s="83">
        <v>9.0</v>
      </c>
      <c r="I30" s="15" t="s">
        <v>41</v>
      </c>
      <c r="J30" s="9"/>
      <c r="K30" s="5">
        <v>0.856</v>
      </c>
      <c r="L30" s="5">
        <v>0.7369</v>
      </c>
      <c r="M30" s="5">
        <v>0.7154</v>
      </c>
      <c r="N30" s="5">
        <v>1.052</v>
      </c>
      <c r="O30" s="5">
        <v>1.188</v>
      </c>
    </row>
    <row r="31">
      <c r="A31" s="82" t="s">
        <v>111</v>
      </c>
      <c r="B31" s="82"/>
      <c r="C31" s="80">
        <f t="shared" ref="C31:G31" si="14">C30-2</f>
        <v>7</v>
      </c>
      <c r="D31" s="80">
        <f t="shared" si="14"/>
        <v>7</v>
      </c>
      <c r="E31" s="80">
        <f t="shared" si="14"/>
        <v>7</v>
      </c>
      <c r="F31" s="80">
        <f t="shared" si="14"/>
        <v>7</v>
      </c>
      <c r="G31" s="80">
        <f t="shared" si="14"/>
        <v>7</v>
      </c>
    </row>
    <row r="32">
      <c r="A32" s="82" t="s">
        <v>112</v>
      </c>
      <c r="B32" s="82"/>
      <c r="C32" s="80" t="str">
        <f t="shared" ref="C32:G32" si="15">(ABS(C29)*SQRT(C30-2))/(SQRT(1-ABS(C29)^2))</f>
        <v>#DIV/0!</v>
      </c>
      <c r="D32" s="80" t="str">
        <f t="shared" si="15"/>
        <v>#DIV/0!</v>
      </c>
      <c r="E32" s="80" t="str">
        <f t="shared" si="15"/>
        <v>#DIV/0!</v>
      </c>
      <c r="F32" s="80" t="str">
        <f t="shared" si="15"/>
        <v>#DIV/0!</v>
      </c>
      <c r="G32" s="80" t="str">
        <f t="shared" si="15"/>
        <v>#DIV/0!</v>
      </c>
      <c r="I32" s="78" t="s">
        <v>109</v>
      </c>
      <c r="J32" s="79"/>
      <c r="K32" s="80" t="str">
        <f t="shared" ref="K32:O32" si="16">CORREL($J$27:$J$30,K27:K30)</f>
        <v>#DIV/0!</v>
      </c>
      <c r="L32" s="80" t="str">
        <f t="shared" si="16"/>
        <v>#DIV/0!</v>
      </c>
      <c r="M32" s="80" t="str">
        <f t="shared" si="16"/>
        <v>#DIV/0!</v>
      </c>
      <c r="N32" s="80" t="str">
        <f t="shared" si="16"/>
        <v>#DIV/0!</v>
      </c>
      <c r="O32" s="80" t="str">
        <f t="shared" si="16"/>
        <v>#DIV/0!</v>
      </c>
    </row>
    <row r="33">
      <c r="A33" s="82" t="s">
        <v>113</v>
      </c>
      <c r="B33" s="82"/>
      <c r="C33" s="80" t="str">
        <f t="shared" ref="C33:G33" si="17">TDIST(C32,C31,2)</f>
        <v>#DIV/0!</v>
      </c>
      <c r="D33" s="87" t="str">
        <f t="shared" si="17"/>
        <v>#DIV/0!</v>
      </c>
      <c r="E33" s="80" t="str">
        <f t="shared" si="17"/>
        <v>#DIV/0!</v>
      </c>
      <c r="F33" s="87" t="str">
        <f t="shared" si="17"/>
        <v>#DIV/0!</v>
      </c>
      <c r="G33" s="80" t="str">
        <f t="shared" si="17"/>
        <v>#DIV/0!</v>
      </c>
      <c r="I33" s="81" t="s">
        <v>110</v>
      </c>
      <c r="J33" s="82"/>
      <c r="K33" s="83">
        <v>4.0</v>
      </c>
      <c r="L33" s="83">
        <v>4.0</v>
      </c>
      <c r="M33" s="83">
        <v>4.0</v>
      </c>
      <c r="N33" s="83">
        <v>4.0</v>
      </c>
      <c r="O33" s="83">
        <v>4.0</v>
      </c>
    </row>
    <row r="34">
      <c r="I34" s="82" t="s">
        <v>111</v>
      </c>
      <c r="J34" s="82"/>
      <c r="K34" s="80">
        <f t="shared" ref="K34:O34" si="18">K33-2</f>
        <v>2</v>
      </c>
      <c r="L34" s="80">
        <f t="shared" si="18"/>
        <v>2</v>
      </c>
      <c r="M34" s="80">
        <f t="shared" si="18"/>
        <v>2</v>
      </c>
      <c r="N34" s="80">
        <f t="shared" si="18"/>
        <v>2</v>
      </c>
      <c r="O34" s="80">
        <f t="shared" si="18"/>
        <v>2</v>
      </c>
    </row>
    <row r="35">
      <c r="A35" s="3" t="s">
        <v>2</v>
      </c>
      <c r="C35" s="28" t="s">
        <v>55</v>
      </c>
      <c r="D35" s="28" t="s">
        <v>56</v>
      </c>
      <c r="E35" s="28" t="s">
        <v>57</v>
      </c>
      <c r="F35" s="28" t="s">
        <v>58</v>
      </c>
      <c r="G35" s="4"/>
      <c r="I35" s="82" t="s">
        <v>112</v>
      </c>
      <c r="J35" s="82"/>
      <c r="K35" s="80" t="str">
        <f t="shared" ref="K35:O35" si="19">(ABS(K32)*SQRT(K33-2))/(SQRT(1-ABS(K32)^2))</f>
        <v>#DIV/0!</v>
      </c>
      <c r="L35" s="80" t="str">
        <f t="shared" si="19"/>
        <v>#DIV/0!</v>
      </c>
      <c r="M35" s="80" t="str">
        <f t="shared" si="19"/>
        <v>#DIV/0!</v>
      </c>
      <c r="N35" s="80" t="str">
        <f t="shared" si="19"/>
        <v>#DIV/0!</v>
      </c>
      <c r="O35" s="80" t="str">
        <f t="shared" si="19"/>
        <v>#DIV/0!</v>
      </c>
    </row>
    <row r="36">
      <c r="A36" s="8" t="s">
        <v>38</v>
      </c>
      <c r="B36" s="29"/>
      <c r="C36" s="24">
        <v>0.3706</v>
      </c>
      <c r="D36" s="24">
        <v>0.1146</v>
      </c>
      <c r="E36" s="24">
        <v>1.26</v>
      </c>
      <c r="F36" s="24">
        <v>0.391</v>
      </c>
      <c r="G36" s="5"/>
      <c r="I36" s="82" t="s">
        <v>113</v>
      </c>
      <c r="J36" s="82"/>
      <c r="K36" s="80" t="str">
        <f t="shared" ref="K36:O36" si="20">TDIST(K35,K34,2)</f>
        <v>#DIV/0!</v>
      </c>
      <c r="L36" s="80" t="str">
        <f t="shared" si="20"/>
        <v>#DIV/0!</v>
      </c>
      <c r="M36" s="80" t="str">
        <f t="shared" si="20"/>
        <v>#DIV/0!</v>
      </c>
      <c r="N36" s="80" t="str">
        <f t="shared" si="20"/>
        <v>#DIV/0!</v>
      </c>
      <c r="O36" s="80" t="str">
        <f t="shared" si="20"/>
        <v>#DIV/0!</v>
      </c>
    </row>
    <row r="37">
      <c r="A37" s="12" t="s">
        <v>39</v>
      </c>
      <c r="B37" s="33"/>
      <c r="C37" s="24">
        <v>1.08</v>
      </c>
      <c r="D37" s="24">
        <v>1.02</v>
      </c>
      <c r="E37" s="24">
        <v>0.885</v>
      </c>
      <c r="F37" s="24">
        <v>0.84</v>
      </c>
      <c r="G37" s="5"/>
    </row>
    <row r="38">
      <c r="A38" s="15" t="s">
        <v>40</v>
      </c>
      <c r="B38" s="33"/>
      <c r="C38" s="24">
        <v>0.5007</v>
      </c>
      <c r="D38" s="24">
        <v>0.3094</v>
      </c>
      <c r="E38" s="24">
        <v>0.5662</v>
      </c>
      <c r="F38" s="24">
        <v>0.3499</v>
      </c>
      <c r="G38" s="5"/>
      <c r="I38" s="3" t="s">
        <v>2</v>
      </c>
      <c r="K38" s="4" t="s">
        <v>6</v>
      </c>
      <c r="L38" s="4" t="s">
        <v>9</v>
      </c>
      <c r="M38" s="4" t="s">
        <v>12</v>
      </c>
      <c r="N38" s="4" t="s">
        <v>15</v>
      </c>
      <c r="O38" s="4" t="s">
        <v>18</v>
      </c>
    </row>
    <row r="39">
      <c r="A39" s="15" t="s">
        <v>41</v>
      </c>
      <c r="B39" s="33"/>
      <c r="C39" s="24">
        <v>0.5459</v>
      </c>
      <c r="D39" s="24">
        <v>0.233</v>
      </c>
      <c r="E39" s="24">
        <v>0.6408</v>
      </c>
      <c r="F39" s="24">
        <v>0.2735</v>
      </c>
      <c r="G39" s="5"/>
      <c r="I39" s="18" t="s">
        <v>43</v>
      </c>
      <c r="J39" s="9"/>
      <c r="K39" s="5">
        <v>1.066</v>
      </c>
      <c r="L39" s="5">
        <v>1.206</v>
      </c>
      <c r="M39" s="5">
        <v>1.418</v>
      </c>
      <c r="N39" s="5">
        <v>2.433</v>
      </c>
      <c r="O39" s="5">
        <v>1.395</v>
      </c>
    </row>
    <row r="40">
      <c r="A40" s="18" t="s">
        <v>43</v>
      </c>
      <c r="B40" s="33"/>
      <c r="C40" s="24">
        <v>0.948</v>
      </c>
      <c r="D40" s="24">
        <v>0.431</v>
      </c>
      <c r="E40" s="24">
        <v>2.17</v>
      </c>
      <c r="F40" s="24">
        <v>0.987</v>
      </c>
      <c r="G40" s="5"/>
      <c r="I40" s="15" t="s">
        <v>44</v>
      </c>
      <c r="J40" s="9"/>
      <c r="K40" s="5">
        <v>0.8795</v>
      </c>
      <c r="L40" s="5">
        <v>0.9745</v>
      </c>
      <c r="M40" s="5">
        <v>1.006</v>
      </c>
      <c r="N40" s="5">
        <v>1.669</v>
      </c>
      <c r="O40" s="5">
        <v>1.845</v>
      </c>
    </row>
    <row r="41">
      <c r="A41" s="15" t="s">
        <v>44</v>
      </c>
      <c r="B41" s="33"/>
      <c r="C41" s="24">
        <v>2.35</v>
      </c>
      <c r="D41" s="24">
        <v>0.807</v>
      </c>
      <c r="E41" s="24">
        <v>2.82</v>
      </c>
      <c r="F41" s="24">
        <v>0.969</v>
      </c>
      <c r="G41" s="5"/>
      <c r="I41" s="21" t="s">
        <v>45</v>
      </c>
      <c r="J41" s="9"/>
      <c r="K41" s="5">
        <v>0.8738</v>
      </c>
      <c r="L41" s="5">
        <v>0.8532</v>
      </c>
      <c r="M41" s="5">
        <v>0.8854</v>
      </c>
      <c r="N41" s="5">
        <v>0.9432</v>
      </c>
      <c r="O41" s="5">
        <v>0.9646</v>
      </c>
    </row>
    <row r="42">
      <c r="A42" s="21" t="s">
        <v>45</v>
      </c>
      <c r="B42" s="33"/>
      <c r="C42" s="24">
        <v>0.414</v>
      </c>
      <c r="D42" s="24">
        <v>0.3735</v>
      </c>
      <c r="E42" s="24">
        <v>0.822</v>
      </c>
      <c r="F42" s="24">
        <v>0.7418</v>
      </c>
      <c r="G42" s="5"/>
      <c r="I42" s="23" t="s">
        <v>46</v>
      </c>
      <c r="J42" s="9"/>
      <c r="K42" s="5">
        <v>0.9084</v>
      </c>
      <c r="L42" s="5">
        <v>0.9797</v>
      </c>
      <c r="M42" s="5">
        <v>1.034</v>
      </c>
      <c r="N42" s="5">
        <v>1.199</v>
      </c>
      <c r="O42" s="5">
        <v>1.511</v>
      </c>
    </row>
    <row r="43">
      <c r="A43" s="23" t="s">
        <v>46</v>
      </c>
      <c r="B43" s="33"/>
      <c r="C43" s="24">
        <v>0.9206</v>
      </c>
      <c r="D43" s="24">
        <v>0.2081</v>
      </c>
      <c r="E43" s="24">
        <v>2.06</v>
      </c>
      <c r="F43" s="24">
        <v>0.466</v>
      </c>
      <c r="G43" s="5"/>
      <c r="I43" s="21" t="s">
        <v>47</v>
      </c>
      <c r="J43" s="9"/>
      <c r="K43" s="5">
        <v>0.8155</v>
      </c>
      <c r="L43" s="5">
        <v>0.8124</v>
      </c>
      <c r="M43" s="5">
        <v>0.8359</v>
      </c>
      <c r="N43" s="5">
        <v>1.214</v>
      </c>
      <c r="O43" s="5">
        <v>2.96</v>
      </c>
    </row>
    <row r="44">
      <c r="A44" s="21" t="s">
        <v>47</v>
      </c>
      <c r="B44" s="33"/>
      <c r="C44" s="24">
        <v>1.04</v>
      </c>
      <c r="D44" s="24">
        <v>0.424</v>
      </c>
      <c r="E44" s="24">
        <v>1.12</v>
      </c>
      <c r="F44" s="24">
        <v>0.458</v>
      </c>
      <c r="G44" s="5"/>
      <c r="K44" s="85" t="s">
        <v>6</v>
      </c>
      <c r="L44" s="85" t="s">
        <v>9</v>
      </c>
      <c r="M44" s="85" t="s">
        <v>12</v>
      </c>
    </row>
    <row r="45">
      <c r="I45" s="78" t="s">
        <v>114</v>
      </c>
      <c r="J45" s="79"/>
      <c r="K45" s="80" t="str">
        <f t="shared" ref="K45:O45" si="21">CORREL($J$39:$J$43,K39:K43)</f>
        <v>#DIV/0!</v>
      </c>
      <c r="L45" s="80" t="str">
        <f t="shared" si="21"/>
        <v>#DIV/0!</v>
      </c>
      <c r="M45" s="80" t="str">
        <f t="shared" si="21"/>
        <v>#DIV/0!</v>
      </c>
      <c r="N45" s="80" t="str">
        <f t="shared" si="21"/>
        <v>#DIV/0!</v>
      </c>
      <c r="O45" s="80" t="str">
        <f t="shared" si="21"/>
        <v>#DIV/0!</v>
      </c>
    </row>
    <row r="46">
      <c r="A46" s="78" t="s">
        <v>109</v>
      </c>
      <c r="B46" s="79"/>
      <c r="C46" s="80" t="str">
        <f t="shared" ref="C46:F46" si="22">CORREL($B36:$B44,C36:C44)</f>
        <v>#DIV/0!</v>
      </c>
      <c r="D46" s="80" t="str">
        <f t="shared" si="22"/>
        <v>#DIV/0!</v>
      </c>
      <c r="E46" s="80" t="str">
        <f t="shared" si="22"/>
        <v>#DIV/0!</v>
      </c>
      <c r="F46" s="80" t="str">
        <f t="shared" si="22"/>
        <v>#DIV/0!</v>
      </c>
      <c r="G46" s="80" t="str">
        <f>CORREL($B$2:$B$10,G36:G44)</f>
        <v>#DIV/0!</v>
      </c>
      <c r="I46" s="81" t="s">
        <v>110</v>
      </c>
      <c r="J46" s="82"/>
      <c r="K46" s="83">
        <v>5.0</v>
      </c>
      <c r="L46" s="83">
        <v>5.0</v>
      </c>
      <c r="M46" s="83">
        <v>5.0</v>
      </c>
      <c r="N46" s="83">
        <v>5.0</v>
      </c>
      <c r="O46" s="83">
        <v>5.0</v>
      </c>
    </row>
    <row r="47">
      <c r="A47" s="81" t="s">
        <v>110</v>
      </c>
      <c r="B47" s="82"/>
      <c r="C47" s="83">
        <v>9.0</v>
      </c>
      <c r="D47" s="83">
        <v>9.0</v>
      </c>
      <c r="E47" s="83">
        <v>9.0</v>
      </c>
      <c r="F47" s="83">
        <v>9.0</v>
      </c>
      <c r="G47" s="83">
        <v>9.0</v>
      </c>
      <c r="I47" s="82" t="s">
        <v>111</v>
      </c>
      <c r="J47" s="82"/>
      <c r="K47" s="80">
        <f t="shared" ref="K47:O47" si="23">K46-2</f>
        <v>3</v>
      </c>
      <c r="L47" s="80">
        <f t="shared" si="23"/>
        <v>3</v>
      </c>
      <c r="M47" s="80">
        <f t="shared" si="23"/>
        <v>3</v>
      </c>
      <c r="N47" s="80">
        <f t="shared" si="23"/>
        <v>3</v>
      </c>
      <c r="O47" s="80">
        <f t="shared" si="23"/>
        <v>3</v>
      </c>
    </row>
    <row r="48">
      <c r="A48" s="82" t="s">
        <v>111</v>
      </c>
      <c r="B48" s="82"/>
      <c r="C48" s="80">
        <f t="shared" ref="C48:G48" si="24">C47-2</f>
        <v>7</v>
      </c>
      <c r="D48" s="80">
        <f t="shared" si="24"/>
        <v>7</v>
      </c>
      <c r="E48" s="80">
        <f t="shared" si="24"/>
        <v>7</v>
      </c>
      <c r="F48" s="80">
        <f t="shared" si="24"/>
        <v>7</v>
      </c>
      <c r="G48" s="80">
        <f t="shared" si="24"/>
        <v>7</v>
      </c>
      <c r="I48" s="82" t="s">
        <v>112</v>
      </c>
      <c r="J48" s="82"/>
      <c r="K48" s="80" t="str">
        <f t="shared" ref="K48:O48" si="25">(ABS(K45)*SQRT(K46-2))/(SQRT(1-ABS(K45)^2))</f>
        <v>#DIV/0!</v>
      </c>
      <c r="L48" s="80" t="str">
        <f t="shared" si="25"/>
        <v>#DIV/0!</v>
      </c>
      <c r="M48" s="80" t="str">
        <f t="shared" si="25"/>
        <v>#DIV/0!</v>
      </c>
      <c r="N48" s="80" t="str">
        <f t="shared" si="25"/>
        <v>#DIV/0!</v>
      </c>
      <c r="O48" s="80" t="str">
        <f t="shared" si="25"/>
        <v>#DIV/0!</v>
      </c>
    </row>
    <row r="49">
      <c r="A49" s="82" t="s">
        <v>112</v>
      </c>
      <c r="B49" s="82"/>
      <c r="C49" s="80" t="str">
        <f t="shared" ref="C49:G49" si="26">(ABS(C46)*SQRT(C47-2))/(SQRT(1-ABS(C46)^2))</f>
        <v>#DIV/0!</v>
      </c>
      <c r="D49" s="80" t="str">
        <f t="shared" si="26"/>
        <v>#DIV/0!</v>
      </c>
      <c r="E49" s="80" t="str">
        <f t="shared" si="26"/>
        <v>#DIV/0!</v>
      </c>
      <c r="F49" s="80" t="str">
        <f t="shared" si="26"/>
        <v>#DIV/0!</v>
      </c>
      <c r="G49" s="80" t="str">
        <f t="shared" si="26"/>
        <v>#DIV/0!</v>
      </c>
      <c r="I49" s="82" t="s">
        <v>113</v>
      </c>
      <c r="J49" s="82"/>
      <c r="K49" s="80" t="str">
        <f t="shared" ref="K49:O49" si="27">TDIST(K48,K47,2)</f>
        <v>#DIV/0!</v>
      </c>
      <c r="L49" s="80" t="str">
        <f t="shared" si="27"/>
        <v>#DIV/0!</v>
      </c>
      <c r="M49" s="80" t="str">
        <f t="shared" si="27"/>
        <v>#DIV/0!</v>
      </c>
      <c r="N49" s="80" t="str">
        <f t="shared" si="27"/>
        <v>#DIV/0!</v>
      </c>
      <c r="O49" s="80" t="str">
        <f t="shared" si="27"/>
        <v>#DIV/0!</v>
      </c>
    </row>
    <row r="50">
      <c r="A50" s="82" t="s">
        <v>113</v>
      </c>
      <c r="B50" s="82"/>
      <c r="C50" s="80" t="str">
        <f t="shared" ref="C50:G50" si="28">TDIST(C49,C48,2)</f>
        <v>#DIV/0!</v>
      </c>
      <c r="D50" s="80" t="str">
        <f t="shared" si="28"/>
        <v>#DIV/0!</v>
      </c>
      <c r="E50" s="80" t="str">
        <f t="shared" si="28"/>
        <v>#DIV/0!</v>
      </c>
      <c r="F50" s="80" t="str">
        <f t="shared" si="28"/>
        <v>#DIV/0!</v>
      </c>
      <c r="G50" s="80" t="str">
        <f t="shared" si="28"/>
        <v>#DIV/0!</v>
      </c>
    </row>
    <row r="52">
      <c r="A52" s="3" t="s">
        <v>2</v>
      </c>
      <c r="C52" s="28" t="s">
        <v>55</v>
      </c>
      <c r="D52" s="28" t="s">
        <v>56</v>
      </c>
      <c r="E52" s="28" t="s">
        <v>57</v>
      </c>
      <c r="F52" s="28" t="s">
        <v>58</v>
      </c>
      <c r="G52" s="4"/>
      <c r="I52" s="3" t="s">
        <v>2</v>
      </c>
      <c r="K52" s="28" t="s">
        <v>55</v>
      </c>
      <c r="L52" s="28" t="s">
        <v>56</v>
      </c>
      <c r="M52" s="28" t="s">
        <v>57</v>
      </c>
      <c r="N52" s="28" t="s">
        <v>58</v>
      </c>
      <c r="O52" s="4"/>
    </row>
    <row r="53">
      <c r="A53" s="8" t="s">
        <v>38</v>
      </c>
      <c r="B53" s="9"/>
      <c r="C53" s="24">
        <v>0.3706</v>
      </c>
      <c r="D53" s="24">
        <v>0.1146</v>
      </c>
      <c r="E53" s="24">
        <v>1.26</v>
      </c>
      <c r="F53" s="24">
        <v>0.391</v>
      </c>
      <c r="G53" s="5"/>
      <c r="I53" s="8" t="s">
        <v>38</v>
      </c>
      <c r="J53" s="29"/>
      <c r="K53" s="24">
        <v>0.3706</v>
      </c>
      <c r="L53" s="24">
        <v>0.1146</v>
      </c>
      <c r="M53" s="24">
        <v>1.26</v>
      </c>
      <c r="N53" s="24">
        <v>0.391</v>
      </c>
      <c r="O53" s="5"/>
    </row>
    <row r="54">
      <c r="A54" s="12" t="s">
        <v>39</v>
      </c>
      <c r="B54" s="13"/>
      <c r="C54" s="24">
        <v>1.08</v>
      </c>
      <c r="D54" s="24">
        <v>1.02</v>
      </c>
      <c r="E54" s="24">
        <v>0.885</v>
      </c>
      <c r="F54" s="24">
        <v>0.84</v>
      </c>
      <c r="G54" s="5"/>
      <c r="I54" s="12" t="s">
        <v>39</v>
      </c>
      <c r="J54" s="33"/>
      <c r="K54" s="24">
        <v>1.08</v>
      </c>
      <c r="L54" s="24">
        <v>1.02</v>
      </c>
      <c r="M54" s="24">
        <v>0.885</v>
      </c>
      <c r="N54" s="24">
        <v>0.84</v>
      </c>
      <c r="O54" s="5"/>
    </row>
    <row r="55">
      <c r="A55" s="15" t="s">
        <v>40</v>
      </c>
      <c r="B55" s="9"/>
      <c r="C55" s="24">
        <v>0.5007</v>
      </c>
      <c r="D55" s="24">
        <v>0.3094</v>
      </c>
      <c r="E55" s="24">
        <v>0.5662</v>
      </c>
      <c r="F55" s="24">
        <v>0.3499</v>
      </c>
      <c r="G55" s="5"/>
      <c r="I55" s="15" t="s">
        <v>40</v>
      </c>
      <c r="J55" s="33"/>
      <c r="K55" s="24">
        <v>0.5007</v>
      </c>
      <c r="L55" s="24">
        <v>0.3094</v>
      </c>
      <c r="M55" s="24">
        <v>0.5662</v>
      </c>
      <c r="N55" s="24">
        <v>0.3499</v>
      </c>
      <c r="O55" s="5"/>
    </row>
    <row r="56">
      <c r="A56" s="15" t="s">
        <v>41</v>
      </c>
      <c r="B56" s="9"/>
      <c r="C56" s="24">
        <v>0.5459</v>
      </c>
      <c r="D56" s="24">
        <v>0.233</v>
      </c>
      <c r="E56" s="24">
        <v>0.6408</v>
      </c>
      <c r="F56" s="24">
        <v>0.2735</v>
      </c>
      <c r="G56" s="5"/>
      <c r="I56" s="15" t="s">
        <v>41</v>
      </c>
      <c r="J56" s="33"/>
      <c r="K56" s="24">
        <v>0.5459</v>
      </c>
      <c r="L56" s="24">
        <v>0.233</v>
      </c>
      <c r="M56" s="24">
        <v>0.6408</v>
      </c>
      <c r="N56" s="24">
        <v>0.2735</v>
      </c>
      <c r="O56" s="5"/>
    </row>
    <row r="57">
      <c r="A57" s="18" t="s">
        <v>43</v>
      </c>
      <c r="B57" s="9"/>
      <c r="C57" s="24">
        <v>0.948</v>
      </c>
      <c r="D57" s="24">
        <v>0.431</v>
      </c>
      <c r="E57" s="24">
        <v>2.17</v>
      </c>
      <c r="F57" s="24">
        <v>0.987</v>
      </c>
      <c r="G57" s="5"/>
      <c r="I57" s="5"/>
      <c r="J57" s="5"/>
      <c r="K57" s="5"/>
      <c r="L57" s="5"/>
      <c r="M57" s="5"/>
      <c r="N57" s="5"/>
      <c r="O57" s="5"/>
    </row>
    <row r="58">
      <c r="A58" s="15" t="s">
        <v>44</v>
      </c>
      <c r="B58" s="9"/>
      <c r="C58" s="24">
        <v>2.35</v>
      </c>
      <c r="D58" s="24">
        <v>0.807</v>
      </c>
      <c r="E58" s="24">
        <v>2.82</v>
      </c>
      <c r="F58" s="24">
        <v>0.969</v>
      </c>
      <c r="G58" s="5"/>
      <c r="I58" s="78" t="s">
        <v>109</v>
      </c>
      <c r="J58" s="79"/>
      <c r="K58" s="80" t="str">
        <f t="shared" ref="K58:N58" si="29">CORREL($J53:$J56,K53:K56)</f>
        <v>#DIV/0!</v>
      </c>
      <c r="L58" s="80" t="str">
        <f t="shared" si="29"/>
        <v>#DIV/0!</v>
      </c>
      <c r="M58" s="80" t="str">
        <f t="shared" si="29"/>
        <v>#DIV/0!</v>
      </c>
      <c r="N58" s="80" t="str">
        <f t="shared" si="29"/>
        <v>#DIV/0!</v>
      </c>
      <c r="O58" s="80"/>
    </row>
    <row r="59">
      <c r="A59" s="21" t="s">
        <v>45</v>
      </c>
      <c r="B59" s="9"/>
      <c r="C59" s="24">
        <v>0.414</v>
      </c>
      <c r="D59" s="24">
        <v>0.3735</v>
      </c>
      <c r="E59" s="24">
        <v>0.822</v>
      </c>
      <c r="F59" s="24">
        <v>0.7418</v>
      </c>
      <c r="G59" s="5"/>
      <c r="I59" s="81" t="s">
        <v>110</v>
      </c>
      <c r="J59" s="82"/>
      <c r="K59" s="83">
        <v>4.0</v>
      </c>
      <c r="L59" s="83">
        <v>4.0</v>
      </c>
      <c r="M59" s="83">
        <v>4.0</v>
      </c>
      <c r="N59" s="83">
        <v>4.0</v>
      </c>
      <c r="O59" s="83"/>
    </row>
    <row r="60">
      <c r="A60" s="23" t="s">
        <v>46</v>
      </c>
      <c r="B60" s="9"/>
      <c r="C60" s="24">
        <v>0.9206</v>
      </c>
      <c r="D60" s="24">
        <v>0.2081</v>
      </c>
      <c r="E60" s="24">
        <v>2.06</v>
      </c>
      <c r="F60" s="24">
        <v>0.466</v>
      </c>
      <c r="G60" s="5"/>
      <c r="I60" s="82" t="s">
        <v>111</v>
      </c>
      <c r="J60" s="82"/>
      <c r="K60" s="80">
        <f t="shared" ref="K60:N60" si="30">K59-2</f>
        <v>2</v>
      </c>
      <c r="L60" s="80">
        <f t="shared" si="30"/>
        <v>2</v>
      </c>
      <c r="M60" s="80">
        <f t="shared" si="30"/>
        <v>2</v>
      </c>
      <c r="N60" s="80">
        <f t="shared" si="30"/>
        <v>2</v>
      </c>
      <c r="O60" s="80"/>
    </row>
    <row r="61">
      <c r="A61" s="21" t="s">
        <v>47</v>
      </c>
      <c r="B61" s="9"/>
      <c r="C61" s="24">
        <v>1.04</v>
      </c>
      <c r="D61" s="24">
        <v>0.424</v>
      </c>
      <c r="E61" s="24">
        <v>1.12</v>
      </c>
      <c r="F61" s="24">
        <v>0.458</v>
      </c>
      <c r="G61" s="5"/>
      <c r="I61" s="82" t="s">
        <v>112</v>
      </c>
      <c r="J61" s="82"/>
      <c r="K61" s="80" t="str">
        <f t="shared" ref="K61:N61" si="31">(ABS(K58)*SQRT(K59-2))/(SQRT(1-ABS(K58)^2))</f>
        <v>#DIV/0!</v>
      </c>
      <c r="L61" s="80" t="str">
        <f t="shared" si="31"/>
        <v>#DIV/0!</v>
      </c>
      <c r="M61" s="80" t="str">
        <f t="shared" si="31"/>
        <v>#DIV/0!</v>
      </c>
      <c r="N61" s="80" t="str">
        <f t="shared" si="31"/>
        <v>#DIV/0!</v>
      </c>
      <c r="O61" s="80"/>
    </row>
    <row r="62">
      <c r="B62" s="5"/>
      <c r="I62" s="82" t="s">
        <v>113</v>
      </c>
      <c r="J62" s="82"/>
      <c r="K62" s="80" t="str">
        <f t="shared" ref="K62:N62" si="32">TDIST(K61,K60,2)</f>
        <v>#DIV/0!</v>
      </c>
      <c r="L62" s="80" t="str">
        <f t="shared" si="32"/>
        <v>#DIV/0!</v>
      </c>
      <c r="M62" s="80" t="str">
        <f t="shared" si="32"/>
        <v>#DIV/0!</v>
      </c>
      <c r="N62" s="80" t="str">
        <f t="shared" si="32"/>
        <v>#DIV/0!</v>
      </c>
      <c r="O62" s="80"/>
    </row>
    <row r="63">
      <c r="A63" s="78" t="s">
        <v>114</v>
      </c>
      <c r="B63" s="79"/>
      <c r="C63" s="80" t="str">
        <f t="shared" ref="C63:G63" si="33">CORREL($B53:$B61,C53:C61)</f>
        <v>#DIV/0!</v>
      </c>
      <c r="D63" s="80" t="str">
        <f t="shared" si="33"/>
        <v>#DIV/0!</v>
      </c>
      <c r="E63" s="80" t="str">
        <f t="shared" si="33"/>
        <v>#DIV/0!</v>
      </c>
      <c r="F63" s="80" t="str">
        <f t="shared" si="33"/>
        <v>#DIV/0!</v>
      </c>
      <c r="G63" s="80" t="str">
        <f t="shared" si="33"/>
        <v>#DIV/0!</v>
      </c>
    </row>
    <row r="64">
      <c r="A64" s="81" t="s">
        <v>110</v>
      </c>
      <c r="B64" s="82"/>
      <c r="C64" s="83">
        <v>9.0</v>
      </c>
      <c r="D64" s="83">
        <v>9.0</v>
      </c>
      <c r="E64" s="83">
        <v>9.0</v>
      </c>
      <c r="F64" s="83">
        <v>9.0</v>
      </c>
      <c r="G64" s="83">
        <v>9.0</v>
      </c>
      <c r="I64" s="3" t="s">
        <v>2</v>
      </c>
      <c r="K64" s="28" t="s">
        <v>55</v>
      </c>
      <c r="L64" s="28" t="s">
        <v>56</v>
      </c>
      <c r="M64" s="28" t="s">
        <v>57</v>
      </c>
      <c r="N64" s="28" t="s">
        <v>58</v>
      </c>
      <c r="O64" s="4"/>
    </row>
    <row r="65">
      <c r="A65" s="82" t="s">
        <v>111</v>
      </c>
      <c r="B65" s="82"/>
      <c r="C65" s="80">
        <f t="shared" ref="C65:G65" si="34">C64-2</f>
        <v>7</v>
      </c>
      <c r="D65" s="80">
        <f t="shared" si="34"/>
        <v>7</v>
      </c>
      <c r="E65" s="80">
        <f t="shared" si="34"/>
        <v>7</v>
      </c>
      <c r="F65" s="80">
        <f t="shared" si="34"/>
        <v>7</v>
      </c>
      <c r="G65" s="80">
        <f t="shared" si="34"/>
        <v>7</v>
      </c>
      <c r="I65" s="18" t="s">
        <v>43</v>
      </c>
      <c r="J65" s="33"/>
      <c r="K65" s="24">
        <v>0.948</v>
      </c>
      <c r="L65" s="24">
        <v>0.431</v>
      </c>
      <c r="M65" s="24">
        <v>2.17</v>
      </c>
      <c r="N65" s="24">
        <v>0.987</v>
      </c>
      <c r="O65" s="5"/>
    </row>
    <row r="66">
      <c r="A66" s="82" t="s">
        <v>112</v>
      </c>
      <c r="B66" s="82"/>
      <c r="C66" s="80" t="str">
        <f t="shared" ref="C66:G66" si="35">(ABS(C63)*SQRT(C64-2))/(SQRT(1-ABS(C63)^2))</f>
        <v>#DIV/0!</v>
      </c>
      <c r="D66" s="80" t="str">
        <f t="shared" si="35"/>
        <v>#DIV/0!</v>
      </c>
      <c r="E66" s="80" t="str">
        <f t="shared" si="35"/>
        <v>#DIV/0!</v>
      </c>
      <c r="F66" s="80" t="str">
        <f t="shared" si="35"/>
        <v>#DIV/0!</v>
      </c>
      <c r="G66" s="80" t="str">
        <f t="shared" si="35"/>
        <v>#DIV/0!</v>
      </c>
      <c r="I66" s="15" t="s">
        <v>44</v>
      </c>
      <c r="J66" s="33"/>
      <c r="K66" s="24">
        <v>2.35</v>
      </c>
      <c r="L66" s="24">
        <v>0.807</v>
      </c>
      <c r="M66" s="24">
        <v>2.82</v>
      </c>
      <c r="N66" s="24">
        <v>0.969</v>
      </c>
      <c r="O66" s="5"/>
    </row>
    <row r="67">
      <c r="A67" s="82" t="s">
        <v>113</v>
      </c>
      <c r="B67" s="82"/>
      <c r="C67" s="80" t="str">
        <f t="shared" ref="C67:G67" si="36">TDIST(C66,C65,2)</f>
        <v>#DIV/0!</v>
      </c>
      <c r="D67" s="87" t="str">
        <f t="shared" si="36"/>
        <v>#DIV/0!</v>
      </c>
      <c r="E67" s="80" t="str">
        <f t="shared" si="36"/>
        <v>#DIV/0!</v>
      </c>
      <c r="F67" s="87" t="str">
        <f t="shared" si="36"/>
        <v>#DIV/0!</v>
      </c>
      <c r="G67" s="80" t="str">
        <f t="shared" si="36"/>
        <v>#DIV/0!</v>
      </c>
      <c r="I67" s="21" t="s">
        <v>45</v>
      </c>
      <c r="J67" s="33"/>
      <c r="K67" s="24">
        <v>0.414</v>
      </c>
      <c r="L67" s="24">
        <v>0.3735</v>
      </c>
      <c r="M67" s="24">
        <v>0.822</v>
      </c>
      <c r="N67" s="24">
        <v>0.7418</v>
      </c>
      <c r="O67" s="5"/>
    </row>
    <row r="68">
      <c r="I68" s="23" t="s">
        <v>46</v>
      </c>
      <c r="J68" s="33"/>
      <c r="K68" s="24">
        <v>0.9206</v>
      </c>
      <c r="L68" s="24">
        <v>0.2081</v>
      </c>
      <c r="M68" s="24">
        <v>2.06</v>
      </c>
      <c r="N68" s="24">
        <v>0.466</v>
      </c>
      <c r="O68" s="5"/>
    </row>
    <row r="69">
      <c r="I69" s="21" t="s">
        <v>47</v>
      </c>
      <c r="J69" s="33"/>
      <c r="K69" s="24">
        <v>1.04</v>
      </c>
      <c r="L69" s="24">
        <v>0.424</v>
      </c>
      <c r="M69" s="24">
        <v>1.12</v>
      </c>
      <c r="N69" s="24">
        <v>0.458</v>
      </c>
      <c r="O69" s="5"/>
    </row>
    <row r="70">
      <c r="K70" s="85" t="s">
        <v>6</v>
      </c>
      <c r="L70" s="85" t="s">
        <v>9</v>
      </c>
      <c r="M70" s="85" t="s">
        <v>12</v>
      </c>
    </row>
    <row r="71">
      <c r="I71" s="78" t="s">
        <v>109</v>
      </c>
      <c r="J71" s="79"/>
      <c r="K71" s="80" t="str">
        <f t="shared" ref="K71:N71" si="37">CORREL($J65:$J69,K65:K69)</f>
        <v>#DIV/0!</v>
      </c>
      <c r="L71" s="80" t="str">
        <f t="shared" si="37"/>
        <v>#DIV/0!</v>
      </c>
      <c r="M71" s="80" t="str">
        <f t="shared" si="37"/>
        <v>#DIV/0!</v>
      </c>
      <c r="N71" s="80" t="str">
        <f t="shared" si="37"/>
        <v>#DIV/0!</v>
      </c>
      <c r="O71" s="80"/>
    </row>
    <row r="72">
      <c r="I72" s="81" t="s">
        <v>110</v>
      </c>
      <c r="J72" s="82"/>
      <c r="K72" s="83">
        <v>5.0</v>
      </c>
      <c r="L72" s="83">
        <v>5.0</v>
      </c>
      <c r="M72" s="83">
        <v>5.0</v>
      </c>
      <c r="N72" s="83">
        <v>5.0</v>
      </c>
      <c r="O72" s="83"/>
    </row>
    <row r="73">
      <c r="I73" s="82" t="s">
        <v>111</v>
      </c>
      <c r="J73" s="82"/>
      <c r="K73" s="80">
        <f t="shared" ref="K73:N73" si="38">K72-2</f>
        <v>3</v>
      </c>
      <c r="L73" s="80">
        <f t="shared" si="38"/>
        <v>3</v>
      </c>
      <c r="M73" s="80">
        <f t="shared" si="38"/>
        <v>3</v>
      </c>
      <c r="N73" s="80">
        <f t="shared" si="38"/>
        <v>3</v>
      </c>
      <c r="O73" s="80"/>
    </row>
    <row r="74">
      <c r="I74" s="82" t="s">
        <v>112</v>
      </c>
      <c r="J74" s="82"/>
      <c r="K74" s="80" t="str">
        <f t="shared" ref="K74:N74" si="39">(ABS(K71)*SQRT(K72-2))/(SQRT(1-ABS(K71)^2))</f>
        <v>#DIV/0!</v>
      </c>
      <c r="L74" s="80" t="str">
        <f t="shared" si="39"/>
        <v>#DIV/0!</v>
      </c>
      <c r="M74" s="80" t="str">
        <f t="shared" si="39"/>
        <v>#DIV/0!</v>
      </c>
      <c r="N74" s="80" t="str">
        <f t="shared" si="39"/>
        <v>#DIV/0!</v>
      </c>
      <c r="O74" s="80"/>
    </row>
    <row r="75">
      <c r="I75" s="82" t="s">
        <v>113</v>
      </c>
      <c r="J75" s="82"/>
      <c r="K75" s="80" t="str">
        <f t="shared" ref="K75:N75" si="40">TDIST(K74,K73,2)</f>
        <v>#DIV/0!</v>
      </c>
      <c r="L75" s="80" t="str">
        <f t="shared" si="40"/>
        <v>#DIV/0!</v>
      </c>
      <c r="M75" s="80" t="str">
        <f t="shared" si="40"/>
        <v>#DIV/0!</v>
      </c>
      <c r="N75" s="80" t="str">
        <f t="shared" si="40"/>
        <v>#DIV/0!</v>
      </c>
      <c r="O75" s="80"/>
    </row>
    <row r="77">
      <c r="I77" s="3" t="s">
        <v>2</v>
      </c>
      <c r="K77" s="28" t="s">
        <v>55</v>
      </c>
      <c r="L77" s="28" t="s">
        <v>56</v>
      </c>
      <c r="M77" s="28" t="s">
        <v>57</v>
      </c>
      <c r="N77" s="28" t="s">
        <v>58</v>
      </c>
      <c r="O77" s="4"/>
    </row>
    <row r="78">
      <c r="I78" s="8" t="s">
        <v>38</v>
      </c>
      <c r="J78" s="9"/>
      <c r="K78" s="24">
        <v>0.3706</v>
      </c>
      <c r="L78" s="24">
        <v>0.1146</v>
      </c>
      <c r="M78" s="24">
        <v>1.26</v>
      </c>
      <c r="N78" s="24">
        <v>0.391</v>
      </c>
      <c r="O78" s="5"/>
    </row>
    <row r="79">
      <c r="I79" s="12" t="s">
        <v>39</v>
      </c>
      <c r="J79" s="13"/>
      <c r="K79" s="24">
        <v>1.08</v>
      </c>
      <c r="L79" s="24">
        <v>1.02</v>
      </c>
      <c r="M79" s="24">
        <v>0.885</v>
      </c>
      <c r="N79" s="24">
        <v>0.84</v>
      </c>
      <c r="O79" s="5"/>
    </row>
    <row r="80">
      <c r="I80" s="15" t="s">
        <v>40</v>
      </c>
      <c r="J80" s="9"/>
      <c r="K80" s="24">
        <v>0.5007</v>
      </c>
      <c r="L80" s="24">
        <v>0.3094</v>
      </c>
      <c r="M80" s="24">
        <v>0.5662</v>
      </c>
      <c r="N80" s="24">
        <v>0.3499</v>
      </c>
      <c r="O80" s="5"/>
    </row>
    <row r="81">
      <c r="I81" s="15" t="s">
        <v>41</v>
      </c>
      <c r="J81" s="9"/>
      <c r="K81" s="24">
        <v>0.5459</v>
      </c>
      <c r="L81" s="24">
        <v>0.233</v>
      </c>
      <c r="M81" s="24">
        <v>0.6408</v>
      </c>
      <c r="N81" s="24">
        <v>0.2735</v>
      </c>
      <c r="O81" s="5"/>
    </row>
    <row r="83">
      <c r="I83" s="78" t="s">
        <v>109</v>
      </c>
      <c r="J83" s="79"/>
      <c r="K83" s="80" t="str">
        <f t="shared" ref="K83:N83" si="41">CORREL($J78:$J81,K78:K81)</f>
        <v>#DIV/0!</v>
      </c>
      <c r="L83" s="80" t="str">
        <f t="shared" si="41"/>
        <v>#DIV/0!</v>
      </c>
      <c r="M83" s="80" t="str">
        <f t="shared" si="41"/>
        <v>#DIV/0!</v>
      </c>
      <c r="N83" s="80" t="str">
        <f t="shared" si="41"/>
        <v>#DIV/0!</v>
      </c>
      <c r="O83" s="80"/>
    </row>
    <row r="84">
      <c r="I84" s="81" t="s">
        <v>110</v>
      </c>
      <c r="J84" s="82"/>
      <c r="K84" s="83">
        <v>4.0</v>
      </c>
      <c r="L84" s="83">
        <v>4.0</v>
      </c>
      <c r="M84" s="83">
        <v>4.0</v>
      </c>
      <c r="N84" s="83">
        <v>4.0</v>
      </c>
      <c r="O84" s="83"/>
    </row>
    <row r="85">
      <c r="I85" s="82" t="s">
        <v>111</v>
      </c>
      <c r="J85" s="82"/>
      <c r="K85" s="80">
        <f t="shared" ref="K85:N85" si="42">K84-2</f>
        <v>2</v>
      </c>
      <c r="L85" s="80">
        <f t="shared" si="42"/>
        <v>2</v>
      </c>
      <c r="M85" s="80">
        <f t="shared" si="42"/>
        <v>2</v>
      </c>
      <c r="N85" s="80">
        <f t="shared" si="42"/>
        <v>2</v>
      </c>
      <c r="O85" s="80"/>
    </row>
    <row r="86">
      <c r="I86" s="82" t="s">
        <v>112</v>
      </c>
      <c r="J86" s="82"/>
      <c r="K86" s="80" t="str">
        <f t="shared" ref="K86:N86" si="43">(ABS(K83)*SQRT(K84-2))/(SQRT(1-ABS(K83)^2))</f>
        <v>#DIV/0!</v>
      </c>
      <c r="L86" s="80" t="str">
        <f t="shared" si="43"/>
        <v>#DIV/0!</v>
      </c>
      <c r="M86" s="80" t="str">
        <f t="shared" si="43"/>
        <v>#DIV/0!</v>
      </c>
      <c r="N86" s="80" t="str">
        <f t="shared" si="43"/>
        <v>#DIV/0!</v>
      </c>
      <c r="O86" s="80"/>
    </row>
    <row r="87">
      <c r="I87" s="82" t="s">
        <v>113</v>
      </c>
      <c r="J87" s="82"/>
      <c r="K87" s="80" t="str">
        <f t="shared" ref="K87:N87" si="44">TDIST(K86,K85,2)</f>
        <v>#DIV/0!</v>
      </c>
      <c r="L87" s="80" t="str">
        <f t="shared" si="44"/>
        <v>#DIV/0!</v>
      </c>
      <c r="M87" s="80" t="str">
        <f t="shared" si="44"/>
        <v>#DIV/0!</v>
      </c>
      <c r="N87" s="80" t="str">
        <f t="shared" si="44"/>
        <v>#DIV/0!</v>
      </c>
      <c r="O87" s="80"/>
    </row>
    <row r="89">
      <c r="I89" s="3" t="s">
        <v>2</v>
      </c>
      <c r="K89" s="28" t="s">
        <v>55</v>
      </c>
      <c r="L89" s="28" t="s">
        <v>56</v>
      </c>
      <c r="M89" s="28" t="s">
        <v>57</v>
      </c>
      <c r="N89" s="28" t="s">
        <v>58</v>
      </c>
      <c r="O89" s="4"/>
    </row>
    <row r="90">
      <c r="I90" s="18" t="s">
        <v>43</v>
      </c>
      <c r="J90" s="9"/>
      <c r="K90" s="24">
        <v>0.948</v>
      </c>
      <c r="L90" s="24">
        <v>0.431</v>
      </c>
      <c r="M90" s="24">
        <v>2.17</v>
      </c>
      <c r="N90" s="24">
        <v>0.987</v>
      </c>
      <c r="O90" s="5"/>
    </row>
    <row r="91">
      <c r="I91" s="15" t="s">
        <v>44</v>
      </c>
      <c r="J91" s="9"/>
      <c r="K91" s="24">
        <v>2.35</v>
      </c>
      <c r="L91" s="24">
        <v>0.807</v>
      </c>
      <c r="M91" s="24">
        <v>2.82</v>
      </c>
      <c r="N91" s="24">
        <v>0.969</v>
      </c>
      <c r="O91" s="5"/>
    </row>
    <row r="92">
      <c r="I92" s="21" t="s">
        <v>45</v>
      </c>
      <c r="J92" s="9"/>
      <c r="K92" s="24">
        <v>0.414</v>
      </c>
      <c r="L92" s="24">
        <v>0.3735</v>
      </c>
      <c r="M92" s="24">
        <v>0.822</v>
      </c>
      <c r="N92" s="24">
        <v>0.7418</v>
      </c>
      <c r="O92" s="5"/>
    </row>
    <row r="93">
      <c r="I93" s="23" t="s">
        <v>46</v>
      </c>
      <c r="J93" s="9"/>
      <c r="K93" s="24">
        <v>0.9206</v>
      </c>
      <c r="L93" s="24">
        <v>0.2081</v>
      </c>
      <c r="M93" s="24">
        <v>2.06</v>
      </c>
      <c r="N93" s="24">
        <v>0.466</v>
      </c>
      <c r="O93" s="5"/>
    </row>
    <row r="94">
      <c r="I94" s="21" t="s">
        <v>47</v>
      </c>
      <c r="J94" s="9"/>
      <c r="K94" s="24">
        <v>1.04</v>
      </c>
      <c r="L94" s="24">
        <v>0.424</v>
      </c>
      <c r="M94" s="24">
        <v>1.12</v>
      </c>
      <c r="N94" s="24">
        <v>0.458</v>
      </c>
      <c r="O94" s="5"/>
    </row>
    <row r="95">
      <c r="K95" s="85" t="s">
        <v>6</v>
      </c>
      <c r="L95" s="85" t="s">
        <v>9</v>
      </c>
      <c r="M95" s="85" t="s">
        <v>12</v>
      </c>
    </row>
    <row r="96">
      <c r="I96" s="78" t="s">
        <v>114</v>
      </c>
      <c r="J96" s="79"/>
      <c r="K96" s="80" t="str">
        <f t="shared" ref="K96:N96" si="45">CORREL($J90:$J94,K90:K94)</f>
        <v>#DIV/0!</v>
      </c>
      <c r="L96" s="80" t="str">
        <f t="shared" si="45"/>
        <v>#DIV/0!</v>
      </c>
      <c r="M96" s="80" t="str">
        <f t="shared" si="45"/>
        <v>#DIV/0!</v>
      </c>
      <c r="N96" s="80" t="str">
        <f t="shared" si="45"/>
        <v>#DIV/0!</v>
      </c>
      <c r="O96" s="80"/>
    </row>
    <row r="97">
      <c r="I97" s="81" t="s">
        <v>110</v>
      </c>
      <c r="J97" s="82"/>
      <c r="K97" s="83">
        <v>5.0</v>
      </c>
      <c r="L97" s="83">
        <v>5.0</v>
      </c>
      <c r="M97" s="83">
        <v>5.0</v>
      </c>
      <c r="N97" s="83">
        <v>5.0</v>
      </c>
      <c r="O97" s="83"/>
    </row>
    <row r="98">
      <c r="I98" s="82" t="s">
        <v>111</v>
      </c>
      <c r="J98" s="82"/>
      <c r="K98" s="80">
        <f t="shared" ref="K98:N98" si="46">K97-2</f>
        <v>3</v>
      </c>
      <c r="L98" s="80">
        <f t="shared" si="46"/>
        <v>3</v>
      </c>
      <c r="M98" s="80">
        <f t="shared" si="46"/>
        <v>3</v>
      </c>
      <c r="N98" s="80">
        <f t="shared" si="46"/>
        <v>3</v>
      </c>
      <c r="O98" s="80"/>
    </row>
    <row r="99">
      <c r="I99" s="82" t="s">
        <v>112</v>
      </c>
      <c r="J99" s="82"/>
      <c r="K99" s="80" t="str">
        <f t="shared" ref="K99:N99" si="47">(ABS(K96)*SQRT(K97-2))/(SQRT(1-ABS(K96)^2))</f>
        <v>#DIV/0!</v>
      </c>
      <c r="L99" s="80" t="str">
        <f t="shared" si="47"/>
        <v>#DIV/0!</v>
      </c>
      <c r="M99" s="80" t="str">
        <f t="shared" si="47"/>
        <v>#DIV/0!</v>
      </c>
      <c r="N99" s="80" t="str">
        <f t="shared" si="47"/>
        <v>#DIV/0!</v>
      </c>
      <c r="O99" s="80"/>
    </row>
    <row r="100">
      <c r="I100" s="82" t="s">
        <v>113</v>
      </c>
      <c r="J100" s="82"/>
      <c r="K100" s="80" t="str">
        <f t="shared" ref="K100:N100" si="48">TDIST(K99,K98,2)</f>
        <v>#DIV/0!</v>
      </c>
      <c r="L100" s="80" t="str">
        <f t="shared" si="48"/>
        <v>#DIV/0!</v>
      </c>
      <c r="M100" s="80" t="str">
        <f t="shared" si="48"/>
        <v>#DIV/0!</v>
      </c>
      <c r="N100" s="80" t="str">
        <f t="shared" si="48"/>
        <v>#DIV/0!</v>
      </c>
      <c r="O100" s="80"/>
    </row>
  </sheetData>
  <mergeCells count="12">
    <mergeCell ref="A46:B46"/>
    <mergeCell ref="A63:B63"/>
    <mergeCell ref="I71:J71"/>
    <mergeCell ref="I83:J83"/>
    <mergeCell ref="I96:J96"/>
    <mergeCell ref="I7:J7"/>
    <mergeCell ref="A12:B12"/>
    <mergeCell ref="I20:J20"/>
    <mergeCell ref="A29:B29"/>
    <mergeCell ref="I32:J32"/>
    <mergeCell ref="I45:J45"/>
    <mergeCell ref="I58:J58"/>
  </mergeCells>
  <conditionalFormatting sqref="K11:O11 C16:G16 K24:O24 C33:G33 K36:O36 K49:O49 C50:G51 K62:O62 C67:G67 K75:O75 K87:O87 K100:O100">
    <cfRule type="cellIs" dxfId="0" priority="1" operator="lessThan">
      <formula>0.05</formula>
    </cfRule>
  </conditionalFormatting>
  <conditionalFormatting sqref="K7:O7 C12:G12 K20:O20 C29:G29 K32:O32 K45:O45 C46:G47 K58:O58 C63:G63 K71:O71 K83:O83 K96:O96">
    <cfRule type="cellIs" dxfId="1" priority="2" operator="between">
      <formula>0.5</formula>
      <formula>0.7</formula>
    </cfRule>
  </conditionalFormatting>
  <conditionalFormatting sqref="K7:O7 C12:G12 K20:O20 C29:G29 K32:O32 K45:O45 C46:G47 K58:O58 C63:G63 K71:O71 K83:O83 K96:O96">
    <cfRule type="cellIs" dxfId="1" priority="3" operator="between">
      <formula>-0.5</formula>
      <formula>-0.7</formula>
    </cfRule>
  </conditionalFormatting>
  <conditionalFormatting sqref="K11:O11 C16:G16 K24:O24 C33:G33 K36:O36 K49:O49 C50:G51 K62:O62 C67:G67 K75:O75 K87:O87 K100:O100">
    <cfRule type="cellIs" dxfId="2" priority="4" operator="lessThan">
      <formula>0.1</formula>
    </cfRule>
  </conditionalFormatting>
  <conditionalFormatting sqref="K7:O7 C12:G12 K20:O20 C29:G29 K32:O32 K45:O45 C46:G47 K58:O58 C63:G63 K71:O71 K83:O83 K96:O96">
    <cfRule type="cellIs" dxfId="0" priority="5" operator="greaterThan">
      <formula>0.7</formula>
    </cfRule>
  </conditionalFormatting>
  <conditionalFormatting sqref="K7:O7 C12:G12 K20:O20 C29:G29 K32:O32 K45:O45 C46:G47 K58:O58 C63:G63 K71:O71 K83:O83 K96:O96">
    <cfRule type="cellIs" dxfId="0" priority="6" operator="lessThan">
      <formula>-0.7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1" t="s">
        <v>3</v>
      </c>
      <c r="C1" s="4" t="s">
        <v>6</v>
      </c>
      <c r="D1" s="4" t="s">
        <v>9</v>
      </c>
      <c r="E1" s="4" t="s">
        <v>12</v>
      </c>
      <c r="F1" s="4" t="s">
        <v>15</v>
      </c>
      <c r="G1" s="4" t="s">
        <v>18</v>
      </c>
      <c r="H1" s="1" t="s">
        <v>115</v>
      </c>
      <c r="I1" s="3" t="s">
        <v>2</v>
      </c>
      <c r="J1" s="1" t="s">
        <v>3</v>
      </c>
      <c r="K1" s="4" t="s">
        <v>6</v>
      </c>
      <c r="L1" s="4" t="s">
        <v>9</v>
      </c>
      <c r="M1" s="4" t="s">
        <v>12</v>
      </c>
      <c r="N1" s="4" t="s">
        <v>15</v>
      </c>
      <c r="O1" s="4" t="s">
        <v>18</v>
      </c>
    </row>
    <row r="2">
      <c r="A2" s="8" t="s">
        <v>38</v>
      </c>
      <c r="B2" s="29">
        <v>0.1244714617</v>
      </c>
      <c r="C2" s="5">
        <v>0.6905</v>
      </c>
      <c r="D2" s="5">
        <v>0.6494</v>
      </c>
      <c r="E2" s="5">
        <v>0.6725</v>
      </c>
      <c r="F2" s="5">
        <v>1.065</v>
      </c>
      <c r="G2" s="5">
        <v>1.06</v>
      </c>
      <c r="I2" s="8" t="s">
        <v>38</v>
      </c>
      <c r="J2" s="29">
        <v>0.1244714617</v>
      </c>
      <c r="K2" s="5">
        <v>0.6905</v>
      </c>
      <c r="L2" s="5">
        <v>0.6494</v>
      </c>
      <c r="M2" s="5">
        <v>0.6725</v>
      </c>
      <c r="N2" s="5">
        <v>1.065</v>
      </c>
      <c r="O2" s="5">
        <v>1.06</v>
      </c>
    </row>
    <row r="3">
      <c r="A3" s="12" t="s">
        <v>39</v>
      </c>
      <c r="B3" s="33">
        <v>0.4875539574</v>
      </c>
      <c r="C3" s="5">
        <v>0.869</v>
      </c>
      <c r="D3" s="5">
        <v>0.9937</v>
      </c>
      <c r="E3" s="5">
        <v>0.9929</v>
      </c>
      <c r="F3" s="5">
        <v>0.7055</v>
      </c>
      <c r="G3" s="5">
        <v>0.7347</v>
      </c>
      <c r="I3" s="12" t="s">
        <v>39</v>
      </c>
      <c r="J3" s="33">
        <v>0.516436129</v>
      </c>
      <c r="K3" s="5">
        <v>0.869</v>
      </c>
      <c r="L3" s="5">
        <v>0.9937</v>
      </c>
      <c r="M3" s="5">
        <v>0.9929</v>
      </c>
      <c r="N3" s="5">
        <v>0.7055</v>
      </c>
      <c r="O3" s="5">
        <v>0.7347</v>
      </c>
    </row>
    <row r="4">
      <c r="A4" s="15" t="s">
        <v>40</v>
      </c>
      <c r="B4" s="33">
        <v>0.03964358956</v>
      </c>
      <c r="C4" s="5">
        <v>0.9722</v>
      </c>
      <c r="D4" s="5">
        <v>0.9113</v>
      </c>
      <c r="E4" s="5">
        <v>0.8292</v>
      </c>
      <c r="F4" s="5">
        <v>0.688</v>
      </c>
      <c r="G4" s="5">
        <v>0.7082</v>
      </c>
      <c r="I4" s="15" t="s">
        <v>40</v>
      </c>
      <c r="J4" s="33">
        <v>0.03964358956</v>
      </c>
      <c r="K4" s="5">
        <v>0.9722</v>
      </c>
      <c r="L4" s="5">
        <v>0.9113</v>
      </c>
      <c r="M4" s="5">
        <v>0.8292</v>
      </c>
      <c r="N4" s="5">
        <v>0.688</v>
      </c>
      <c r="O4" s="5">
        <v>0.7082</v>
      </c>
    </row>
    <row r="5">
      <c r="A5" s="15" t="s">
        <v>41</v>
      </c>
      <c r="B5" s="33">
        <v>0.158094099</v>
      </c>
      <c r="C5" s="5">
        <v>0.856</v>
      </c>
      <c r="D5" s="5">
        <v>0.7369</v>
      </c>
      <c r="E5" s="5">
        <v>0.7154</v>
      </c>
      <c r="F5" s="5">
        <v>1.052</v>
      </c>
      <c r="G5" s="5">
        <v>1.188</v>
      </c>
      <c r="I5" s="15" t="s">
        <v>41</v>
      </c>
      <c r="J5" s="33">
        <v>0.158094099</v>
      </c>
      <c r="K5" s="5">
        <v>0.856</v>
      </c>
      <c r="L5" s="5">
        <v>0.7369</v>
      </c>
      <c r="M5" s="5">
        <v>0.7154</v>
      </c>
      <c r="N5" s="5">
        <v>1.052</v>
      </c>
      <c r="O5" s="5">
        <v>1.188</v>
      </c>
    </row>
    <row r="6">
      <c r="A6" s="18" t="s">
        <v>43</v>
      </c>
      <c r="B6" s="33">
        <v>0.2855978367</v>
      </c>
      <c r="C6" s="5">
        <v>1.066</v>
      </c>
      <c r="D6" s="5">
        <v>1.206</v>
      </c>
      <c r="E6" s="5">
        <v>1.418</v>
      </c>
      <c r="F6" s="5">
        <v>2.433</v>
      </c>
      <c r="G6" s="5">
        <v>1.395</v>
      </c>
      <c r="I6" s="5"/>
      <c r="J6" s="5"/>
      <c r="K6" s="5"/>
      <c r="L6" s="5"/>
      <c r="M6" s="5"/>
      <c r="N6" s="5"/>
      <c r="O6" s="5"/>
    </row>
    <row r="7">
      <c r="A7" s="15" t="s">
        <v>44</v>
      </c>
      <c r="B7" s="33">
        <v>0.06098773325</v>
      </c>
      <c r="C7" s="5">
        <v>0.8795</v>
      </c>
      <c r="D7" s="5">
        <v>0.9745</v>
      </c>
      <c r="E7" s="5">
        <v>1.006</v>
      </c>
      <c r="F7" s="5">
        <v>1.669</v>
      </c>
      <c r="G7" s="5">
        <v>1.845</v>
      </c>
      <c r="I7" s="78" t="s">
        <v>109</v>
      </c>
      <c r="J7" s="79"/>
      <c r="K7" s="80">
        <f t="shared" ref="K7:O7" si="1">CORREL($J$2:$J$5,K2:K5)</f>
        <v>-0.02268231496</v>
      </c>
      <c r="L7" s="80">
        <f t="shared" si="1"/>
        <v>0.568632679</v>
      </c>
      <c r="M7" s="80">
        <f t="shared" si="1"/>
        <v>0.768255499</v>
      </c>
      <c r="N7" s="80">
        <f t="shared" si="1"/>
        <v>-0.3448009267</v>
      </c>
      <c r="O7" s="80">
        <f t="shared" si="1"/>
        <v>-0.3093334619</v>
      </c>
    </row>
    <row r="8">
      <c r="A8" s="21" t="s">
        <v>45</v>
      </c>
      <c r="B8" s="33">
        <v>0.08460958802</v>
      </c>
      <c r="C8" s="5">
        <v>0.8738</v>
      </c>
      <c r="D8" s="5">
        <v>0.8532</v>
      </c>
      <c r="E8" s="5">
        <v>0.8854</v>
      </c>
      <c r="F8" s="5">
        <v>0.9432</v>
      </c>
      <c r="G8" s="5">
        <v>0.9646</v>
      </c>
      <c r="I8" s="81" t="s">
        <v>110</v>
      </c>
      <c r="J8" s="82"/>
      <c r="K8" s="83">
        <v>4.0</v>
      </c>
      <c r="L8" s="83">
        <v>4.0</v>
      </c>
      <c r="M8" s="83">
        <v>4.0</v>
      </c>
      <c r="N8" s="83">
        <v>4.0</v>
      </c>
      <c r="O8" s="83">
        <v>4.0</v>
      </c>
    </row>
    <row r="9">
      <c r="A9" s="23" t="s">
        <v>46</v>
      </c>
      <c r="B9" s="33">
        <v>0.2438675366</v>
      </c>
      <c r="C9" s="5">
        <v>0.9084</v>
      </c>
      <c r="D9" s="5">
        <v>0.9797</v>
      </c>
      <c r="E9" s="5">
        <v>1.034</v>
      </c>
      <c r="F9" s="5">
        <v>1.199</v>
      </c>
      <c r="G9" s="5">
        <v>1.511</v>
      </c>
      <c r="I9" s="82" t="s">
        <v>111</v>
      </c>
      <c r="J9" s="82"/>
      <c r="K9" s="80">
        <f t="shared" ref="K9:O9" si="2">K8-2</f>
        <v>2</v>
      </c>
      <c r="L9" s="80">
        <f t="shared" si="2"/>
        <v>2</v>
      </c>
      <c r="M9" s="80">
        <f t="shared" si="2"/>
        <v>2</v>
      </c>
      <c r="N9" s="80">
        <f t="shared" si="2"/>
        <v>2</v>
      </c>
      <c r="O9" s="80">
        <f t="shared" si="2"/>
        <v>2</v>
      </c>
    </row>
    <row r="10">
      <c r="A10" s="21" t="s">
        <v>47</v>
      </c>
      <c r="B10" s="33">
        <v>0.08704746269</v>
      </c>
      <c r="C10" s="5">
        <v>0.8155</v>
      </c>
      <c r="D10" s="5">
        <v>0.8124</v>
      </c>
      <c r="E10" s="5">
        <v>0.8359</v>
      </c>
      <c r="F10" s="5">
        <v>1.214</v>
      </c>
      <c r="G10" s="5">
        <v>2.96</v>
      </c>
      <c r="I10" s="82" t="s">
        <v>112</v>
      </c>
      <c r="J10" s="82"/>
      <c r="K10" s="80">
        <f t="shared" ref="K10:O10" si="3">(ABS(K7)*SQRT(K8-2))/(SQRT(1-ABS(K7)^2))</f>
        <v>0.0320858924</v>
      </c>
      <c r="L10" s="80">
        <f t="shared" si="3"/>
        <v>0.9776030836</v>
      </c>
      <c r="M10" s="80">
        <f t="shared" si="3"/>
        <v>1.69724074</v>
      </c>
      <c r="N10" s="80">
        <f t="shared" si="3"/>
        <v>0.519478748</v>
      </c>
      <c r="O10" s="80">
        <f t="shared" si="3"/>
        <v>0.4600261913</v>
      </c>
    </row>
    <row r="11">
      <c r="I11" s="82" t="s">
        <v>113</v>
      </c>
      <c r="J11" s="82"/>
      <c r="K11" s="80">
        <f t="shared" ref="K11:O11" si="4">TDIST(K10,K9,2)</f>
        <v>0.977317685</v>
      </c>
      <c r="L11" s="80">
        <f t="shared" si="4"/>
        <v>0.431367321</v>
      </c>
      <c r="M11" s="80">
        <f t="shared" si="4"/>
        <v>0.231744501</v>
      </c>
      <c r="N11" s="80">
        <f t="shared" si="4"/>
        <v>0.6551990733</v>
      </c>
      <c r="O11" s="80">
        <f t="shared" si="4"/>
        <v>0.6906665381</v>
      </c>
    </row>
    <row r="12">
      <c r="A12" s="78" t="s">
        <v>109</v>
      </c>
      <c r="B12" s="79"/>
      <c r="C12" s="80">
        <f t="shared" ref="C12:G12" si="5">CORREL($B$2:$B$10,C2:C10)</f>
        <v>0.1937391555</v>
      </c>
      <c r="D12" s="80">
        <f t="shared" si="5"/>
        <v>0.4581486778</v>
      </c>
      <c r="E12" s="80">
        <f t="shared" si="5"/>
        <v>0.4514674958</v>
      </c>
      <c r="F12" s="80">
        <f t="shared" si="5"/>
        <v>0.04650365159</v>
      </c>
      <c r="G12" s="80">
        <f t="shared" si="5"/>
        <v>-0.2929866069</v>
      </c>
    </row>
    <row r="13">
      <c r="A13" s="81" t="s">
        <v>110</v>
      </c>
      <c r="B13" s="82"/>
      <c r="C13" s="83">
        <v>9.0</v>
      </c>
      <c r="D13" s="83">
        <v>9.0</v>
      </c>
      <c r="E13" s="83">
        <v>9.0</v>
      </c>
      <c r="F13" s="83">
        <v>9.0</v>
      </c>
      <c r="G13" s="83">
        <v>9.0</v>
      </c>
      <c r="I13" s="3" t="s">
        <v>2</v>
      </c>
      <c r="J13" s="1" t="s">
        <v>3</v>
      </c>
      <c r="K13" s="4" t="s">
        <v>6</v>
      </c>
      <c r="L13" s="4" t="s">
        <v>9</v>
      </c>
      <c r="M13" s="4" t="s">
        <v>12</v>
      </c>
      <c r="N13" s="4" t="s">
        <v>15</v>
      </c>
      <c r="O13" s="4" t="s">
        <v>18</v>
      </c>
    </row>
    <row r="14">
      <c r="A14" s="82" t="s">
        <v>111</v>
      </c>
      <c r="B14" s="82"/>
      <c r="C14" s="80">
        <f t="shared" ref="C14:G14" si="6">C13-2</f>
        <v>7</v>
      </c>
      <c r="D14" s="80">
        <f t="shared" si="6"/>
        <v>7</v>
      </c>
      <c r="E14" s="80">
        <f t="shared" si="6"/>
        <v>7</v>
      </c>
      <c r="F14" s="80">
        <f t="shared" si="6"/>
        <v>7</v>
      </c>
      <c r="G14" s="80">
        <f t="shared" si="6"/>
        <v>7</v>
      </c>
      <c r="I14" s="18" t="s">
        <v>43</v>
      </c>
      <c r="J14" s="33">
        <v>0.2183421065</v>
      </c>
      <c r="K14" s="5">
        <v>1.066</v>
      </c>
      <c r="L14" s="5">
        <v>1.206</v>
      </c>
      <c r="M14" s="5">
        <v>1.418</v>
      </c>
      <c r="N14" s="5">
        <v>2.433</v>
      </c>
      <c r="O14" s="5">
        <v>1.395</v>
      </c>
    </row>
    <row r="15">
      <c r="A15" s="82" t="s">
        <v>112</v>
      </c>
      <c r="B15" s="82"/>
      <c r="C15" s="80">
        <f t="shared" ref="C15:G15" si="7">(ABS(C12)*SQRT(C13-2))/(SQRT(1-ABS(C12)^2))</f>
        <v>0.5224851098</v>
      </c>
      <c r="D15" s="80">
        <f t="shared" si="7"/>
        <v>1.363686322</v>
      </c>
      <c r="E15" s="80">
        <f t="shared" si="7"/>
        <v>1.338661172</v>
      </c>
      <c r="F15" s="80">
        <f t="shared" si="7"/>
        <v>0.1231703527</v>
      </c>
      <c r="G15" s="80">
        <f t="shared" si="7"/>
        <v>0.8107481279</v>
      </c>
      <c r="I15" s="15" t="s">
        <v>44</v>
      </c>
      <c r="J15" s="33">
        <v>0.07528160508</v>
      </c>
      <c r="K15" s="5">
        <v>0.8795</v>
      </c>
      <c r="L15" s="5">
        <v>0.9745</v>
      </c>
      <c r="M15" s="5">
        <v>1.006</v>
      </c>
      <c r="N15" s="5">
        <v>1.669</v>
      </c>
      <c r="O15" s="5">
        <v>1.845</v>
      </c>
    </row>
    <row r="16">
      <c r="A16" s="82" t="s">
        <v>113</v>
      </c>
      <c r="B16" s="82"/>
      <c r="C16" s="80">
        <f t="shared" ref="C16:G16" si="8">TDIST(C15,C14,2)</f>
        <v>0.6174555317</v>
      </c>
      <c r="D16" s="80">
        <f t="shared" si="8"/>
        <v>0.2148961084</v>
      </c>
      <c r="E16" s="80">
        <f t="shared" si="8"/>
        <v>0.2225216391</v>
      </c>
      <c r="F16" s="80">
        <f t="shared" si="8"/>
        <v>0.9054341029</v>
      </c>
      <c r="G16" s="80">
        <f t="shared" si="8"/>
        <v>0.4441967705</v>
      </c>
      <c r="I16" s="21" t="s">
        <v>45</v>
      </c>
      <c r="J16" s="33">
        <v>0.09497625414</v>
      </c>
      <c r="K16" s="5">
        <v>0.8738</v>
      </c>
      <c r="L16" s="5">
        <v>0.8532</v>
      </c>
      <c r="M16" s="5">
        <v>0.8854</v>
      </c>
      <c r="N16" s="5">
        <v>0.9432</v>
      </c>
      <c r="O16" s="5">
        <v>0.9646</v>
      </c>
    </row>
    <row r="17">
      <c r="I17" s="23" t="s">
        <v>46</v>
      </c>
      <c r="J17" s="33">
        <v>0.1723899099</v>
      </c>
      <c r="K17" s="5">
        <v>0.9084</v>
      </c>
      <c r="L17" s="5">
        <v>0.9797</v>
      </c>
      <c r="M17" s="5">
        <v>1.034</v>
      </c>
      <c r="N17" s="5">
        <v>1.199</v>
      </c>
      <c r="O17" s="5">
        <v>1.511</v>
      </c>
    </row>
    <row r="18">
      <c r="A18" s="3" t="s">
        <v>2</v>
      </c>
      <c r="B18" s="1" t="s">
        <v>4</v>
      </c>
      <c r="C18" s="4" t="s">
        <v>6</v>
      </c>
      <c r="D18" s="4" t="s">
        <v>9</v>
      </c>
      <c r="E18" s="4" t="s">
        <v>12</v>
      </c>
      <c r="F18" s="4" t="s">
        <v>15</v>
      </c>
      <c r="G18" s="4" t="s">
        <v>18</v>
      </c>
      <c r="I18" s="21" t="s">
        <v>47</v>
      </c>
      <c r="J18" s="33">
        <v>0.06586257945</v>
      </c>
      <c r="K18" s="5">
        <v>0.8155</v>
      </c>
      <c r="L18" s="5">
        <v>0.8124</v>
      </c>
      <c r="M18" s="5">
        <v>0.8359</v>
      </c>
      <c r="N18" s="5">
        <v>1.214</v>
      </c>
      <c r="O18" s="5">
        <v>2.96</v>
      </c>
    </row>
    <row r="19">
      <c r="A19" s="8" t="s">
        <v>38</v>
      </c>
      <c r="B19" s="9">
        <v>0.1609109766</v>
      </c>
      <c r="C19" s="5">
        <v>0.6905</v>
      </c>
      <c r="D19" s="5">
        <v>0.6494</v>
      </c>
      <c r="E19" s="5">
        <v>0.6725</v>
      </c>
      <c r="F19" s="5">
        <v>1.065</v>
      </c>
      <c r="G19" s="5">
        <v>1.06</v>
      </c>
      <c r="K19" s="85" t="s">
        <v>6</v>
      </c>
      <c r="L19" s="85" t="s">
        <v>9</v>
      </c>
      <c r="M19" s="85" t="s">
        <v>12</v>
      </c>
    </row>
    <row r="20">
      <c r="A20" s="12" t="s">
        <v>39</v>
      </c>
      <c r="B20" s="13">
        <v>0.3542959187</v>
      </c>
      <c r="C20" s="5">
        <v>0.869</v>
      </c>
      <c r="D20" s="5">
        <v>0.9937</v>
      </c>
      <c r="E20" s="5">
        <v>0.9929</v>
      </c>
      <c r="F20" s="5">
        <v>0.7055</v>
      </c>
      <c r="G20" s="5">
        <v>0.7347</v>
      </c>
      <c r="I20" s="78" t="s">
        <v>109</v>
      </c>
      <c r="J20" s="79"/>
      <c r="K20" s="80">
        <f t="shared" ref="K20:O20" si="9">CORREL($J$14:$J$18,K14:K18)</f>
        <v>0.9015029975</v>
      </c>
      <c r="L20" s="80">
        <f t="shared" si="9"/>
        <v>0.8566288096</v>
      </c>
      <c r="M20" s="80">
        <f t="shared" si="9"/>
        <v>0.8738022425</v>
      </c>
      <c r="N20" s="80">
        <f t="shared" si="9"/>
        <v>0.6249593013</v>
      </c>
      <c r="O20" s="80">
        <f t="shared" si="9"/>
        <v>-0.4826235564</v>
      </c>
    </row>
    <row r="21">
      <c r="A21" s="15" t="s">
        <v>40</v>
      </c>
      <c r="B21" s="9">
        <v>0.05319135135</v>
      </c>
      <c r="C21" s="5">
        <v>0.9722</v>
      </c>
      <c r="D21" s="5">
        <v>0.9113</v>
      </c>
      <c r="E21" s="5">
        <v>0.8292</v>
      </c>
      <c r="F21" s="5">
        <v>0.688</v>
      </c>
      <c r="G21" s="5">
        <v>0.7082</v>
      </c>
      <c r="I21" s="81" t="s">
        <v>110</v>
      </c>
      <c r="J21" s="82"/>
      <c r="K21" s="83">
        <v>5.0</v>
      </c>
      <c r="L21" s="83">
        <v>5.0</v>
      </c>
      <c r="M21" s="83">
        <v>5.0</v>
      </c>
      <c r="N21" s="83">
        <v>5.0</v>
      </c>
      <c r="O21" s="83">
        <v>5.0</v>
      </c>
    </row>
    <row r="22">
      <c r="A22" s="15" t="s">
        <v>41</v>
      </c>
      <c r="B22" s="9">
        <v>0.1401760692</v>
      </c>
      <c r="C22" s="5">
        <v>0.856</v>
      </c>
      <c r="D22" s="5">
        <v>0.7369</v>
      </c>
      <c r="E22" s="5">
        <v>0.7154</v>
      </c>
      <c r="F22" s="5">
        <v>1.052</v>
      </c>
      <c r="G22" s="5">
        <v>1.188</v>
      </c>
      <c r="I22" s="82" t="s">
        <v>111</v>
      </c>
      <c r="J22" s="82"/>
      <c r="K22" s="80">
        <f t="shared" ref="K22:O22" si="10">K21-2</f>
        <v>3</v>
      </c>
      <c r="L22" s="80">
        <f t="shared" si="10"/>
        <v>3</v>
      </c>
      <c r="M22" s="80">
        <f t="shared" si="10"/>
        <v>3</v>
      </c>
      <c r="N22" s="80">
        <f t="shared" si="10"/>
        <v>3</v>
      </c>
      <c r="O22" s="80">
        <f t="shared" si="10"/>
        <v>3</v>
      </c>
    </row>
    <row r="23">
      <c r="A23" s="18" t="s">
        <v>43</v>
      </c>
      <c r="B23" s="9">
        <v>0.1624610293</v>
      </c>
      <c r="C23" s="5">
        <v>1.066</v>
      </c>
      <c r="D23" s="5">
        <v>1.206</v>
      </c>
      <c r="E23" s="5">
        <v>1.418</v>
      </c>
      <c r="F23" s="5">
        <v>2.433</v>
      </c>
      <c r="G23" s="5">
        <v>1.395</v>
      </c>
      <c r="I23" s="82" t="s">
        <v>112</v>
      </c>
      <c r="J23" s="82"/>
      <c r="K23" s="80">
        <f t="shared" ref="K23:O23" si="11">(ABS(K20)*SQRT(K21-2))/(SQRT(1-ABS(K20)^2))</f>
        <v>3.608010462</v>
      </c>
      <c r="L23" s="80">
        <f t="shared" si="11"/>
        <v>2.875807522</v>
      </c>
      <c r="M23" s="80">
        <f t="shared" si="11"/>
        <v>3.112333205</v>
      </c>
      <c r="N23" s="80">
        <f t="shared" si="11"/>
        <v>1.386602311</v>
      </c>
      <c r="O23" s="80">
        <f t="shared" si="11"/>
        <v>0.954443818</v>
      </c>
    </row>
    <row r="24">
      <c r="A24" s="15" t="s">
        <v>44</v>
      </c>
      <c r="B24" s="9">
        <v>0.1036876207</v>
      </c>
      <c r="C24" s="5">
        <v>0.8795</v>
      </c>
      <c r="D24" s="5">
        <v>0.9745</v>
      </c>
      <c r="E24" s="5">
        <v>1.006</v>
      </c>
      <c r="F24" s="5">
        <v>1.669</v>
      </c>
      <c r="G24" s="5">
        <v>1.845</v>
      </c>
      <c r="I24" s="82" t="s">
        <v>113</v>
      </c>
      <c r="J24" s="82"/>
      <c r="K24" s="80">
        <f t="shared" ref="K24:O24" si="12">TDIST(K23,K22,2)</f>
        <v>0.03655489961</v>
      </c>
      <c r="L24" s="80">
        <f t="shared" si="12"/>
        <v>0.06374692828</v>
      </c>
      <c r="M24" s="80">
        <f t="shared" si="12"/>
        <v>0.05278549932</v>
      </c>
      <c r="N24" s="80">
        <f t="shared" si="12"/>
        <v>0.2596376503</v>
      </c>
      <c r="O24" s="80">
        <f t="shared" si="12"/>
        <v>0.4102717695</v>
      </c>
    </row>
    <row r="25">
      <c r="A25" s="21" t="s">
        <v>45</v>
      </c>
      <c r="B25" s="9">
        <v>0.1274999012</v>
      </c>
      <c r="C25" s="5">
        <v>0.8738</v>
      </c>
      <c r="D25" s="5">
        <v>0.8532</v>
      </c>
      <c r="E25" s="5">
        <v>0.8854</v>
      </c>
      <c r="F25" s="5">
        <v>0.9432</v>
      </c>
      <c r="G25" s="5">
        <v>0.9646</v>
      </c>
    </row>
    <row r="26">
      <c r="A26" s="23" t="s">
        <v>46</v>
      </c>
      <c r="B26" s="9">
        <v>0.1457936241</v>
      </c>
      <c r="C26" s="5">
        <v>0.9084</v>
      </c>
      <c r="D26" s="5">
        <v>0.9797</v>
      </c>
      <c r="E26" s="5">
        <v>1.034</v>
      </c>
      <c r="F26" s="5">
        <v>1.199</v>
      </c>
      <c r="G26" s="5">
        <v>1.511</v>
      </c>
      <c r="I26" s="3" t="s">
        <v>2</v>
      </c>
      <c r="J26" s="1" t="s">
        <v>4</v>
      </c>
      <c r="K26" s="4" t="s">
        <v>6</v>
      </c>
      <c r="L26" s="4" t="s">
        <v>9</v>
      </c>
      <c r="M26" s="4" t="s">
        <v>12</v>
      </c>
      <c r="N26" s="4" t="s">
        <v>15</v>
      </c>
      <c r="O26" s="4" t="s">
        <v>18</v>
      </c>
    </row>
    <row r="27">
      <c r="A27" s="21" t="s">
        <v>47</v>
      </c>
      <c r="B27" s="9">
        <v>0.1682437616</v>
      </c>
      <c r="C27" s="5">
        <v>0.8155</v>
      </c>
      <c r="D27" s="5">
        <v>0.8124</v>
      </c>
      <c r="E27" s="5">
        <v>0.8359</v>
      </c>
      <c r="F27" s="5">
        <v>1.214</v>
      </c>
      <c r="G27" s="5">
        <v>2.96</v>
      </c>
      <c r="I27" s="8" t="s">
        <v>38</v>
      </c>
      <c r="J27" s="9">
        <v>0.1609109766</v>
      </c>
      <c r="K27" s="5">
        <v>0.6905</v>
      </c>
      <c r="L27" s="5">
        <v>0.6494</v>
      </c>
      <c r="M27" s="5">
        <v>0.6725</v>
      </c>
      <c r="N27" s="5">
        <v>1.065</v>
      </c>
      <c r="O27" s="5">
        <v>1.06</v>
      </c>
    </row>
    <row r="28">
      <c r="B28" s="5"/>
      <c r="I28" s="12" t="s">
        <v>39</v>
      </c>
      <c r="J28" s="13">
        <v>0.4271744774</v>
      </c>
      <c r="K28" s="5">
        <v>0.869</v>
      </c>
      <c r="L28" s="5">
        <v>0.9937</v>
      </c>
      <c r="M28" s="5">
        <v>0.9929</v>
      </c>
      <c r="N28" s="5">
        <v>0.7055</v>
      </c>
      <c r="O28" s="5">
        <v>0.7347</v>
      </c>
    </row>
    <row r="29">
      <c r="A29" s="78" t="s">
        <v>114</v>
      </c>
      <c r="B29" s="79"/>
      <c r="C29" s="80">
        <f t="shared" ref="C29:G29" si="13">CORREL($B19:$B27,C19:C27)</f>
        <v>-0.1759854916</v>
      </c>
      <c r="D29" s="80">
        <f t="shared" si="13"/>
        <v>0.1515021457</v>
      </c>
      <c r="E29" s="80">
        <f t="shared" si="13"/>
        <v>0.1592977861</v>
      </c>
      <c r="F29" s="80">
        <f t="shared" si="13"/>
        <v>-0.1488942503</v>
      </c>
      <c r="G29" s="80">
        <f t="shared" si="13"/>
        <v>-0.1126081885</v>
      </c>
      <c r="I29" s="15" t="s">
        <v>40</v>
      </c>
      <c r="J29" s="9">
        <v>0.04420670671</v>
      </c>
      <c r="K29" s="5">
        <v>0.9722</v>
      </c>
      <c r="L29" s="5">
        <v>0.9113</v>
      </c>
      <c r="M29" s="5">
        <v>0.8292</v>
      </c>
      <c r="N29" s="5">
        <v>0.688</v>
      </c>
      <c r="O29" s="5">
        <v>0.7082</v>
      </c>
    </row>
    <row r="30">
      <c r="A30" s="81" t="s">
        <v>110</v>
      </c>
      <c r="B30" s="82"/>
      <c r="C30" s="83">
        <v>9.0</v>
      </c>
      <c r="D30" s="83">
        <v>9.0</v>
      </c>
      <c r="E30" s="83">
        <v>9.0</v>
      </c>
      <c r="F30" s="83">
        <v>9.0</v>
      </c>
      <c r="G30" s="83">
        <v>9.0</v>
      </c>
      <c r="I30" s="15" t="s">
        <v>41</v>
      </c>
      <c r="J30" s="9">
        <v>0.1401760692</v>
      </c>
      <c r="K30" s="5">
        <v>0.856</v>
      </c>
      <c r="L30" s="5">
        <v>0.7369</v>
      </c>
      <c r="M30" s="5">
        <v>0.7154</v>
      </c>
      <c r="N30" s="5">
        <v>1.052</v>
      </c>
      <c r="O30" s="5">
        <v>1.188</v>
      </c>
    </row>
    <row r="31">
      <c r="A31" s="82" t="s">
        <v>111</v>
      </c>
      <c r="B31" s="82"/>
      <c r="C31" s="80">
        <f t="shared" ref="C31:G31" si="14">C30-2</f>
        <v>7</v>
      </c>
      <c r="D31" s="80">
        <f t="shared" si="14"/>
        <v>7</v>
      </c>
      <c r="E31" s="80">
        <f t="shared" si="14"/>
        <v>7</v>
      </c>
      <c r="F31" s="80">
        <f t="shared" si="14"/>
        <v>7</v>
      </c>
      <c r="G31" s="80">
        <f t="shared" si="14"/>
        <v>7</v>
      </c>
    </row>
    <row r="32">
      <c r="A32" s="82" t="s">
        <v>112</v>
      </c>
      <c r="B32" s="82"/>
      <c r="C32" s="80">
        <f t="shared" ref="C32:G32" si="15">(ABS(C29)*SQRT(C30-2))/(SQRT(1-ABS(C29)^2))</f>
        <v>0.4729960071</v>
      </c>
      <c r="D32" s="80">
        <f t="shared" si="15"/>
        <v>0.4055179229</v>
      </c>
      <c r="E32" s="80">
        <f t="shared" si="15"/>
        <v>0.4269137682</v>
      </c>
      <c r="F32" s="80">
        <f t="shared" si="15"/>
        <v>0.398377826</v>
      </c>
      <c r="G32" s="80">
        <f t="shared" si="15"/>
        <v>0.2998404064</v>
      </c>
      <c r="I32" s="78" t="s">
        <v>109</v>
      </c>
      <c r="J32" s="79"/>
      <c r="K32" s="80">
        <f t="shared" ref="K32:O32" si="16">CORREL($J$27:$J$30,K27:K30)</f>
        <v>-0.1556717902</v>
      </c>
      <c r="L32" s="80">
        <f t="shared" si="16"/>
        <v>0.4763519263</v>
      </c>
      <c r="M32" s="80">
        <f t="shared" si="16"/>
        <v>0.700881839</v>
      </c>
      <c r="N32" s="80">
        <f t="shared" si="16"/>
        <v>-0.2654116</v>
      </c>
      <c r="O32" s="80">
        <f t="shared" si="16"/>
        <v>-0.2600359955</v>
      </c>
    </row>
    <row r="33">
      <c r="A33" s="82" t="s">
        <v>113</v>
      </c>
      <c r="B33" s="82"/>
      <c r="C33" s="80">
        <f t="shared" ref="C33:G33" si="17">TDIST(C32,C31,2)</f>
        <v>0.6506097539</v>
      </c>
      <c r="D33" s="87">
        <f t="shared" si="17"/>
        <v>0.6972049954</v>
      </c>
      <c r="E33" s="80">
        <f t="shared" si="17"/>
        <v>0.6822655218</v>
      </c>
      <c r="F33" s="87">
        <f t="shared" si="17"/>
        <v>0.702223167</v>
      </c>
      <c r="G33" s="80">
        <f t="shared" si="17"/>
        <v>0.7730068162</v>
      </c>
      <c r="I33" s="81" t="s">
        <v>110</v>
      </c>
      <c r="J33" s="82"/>
      <c r="K33" s="83">
        <v>4.0</v>
      </c>
      <c r="L33" s="83">
        <v>4.0</v>
      </c>
      <c r="M33" s="83">
        <v>4.0</v>
      </c>
      <c r="N33" s="83">
        <v>4.0</v>
      </c>
      <c r="O33" s="83">
        <v>4.0</v>
      </c>
    </row>
    <row r="34">
      <c r="I34" s="82" t="s">
        <v>111</v>
      </c>
      <c r="J34" s="82"/>
      <c r="K34" s="80">
        <f t="shared" ref="K34:O34" si="18">K33-2</f>
        <v>2</v>
      </c>
      <c r="L34" s="80">
        <f t="shared" si="18"/>
        <v>2</v>
      </c>
      <c r="M34" s="80">
        <f t="shared" si="18"/>
        <v>2</v>
      </c>
      <c r="N34" s="80">
        <f t="shared" si="18"/>
        <v>2</v>
      </c>
      <c r="O34" s="80">
        <f t="shared" si="18"/>
        <v>2</v>
      </c>
    </row>
    <row r="35">
      <c r="A35" s="3" t="s">
        <v>2</v>
      </c>
      <c r="B35" s="1" t="s">
        <v>3</v>
      </c>
      <c r="C35" s="28" t="s">
        <v>55</v>
      </c>
      <c r="D35" s="28" t="s">
        <v>56</v>
      </c>
      <c r="E35" s="28" t="s">
        <v>57</v>
      </c>
      <c r="F35" s="28" t="s">
        <v>58</v>
      </c>
      <c r="G35" s="4"/>
      <c r="I35" s="82" t="s">
        <v>112</v>
      </c>
      <c r="J35" s="82"/>
      <c r="K35" s="80">
        <f t="shared" ref="K35:O35" si="19">(ABS(K32)*SQRT(K33-2))/(SQRT(1-ABS(K32)^2))</f>
        <v>0.2228702044</v>
      </c>
      <c r="L35" s="80">
        <f t="shared" si="19"/>
        <v>0.7661754304</v>
      </c>
      <c r="M35" s="80">
        <f t="shared" si="19"/>
        <v>1.389636912</v>
      </c>
      <c r="N35" s="80">
        <f t="shared" si="19"/>
        <v>0.389311255</v>
      </c>
      <c r="O35" s="80">
        <f t="shared" si="19"/>
        <v>0.3808480132</v>
      </c>
    </row>
    <row r="36">
      <c r="A36" s="8" t="s">
        <v>38</v>
      </c>
      <c r="B36" s="29">
        <v>0.1244714617</v>
      </c>
      <c r="C36" s="24">
        <v>0.3706</v>
      </c>
      <c r="D36" s="24">
        <v>0.1146</v>
      </c>
      <c r="E36" s="24">
        <v>1.26</v>
      </c>
      <c r="F36" s="24">
        <v>0.391</v>
      </c>
      <c r="G36" s="5"/>
      <c r="I36" s="82" t="s">
        <v>113</v>
      </c>
      <c r="J36" s="82"/>
      <c r="K36" s="80">
        <f t="shared" ref="K36:O36" si="20">TDIST(K35,K34,2)</f>
        <v>0.8443282098</v>
      </c>
      <c r="L36" s="80">
        <f t="shared" si="20"/>
        <v>0.5236480737</v>
      </c>
      <c r="M36" s="80">
        <f t="shared" si="20"/>
        <v>0.299118161</v>
      </c>
      <c r="N36" s="80">
        <f t="shared" si="20"/>
        <v>0.7345884</v>
      </c>
      <c r="O36" s="80">
        <f t="shared" si="20"/>
        <v>0.7399640045</v>
      </c>
    </row>
    <row r="37">
      <c r="A37" s="12" t="s">
        <v>39</v>
      </c>
      <c r="B37" s="33">
        <v>0.4875539574</v>
      </c>
      <c r="C37" s="24">
        <v>1.08</v>
      </c>
      <c r="D37" s="24">
        <v>1.02</v>
      </c>
      <c r="E37" s="24">
        <v>0.885</v>
      </c>
      <c r="F37" s="24">
        <v>0.84</v>
      </c>
      <c r="G37" s="5"/>
    </row>
    <row r="38">
      <c r="A38" s="15" t="s">
        <v>40</v>
      </c>
      <c r="B38" s="33">
        <v>0.03964358956</v>
      </c>
      <c r="C38" s="24">
        <v>0.5007</v>
      </c>
      <c r="D38" s="24">
        <v>0.3094</v>
      </c>
      <c r="E38" s="24">
        <v>0.5662</v>
      </c>
      <c r="F38" s="24">
        <v>0.3499</v>
      </c>
      <c r="G38" s="5"/>
      <c r="I38" s="3" t="s">
        <v>2</v>
      </c>
      <c r="J38" s="1" t="s">
        <v>4</v>
      </c>
      <c r="K38" s="4" t="s">
        <v>6</v>
      </c>
      <c r="L38" s="4" t="s">
        <v>9</v>
      </c>
      <c r="M38" s="4" t="s">
        <v>12</v>
      </c>
      <c r="N38" s="4" t="s">
        <v>15</v>
      </c>
      <c r="O38" s="4" t="s">
        <v>18</v>
      </c>
    </row>
    <row r="39">
      <c r="A39" s="15" t="s">
        <v>41</v>
      </c>
      <c r="B39" s="33">
        <v>0.158094099</v>
      </c>
      <c r="C39" s="24">
        <v>0.5459</v>
      </c>
      <c r="D39" s="24">
        <v>0.233</v>
      </c>
      <c r="E39" s="24">
        <v>0.6408</v>
      </c>
      <c r="F39" s="24">
        <v>0.2735</v>
      </c>
      <c r="G39" s="5"/>
      <c r="I39" s="18" t="s">
        <v>43</v>
      </c>
      <c r="J39" s="9">
        <v>0.1577173982</v>
      </c>
      <c r="K39" s="5">
        <v>1.066</v>
      </c>
      <c r="L39" s="5">
        <v>1.206</v>
      </c>
      <c r="M39" s="5">
        <v>1.418</v>
      </c>
      <c r="N39" s="5">
        <v>2.433</v>
      </c>
      <c r="O39" s="5">
        <v>1.395</v>
      </c>
    </row>
    <row r="40">
      <c r="A40" s="18" t="s">
        <v>43</v>
      </c>
      <c r="B40" s="33">
        <v>0.2855978367</v>
      </c>
      <c r="C40" s="24">
        <v>0.948</v>
      </c>
      <c r="D40" s="24">
        <v>0.431</v>
      </c>
      <c r="E40" s="24">
        <v>2.17</v>
      </c>
      <c r="F40" s="24">
        <v>0.987</v>
      </c>
      <c r="G40" s="5"/>
      <c r="I40" s="15" t="s">
        <v>44</v>
      </c>
      <c r="J40" s="9">
        <v>0.1036876207</v>
      </c>
      <c r="K40" s="5">
        <v>0.8795</v>
      </c>
      <c r="L40" s="5">
        <v>0.9745</v>
      </c>
      <c r="M40" s="5">
        <v>1.006</v>
      </c>
      <c r="N40" s="5">
        <v>1.669</v>
      </c>
      <c r="O40" s="5">
        <v>1.845</v>
      </c>
    </row>
    <row r="41">
      <c r="A41" s="15" t="s">
        <v>44</v>
      </c>
      <c r="B41" s="33">
        <v>0.06098773325</v>
      </c>
      <c r="C41" s="24">
        <v>2.35</v>
      </c>
      <c r="D41" s="24">
        <v>0.807</v>
      </c>
      <c r="E41" s="24">
        <v>2.82</v>
      </c>
      <c r="F41" s="24">
        <v>0.969</v>
      </c>
      <c r="G41" s="5"/>
      <c r="I41" s="21" t="s">
        <v>45</v>
      </c>
      <c r="J41" s="9">
        <v>0.1274999012</v>
      </c>
      <c r="K41" s="5">
        <v>0.8738</v>
      </c>
      <c r="L41" s="5">
        <v>0.8532</v>
      </c>
      <c r="M41" s="5">
        <v>0.8854</v>
      </c>
      <c r="N41" s="5">
        <v>0.9432</v>
      </c>
      <c r="O41" s="5">
        <v>0.9646</v>
      </c>
    </row>
    <row r="42">
      <c r="A42" s="21" t="s">
        <v>45</v>
      </c>
      <c r="B42" s="33">
        <v>0.08460958802</v>
      </c>
      <c r="C42" s="24">
        <v>0.414</v>
      </c>
      <c r="D42" s="24">
        <v>0.3735</v>
      </c>
      <c r="E42" s="24">
        <v>0.822</v>
      </c>
      <c r="F42" s="24">
        <v>0.7418</v>
      </c>
      <c r="G42" s="5"/>
      <c r="I42" s="23" t="s">
        <v>46</v>
      </c>
      <c r="J42" s="9">
        <v>0.1244335158</v>
      </c>
      <c r="K42" s="5">
        <v>0.9084</v>
      </c>
      <c r="L42" s="5">
        <v>0.9797</v>
      </c>
      <c r="M42" s="5">
        <v>1.034</v>
      </c>
      <c r="N42" s="5">
        <v>1.199</v>
      </c>
      <c r="O42" s="5">
        <v>1.511</v>
      </c>
    </row>
    <row r="43">
      <c r="A43" s="23" t="s">
        <v>46</v>
      </c>
      <c r="B43" s="33">
        <v>0.2438675366</v>
      </c>
      <c r="C43" s="24">
        <v>0.9206</v>
      </c>
      <c r="D43" s="24">
        <v>0.2081</v>
      </c>
      <c r="E43" s="24">
        <v>2.06</v>
      </c>
      <c r="F43" s="24">
        <v>0.466</v>
      </c>
      <c r="G43" s="5"/>
      <c r="I43" s="21" t="s">
        <v>47</v>
      </c>
      <c r="J43" s="9">
        <v>0.1682437616</v>
      </c>
      <c r="K43" s="5">
        <v>0.8155</v>
      </c>
      <c r="L43" s="5">
        <v>0.8124</v>
      </c>
      <c r="M43" s="5">
        <v>0.8359</v>
      </c>
      <c r="N43" s="5">
        <v>1.214</v>
      </c>
      <c r="O43" s="5">
        <v>2.96</v>
      </c>
    </row>
    <row r="44">
      <c r="A44" s="21" t="s">
        <v>47</v>
      </c>
      <c r="B44" s="33">
        <v>0.08704746269</v>
      </c>
      <c r="C44" s="24">
        <v>1.04</v>
      </c>
      <c r="D44" s="24">
        <v>0.424</v>
      </c>
      <c r="E44" s="24">
        <v>1.12</v>
      </c>
      <c r="F44" s="24">
        <v>0.458</v>
      </c>
      <c r="G44" s="5"/>
      <c r="K44" s="85" t="s">
        <v>6</v>
      </c>
      <c r="L44" s="85" t="s">
        <v>9</v>
      </c>
      <c r="M44" s="85" t="s">
        <v>12</v>
      </c>
    </row>
    <row r="45">
      <c r="I45" s="78" t="s">
        <v>114</v>
      </c>
      <c r="J45" s="79"/>
      <c r="K45" s="80">
        <f t="shared" ref="K45:O45" si="21">CORREL($J$39:$J$43,K39:K43)</f>
        <v>0.1671451153</v>
      </c>
      <c r="L45" s="80">
        <f t="shared" si="21"/>
        <v>0.04877972199</v>
      </c>
      <c r="M45" s="80">
        <f t="shared" si="21"/>
        <v>0.1711597531</v>
      </c>
      <c r="N45" s="80">
        <f t="shared" si="21"/>
        <v>0.2235982965</v>
      </c>
      <c r="O45" s="80">
        <f t="shared" si="21"/>
        <v>0.4759948</v>
      </c>
    </row>
    <row r="46">
      <c r="A46" s="78" t="s">
        <v>109</v>
      </c>
      <c r="B46" s="79"/>
      <c r="C46" s="80">
        <f t="shared" ref="C46:F46" si="22">CORREL($B36:$B44,C36:C44)</f>
        <v>0.02305580383</v>
      </c>
      <c r="D46" s="80">
        <f t="shared" si="22"/>
        <v>0.4949402741</v>
      </c>
      <c r="E46" s="80">
        <f t="shared" si="22"/>
        <v>0.0190529502</v>
      </c>
      <c r="F46" s="80">
        <f t="shared" si="22"/>
        <v>0.3652226815</v>
      </c>
      <c r="G46" s="80" t="str">
        <f>CORREL($B$2:$B$10,G36:G44)</f>
        <v>#DIV/0!</v>
      </c>
      <c r="I46" s="81" t="s">
        <v>110</v>
      </c>
      <c r="J46" s="82"/>
      <c r="K46" s="83">
        <v>5.0</v>
      </c>
      <c r="L46" s="83">
        <v>5.0</v>
      </c>
      <c r="M46" s="83">
        <v>5.0</v>
      </c>
      <c r="N46" s="83">
        <v>5.0</v>
      </c>
      <c r="O46" s="83">
        <v>5.0</v>
      </c>
    </row>
    <row r="47">
      <c r="A47" s="81" t="s">
        <v>110</v>
      </c>
      <c r="B47" s="82"/>
      <c r="C47" s="83">
        <v>9.0</v>
      </c>
      <c r="D47" s="83">
        <v>9.0</v>
      </c>
      <c r="E47" s="83">
        <v>9.0</v>
      </c>
      <c r="F47" s="83">
        <v>9.0</v>
      </c>
      <c r="G47" s="83">
        <v>9.0</v>
      </c>
      <c r="I47" s="82" t="s">
        <v>111</v>
      </c>
      <c r="J47" s="82"/>
      <c r="K47" s="80">
        <f t="shared" ref="K47:O47" si="23">K46-2</f>
        <v>3</v>
      </c>
      <c r="L47" s="80">
        <f t="shared" si="23"/>
        <v>3</v>
      </c>
      <c r="M47" s="80">
        <f t="shared" si="23"/>
        <v>3</v>
      </c>
      <c r="N47" s="80">
        <f t="shared" si="23"/>
        <v>3</v>
      </c>
      <c r="O47" s="80">
        <f t="shared" si="23"/>
        <v>3</v>
      </c>
    </row>
    <row r="48">
      <c r="A48" s="82" t="s">
        <v>111</v>
      </c>
      <c r="B48" s="82"/>
      <c r="C48" s="80">
        <f t="shared" ref="C48:G48" si="24">C47-2</f>
        <v>7</v>
      </c>
      <c r="D48" s="80">
        <f t="shared" si="24"/>
        <v>7</v>
      </c>
      <c r="E48" s="80">
        <f t="shared" si="24"/>
        <v>7</v>
      </c>
      <c r="F48" s="80">
        <f t="shared" si="24"/>
        <v>7</v>
      </c>
      <c r="G48" s="80">
        <f t="shared" si="24"/>
        <v>7</v>
      </c>
      <c r="I48" s="82" t="s">
        <v>112</v>
      </c>
      <c r="J48" s="82"/>
      <c r="K48" s="80">
        <f t="shared" ref="K48:O48" si="25">(ABS(K45)*SQRT(K46-2))/(SQRT(1-ABS(K45)^2))</f>
        <v>0.2936345937</v>
      </c>
      <c r="L48" s="80">
        <f t="shared" si="25"/>
        <v>0.08458965571</v>
      </c>
      <c r="M48" s="80">
        <f t="shared" si="25"/>
        <v>0.3008976482</v>
      </c>
      <c r="N48" s="80">
        <f t="shared" si="25"/>
        <v>0.3973438049</v>
      </c>
      <c r="O48" s="80">
        <f t="shared" si="25"/>
        <v>0.9374597354</v>
      </c>
    </row>
    <row r="49">
      <c r="A49" s="82" t="s">
        <v>112</v>
      </c>
      <c r="B49" s="82"/>
      <c r="C49" s="80">
        <f t="shared" ref="C49:G49" si="26">(ABS(C46)*SQRT(C47-2))/(SQRT(1-ABS(C46)^2))</f>
        <v>0.06101614254</v>
      </c>
      <c r="D49" s="80">
        <f t="shared" si="26"/>
        <v>1.507018293</v>
      </c>
      <c r="E49" s="80">
        <f t="shared" si="26"/>
        <v>0.05041852015</v>
      </c>
      <c r="F49" s="80">
        <f t="shared" si="26"/>
        <v>1.037992733</v>
      </c>
      <c r="G49" s="80" t="str">
        <f t="shared" si="26"/>
        <v>#DIV/0!</v>
      </c>
      <c r="I49" s="82" t="s">
        <v>113</v>
      </c>
      <c r="J49" s="82"/>
      <c r="K49" s="80">
        <f t="shared" ref="K49:O49" si="27">TDIST(K48,K47,2)</f>
        <v>0.7881793472</v>
      </c>
      <c r="L49" s="80">
        <f t="shared" si="27"/>
        <v>0.9379163685</v>
      </c>
      <c r="M49" s="80">
        <f t="shared" si="27"/>
        <v>0.7831414137</v>
      </c>
      <c r="N49" s="80">
        <f t="shared" si="27"/>
        <v>0.7176961943</v>
      </c>
      <c r="O49" s="80">
        <f t="shared" si="27"/>
        <v>0.4176790753</v>
      </c>
    </row>
    <row r="50">
      <c r="A50" s="82" t="s">
        <v>113</v>
      </c>
      <c r="B50" s="82"/>
      <c r="C50" s="80">
        <f t="shared" ref="C50:G50" si="28">TDIST(C49,C48,2)</f>
        <v>0.9530519032</v>
      </c>
      <c r="D50" s="80">
        <f t="shared" si="28"/>
        <v>0.1755342348</v>
      </c>
      <c r="E50" s="80">
        <f t="shared" si="28"/>
        <v>0.9611973885</v>
      </c>
      <c r="F50" s="80">
        <f t="shared" si="28"/>
        <v>0.3337932952</v>
      </c>
      <c r="G50" s="80" t="str">
        <f t="shared" si="28"/>
        <v>#DIV/0!</v>
      </c>
    </row>
    <row r="52">
      <c r="A52" s="3" t="s">
        <v>2</v>
      </c>
      <c r="B52" s="1" t="s">
        <v>4</v>
      </c>
      <c r="C52" s="28" t="s">
        <v>55</v>
      </c>
      <c r="D52" s="28" t="s">
        <v>56</v>
      </c>
      <c r="E52" s="28" t="s">
        <v>57</v>
      </c>
      <c r="F52" s="28" t="s">
        <v>58</v>
      </c>
      <c r="G52" s="4"/>
      <c r="I52" s="3" t="s">
        <v>2</v>
      </c>
      <c r="J52" s="1" t="s">
        <v>3</v>
      </c>
      <c r="K52" s="28" t="s">
        <v>55</v>
      </c>
      <c r="L52" s="28" t="s">
        <v>56</v>
      </c>
      <c r="M52" s="28" t="s">
        <v>57</v>
      </c>
      <c r="N52" s="28" t="s">
        <v>58</v>
      </c>
      <c r="O52" s="4"/>
    </row>
    <row r="53">
      <c r="A53" s="8" t="s">
        <v>38</v>
      </c>
      <c r="B53" s="9">
        <v>0.1609109766</v>
      </c>
      <c r="C53" s="24">
        <v>0.3706</v>
      </c>
      <c r="D53" s="24">
        <v>0.1146</v>
      </c>
      <c r="E53" s="24">
        <v>1.26</v>
      </c>
      <c r="F53" s="24">
        <v>0.391</v>
      </c>
      <c r="G53" s="5"/>
      <c r="I53" s="8" t="s">
        <v>38</v>
      </c>
      <c r="J53" s="29">
        <v>0.1244714617</v>
      </c>
      <c r="K53" s="24">
        <v>0.3706</v>
      </c>
      <c r="L53" s="24">
        <v>0.1146</v>
      </c>
      <c r="M53" s="24">
        <v>1.26</v>
      </c>
      <c r="N53" s="24">
        <v>0.391</v>
      </c>
      <c r="O53" s="5"/>
    </row>
    <row r="54">
      <c r="A54" s="12" t="s">
        <v>39</v>
      </c>
      <c r="B54" s="13">
        <v>0.3542959187</v>
      </c>
      <c r="C54" s="24">
        <v>1.08</v>
      </c>
      <c r="D54" s="24">
        <v>1.02</v>
      </c>
      <c r="E54" s="24">
        <v>0.885</v>
      </c>
      <c r="F54" s="24">
        <v>0.84</v>
      </c>
      <c r="G54" s="5"/>
      <c r="I54" s="12" t="s">
        <v>39</v>
      </c>
      <c r="J54" s="33">
        <v>0.516436129</v>
      </c>
      <c r="K54" s="24">
        <v>1.08</v>
      </c>
      <c r="L54" s="24">
        <v>1.02</v>
      </c>
      <c r="M54" s="24">
        <v>0.885</v>
      </c>
      <c r="N54" s="24">
        <v>0.84</v>
      </c>
      <c r="O54" s="5"/>
    </row>
    <row r="55">
      <c r="A55" s="15" t="s">
        <v>40</v>
      </c>
      <c r="B55" s="9">
        <v>0.05319135135</v>
      </c>
      <c r="C55" s="24">
        <v>0.5007</v>
      </c>
      <c r="D55" s="24">
        <v>0.3094</v>
      </c>
      <c r="E55" s="24">
        <v>0.5662</v>
      </c>
      <c r="F55" s="24">
        <v>0.3499</v>
      </c>
      <c r="G55" s="5"/>
      <c r="I55" s="15" t="s">
        <v>40</v>
      </c>
      <c r="J55" s="33">
        <v>0.03964358956</v>
      </c>
      <c r="K55" s="24">
        <v>0.5007</v>
      </c>
      <c r="L55" s="24">
        <v>0.3094</v>
      </c>
      <c r="M55" s="24">
        <v>0.5662</v>
      </c>
      <c r="N55" s="24">
        <v>0.3499</v>
      </c>
      <c r="O55" s="5"/>
    </row>
    <row r="56">
      <c r="A56" s="15" t="s">
        <v>41</v>
      </c>
      <c r="B56" s="9">
        <v>0.1401760692</v>
      </c>
      <c r="C56" s="24">
        <v>0.5459</v>
      </c>
      <c r="D56" s="24">
        <v>0.233</v>
      </c>
      <c r="E56" s="24">
        <v>0.6408</v>
      </c>
      <c r="F56" s="24">
        <v>0.2735</v>
      </c>
      <c r="G56" s="5"/>
      <c r="I56" s="15" t="s">
        <v>41</v>
      </c>
      <c r="J56" s="33">
        <v>0.158094099</v>
      </c>
      <c r="K56" s="24">
        <v>0.5459</v>
      </c>
      <c r="L56" s="24">
        <v>0.233</v>
      </c>
      <c r="M56" s="24">
        <v>0.6408</v>
      </c>
      <c r="N56" s="24">
        <v>0.2735</v>
      </c>
      <c r="O56" s="5"/>
    </row>
    <row r="57">
      <c r="A57" s="18" t="s">
        <v>43</v>
      </c>
      <c r="B57" s="9">
        <v>0.1624610293</v>
      </c>
      <c r="C57" s="24">
        <v>0.948</v>
      </c>
      <c r="D57" s="24">
        <v>0.431</v>
      </c>
      <c r="E57" s="24">
        <v>2.17</v>
      </c>
      <c r="F57" s="24">
        <v>0.987</v>
      </c>
      <c r="G57" s="5"/>
      <c r="I57" s="5"/>
      <c r="J57" s="5"/>
      <c r="K57" s="5"/>
      <c r="L57" s="5"/>
      <c r="M57" s="5"/>
      <c r="N57" s="5"/>
      <c r="O57" s="5"/>
    </row>
    <row r="58">
      <c r="A58" s="15" t="s">
        <v>44</v>
      </c>
      <c r="B58" s="9">
        <v>0.1036876207</v>
      </c>
      <c r="C58" s="24">
        <v>2.35</v>
      </c>
      <c r="D58" s="24">
        <v>0.807</v>
      </c>
      <c r="E58" s="24">
        <v>2.82</v>
      </c>
      <c r="F58" s="24">
        <v>0.969</v>
      </c>
      <c r="G58" s="5"/>
      <c r="I58" s="78" t="s">
        <v>109</v>
      </c>
      <c r="J58" s="79"/>
      <c r="K58" s="80">
        <f t="shared" ref="K58:N58" si="29">CORREL($J53:$J56,K53:K56)</f>
        <v>0.9441005989</v>
      </c>
      <c r="L58" s="80">
        <f t="shared" si="29"/>
        <v>0.9247744736</v>
      </c>
      <c r="M58" s="80">
        <f t="shared" si="29"/>
        <v>0.1765581313</v>
      </c>
      <c r="N58" s="80">
        <f t="shared" si="29"/>
        <v>0.9341340194</v>
      </c>
      <c r="O58" s="80"/>
    </row>
    <row r="59">
      <c r="A59" s="21" t="s">
        <v>45</v>
      </c>
      <c r="B59" s="9">
        <v>0.1274999012</v>
      </c>
      <c r="C59" s="24">
        <v>0.414</v>
      </c>
      <c r="D59" s="24">
        <v>0.3735</v>
      </c>
      <c r="E59" s="24">
        <v>0.822</v>
      </c>
      <c r="F59" s="24">
        <v>0.7418</v>
      </c>
      <c r="G59" s="5"/>
      <c r="I59" s="81" t="s">
        <v>110</v>
      </c>
      <c r="J59" s="82"/>
      <c r="K59" s="83">
        <v>4.0</v>
      </c>
      <c r="L59" s="83">
        <v>4.0</v>
      </c>
      <c r="M59" s="83">
        <v>4.0</v>
      </c>
      <c r="N59" s="83">
        <v>4.0</v>
      </c>
      <c r="O59" s="83"/>
    </row>
    <row r="60">
      <c r="A60" s="23" t="s">
        <v>46</v>
      </c>
      <c r="B60" s="9">
        <v>0.1457936241</v>
      </c>
      <c r="C60" s="24">
        <v>0.9206</v>
      </c>
      <c r="D60" s="24">
        <v>0.2081</v>
      </c>
      <c r="E60" s="24">
        <v>2.06</v>
      </c>
      <c r="F60" s="24">
        <v>0.466</v>
      </c>
      <c r="G60" s="5"/>
      <c r="I60" s="82" t="s">
        <v>111</v>
      </c>
      <c r="J60" s="82"/>
      <c r="K60" s="80">
        <f t="shared" ref="K60:N60" si="30">K59-2</f>
        <v>2</v>
      </c>
      <c r="L60" s="80">
        <f t="shared" si="30"/>
        <v>2</v>
      </c>
      <c r="M60" s="80">
        <f t="shared" si="30"/>
        <v>2</v>
      </c>
      <c r="N60" s="80">
        <f t="shared" si="30"/>
        <v>2</v>
      </c>
      <c r="O60" s="80"/>
    </row>
    <row r="61">
      <c r="A61" s="21" t="s">
        <v>47</v>
      </c>
      <c r="B61" s="9">
        <v>0.1682437616</v>
      </c>
      <c r="C61" s="24">
        <v>1.04</v>
      </c>
      <c r="D61" s="24">
        <v>0.424</v>
      </c>
      <c r="E61" s="24">
        <v>1.12</v>
      </c>
      <c r="F61" s="24">
        <v>0.458</v>
      </c>
      <c r="G61" s="5"/>
      <c r="I61" s="82" t="s">
        <v>112</v>
      </c>
      <c r="J61" s="82"/>
      <c r="K61" s="80">
        <f t="shared" ref="K61:N61" si="31">(ABS(K58)*SQRT(K59-2))/(SQRT(1-ABS(K58)^2))</f>
        <v>4.050142714</v>
      </c>
      <c r="L61" s="80">
        <f t="shared" si="31"/>
        <v>3.436990156</v>
      </c>
      <c r="M61" s="80">
        <f t="shared" si="31"/>
        <v>0.2536761009</v>
      </c>
      <c r="N61" s="80">
        <f t="shared" si="31"/>
        <v>3.701266221</v>
      </c>
      <c r="O61" s="80"/>
    </row>
    <row r="62">
      <c r="B62" s="5"/>
      <c r="I62" s="82" t="s">
        <v>113</v>
      </c>
      <c r="J62" s="82"/>
      <c r="K62" s="80">
        <f t="shared" ref="K62:N62" si="32">TDIST(K61,K60,2)</f>
        <v>0.05589940105</v>
      </c>
      <c r="L62" s="80">
        <f t="shared" si="32"/>
        <v>0.07522552645</v>
      </c>
      <c r="M62" s="80">
        <f t="shared" si="32"/>
        <v>0.8234418687</v>
      </c>
      <c r="N62" s="80">
        <f t="shared" si="32"/>
        <v>0.06586598057</v>
      </c>
      <c r="O62" s="80"/>
    </row>
    <row r="63">
      <c r="A63" s="78" t="s">
        <v>114</v>
      </c>
      <c r="B63" s="79"/>
      <c r="C63" s="80">
        <f t="shared" ref="C63:G63" si="33">CORREL($B53:$B61,C53:C61)</f>
        <v>0.04870690423</v>
      </c>
      <c r="D63" s="80">
        <f t="shared" si="33"/>
        <v>0.5934442829</v>
      </c>
      <c r="E63" s="80">
        <f t="shared" si="33"/>
        <v>-0.1302612969</v>
      </c>
      <c r="F63" s="80">
        <f t="shared" si="33"/>
        <v>0.3082610326</v>
      </c>
      <c r="G63" s="80" t="str">
        <f t="shared" si="33"/>
        <v>#DIV/0!</v>
      </c>
    </row>
    <row r="64">
      <c r="A64" s="81" t="s">
        <v>110</v>
      </c>
      <c r="B64" s="82"/>
      <c r="C64" s="83">
        <v>9.0</v>
      </c>
      <c r="D64" s="83">
        <v>9.0</v>
      </c>
      <c r="E64" s="83">
        <v>9.0</v>
      </c>
      <c r="F64" s="83">
        <v>9.0</v>
      </c>
      <c r="G64" s="83">
        <v>9.0</v>
      </c>
      <c r="I64" s="3" t="s">
        <v>2</v>
      </c>
      <c r="J64" s="1" t="s">
        <v>3</v>
      </c>
      <c r="K64" s="28" t="s">
        <v>55</v>
      </c>
      <c r="L64" s="28" t="s">
        <v>56</v>
      </c>
      <c r="M64" s="28" t="s">
        <v>57</v>
      </c>
      <c r="N64" s="28" t="s">
        <v>58</v>
      </c>
      <c r="O64" s="4"/>
    </row>
    <row r="65">
      <c r="A65" s="82" t="s">
        <v>111</v>
      </c>
      <c r="B65" s="82"/>
      <c r="C65" s="80">
        <f t="shared" ref="C65:G65" si="34">C64-2</f>
        <v>7</v>
      </c>
      <c r="D65" s="80">
        <f t="shared" si="34"/>
        <v>7</v>
      </c>
      <c r="E65" s="80">
        <f t="shared" si="34"/>
        <v>7</v>
      </c>
      <c r="F65" s="80">
        <f t="shared" si="34"/>
        <v>7</v>
      </c>
      <c r="G65" s="80">
        <f t="shared" si="34"/>
        <v>7</v>
      </c>
      <c r="I65" s="18" t="s">
        <v>43</v>
      </c>
      <c r="J65" s="33">
        <v>0.2183421065</v>
      </c>
      <c r="K65" s="24">
        <v>0.948</v>
      </c>
      <c r="L65" s="24">
        <v>0.431</v>
      </c>
      <c r="M65" s="24">
        <v>2.17</v>
      </c>
      <c r="N65" s="24">
        <v>0.987</v>
      </c>
      <c r="O65" s="5"/>
    </row>
    <row r="66">
      <c r="A66" s="82" t="s">
        <v>112</v>
      </c>
      <c r="B66" s="82"/>
      <c r="C66" s="80">
        <f t="shared" ref="C66:G66" si="35">(ABS(C63)*SQRT(C64-2))/(SQRT(1-ABS(C63)^2))</f>
        <v>0.1290194871</v>
      </c>
      <c r="D66" s="80">
        <f t="shared" si="35"/>
        <v>1.950744957</v>
      </c>
      <c r="E66" s="80">
        <f t="shared" si="35"/>
        <v>0.3476006592</v>
      </c>
      <c r="F66" s="80">
        <f t="shared" si="35"/>
        <v>0.8573325749</v>
      </c>
      <c r="G66" s="80" t="str">
        <f t="shared" si="35"/>
        <v>#DIV/0!</v>
      </c>
      <c r="I66" s="15" t="s">
        <v>44</v>
      </c>
      <c r="J66" s="33">
        <v>0.07528160508</v>
      </c>
      <c r="K66" s="24">
        <v>2.35</v>
      </c>
      <c r="L66" s="24">
        <v>0.807</v>
      </c>
      <c r="M66" s="24">
        <v>2.82</v>
      </c>
      <c r="N66" s="24">
        <v>0.969</v>
      </c>
      <c r="O66" s="5"/>
    </row>
    <row r="67">
      <c r="A67" s="82" t="s">
        <v>113</v>
      </c>
      <c r="B67" s="82"/>
      <c r="C67" s="80">
        <f t="shared" ref="C67:G67" si="36">TDIST(C66,C65,2)</f>
        <v>0.9009710646</v>
      </c>
      <c r="D67" s="87">
        <f t="shared" si="36"/>
        <v>0.09206646629</v>
      </c>
      <c r="E67" s="80">
        <f t="shared" si="36"/>
        <v>0.7383575504</v>
      </c>
      <c r="F67" s="87">
        <f t="shared" si="36"/>
        <v>0.4196420466</v>
      </c>
      <c r="G67" s="80" t="str">
        <f t="shared" si="36"/>
        <v>#DIV/0!</v>
      </c>
      <c r="I67" s="21" t="s">
        <v>45</v>
      </c>
      <c r="J67" s="33">
        <v>0.09497625414</v>
      </c>
      <c r="K67" s="24">
        <v>0.414</v>
      </c>
      <c r="L67" s="24">
        <v>0.3735</v>
      </c>
      <c r="M67" s="24">
        <v>0.822</v>
      </c>
      <c r="N67" s="24">
        <v>0.7418</v>
      </c>
      <c r="O67" s="5"/>
    </row>
    <row r="68">
      <c r="I68" s="23" t="s">
        <v>46</v>
      </c>
      <c r="J68" s="33">
        <v>0.1723899099</v>
      </c>
      <c r="K68" s="24">
        <v>0.9206</v>
      </c>
      <c r="L68" s="24">
        <v>0.2081</v>
      </c>
      <c r="M68" s="24">
        <v>2.06</v>
      </c>
      <c r="N68" s="24">
        <v>0.466</v>
      </c>
      <c r="O68" s="5"/>
    </row>
    <row r="69">
      <c r="I69" s="21" t="s">
        <v>47</v>
      </c>
      <c r="J69" s="33">
        <v>0.06586257945</v>
      </c>
      <c r="K69" s="24">
        <v>1.04</v>
      </c>
      <c r="L69" s="24">
        <v>0.424</v>
      </c>
      <c r="M69" s="24">
        <v>1.12</v>
      </c>
      <c r="N69" s="24">
        <v>0.458</v>
      </c>
      <c r="O69" s="5"/>
    </row>
    <row r="70">
      <c r="K70" s="85" t="s">
        <v>6</v>
      </c>
      <c r="L70" s="85" t="s">
        <v>9</v>
      </c>
      <c r="M70" s="85" t="s">
        <v>12</v>
      </c>
    </row>
    <row r="71">
      <c r="I71" s="78" t="s">
        <v>109</v>
      </c>
      <c r="J71" s="79"/>
      <c r="K71" s="80">
        <f t="shared" ref="K71:N71" si="37">CORREL($J65:$J69,K65:K69)</f>
        <v>-0.315050972</v>
      </c>
      <c r="L71" s="80">
        <f t="shared" si="37"/>
        <v>-0.463025992</v>
      </c>
      <c r="M71" s="80">
        <f t="shared" si="37"/>
        <v>0.301595085</v>
      </c>
      <c r="N71" s="80">
        <f t="shared" si="37"/>
        <v>0.2223624888</v>
      </c>
      <c r="O71" s="80"/>
    </row>
    <row r="72">
      <c r="I72" s="81" t="s">
        <v>110</v>
      </c>
      <c r="J72" s="82"/>
      <c r="K72" s="83">
        <v>5.0</v>
      </c>
      <c r="L72" s="83">
        <v>5.0</v>
      </c>
      <c r="M72" s="83">
        <v>5.0</v>
      </c>
      <c r="N72" s="83">
        <v>5.0</v>
      </c>
      <c r="O72" s="83"/>
    </row>
    <row r="73">
      <c r="I73" s="82" t="s">
        <v>111</v>
      </c>
      <c r="J73" s="82"/>
      <c r="K73" s="80">
        <f t="shared" ref="K73:N73" si="38">K72-2</f>
        <v>3</v>
      </c>
      <c r="L73" s="80">
        <f t="shared" si="38"/>
        <v>3</v>
      </c>
      <c r="M73" s="80">
        <f t="shared" si="38"/>
        <v>3</v>
      </c>
      <c r="N73" s="80">
        <f t="shared" si="38"/>
        <v>3</v>
      </c>
      <c r="O73" s="80"/>
    </row>
    <row r="74">
      <c r="I74" s="82" t="s">
        <v>112</v>
      </c>
      <c r="J74" s="82"/>
      <c r="K74" s="80">
        <f t="shared" ref="K74:N74" si="39">(ABS(K71)*SQRT(K72-2))/(SQRT(1-ABS(K71)^2))</f>
        <v>0.5749645002</v>
      </c>
      <c r="L74" s="80">
        <f t="shared" si="39"/>
        <v>0.9048224034</v>
      </c>
      <c r="M74" s="80">
        <f t="shared" si="39"/>
        <v>0.5478898986</v>
      </c>
      <c r="N74" s="80">
        <f t="shared" si="39"/>
        <v>0.3950331535</v>
      </c>
      <c r="O74" s="80"/>
    </row>
    <row r="75">
      <c r="I75" s="82" t="s">
        <v>113</v>
      </c>
      <c r="J75" s="82"/>
      <c r="K75" s="80">
        <f t="shared" ref="K75:N75" si="40">TDIST(K74,K73,2)</f>
        <v>0.6056030478</v>
      </c>
      <c r="L75" s="80">
        <f t="shared" si="40"/>
        <v>0.4322581493</v>
      </c>
      <c r="M75" s="80">
        <f t="shared" si="40"/>
        <v>0.621900796</v>
      </c>
      <c r="N75" s="80">
        <f t="shared" si="40"/>
        <v>0.7192300578</v>
      </c>
      <c r="O75" s="80"/>
    </row>
    <row r="77">
      <c r="I77" s="3" t="s">
        <v>2</v>
      </c>
      <c r="J77" s="1" t="s">
        <v>4</v>
      </c>
      <c r="K77" s="28" t="s">
        <v>55</v>
      </c>
      <c r="L77" s="28" t="s">
        <v>56</v>
      </c>
      <c r="M77" s="28" t="s">
        <v>57</v>
      </c>
      <c r="N77" s="28" t="s">
        <v>58</v>
      </c>
      <c r="O77" s="4"/>
    </row>
    <row r="78">
      <c r="I78" s="8" t="s">
        <v>38</v>
      </c>
      <c r="J78" s="9">
        <v>0.1609109766</v>
      </c>
      <c r="K78" s="24">
        <v>0.3706</v>
      </c>
      <c r="L78" s="24">
        <v>0.1146</v>
      </c>
      <c r="M78" s="24">
        <v>1.26</v>
      </c>
      <c r="N78" s="24">
        <v>0.391</v>
      </c>
      <c r="O78" s="5"/>
    </row>
    <row r="79">
      <c r="I79" s="12" t="s">
        <v>39</v>
      </c>
      <c r="J79" s="13">
        <v>0.4271744774</v>
      </c>
      <c r="K79" s="24">
        <v>1.08</v>
      </c>
      <c r="L79" s="24">
        <v>1.02</v>
      </c>
      <c r="M79" s="24">
        <v>0.885</v>
      </c>
      <c r="N79" s="24">
        <v>0.84</v>
      </c>
      <c r="O79" s="5"/>
    </row>
    <row r="80">
      <c r="I80" s="15" t="s">
        <v>40</v>
      </c>
      <c r="J80" s="9">
        <v>0.04420670671</v>
      </c>
      <c r="K80" s="24">
        <v>0.5007</v>
      </c>
      <c r="L80" s="24">
        <v>0.3094</v>
      </c>
      <c r="M80" s="24">
        <v>0.5662</v>
      </c>
      <c r="N80" s="24">
        <v>0.3499</v>
      </c>
      <c r="O80" s="5"/>
    </row>
    <row r="81">
      <c r="I81" s="15" t="s">
        <v>41</v>
      </c>
      <c r="J81" s="9">
        <v>0.1401760692</v>
      </c>
      <c r="K81" s="24">
        <v>0.5459</v>
      </c>
      <c r="L81" s="24">
        <v>0.233</v>
      </c>
      <c r="M81" s="24">
        <v>0.6408</v>
      </c>
      <c r="N81" s="24">
        <v>0.2735</v>
      </c>
      <c r="O81" s="5"/>
    </row>
    <row r="83">
      <c r="I83" s="78" t="s">
        <v>109</v>
      </c>
      <c r="J83" s="79"/>
      <c r="K83" s="80">
        <f t="shared" ref="K83:N83" si="41">CORREL($J78:$J81,K78:K81)</f>
        <v>0.8922351751</v>
      </c>
      <c r="L83" s="80">
        <f t="shared" si="41"/>
        <v>0.8784193162</v>
      </c>
      <c r="M83" s="80">
        <f t="shared" si="41"/>
        <v>0.3140402084</v>
      </c>
      <c r="N83" s="80">
        <f t="shared" si="41"/>
        <v>0.9331417493</v>
      </c>
      <c r="O83" s="80"/>
    </row>
    <row r="84">
      <c r="I84" s="81" t="s">
        <v>110</v>
      </c>
      <c r="J84" s="82"/>
      <c r="K84" s="83">
        <v>4.0</v>
      </c>
      <c r="L84" s="83">
        <v>4.0</v>
      </c>
      <c r="M84" s="83">
        <v>4.0</v>
      </c>
      <c r="N84" s="83">
        <v>4.0</v>
      </c>
      <c r="O84" s="83"/>
    </row>
    <row r="85">
      <c r="I85" s="82" t="s">
        <v>111</v>
      </c>
      <c r="J85" s="82"/>
      <c r="K85" s="80">
        <f t="shared" ref="K85:N85" si="42">K84-2</f>
        <v>2</v>
      </c>
      <c r="L85" s="80">
        <f t="shared" si="42"/>
        <v>2</v>
      </c>
      <c r="M85" s="80">
        <f t="shared" si="42"/>
        <v>2</v>
      </c>
      <c r="N85" s="80">
        <f t="shared" si="42"/>
        <v>2</v>
      </c>
      <c r="O85" s="80"/>
    </row>
    <row r="86">
      <c r="I86" s="82" t="s">
        <v>112</v>
      </c>
      <c r="J86" s="82"/>
      <c r="K86" s="80">
        <f t="shared" ref="K86:N86" si="43">(ABS(K83)*SQRT(K84-2))/(SQRT(1-ABS(K83)^2))</f>
        <v>2.794269363</v>
      </c>
      <c r="L86" s="80">
        <f t="shared" si="43"/>
        <v>2.59949096</v>
      </c>
      <c r="M86" s="80">
        <f t="shared" si="43"/>
        <v>0.4677853296</v>
      </c>
      <c r="N86" s="80">
        <f t="shared" si="43"/>
        <v>3.670736951</v>
      </c>
      <c r="O86" s="80"/>
    </row>
    <row r="87">
      <c r="I87" s="82" t="s">
        <v>113</v>
      </c>
      <c r="J87" s="82"/>
      <c r="K87" s="80">
        <f t="shared" ref="K87:N87" si="44">TDIST(K86,K85,2)</f>
        <v>0.1077648249</v>
      </c>
      <c r="L87" s="80">
        <f t="shared" si="44"/>
        <v>0.1215806838</v>
      </c>
      <c r="M87" s="80">
        <f t="shared" si="44"/>
        <v>0.6859597916</v>
      </c>
      <c r="N87" s="80">
        <f t="shared" si="44"/>
        <v>0.06685825067</v>
      </c>
      <c r="O87" s="80"/>
    </row>
    <row r="89">
      <c r="I89" s="3" t="s">
        <v>2</v>
      </c>
      <c r="J89" s="1" t="s">
        <v>4</v>
      </c>
      <c r="K89" s="28" t="s">
        <v>55</v>
      </c>
      <c r="L89" s="28" t="s">
        <v>56</v>
      </c>
      <c r="M89" s="28" t="s">
        <v>57</v>
      </c>
      <c r="N89" s="28" t="s">
        <v>58</v>
      </c>
      <c r="O89" s="4"/>
    </row>
    <row r="90">
      <c r="I90" s="18" t="s">
        <v>43</v>
      </c>
      <c r="J90" s="9">
        <v>0.1577173982</v>
      </c>
      <c r="K90" s="24">
        <v>0.948</v>
      </c>
      <c r="L90" s="24">
        <v>0.431</v>
      </c>
      <c r="M90" s="24">
        <v>2.17</v>
      </c>
      <c r="N90" s="24">
        <v>0.987</v>
      </c>
      <c r="O90" s="5"/>
    </row>
    <row r="91">
      <c r="I91" s="15" t="s">
        <v>44</v>
      </c>
      <c r="J91" s="9">
        <v>0.1036876207</v>
      </c>
      <c r="K91" s="24">
        <v>2.35</v>
      </c>
      <c r="L91" s="24">
        <v>0.807</v>
      </c>
      <c r="M91" s="24">
        <v>2.82</v>
      </c>
      <c r="N91" s="24">
        <v>0.969</v>
      </c>
      <c r="O91" s="5"/>
    </row>
    <row r="92">
      <c r="I92" s="21" t="s">
        <v>45</v>
      </c>
      <c r="J92" s="9">
        <v>0.1274999012</v>
      </c>
      <c r="K92" s="24">
        <v>0.414</v>
      </c>
      <c r="L92" s="24">
        <v>0.3735</v>
      </c>
      <c r="M92" s="24">
        <v>0.822</v>
      </c>
      <c r="N92" s="24">
        <v>0.7418</v>
      </c>
      <c r="O92" s="5"/>
    </row>
    <row r="93">
      <c r="I93" s="23" t="s">
        <v>46</v>
      </c>
      <c r="J93" s="9">
        <v>0.1244335158</v>
      </c>
      <c r="K93" s="24">
        <v>0.9206</v>
      </c>
      <c r="L93" s="24">
        <v>0.2081</v>
      </c>
      <c r="M93" s="24">
        <v>2.06</v>
      </c>
      <c r="N93" s="24">
        <v>0.466</v>
      </c>
      <c r="O93" s="5"/>
    </row>
    <row r="94">
      <c r="I94" s="21" t="s">
        <v>47</v>
      </c>
      <c r="J94" s="9">
        <v>0.1682437616</v>
      </c>
      <c r="K94" s="24">
        <v>1.04</v>
      </c>
      <c r="L94" s="24">
        <v>0.424</v>
      </c>
      <c r="M94" s="24">
        <v>1.12</v>
      </c>
      <c r="N94" s="24">
        <v>0.458</v>
      </c>
      <c r="O94" s="5"/>
    </row>
    <row r="95">
      <c r="K95" s="85" t="s">
        <v>6</v>
      </c>
      <c r="L95" s="85" t="s">
        <v>9</v>
      </c>
      <c r="M95" s="85" t="s">
        <v>12</v>
      </c>
    </row>
    <row r="96">
      <c r="I96" s="78" t="s">
        <v>114</v>
      </c>
      <c r="J96" s="79"/>
      <c r="K96" s="80">
        <f t="shared" ref="K96:N96" si="45">CORREL($J90:$J94,K90:K94)</f>
        <v>-0.4977520601</v>
      </c>
      <c r="L96" s="80">
        <f t="shared" si="45"/>
        <v>-0.404613975</v>
      </c>
      <c r="M96" s="80">
        <f t="shared" si="45"/>
        <v>-0.484391668</v>
      </c>
      <c r="N96" s="80">
        <f t="shared" si="45"/>
        <v>-0.2928802297</v>
      </c>
      <c r="O96" s="80"/>
    </row>
    <row r="97">
      <c r="I97" s="81" t="s">
        <v>110</v>
      </c>
      <c r="J97" s="82"/>
      <c r="K97" s="83">
        <v>5.0</v>
      </c>
      <c r="L97" s="83">
        <v>5.0</v>
      </c>
      <c r="M97" s="83">
        <v>5.0</v>
      </c>
      <c r="N97" s="83">
        <v>5.0</v>
      </c>
      <c r="O97" s="83"/>
    </row>
    <row r="98">
      <c r="I98" s="82" t="s">
        <v>111</v>
      </c>
      <c r="J98" s="82"/>
      <c r="K98" s="80">
        <f t="shared" ref="K98:N98" si="46">K97-2</f>
        <v>3</v>
      </c>
      <c r="L98" s="80">
        <f t="shared" si="46"/>
        <v>3</v>
      </c>
      <c r="M98" s="80">
        <f t="shared" si="46"/>
        <v>3</v>
      </c>
      <c r="N98" s="80">
        <f t="shared" si="46"/>
        <v>3</v>
      </c>
      <c r="O98" s="80"/>
    </row>
    <row r="99">
      <c r="I99" s="82" t="s">
        <v>112</v>
      </c>
      <c r="J99" s="82"/>
      <c r="K99" s="80">
        <f t="shared" ref="K99:N99" si="47">(ABS(K96)*SQRT(K97-2))/(SQRT(1-ABS(K96)^2))</f>
        <v>0.9940189151</v>
      </c>
      <c r="L99" s="80">
        <f t="shared" si="47"/>
        <v>0.7663438834</v>
      </c>
      <c r="M99" s="80">
        <f t="shared" si="47"/>
        <v>0.9590098643</v>
      </c>
      <c r="N99" s="80">
        <f t="shared" si="47"/>
        <v>0.5305484458</v>
      </c>
      <c r="O99" s="80"/>
    </row>
    <row r="100">
      <c r="I100" s="82" t="s">
        <v>113</v>
      </c>
      <c r="J100" s="82"/>
      <c r="K100" s="80">
        <f t="shared" ref="K100:N100" si="48">TDIST(K99,K98,2)</f>
        <v>0.3934827811</v>
      </c>
      <c r="L100" s="80">
        <f t="shared" si="48"/>
        <v>0.4992532702</v>
      </c>
      <c r="M100" s="80">
        <f t="shared" si="48"/>
        <v>0.4083011782</v>
      </c>
      <c r="N100" s="80">
        <f t="shared" si="48"/>
        <v>0.6324953495</v>
      </c>
      <c r="O100" s="80"/>
    </row>
  </sheetData>
  <mergeCells count="12">
    <mergeCell ref="A46:B46"/>
    <mergeCell ref="A63:B63"/>
    <mergeCell ref="I71:J71"/>
    <mergeCell ref="I83:J83"/>
    <mergeCell ref="I96:J96"/>
    <mergeCell ref="I7:J7"/>
    <mergeCell ref="A12:B12"/>
    <mergeCell ref="I20:J20"/>
    <mergeCell ref="A29:B29"/>
    <mergeCell ref="I32:J32"/>
    <mergeCell ref="I45:J45"/>
    <mergeCell ref="I58:J58"/>
  </mergeCells>
  <conditionalFormatting sqref="K11:O11 C16:G16 K24:O24 C33:G33 K36:O36 K49:O49 C50:G51 K62:O62 C67:G67 K75:O75 K87:O87 K100:O100">
    <cfRule type="cellIs" dxfId="0" priority="1" operator="lessThan">
      <formula>0.05</formula>
    </cfRule>
  </conditionalFormatting>
  <conditionalFormatting sqref="K7:O7 C12:G12 K20:O20 C29:G29 K32:O32 K45:O45 C46:G47 K58:O58 C63:G63 K71:O71 K83:O83 K96:O96">
    <cfRule type="cellIs" dxfId="1" priority="2" operator="between">
      <formula>0.5</formula>
      <formula>0.7</formula>
    </cfRule>
  </conditionalFormatting>
  <conditionalFormatting sqref="K7:O7 C12:G12 K20:O20 C29:G29 K32:O32 K45:O45 C46:G47 K58:O58 C63:G63 K71:O71 K83:O83 K96:O96">
    <cfRule type="cellIs" dxfId="1" priority="3" operator="between">
      <formula>-0.5</formula>
      <formula>-0.7</formula>
    </cfRule>
  </conditionalFormatting>
  <conditionalFormatting sqref="K11:O11 C16:G16 K24:O24 C33:G33 K36:O36 K49:O49 C50:G51 K62:O62 C67:G67 K75:O75 K87:O87 K100:O100">
    <cfRule type="cellIs" dxfId="2" priority="4" operator="lessThan">
      <formula>0.1</formula>
    </cfRule>
  </conditionalFormatting>
  <conditionalFormatting sqref="K7:O7 C12:G12 K20:O20 C29:G29 K32:O32 K45:O45 C46:G47 K58:O58 C63:G63 K71:O71 K83:O83 K96:O96">
    <cfRule type="cellIs" dxfId="0" priority="5" operator="greaterThan">
      <formula>0.7</formula>
    </cfRule>
  </conditionalFormatting>
  <conditionalFormatting sqref="K7:O7 C12:G12 K20:O20 C29:G29 K32:O32 K45:O45 C46:G47 K58:O58 C63:G63 K71:O71 K83:O83 K96:O96">
    <cfRule type="cellIs" dxfId="0" priority="6" operator="lessThan">
      <formula>-0.7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1" t="s">
        <v>3</v>
      </c>
      <c r="C1" s="4" t="s">
        <v>6</v>
      </c>
      <c r="D1" s="4" t="s">
        <v>9</v>
      </c>
      <c r="E1" s="4" t="s">
        <v>12</v>
      </c>
      <c r="F1" s="4" t="s">
        <v>15</v>
      </c>
      <c r="G1" s="4" t="s">
        <v>18</v>
      </c>
      <c r="H1" s="1" t="s">
        <v>115</v>
      </c>
      <c r="I1" s="3" t="s">
        <v>2</v>
      </c>
      <c r="J1" s="1" t="s">
        <v>3</v>
      </c>
      <c r="K1" s="4" t="s">
        <v>6</v>
      </c>
      <c r="L1" s="4" t="s">
        <v>9</v>
      </c>
      <c r="M1" s="4" t="s">
        <v>12</v>
      </c>
      <c r="N1" s="4" t="s">
        <v>15</v>
      </c>
      <c r="O1" s="4" t="s">
        <v>18</v>
      </c>
    </row>
    <row r="2">
      <c r="A2" s="8" t="s">
        <v>38</v>
      </c>
      <c r="B2" s="88">
        <v>0.7435504699</v>
      </c>
      <c r="C2" s="5">
        <v>0.6905</v>
      </c>
      <c r="D2" s="5">
        <v>0.6494</v>
      </c>
      <c r="E2" s="5">
        <v>0.6725</v>
      </c>
      <c r="F2" s="5">
        <v>1.065</v>
      </c>
      <c r="G2" s="5">
        <v>1.06</v>
      </c>
      <c r="I2" s="8" t="s">
        <v>38</v>
      </c>
      <c r="J2" s="88">
        <v>0.7435504699</v>
      </c>
      <c r="K2" s="5">
        <v>0.6905</v>
      </c>
      <c r="L2" s="5">
        <v>0.6494</v>
      </c>
      <c r="M2" s="5">
        <v>0.6725</v>
      </c>
      <c r="N2" s="5">
        <v>1.065</v>
      </c>
      <c r="O2" s="5">
        <v>1.06</v>
      </c>
    </row>
    <row r="3">
      <c r="A3" s="12" t="s">
        <v>39</v>
      </c>
      <c r="B3" s="89">
        <v>0.41048383499999996</v>
      </c>
      <c r="C3" s="5">
        <v>0.869</v>
      </c>
      <c r="D3" s="5">
        <v>0.9937</v>
      </c>
      <c r="E3" s="5">
        <v>0.9929</v>
      </c>
      <c r="F3" s="5">
        <v>0.7055</v>
      </c>
      <c r="G3" s="5">
        <v>0.7347</v>
      </c>
      <c r="I3" s="12" t="s">
        <v>39</v>
      </c>
      <c r="J3" s="89">
        <v>0.41048383499999996</v>
      </c>
      <c r="K3" s="5">
        <v>0.869</v>
      </c>
      <c r="L3" s="5">
        <v>0.9937</v>
      </c>
      <c r="M3" s="5">
        <v>0.9929</v>
      </c>
      <c r="N3" s="5">
        <v>0.7055</v>
      </c>
      <c r="O3" s="5">
        <v>0.7347</v>
      </c>
    </row>
    <row r="4">
      <c r="A4" s="15" t="s">
        <v>40</v>
      </c>
      <c r="B4" s="88">
        <v>0.83202225234</v>
      </c>
      <c r="C4" s="5">
        <v>0.9722</v>
      </c>
      <c r="D4" s="5">
        <v>0.9113</v>
      </c>
      <c r="E4" s="5">
        <v>0.8292</v>
      </c>
      <c r="F4" s="5">
        <v>0.688</v>
      </c>
      <c r="G4" s="5">
        <v>0.7082</v>
      </c>
      <c r="I4" s="15" t="s">
        <v>40</v>
      </c>
      <c r="J4" s="88">
        <v>0.83202225234</v>
      </c>
      <c r="K4" s="5">
        <v>0.9722</v>
      </c>
      <c r="L4" s="5">
        <v>0.9113</v>
      </c>
      <c r="M4" s="5">
        <v>0.8292</v>
      </c>
      <c r="N4" s="5">
        <v>0.688</v>
      </c>
      <c r="O4" s="5">
        <v>0.7082</v>
      </c>
    </row>
    <row r="5">
      <c r="A5" s="15" t="s">
        <v>41</v>
      </c>
      <c r="B5" s="88">
        <v>0.7349059194</v>
      </c>
      <c r="C5" s="5">
        <v>0.856</v>
      </c>
      <c r="D5" s="5">
        <v>0.7369</v>
      </c>
      <c r="E5" s="5">
        <v>0.7154</v>
      </c>
      <c r="F5" s="5">
        <v>1.052</v>
      </c>
      <c r="G5" s="5">
        <v>1.188</v>
      </c>
      <c r="I5" s="15" t="s">
        <v>41</v>
      </c>
      <c r="J5" s="88">
        <v>0.7349059194</v>
      </c>
      <c r="K5" s="5">
        <v>0.856</v>
      </c>
      <c r="L5" s="5">
        <v>0.7369</v>
      </c>
      <c r="M5" s="5">
        <v>0.7154</v>
      </c>
      <c r="N5" s="5">
        <v>1.052</v>
      </c>
      <c r="O5" s="5">
        <v>1.188</v>
      </c>
    </row>
    <row r="6">
      <c r="A6" s="18" t="s">
        <v>43</v>
      </c>
      <c r="B6" s="90">
        <v>0.67463430052</v>
      </c>
      <c r="C6" s="5">
        <v>1.066</v>
      </c>
      <c r="D6" s="5">
        <v>1.206</v>
      </c>
      <c r="E6" s="5">
        <v>1.418</v>
      </c>
      <c r="F6" s="5">
        <v>2.433</v>
      </c>
      <c r="G6" s="5">
        <v>1.395</v>
      </c>
      <c r="I6" s="5"/>
      <c r="J6" s="5"/>
      <c r="K6" s="5"/>
      <c r="L6" s="5"/>
      <c r="M6" s="4" t="s">
        <v>12</v>
      </c>
      <c r="N6" s="5"/>
      <c r="O6" s="5"/>
    </row>
    <row r="7">
      <c r="A7" s="15" t="s">
        <v>44</v>
      </c>
      <c r="B7" s="88">
        <v>0.88139379041</v>
      </c>
      <c r="C7" s="5">
        <v>0.8795</v>
      </c>
      <c r="D7" s="5">
        <v>0.9745</v>
      </c>
      <c r="E7" s="5">
        <v>1.006</v>
      </c>
      <c r="F7" s="5">
        <v>1.669</v>
      </c>
      <c r="G7" s="5">
        <v>1.845</v>
      </c>
      <c r="I7" s="78" t="s">
        <v>109</v>
      </c>
      <c r="J7" s="79"/>
      <c r="K7" s="80">
        <f t="shared" ref="K7:L7" si="1">CORREL($J$2:$J$5,K2:K5)</f>
        <v>0.05644264985</v>
      </c>
      <c r="L7" s="80">
        <f t="shared" si="1"/>
        <v>-0.5524466867</v>
      </c>
      <c r="M7" s="80">
        <f>CORREL('CMRO2 Correlations Intermediate'!$J$2:$J$5,'CMRO2 Correlations Intermediate'!O7:O10)</f>
        <v>-0.7664381984</v>
      </c>
      <c r="N7" s="80">
        <f t="shared" ref="N7:O7" si="2">CORREL($J$2:$J$5,N2:N5)</f>
        <v>0.3363280523</v>
      </c>
      <c r="O7" s="80">
        <f t="shared" si="2"/>
        <v>0.3122629411</v>
      </c>
    </row>
    <row r="8">
      <c r="A8" s="21" t="s">
        <v>45</v>
      </c>
      <c r="B8" s="88">
        <v>0.8264934939399999</v>
      </c>
      <c r="C8" s="5">
        <v>0.8738</v>
      </c>
      <c r="D8" s="5">
        <v>0.8532</v>
      </c>
      <c r="E8" s="5">
        <v>0.8854</v>
      </c>
      <c r="F8" s="5">
        <v>0.9432</v>
      </c>
      <c r="G8" s="5">
        <v>0.9646</v>
      </c>
      <c r="I8" s="81" t="s">
        <v>110</v>
      </c>
      <c r="J8" s="82"/>
      <c r="K8" s="83">
        <v>4.0</v>
      </c>
      <c r="L8" s="83">
        <v>4.0</v>
      </c>
      <c r="M8" s="83">
        <v>4.0</v>
      </c>
      <c r="N8" s="83">
        <v>4.0</v>
      </c>
      <c r="O8" s="83">
        <v>4.0</v>
      </c>
    </row>
    <row r="9">
      <c r="A9" s="23" t="s">
        <v>46</v>
      </c>
      <c r="B9" s="88">
        <v>0.73675270523</v>
      </c>
      <c r="C9" s="5">
        <v>0.9084</v>
      </c>
      <c r="D9" s="5">
        <v>0.9797</v>
      </c>
      <c r="E9" s="5">
        <v>1.034</v>
      </c>
      <c r="F9" s="5">
        <v>1.199</v>
      </c>
      <c r="G9" s="5">
        <v>1.511</v>
      </c>
      <c r="I9" s="82" t="s">
        <v>111</v>
      </c>
      <c r="J9" s="82"/>
      <c r="K9" s="80">
        <f t="shared" ref="K9:O9" si="3">K8-2</f>
        <v>2</v>
      </c>
      <c r="L9" s="80">
        <f t="shared" si="3"/>
        <v>2</v>
      </c>
      <c r="M9" s="80">
        <f t="shared" si="3"/>
        <v>2</v>
      </c>
      <c r="N9" s="80">
        <f t="shared" si="3"/>
        <v>2</v>
      </c>
      <c r="O9" s="80">
        <f t="shared" si="3"/>
        <v>2</v>
      </c>
    </row>
    <row r="10">
      <c r="A10" s="21" t="s">
        <v>47</v>
      </c>
      <c r="B10" s="88">
        <v>0.77332027751</v>
      </c>
      <c r="C10" s="5">
        <v>0.8155</v>
      </c>
      <c r="D10" s="5">
        <v>0.8124</v>
      </c>
      <c r="E10" s="5">
        <v>0.8359</v>
      </c>
      <c r="F10" s="5">
        <v>1.214</v>
      </c>
      <c r="G10" s="5">
        <v>2.96</v>
      </c>
      <c r="I10" s="82" t="s">
        <v>112</v>
      </c>
      <c r="J10" s="82"/>
      <c r="K10" s="80">
        <f t="shared" ref="K10:O10" si="4">(ABS(K7)*SQRT(K8-2))/(SQRT(1-ABS(K7)^2))</f>
        <v>0.07994941283</v>
      </c>
      <c r="L10" s="80">
        <f t="shared" si="4"/>
        <v>0.9372914067</v>
      </c>
      <c r="M10" s="80">
        <f t="shared" si="4"/>
        <v>1.687493105</v>
      </c>
      <c r="N10" s="80">
        <f t="shared" si="4"/>
        <v>0.5050621428</v>
      </c>
      <c r="O10" s="80">
        <f t="shared" si="4"/>
        <v>0.4648510305</v>
      </c>
    </row>
    <row r="11">
      <c r="I11" s="82" t="s">
        <v>113</v>
      </c>
      <c r="J11" s="82"/>
      <c r="K11" s="80">
        <f t="shared" ref="K11:O11" si="5">TDIST(K10,K9,2)</f>
        <v>0.9435573502</v>
      </c>
      <c r="L11" s="80">
        <f t="shared" si="5"/>
        <v>0.4475533133</v>
      </c>
      <c r="M11" s="80">
        <f t="shared" si="5"/>
        <v>0.2335618016</v>
      </c>
      <c r="N11" s="80">
        <f t="shared" si="5"/>
        <v>0.6636719477</v>
      </c>
      <c r="O11" s="80">
        <f t="shared" si="5"/>
        <v>0.6877370589</v>
      </c>
    </row>
    <row r="12">
      <c r="A12" s="78" t="s">
        <v>109</v>
      </c>
      <c r="B12" s="79"/>
      <c r="C12" s="80">
        <f t="shared" ref="C12:G12" si="6">CORREL($B$2:$B$10,C2:C10)</f>
        <v>-0.03011839947</v>
      </c>
      <c r="D12" s="80">
        <f t="shared" si="6"/>
        <v>-0.2599803907</v>
      </c>
      <c r="E12" s="80">
        <f t="shared" si="6"/>
        <v>-0.2402663416</v>
      </c>
      <c r="F12" s="80">
        <f t="shared" si="6"/>
        <v>0.13647577</v>
      </c>
      <c r="G12" s="80">
        <f t="shared" si="6"/>
        <v>0.3025253287</v>
      </c>
    </row>
    <row r="13">
      <c r="A13" s="81" t="s">
        <v>110</v>
      </c>
      <c r="B13" s="82"/>
      <c r="C13" s="83">
        <v>9.0</v>
      </c>
      <c r="D13" s="83">
        <v>9.0</v>
      </c>
      <c r="E13" s="83">
        <v>9.0</v>
      </c>
      <c r="F13" s="83">
        <v>9.0</v>
      </c>
      <c r="G13" s="83">
        <v>9.0</v>
      </c>
      <c r="I13" s="3" t="s">
        <v>2</v>
      </c>
      <c r="J13" s="1" t="s">
        <v>3</v>
      </c>
      <c r="K13" s="4" t="s">
        <v>6</v>
      </c>
      <c r="L13" s="4" t="s">
        <v>9</v>
      </c>
      <c r="M13" s="4" t="s">
        <v>12</v>
      </c>
      <c r="N13" s="4" t="s">
        <v>15</v>
      </c>
      <c r="O13" s="4" t="s">
        <v>18</v>
      </c>
    </row>
    <row r="14">
      <c r="A14" s="82" t="s">
        <v>111</v>
      </c>
      <c r="B14" s="82"/>
      <c r="C14" s="80">
        <f t="shared" ref="C14:G14" si="7">C13-2</f>
        <v>7</v>
      </c>
      <c r="D14" s="80">
        <f t="shared" si="7"/>
        <v>7</v>
      </c>
      <c r="E14" s="80">
        <f t="shared" si="7"/>
        <v>7</v>
      </c>
      <c r="F14" s="80">
        <f t="shared" si="7"/>
        <v>7</v>
      </c>
      <c r="G14" s="80">
        <f t="shared" si="7"/>
        <v>7</v>
      </c>
      <c r="I14" s="18" t="s">
        <v>43</v>
      </c>
      <c r="J14" s="90">
        <v>0.67463430052</v>
      </c>
      <c r="K14" s="5">
        <v>1.066</v>
      </c>
      <c r="L14" s="5">
        <v>1.206</v>
      </c>
      <c r="M14" s="5">
        <v>1.418</v>
      </c>
      <c r="N14" s="5">
        <v>2.433</v>
      </c>
      <c r="O14" s="5">
        <v>1.395</v>
      </c>
    </row>
    <row r="15">
      <c r="A15" s="82" t="s">
        <v>112</v>
      </c>
      <c r="B15" s="82"/>
      <c r="C15" s="80">
        <f t="shared" ref="C15:G15" si="8">(ABS(C12)*SQRT(C13-2))/(SQRT(1-ABS(C12)^2))</f>
        <v>0.0797219617</v>
      </c>
      <c r="D15" s="80">
        <f t="shared" si="8"/>
        <v>0.7123379875</v>
      </c>
      <c r="E15" s="80">
        <f t="shared" si="8"/>
        <v>0.654868036</v>
      </c>
      <c r="F15" s="80">
        <f t="shared" si="8"/>
        <v>0.3644913438</v>
      </c>
      <c r="G15" s="80">
        <f t="shared" si="8"/>
        <v>0.8397566513</v>
      </c>
      <c r="I15" s="15" t="s">
        <v>44</v>
      </c>
      <c r="J15" s="88">
        <v>0.88139379041</v>
      </c>
      <c r="K15" s="5">
        <v>0.8795</v>
      </c>
      <c r="L15" s="5">
        <v>0.9745</v>
      </c>
      <c r="M15" s="5">
        <v>1.006</v>
      </c>
      <c r="N15" s="5">
        <v>1.669</v>
      </c>
      <c r="O15" s="5">
        <v>1.845</v>
      </c>
    </row>
    <row r="16">
      <c r="A16" s="82" t="s">
        <v>113</v>
      </c>
      <c r="B16" s="82"/>
      <c r="C16" s="80">
        <f t="shared" ref="C16:G16" si="9">TDIST(C15,C14,2)</f>
        <v>0.938689663</v>
      </c>
      <c r="D16" s="80">
        <f t="shared" si="9"/>
        <v>0.4993035123</v>
      </c>
      <c r="E16" s="80">
        <f t="shared" si="9"/>
        <v>0.5334725438</v>
      </c>
      <c r="F16" s="80">
        <f t="shared" si="9"/>
        <v>0.7262531004</v>
      </c>
      <c r="G16" s="80">
        <f t="shared" si="9"/>
        <v>0.4287898224</v>
      </c>
      <c r="I16" s="21" t="s">
        <v>45</v>
      </c>
      <c r="J16" s="88">
        <v>0.8264934939399999</v>
      </c>
      <c r="K16" s="5">
        <v>0.8738</v>
      </c>
      <c r="L16" s="5">
        <v>0.8532</v>
      </c>
      <c r="M16" s="5">
        <v>0.8854</v>
      </c>
      <c r="N16" s="5">
        <v>0.9432</v>
      </c>
      <c r="O16" s="5">
        <v>0.9646</v>
      </c>
    </row>
    <row r="17">
      <c r="I17" s="23" t="s">
        <v>46</v>
      </c>
      <c r="J17" s="88">
        <v>0.73675270523</v>
      </c>
      <c r="K17" s="5">
        <v>0.9084</v>
      </c>
      <c r="L17" s="5">
        <v>0.9797</v>
      </c>
      <c r="M17" s="5">
        <v>1.034</v>
      </c>
      <c r="N17" s="5">
        <v>1.199</v>
      </c>
      <c r="O17" s="5">
        <v>1.511</v>
      </c>
    </row>
    <row r="18">
      <c r="A18" s="3" t="s">
        <v>2</v>
      </c>
      <c r="B18" s="1" t="s">
        <v>4</v>
      </c>
      <c r="C18" s="4" t="s">
        <v>6</v>
      </c>
      <c r="D18" s="4" t="s">
        <v>9</v>
      </c>
      <c r="E18" s="4" t="s">
        <v>12</v>
      </c>
      <c r="F18" s="4" t="s">
        <v>15</v>
      </c>
      <c r="G18" s="4" t="s">
        <v>18</v>
      </c>
      <c r="I18" s="21" t="s">
        <v>47</v>
      </c>
      <c r="J18" s="88">
        <v>0.77332027751</v>
      </c>
      <c r="K18" s="5">
        <v>0.8155</v>
      </c>
      <c r="L18" s="5">
        <v>0.8124</v>
      </c>
      <c r="M18" s="5">
        <v>0.8359</v>
      </c>
      <c r="N18" s="5">
        <v>1.214</v>
      </c>
      <c r="O18" s="5">
        <v>2.96</v>
      </c>
    </row>
    <row r="19">
      <c r="A19" s="8" t="s">
        <v>38</v>
      </c>
      <c r="B19" s="88">
        <v>0.41238801849999995</v>
      </c>
      <c r="C19" s="5">
        <v>0.6905</v>
      </c>
      <c r="D19" s="5">
        <v>0.6494</v>
      </c>
      <c r="E19" s="5">
        <v>0.6725</v>
      </c>
      <c r="F19" s="5">
        <v>1.065</v>
      </c>
      <c r="G19" s="5">
        <v>1.06</v>
      </c>
      <c r="K19" s="85" t="s">
        <v>6</v>
      </c>
      <c r="L19" s="85" t="s">
        <v>9</v>
      </c>
      <c r="M19" s="85" t="s">
        <v>12</v>
      </c>
    </row>
    <row r="20">
      <c r="A20" s="12" t="s">
        <v>39</v>
      </c>
      <c r="B20" s="89">
        <v>0.5294650976999999</v>
      </c>
      <c r="C20" s="5">
        <v>0.869</v>
      </c>
      <c r="D20" s="5">
        <v>0.9937</v>
      </c>
      <c r="E20" s="5">
        <v>0.9929</v>
      </c>
      <c r="F20" s="5">
        <v>0.7055</v>
      </c>
      <c r="G20" s="5">
        <v>0.7347</v>
      </c>
      <c r="I20" s="78" t="s">
        <v>109</v>
      </c>
      <c r="J20" s="79"/>
      <c r="K20" s="80">
        <f t="shared" ref="K20:O20" si="10">CORREL($J$14:$J$18,K14:K18)</f>
        <v>-0.6827796833</v>
      </c>
      <c r="L20" s="80">
        <f t="shared" si="10"/>
        <v>-0.5973523271</v>
      </c>
      <c r="M20" s="80">
        <f t="shared" si="10"/>
        <v>-0.6692422986</v>
      </c>
      <c r="N20" s="80">
        <f t="shared" si="10"/>
        <v>-0.4917556144</v>
      </c>
      <c r="O20" s="80">
        <f t="shared" si="10"/>
        <v>0.05266956699</v>
      </c>
    </row>
    <row r="21">
      <c r="A21" s="15" t="s">
        <v>40</v>
      </c>
      <c r="B21" s="88">
        <v>0.88952763696</v>
      </c>
      <c r="C21" s="5">
        <v>0.9722</v>
      </c>
      <c r="D21" s="5">
        <v>0.9113</v>
      </c>
      <c r="E21" s="5">
        <v>0.8292</v>
      </c>
      <c r="F21" s="5">
        <v>0.688</v>
      </c>
      <c r="G21" s="5">
        <v>0.7082</v>
      </c>
      <c r="I21" s="81" t="s">
        <v>110</v>
      </c>
      <c r="J21" s="82"/>
      <c r="K21" s="83">
        <v>5.0</v>
      </c>
      <c r="L21" s="83">
        <v>5.0</v>
      </c>
      <c r="M21" s="83">
        <v>5.0</v>
      </c>
      <c r="N21" s="83">
        <v>5.0</v>
      </c>
      <c r="O21" s="83">
        <v>5.0</v>
      </c>
    </row>
    <row r="22">
      <c r="A22" s="15" t="s">
        <v>41</v>
      </c>
      <c r="B22" s="88">
        <v>0.6655432574</v>
      </c>
      <c r="C22" s="5">
        <v>0.856</v>
      </c>
      <c r="D22" s="5">
        <v>0.7369</v>
      </c>
      <c r="E22" s="5">
        <v>0.7154</v>
      </c>
      <c r="F22" s="5">
        <v>1.052</v>
      </c>
      <c r="G22" s="5">
        <v>1.188</v>
      </c>
      <c r="I22" s="82" t="s">
        <v>111</v>
      </c>
      <c r="J22" s="82"/>
      <c r="K22" s="80">
        <f t="shared" ref="K22:O22" si="11">K21-2</f>
        <v>3</v>
      </c>
      <c r="L22" s="80">
        <f t="shared" si="11"/>
        <v>3</v>
      </c>
      <c r="M22" s="80">
        <f t="shared" si="11"/>
        <v>3</v>
      </c>
      <c r="N22" s="80">
        <f t="shared" si="11"/>
        <v>3</v>
      </c>
      <c r="O22" s="80">
        <f t="shared" si="11"/>
        <v>3</v>
      </c>
    </row>
    <row r="23">
      <c r="A23" s="18" t="s">
        <v>43</v>
      </c>
      <c r="B23" s="88">
        <v>0.7444075863499999</v>
      </c>
      <c r="C23" s="5">
        <v>1.066</v>
      </c>
      <c r="D23" s="5">
        <v>1.206</v>
      </c>
      <c r="E23" s="5">
        <v>1.418</v>
      </c>
      <c r="F23" s="5">
        <v>2.433</v>
      </c>
      <c r="G23" s="5">
        <v>1.395</v>
      </c>
      <c r="I23" s="82" t="s">
        <v>112</v>
      </c>
      <c r="J23" s="82"/>
      <c r="K23" s="80">
        <f t="shared" ref="K23:O23" si="12">(ABS(K20)*SQRT(K21-2))/(SQRT(1-ABS(K20)^2))</f>
        <v>1.618628153</v>
      </c>
      <c r="L23" s="80">
        <f t="shared" si="12"/>
        <v>1.290114425</v>
      </c>
      <c r="M23" s="80">
        <f t="shared" si="12"/>
        <v>1.560017019</v>
      </c>
      <c r="N23" s="80">
        <f t="shared" si="12"/>
        <v>0.9781936042</v>
      </c>
      <c r="O23" s="80">
        <f t="shared" si="12"/>
        <v>0.09135316467</v>
      </c>
    </row>
    <row r="24">
      <c r="A24" s="15" t="s">
        <v>44</v>
      </c>
      <c r="B24" s="88">
        <v>0.7053739797</v>
      </c>
      <c r="C24" s="5">
        <v>0.8795</v>
      </c>
      <c r="D24" s="5">
        <v>0.9745</v>
      </c>
      <c r="E24" s="5">
        <v>1.006</v>
      </c>
      <c r="F24" s="5">
        <v>1.669</v>
      </c>
      <c r="G24" s="5">
        <v>1.845</v>
      </c>
      <c r="I24" s="82" t="s">
        <v>113</v>
      </c>
      <c r="J24" s="82"/>
      <c r="K24" s="80">
        <f t="shared" ref="K24:O24" si="13">TDIST(K23,K22,2)</f>
        <v>0.2039605264</v>
      </c>
      <c r="L24" s="80">
        <f t="shared" si="13"/>
        <v>0.2874572167</v>
      </c>
      <c r="M24" s="80">
        <f t="shared" si="13"/>
        <v>0.2166615058</v>
      </c>
      <c r="N24" s="80">
        <f t="shared" si="13"/>
        <v>0.4001177552</v>
      </c>
      <c r="O24" s="80">
        <f t="shared" si="13"/>
        <v>0.9329700429</v>
      </c>
    </row>
    <row r="25">
      <c r="A25" s="21" t="s">
        <v>45</v>
      </c>
      <c r="B25" s="88">
        <v>0.6400381819000001</v>
      </c>
      <c r="C25" s="5">
        <v>0.8738</v>
      </c>
      <c r="D25" s="5">
        <v>0.8532</v>
      </c>
      <c r="E25" s="5">
        <v>0.8854</v>
      </c>
      <c r="F25" s="5">
        <v>0.9432</v>
      </c>
      <c r="G25" s="5">
        <v>0.9646</v>
      </c>
    </row>
    <row r="26">
      <c r="A26" s="23" t="s">
        <v>46</v>
      </c>
      <c r="B26" s="88">
        <v>0.78819096361</v>
      </c>
      <c r="C26" s="5">
        <v>0.9084</v>
      </c>
      <c r="D26" s="5">
        <v>0.9797</v>
      </c>
      <c r="E26" s="5">
        <v>1.034</v>
      </c>
      <c r="F26" s="5">
        <v>1.199</v>
      </c>
      <c r="G26" s="5">
        <v>1.511</v>
      </c>
      <c r="I26" s="3" t="s">
        <v>2</v>
      </c>
      <c r="J26" s="1" t="s">
        <v>4</v>
      </c>
      <c r="K26" s="4" t="s">
        <v>6</v>
      </c>
      <c r="L26" s="4" t="s">
        <v>9</v>
      </c>
      <c r="M26" s="4" t="s">
        <v>12</v>
      </c>
      <c r="N26" s="4" t="s">
        <v>15</v>
      </c>
      <c r="O26" s="4" t="s">
        <v>18</v>
      </c>
    </row>
    <row r="27">
      <c r="A27" s="21" t="s">
        <v>47</v>
      </c>
      <c r="B27" s="88">
        <v>0.5616855306</v>
      </c>
      <c r="C27" s="5">
        <v>0.8155</v>
      </c>
      <c r="D27" s="5">
        <v>0.8124</v>
      </c>
      <c r="E27" s="5">
        <v>0.8359</v>
      </c>
      <c r="F27" s="5">
        <v>1.214</v>
      </c>
      <c r="G27" s="5">
        <v>2.96</v>
      </c>
      <c r="I27" s="8" t="s">
        <v>38</v>
      </c>
      <c r="J27" s="88">
        <v>0.41238801849999995</v>
      </c>
      <c r="K27" s="5">
        <v>0.6905</v>
      </c>
      <c r="L27" s="5">
        <v>0.6494</v>
      </c>
      <c r="M27" s="5">
        <v>0.6725</v>
      </c>
      <c r="N27" s="5">
        <v>1.065</v>
      </c>
      <c r="O27" s="5">
        <v>1.06</v>
      </c>
    </row>
    <row r="28">
      <c r="I28" s="12" t="s">
        <v>39</v>
      </c>
      <c r="J28" s="89">
        <v>0.5294650976999999</v>
      </c>
      <c r="K28" s="5">
        <v>0.869</v>
      </c>
      <c r="L28" s="5">
        <v>0.9937</v>
      </c>
      <c r="M28" s="5">
        <v>0.9929</v>
      </c>
      <c r="N28" s="5">
        <v>0.7055</v>
      </c>
      <c r="O28" s="5">
        <v>0.7347</v>
      </c>
    </row>
    <row r="29">
      <c r="A29" s="78" t="s">
        <v>114</v>
      </c>
      <c r="B29" s="79"/>
      <c r="C29" s="80">
        <f t="shared" ref="C29:G29" si="14">CORREL($B$19:$B27,C19:C27)</f>
        <v>0.8008731159</v>
      </c>
      <c r="D29" s="80">
        <f t="shared" si="14"/>
        <v>0.5323677829</v>
      </c>
      <c r="E29" s="80">
        <f t="shared" si="14"/>
        <v>0.388564715</v>
      </c>
      <c r="F29" s="80">
        <f t="shared" si="14"/>
        <v>0.1736126286</v>
      </c>
      <c r="G29" s="80">
        <f t="shared" si="14"/>
        <v>-0.1234849319</v>
      </c>
      <c r="I29" s="15" t="s">
        <v>40</v>
      </c>
      <c r="J29" s="88">
        <v>0.88952763696</v>
      </c>
      <c r="K29" s="5">
        <v>0.9722</v>
      </c>
      <c r="L29" s="5">
        <v>0.9113</v>
      </c>
      <c r="M29" s="5">
        <v>0.8292</v>
      </c>
      <c r="N29" s="5">
        <v>0.688</v>
      </c>
      <c r="O29" s="5">
        <v>0.7082</v>
      </c>
    </row>
    <row r="30">
      <c r="A30" s="81" t="s">
        <v>110</v>
      </c>
      <c r="B30" s="82"/>
      <c r="C30" s="83">
        <v>9.0</v>
      </c>
      <c r="D30" s="83">
        <v>9.0</v>
      </c>
      <c r="E30" s="83">
        <v>9.0</v>
      </c>
      <c r="F30" s="83">
        <v>9.0</v>
      </c>
      <c r="G30" s="83">
        <v>9.0</v>
      </c>
      <c r="I30" s="15" t="s">
        <v>41</v>
      </c>
      <c r="J30" s="88">
        <v>0.6655432574</v>
      </c>
      <c r="K30" s="5">
        <v>0.856</v>
      </c>
      <c r="L30" s="5">
        <v>0.7369</v>
      </c>
      <c r="M30" s="5">
        <v>0.7154</v>
      </c>
      <c r="N30" s="5">
        <v>1.052</v>
      </c>
      <c r="O30" s="5">
        <v>1.188</v>
      </c>
    </row>
    <row r="31">
      <c r="A31" s="82" t="s">
        <v>111</v>
      </c>
      <c r="B31" s="82"/>
      <c r="C31" s="80">
        <f t="shared" ref="C31:G31" si="15">C30-2</f>
        <v>7</v>
      </c>
      <c r="D31" s="80">
        <f t="shared" si="15"/>
        <v>7</v>
      </c>
      <c r="E31" s="80">
        <f t="shared" si="15"/>
        <v>7</v>
      </c>
      <c r="F31" s="80">
        <f t="shared" si="15"/>
        <v>7</v>
      </c>
      <c r="G31" s="80">
        <f t="shared" si="15"/>
        <v>7</v>
      </c>
    </row>
    <row r="32">
      <c r="A32" s="82" t="s">
        <v>112</v>
      </c>
      <c r="B32" s="82"/>
      <c r="C32" s="80">
        <f t="shared" ref="C32:G32" si="16">(ABS(C29)*SQRT(C30-2))/(SQRT(1-ABS(C29)^2))</f>
        <v>3.538394317</v>
      </c>
      <c r="D32" s="80">
        <f t="shared" si="16"/>
        <v>1.663899408</v>
      </c>
      <c r="E32" s="80">
        <f t="shared" si="16"/>
        <v>1.115717048</v>
      </c>
      <c r="F32" s="80">
        <f t="shared" si="16"/>
        <v>0.466418867</v>
      </c>
      <c r="G32" s="80">
        <f t="shared" si="16"/>
        <v>0.3292302012</v>
      </c>
      <c r="I32" s="78" t="s">
        <v>109</v>
      </c>
      <c r="J32" s="79"/>
      <c r="K32" s="80">
        <f t="shared" ref="K32:O32" si="17">CORREL($J$27:$J$30,K27:K30)</f>
        <v>0.9026978016</v>
      </c>
      <c r="L32" s="80">
        <f t="shared" si="17"/>
        <v>0.4178142912</v>
      </c>
      <c r="M32" s="80">
        <f t="shared" si="17"/>
        <v>0.1475562208</v>
      </c>
      <c r="N32" s="80">
        <f t="shared" si="17"/>
        <v>-0.5174052067</v>
      </c>
      <c r="O32" s="80">
        <f t="shared" si="17"/>
        <v>-0.3903439957</v>
      </c>
    </row>
    <row r="33">
      <c r="A33" s="82" t="s">
        <v>113</v>
      </c>
      <c r="B33" s="82"/>
      <c r="C33" s="80">
        <f t="shared" ref="C33:G33" si="18">TDIST(C32,C31,2)</f>
        <v>0.009490283079</v>
      </c>
      <c r="D33" s="87">
        <f t="shared" si="18"/>
        <v>0.1400803493</v>
      </c>
      <c r="E33" s="80">
        <f t="shared" si="18"/>
        <v>0.3013745454</v>
      </c>
      <c r="F33" s="87">
        <f t="shared" si="18"/>
        <v>0.6550828739</v>
      </c>
      <c r="G33" s="80">
        <f t="shared" si="18"/>
        <v>0.7516132857</v>
      </c>
      <c r="I33" s="81" t="s">
        <v>110</v>
      </c>
      <c r="J33" s="82"/>
      <c r="K33" s="83">
        <v>4.0</v>
      </c>
      <c r="L33" s="83">
        <v>4.0</v>
      </c>
      <c r="M33" s="83">
        <v>4.0</v>
      </c>
      <c r="N33" s="83">
        <v>4.0</v>
      </c>
      <c r="O33" s="83">
        <v>4.0</v>
      </c>
    </row>
    <row r="34">
      <c r="I34" s="82" t="s">
        <v>111</v>
      </c>
      <c r="J34" s="82"/>
      <c r="K34" s="80">
        <f t="shared" ref="K34:O34" si="19">K33-2</f>
        <v>2</v>
      </c>
      <c r="L34" s="80">
        <f t="shared" si="19"/>
        <v>2</v>
      </c>
      <c r="M34" s="80">
        <f t="shared" si="19"/>
        <v>2</v>
      </c>
      <c r="N34" s="80">
        <f t="shared" si="19"/>
        <v>2</v>
      </c>
      <c r="O34" s="80">
        <f t="shared" si="19"/>
        <v>2</v>
      </c>
    </row>
    <row r="35">
      <c r="A35" s="3" t="s">
        <v>2</v>
      </c>
      <c r="B35" s="1" t="s">
        <v>3</v>
      </c>
      <c r="C35" s="28" t="s">
        <v>55</v>
      </c>
      <c r="D35" s="28" t="s">
        <v>56</v>
      </c>
      <c r="E35" s="28" t="s">
        <v>57</v>
      </c>
      <c r="F35" s="28" t="s">
        <v>58</v>
      </c>
      <c r="G35" s="4"/>
      <c r="I35" s="82" t="s">
        <v>112</v>
      </c>
      <c r="J35" s="82"/>
      <c r="K35" s="80">
        <f t="shared" ref="K35:O35" si="20">(ABS(K32)*SQRT(K33-2))/(SQRT(1-ABS(K32)^2))</f>
        <v>2.966956289</v>
      </c>
      <c r="L35" s="80">
        <f t="shared" si="20"/>
        <v>0.6503660219</v>
      </c>
      <c r="M35" s="80">
        <f t="shared" si="20"/>
        <v>0.2109855259</v>
      </c>
      <c r="N35" s="80">
        <f t="shared" si="20"/>
        <v>0.8550739812</v>
      </c>
      <c r="O35" s="80">
        <f t="shared" si="20"/>
        <v>0.5995962951</v>
      </c>
    </row>
    <row r="36">
      <c r="A36" s="8" t="s">
        <v>38</v>
      </c>
      <c r="B36" s="88">
        <v>0.7435504699</v>
      </c>
      <c r="C36" s="24">
        <v>0.3706</v>
      </c>
      <c r="D36" s="24">
        <v>0.1146</v>
      </c>
      <c r="E36" s="24">
        <v>1.26</v>
      </c>
      <c r="F36" s="24">
        <v>0.391</v>
      </c>
      <c r="G36" s="5"/>
      <c r="I36" s="82" t="s">
        <v>113</v>
      </c>
      <c r="J36" s="82"/>
      <c r="K36" s="80">
        <f t="shared" ref="K36:O36" si="21">TDIST(K35,K34,2)</f>
        <v>0.09730219841</v>
      </c>
      <c r="L36" s="80">
        <f t="shared" si="21"/>
        <v>0.5821857088</v>
      </c>
      <c r="M36" s="80">
        <f t="shared" si="21"/>
        <v>0.8524437792</v>
      </c>
      <c r="N36" s="80">
        <f t="shared" si="21"/>
        <v>0.4825947933</v>
      </c>
      <c r="O36" s="80">
        <f t="shared" si="21"/>
        <v>0.6096560043</v>
      </c>
    </row>
    <row r="37">
      <c r="A37" s="12" t="s">
        <v>39</v>
      </c>
      <c r="B37" s="89">
        <v>0.41048383499999996</v>
      </c>
      <c r="C37" s="24">
        <v>1.08</v>
      </c>
      <c r="D37" s="24">
        <v>1.02</v>
      </c>
      <c r="E37" s="24">
        <v>0.885</v>
      </c>
      <c r="F37" s="24">
        <v>0.84</v>
      </c>
      <c r="G37" s="5"/>
    </row>
    <row r="38">
      <c r="A38" s="15" t="s">
        <v>40</v>
      </c>
      <c r="B38" s="88">
        <v>0.83202225234</v>
      </c>
      <c r="C38" s="24">
        <v>0.5007</v>
      </c>
      <c r="D38" s="24">
        <v>0.3094</v>
      </c>
      <c r="E38" s="24">
        <v>0.5662</v>
      </c>
      <c r="F38" s="24">
        <v>0.3499</v>
      </c>
      <c r="G38" s="5"/>
      <c r="I38" s="3" t="s">
        <v>2</v>
      </c>
      <c r="J38" s="1" t="s">
        <v>4</v>
      </c>
      <c r="K38" s="4" t="s">
        <v>6</v>
      </c>
      <c r="L38" s="4" t="s">
        <v>9</v>
      </c>
      <c r="M38" s="4" t="s">
        <v>12</v>
      </c>
      <c r="N38" s="4" t="s">
        <v>15</v>
      </c>
      <c r="O38" s="4" t="s">
        <v>18</v>
      </c>
    </row>
    <row r="39">
      <c r="A39" s="15" t="s">
        <v>41</v>
      </c>
      <c r="B39" s="88">
        <v>0.7349059194</v>
      </c>
      <c r="C39" s="24">
        <v>0.5459</v>
      </c>
      <c r="D39" s="24">
        <v>0.233</v>
      </c>
      <c r="E39" s="24">
        <v>0.6408</v>
      </c>
      <c r="F39" s="24">
        <v>0.2735</v>
      </c>
      <c r="G39" s="5"/>
      <c r="I39" s="18" t="s">
        <v>43</v>
      </c>
      <c r="J39" s="88">
        <v>0.7444075863499999</v>
      </c>
      <c r="K39" s="5">
        <v>1.066</v>
      </c>
      <c r="L39" s="5">
        <v>1.206</v>
      </c>
      <c r="M39" s="5">
        <v>1.418</v>
      </c>
      <c r="N39" s="5">
        <v>2.433</v>
      </c>
      <c r="O39" s="5">
        <v>1.395</v>
      </c>
    </row>
    <row r="40">
      <c r="A40" s="18" t="s">
        <v>43</v>
      </c>
      <c r="B40" s="90">
        <v>0.67463430052</v>
      </c>
      <c r="C40" s="24">
        <v>0.948</v>
      </c>
      <c r="D40" s="24">
        <v>0.431</v>
      </c>
      <c r="E40" s="24">
        <v>2.17</v>
      </c>
      <c r="F40" s="24">
        <v>0.987</v>
      </c>
      <c r="G40" s="5"/>
      <c r="I40" s="15" t="s">
        <v>44</v>
      </c>
      <c r="J40" s="88">
        <v>0.7053739797</v>
      </c>
      <c r="K40" s="5">
        <v>0.8795</v>
      </c>
      <c r="L40" s="5">
        <v>0.9745</v>
      </c>
      <c r="M40" s="5">
        <v>1.006</v>
      </c>
      <c r="N40" s="5">
        <v>1.669</v>
      </c>
      <c r="O40" s="5">
        <v>1.845</v>
      </c>
    </row>
    <row r="41">
      <c r="A41" s="15" t="s">
        <v>44</v>
      </c>
      <c r="B41" s="88">
        <v>0.88139379041</v>
      </c>
      <c r="C41" s="24">
        <v>2.35</v>
      </c>
      <c r="D41" s="24">
        <v>0.807</v>
      </c>
      <c r="E41" s="24">
        <v>2.82</v>
      </c>
      <c r="F41" s="24">
        <v>0.969</v>
      </c>
      <c r="G41" s="5"/>
      <c r="I41" s="21" t="s">
        <v>45</v>
      </c>
      <c r="J41" s="88">
        <v>0.6400381819000001</v>
      </c>
      <c r="K41" s="5">
        <v>0.8738</v>
      </c>
      <c r="L41" s="5">
        <v>0.8532</v>
      </c>
      <c r="M41" s="5">
        <v>0.8854</v>
      </c>
      <c r="N41" s="5">
        <v>0.9432</v>
      </c>
      <c r="O41" s="5">
        <v>0.9646</v>
      </c>
    </row>
    <row r="42">
      <c r="A42" s="21" t="s">
        <v>45</v>
      </c>
      <c r="B42" s="88">
        <v>0.8264934939399999</v>
      </c>
      <c r="C42" s="24">
        <v>0.414</v>
      </c>
      <c r="D42" s="24">
        <v>0.3735</v>
      </c>
      <c r="E42" s="24">
        <v>0.822</v>
      </c>
      <c r="F42" s="24">
        <v>0.7418</v>
      </c>
      <c r="G42" s="5"/>
      <c r="I42" s="23" t="s">
        <v>46</v>
      </c>
      <c r="J42" s="88">
        <v>0.78819096361</v>
      </c>
      <c r="K42" s="5">
        <v>0.9084</v>
      </c>
      <c r="L42" s="5">
        <v>0.9797</v>
      </c>
      <c r="M42" s="5">
        <v>1.034</v>
      </c>
      <c r="N42" s="5">
        <v>1.199</v>
      </c>
      <c r="O42" s="5">
        <v>1.511</v>
      </c>
    </row>
    <row r="43">
      <c r="A43" s="23" t="s">
        <v>46</v>
      </c>
      <c r="B43" s="88">
        <v>0.73675270523</v>
      </c>
      <c r="C43" s="24">
        <v>0.9206</v>
      </c>
      <c r="D43" s="24">
        <v>0.2081</v>
      </c>
      <c r="E43" s="24">
        <v>2.06</v>
      </c>
      <c r="F43" s="24">
        <v>0.466</v>
      </c>
      <c r="G43" s="5"/>
      <c r="I43" s="21" t="s">
        <v>47</v>
      </c>
      <c r="J43" s="88">
        <v>0.5616855306</v>
      </c>
      <c r="K43" s="5">
        <v>0.8155</v>
      </c>
      <c r="L43" s="5">
        <v>0.8124</v>
      </c>
      <c r="M43" s="5">
        <v>0.8359</v>
      </c>
      <c r="N43" s="5">
        <v>1.214</v>
      </c>
      <c r="O43" s="5">
        <v>2.96</v>
      </c>
    </row>
    <row r="44">
      <c r="A44" s="21" t="s">
        <v>47</v>
      </c>
      <c r="B44" s="88">
        <v>0.77332027751</v>
      </c>
      <c r="C44" s="24">
        <v>1.04</v>
      </c>
      <c r="D44" s="24">
        <v>0.424</v>
      </c>
      <c r="E44" s="24">
        <v>1.12</v>
      </c>
      <c r="F44" s="24">
        <v>0.458</v>
      </c>
      <c r="G44" s="5"/>
      <c r="K44" s="85" t="s">
        <v>6</v>
      </c>
      <c r="L44" s="85" t="s">
        <v>9</v>
      </c>
      <c r="M44" s="85" t="s">
        <v>12</v>
      </c>
    </row>
    <row r="45">
      <c r="I45" s="78" t="s">
        <v>114</v>
      </c>
      <c r="J45" s="79"/>
      <c r="K45" s="80">
        <f t="shared" ref="K45:O45" si="22">CORREL($J$39:$J$43,K39:K43)</f>
        <v>0.648514396</v>
      </c>
      <c r="L45" s="80">
        <f t="shared" si="22"/>
        <v>0.7288206749</v>
      </c>
      <c r="M45" s="80">
        <f t="shared" si="22"/>
        <v>0.6534697819</v>
      </c>
      <c r="N45" s="80">
        <f t="shared" si="22"/>
        <v>0.4211792335</v>
      </c>
      <c r="O45" s="80">
        <f t="shared" si="22"/>
        <v>-0.5861413956</v>
      </c>
    </row>
    <row r="46">
      <c r="A46" s="78" t="s">
        <v>109</v>
      </c>
      <c r="B46" s="79"/>
      <c r="C46" s="80">
        <f t="shared" ref="C46:F46" si="23">CORREL($B36:$B44,C36:C44)</f>
        <v>0.1031938202</v>
      </c>
      <c r="D46" s="80">
        <f t="shared" si="23"/>
        <v>-0.4850607692</v>
      </c>
      <c r="E46" s="80">
        <f t="shared" si="23"/>
        <v>0.2125324118</v>
      </c>
      <c r="F46" s="80">
        <f t="shared" si="23"/>
        <v>-0.2174898464</v>
      </c>
      <c r="G46" s="80"/>
      <c r="I46" s="81" t="s">
        <v>110</v>
      </c>
      <c r="J46" s="82"/>
      <c r="K46" s="83">
        <v>5.0</v>
      </c>
      <c r="L46" s="83">
        <v>5.0</v>
      </c>
      <c r="M46" s="83">
        <v>5.0</v>
      </c>
      <c r="N46" s="83">
        <v>5.0</v>
      </c>
      <c r="O46" s="83">
        <v>5.0</v>
      </c>
    </row>
    <row r="47">
      <c r="A47" s="81" t="s">
        <v>110</v>
      </c>
      <c r="B47" s="82"/>
      <c r="C47" s="83">
        <v>9.0</v>
      </c>
      <c r="D47" s="83">
        <v>9.0</v>
      </c>
      <c r="E47" s="83">
        <v>9.0</v>
      </c>
      <c r="F47" s="83">
        <v>9.0</v>
      </c>
      <c r="G47" s="83"/>
      <c r="I47" s="82" t="s">
        <v>111</v>
      </c>
      <c r="J47" s="82"/>
      <c r="K47" s="80">
        <f t="shared" ref="K47:O47" si="24">K46-2</f>
        <v>3</v>
      </c>
      <c r="L47" s="80">
        <f t="shared" si="24"/>
        <v>3</v>
      </c>
      <c r="M47" s="80">
        <f t="shared" si="24"/>
        <v>3</v>
      </c>
      <c r="N47" s="80">
        <f t="shared" si="24"/>
        <v>3</v>
      </c>
      <c r="O47" s="80">
        <f t="shared" si="24"/>
        <v>3</v>
      </c>
    </row>
    <row r="48">
      <c r="A48" s="82" t="s">
        <v>111</v>
      </c>
      <c r="B48" s="82"/>
      <c r="C48" s="80">
        <f t="shared" ref="C48:F48" si="25">C47-2</f>
        <v>7</v>
      </c>
      <c r="D48" s="80">
        <f t="shared" si="25"/>
        <v>7</v>
      </c>
      <c r="E48" s="80">
        <f t="shared" si="25"/>
        <v>7</v>
      </c>
      <c r="F48" s="80">
        <f t="shared" si="25"/>
        <v>7</v>
      </c>
      <c r="G48" s="80"/>
      <c r="I48" s="82" t="s">
        <v>112</v>
      </c>
      <c r="J48" s="82"/>
      <c r="K48" s="80">
        <f t="shared" ref="K48:O48" si="26">(ABS(K45)*SQRT(K46-2))/(SQRT(1-ABS(K45)^2))</f>
        <v>1.475638934</v>
      </c>
      <c r="L48" s="80">
        <f t="shared" si="26"/>
        <v>1.843648183</v>
      </c>
      <c r="M48" s="80">
        <f t="shared" si="26"/>
        <v>1.495262528</v>
      </c>
      <c r="N48" s="80">
        <f t="shared" si="26"/>
        <v>0.8043241317</v>
      </c>
      <c r="O48" s="80">
        <f t="shared" si="26"/>
        <v>1.253043296</v>
      </c>
    </row>
    <row r="49">
      <c r="A49" s="82" t="s">
        <v>112</v>
      </c>
      <c r="B49" s="82"/>
      <c r="C49" s="80">
        <f t="shared" ref="C49:F49" si="27">(ABS(C46)*SQRT(C47-2))/(SQRT(1-ABS(C46)^2))</f>
        <v>0.2744906172</v>
      </c>
      <c r="D49" s="80">
        <f t="shared" si="27"/>
        <v>1.467557305</v>
      </c>
      <c r="E49" s="80">
        <f t="shared" si="27"/>
        <v>0.575454736</v>
      </c>
      <c r="F49" s="80">
        <f t="shared" si="27"/>
        <v>0.5895360155</v>
      </c>
      <c r="G49" s="80"/>
      <c r="I49" s="82" t="s">
        <v>113</v>
      </c>
      <c r="J49" s="82"/>
      <c r="K49" s="80">
        <f t="shared" ref="K49:O49" si="28">TDIST(K48,K47,2)</f>
        <v>0.2365134529</v>
      </c>
      <c r="L49" s="80">
        <f t="shared" si="28"/>
        <v>0.1624471948</v>
      </c>
      <c r="M49" s="80">
        <f t="shared" si="28"/>
        <v>0.2317241048</v>
      </c>
      <c r="N49" s="80">
        <f t="shared" si="28"/>
        <v>0.4800438788</v>
      </c>
      <c r="O49" s="80">
        <f t="shared" si="28"/>
        <v>0.2989638481</v>
      </c>
    </row>
    <row r="50">
      <c r="A50" s="82" t="s">
        <v>113</v>
      </c>
      <c r="B50" s="82"/>
      <c r="C50" s="80">
        <f t="shared" ref="C50:F50" si="29">TDIST(C49,C48,2)</f>
        <v>0.7916319104</v>
      </c>
      <c r="D50" s="80">
        <f t="shared" si="29"/>
        <v>0.1856652988</v>
      </c>
      <c r="E50" s="80">
        <f t="shared" si="29"/>
        <v>0.5830006682</v>
      </c>
      <c r="F50" s="80">
        <f t="shared" si="29"/>
        <v>0.5740285602</v>
      </c>
      <c r="G50" s="80"/>
    </row>
    <row r="52">
      <c r="A52" s="3" t="s">
        <v>2</v>
      </c>
      <c r="B52" s="1" t="s">
        <v>4</v>
      </c>
      <c r="C52" s="28" t="s">
        <v>55</v>
      </c>
      <c r="D52" s="28" t="s">
        <v>56</v>
      </c>
      <c r="E52" s="28" t="s">
        <v>57</v>
      </c>
      <c r="F52" s="28" t="s">
        <v>58</v>
      </c>
      <c r="G52" s="4"/>
      <c r="I52" s="3" t="s">
        <v>2</v>
      </c>
      <c r="J52" s="1" t="s">
        <v>3</v>
      </c>
      <c r="K52" s="28" t="s">
        <v>55</v>
      </c>
      <c r="L52" s="28" t="s">
        <v>56</v>
      </c>
      <c r="M52" s="28" t="s">
        <v>57</v>
      </c>
      <c r="N52" s="28" t="s">
        <v>58</v>
      </c>
      <c r="O52" s="4"/>
    </row>
    <row r="53">
      <c r="A53" s="8" t="s">
        <v>38</v>
      </c>
      <c r="B53" s="88">
        <v>0.41238801849999995</v>
      </c>
      <c r="C53" s="24">
        <v>0.3706</v>
      </c>
      <c r="D53" s="24">
        <v>0.1146</v>
      </c>
      <c r="E53" s="24">
        <v>1.26</v>
      </c>
      <c r="F53" s="24">
        <v>0.391</v>
      </c>
      <c r="G53" s="5"/>
      <c r="I53" s="8" t="s">
        <v>38</v>
      </c>
      <c r="J53" s="88">
        <v>0.7435504699</v>
      </c>
      <c r="K53" s="24">
        <v>0.3706</v>
      </c>
      <c r="L53" s="24">
        <v>0.1146</v>
      </c>
      <c r="M53" s="24">
        <v>1.26</v>
      </c>
      <c r="N53" s="24">
        <v>0.391</v>
      </c>
      <c r="O53" s="5"/>
    </row>
    <row r="54">
      <c r="A54" s="12" t="s">
        <v>39</v>
      </c>
      <c r="B54" s="89">
        <v>0.5294650976999999</v>
      </c>
      <c r="C54" s="24">
        <v>1.08</v>
      </c>
      <c r="D54" s="24">
        <v>1.02</v>
      </c>
      <c r="E54" s="24">
        <v>0.885</v>
      </c>
      <c r="F54" s="24">
        <v>0.84</v>
      </c>
      <c r="G54" s="5"/>
      <c r="I54" s="12" t="s">
        <v>39</v>
      </c>
      <c r="J54" s="89">
        <v>0.41048383499999996</v>
      </c>
      <c r="K54" s="24">
        <v>1.08</v>
      </c>
      <c r="L54" s="24">
        <v>1.02</v>
      </c>
      <c r="M54" s="24">
        <v>0.885</v>
      </c>
      <c r="N54" s="24">
        <v>0.84</v>
      </c>
      <c r="O54" s="5"/>
    </row>
    <row r="55">
      <c r="A55" s="15" t="s">
        <v>40</v>
      </c>
      <c r="B55" s="88">
        <v>0.88952763696</v>
      </c>
      <c r="C55" s="24">
        <v>0.5007</v>
      </c>
      <c r="D55" s="24">
        <v>0.3094</v>
      </c>
      <c r="E55" s="24">
        <v>0.5662</v>
      </c>
      <c r="F55" s="24">
        <v>0.3499</v>
      </c>
      <c r="G55" s="5"/>
      <c r="I55" s="15" t="s">
        <v>40</v>
      </c>
      <c r="J55" s="88">
        <v>0.83202225234</v>
      </c>
      <c r="K55" s="24">
        <v>0.5007</v>
      </c>
      <c r="L55" s="24">
        <v>0.3094</v>
      </c>
      <c r="M55" s="24">
        <v>0.5662</v>
      </c>
      <c r="N55" s="24">
        <v>0.3499</v>
      </c>
      <c r="O55" s="5"/>
    </row>
    <row r="56">
      <c r="A56" s="15" t="s">
        <v>41</v>
      </c>
      <c r="B56" s="88">
        <v>0.6655432574</v>
      </c>
      <c r="C56" s="24">
        <v>0.5459</v>
      </c>
      <c r="D56" s="24">
        <v>0.233</v>
      </c>
      <c r="E56" s="24">
        <v>0.6408</v>
      </c>
      <c r="F56" s="24">
        <v>0.2735</v>
      </c>
      <c r="G56" s="5"/>
      <c r="I56" s="15" t="s">
        <v>41</v>
      </c>
      <c r="J56" s="88">
        <v>0.7349059194</v>
      </c>
      <c r="K56" s="24">
        <v>0.5459</v>
      </c>
      <c r="L56" s="24">
        <v>0.233</v>
      </c>
      <c r="M56" s="24">
        <v>0.6408</v>
      </c>
      <c r="N56" s="24">
        <v>0.2735</v>
      </c>
      <c r="O56" s="5"/>
    </row>
    <row r="57">
      <c r="A57" s="18" t="s">
        <v>43</v>
      </c>
      <c r="B57" s="88">
        <v>0.7444075863499999</v>
      </c>
      <c r="C57" s="24">
        <v>0.948</v>
      </c>
      <c r="D57" s="24">
        <v>0.431</v>
      </c>
      <c r="E57" s="24">
        <v>2.17</v>
      </c>
      <c r="F57" s="24">
        <v>0.987</v>
      </c>
      <c r="G57" s="5"/>
      <c r="I57" s="5"/>
      <c r="J57" s="5"/>
      <c r="K57" s="5"/>
      <c r="L57" s="5"/>
      <c r="M57" s="4" t="s">
        <v>12</v>
      </c>
      <c r="N57" s="5"/>
      <c r="O57" s="5"/>
    </row>
    <row r="58">
      <c r="A58" s="15" t="s">
        <v>44</v>
      </c>
      <c r="B58" s="88">
        <v>0.7053739797</v>
      </c>
      <c r="C58" s="24">
        <v>2.35</v>
      </c>
      <c r="D58" s="24">
        <v>0.807</v>
      </c>
      <c r="E58" s="24">
        <v>2.82</v>
      </c>
      <c r="F58" s="24">
        <v>0.969</v>
      </c>
      <c r="G58" s="5"/>
      <c r="I58" s="78" t="s">
        <v>109</v>
      </c>
      <c r="J58" s="79"/>
      <c r="K58" s="80">
        <f t="shared" ref="K58:N58" si="30">CORREL($J53:$J56,K53:K56)</f>
        <v>-0.9329143031</v>
      </c>
      <c r="L58" s="80">
        <f t="shared" si="30"/>
        <v>-0.917881286</v>
      </c>
      <c r="M58" s="80">
        <f t="shared" si="30"/>
        <v>-0.2189075044</v>
      </c>
      <c r="N58" s="80">
        <f t="shared" si="30"/>
        <v>-0.9424382386</v>
      </c>
      <c r="O58" s="80"/>
    </row>
    <row r="59">
      <c r="A59" s="21" t="s">
        <v>45</v>
      </c>
      <c r="B59" s="88">
        <v>0.6400381819000001</v>
      </c>
      <c r="C59" s="24">
        <v>0.414</v>
      </c>
      <c r="D59" s="24">
        <v>0.3735</v>
      </c>
      <c r="E59" s="24">
        <v>0.822</v>
      </c>
      <c r="F59" s="24">
        <v>0.7418</v>
      </c>
      <c r="G59" s="5"/>
      <c r="I59" s="81" t="s">
        <v>110</v>
      </c>
      <c r="J59" s="82"/>
      <c r="K59" s="83">
        <v>4.0</v>
      </c>
      <c r="L59" s="83">
        <v>4.0</v>
      </c>
      <c r="M59" s="83">
        <v>4.0</v>
      </c>
      <c r="N59" s="83">
        <v>4.0</v>
      </c>
      <c r="O59" s="83"/>
    </row>
    <row r="60">
      <c r="A60" s="23" t="s">
        <v>46</v>
      </c>
      <c r="B60" s="88">
        <v>0.78819096361</v>
      </c>
      <c r="C60" s="24">
        <v>0.9206</v>
      </c>
      <c r="D60" s="24">
        <v>0.2081</v>
      </c>
      <c r="E60" s="24">
        <v>2.06</v>
      </c>
      <c r="F60" s="24">
        <v>0.466</v>
      </c>
      <c r="G60" s="5"/>
      <c r="I60" s="82" t="s">
        <v>111</v>
      </c>
      <c r="J60" s="82"/>
      <c r="K60" s="80">
        <f t="shared" ref="K60:N60" si="31">K59-2</f>
        <v>2</v>
      </c>
      <c r="L60" s="80">
        <f t="shared" si="31"/>
        <v>2</v>
      </c>
      <c r="M60" s="80">
        <f t="shared" si="31"/>
        <v>2</v>
      </c>
      <c r="N60" s="80">
        <f t="shared" si="31"/>
        <v>2</v>
      </c>
      <c r="O60" s="80"/>
    </row>
    <row r="61">
      <c r="A61" s="21" t="s">
        <v>47</v>
      </c>
      <c r="B61" s="88">
        <v>0.5616855306</v>
      </c>
      <c r="C61" s="24">
        <v>1.04</v>
      </c>
      <c r="D61" s="24">
        <v>0.424</v>
      </c>
      <c r="E61" s="24">
        <v>1.12</v>
      </c>
      <c r="F61" s="24">
        <v>0.458</v>
      </c>
      <c r="G61" s="5"/>
      <c r="I61" s="82" t="s">
        <v>112</v>
      </c>
      <c r="J61" s="82"/>
      <c r="K61" s="80">
        <f t="shared" ref="K61:N61" si="32">(ABS(K58)*SQRT(K59-2))/(SQRT(1-ABS(K58)^2))</f>
        <v>3.663831413</v>
      </c>
      <c r="L61" s="80">
        <f t="shared" si="32"/>
        <v>3.270917443</v>
      </c>
      <c r="M61" s="80">
        <f t="shared" si="32"/>
        <v>0.3172773282</v>
      </c>
      <c r="N61" s="80">
        <f t="shared" si="32"/>
        <v>3.985907812</v>
      </c>
      <c r="O61" s="80"/>
    </row>
    <row r="62">
      <c r="I62" s="82" t="s">
        <v>113</v>
      </c>
      <c r="J62" s="82"/>
      <c r="K62" s="80">
        <f t="shared" ref="K62:N62" si="33">TDIST(K61,K60,2)</f>
        <v>0.06708569685</v>
      </c>
      <c r="L62" s="80">
        <f t="shared" si="33"/>
        <v>0.08211871399</v>
      </c>
      <c r="M62" s="80">
        <f t="shared" si="33"/>
        <v>0.7810924956</v>
      </c>
      <c r="N62" s="80">
        <f t="shared" si="33"/>
        <v>0.05756176138</v>
      </c>
      <c r="O62" s="80"/>
    </row>
    <row r="63">
      <c r="A63" s="78" t="s">
        <v>114</v>
      </c>
      <c r="B63" s="79"/>
      <c r="C63" s="80">
        <f t="shared" ref="C63:G63" si="34">CORREL($B53:$B61,C53:C61)</f>
        <v>0.1173636688</v>
      </c>
      <c r="D63" s="80">
        <f t="shared" si="34"/>
        <v>-0.1092871599</v>
      </c>
      <c r="E63" s="80">
        <f t="shared" si="34"/>
        <v>0.1743536964</v>
      </c>
      <c r="F63" s="80">
        <f t="shared" si="34"/>
        <v>0.01436955162</v>
      </c>
      <c r="G63" s="80" t="str">
        <f t="shared" si="34"/>
        <v>#DIV/0!</v>
      </c>
    </row>
    <row r="64">
      <c r="A64" s="81" t="s">
        <v>110</v>
      </c>
      <c r="B64" s="82"/>
      <c r="C64" s="83">
        <v>9.0</v>
      </c>
      <c r="D64" s="83">
        <v>9.0</v>
      </c>
      <c r="E64" s="83">
        <v>9.0</v>
      </c>
      <c r="F64" s="83">
        <v>9.0</v>
      </c>
      <c r="G64" s="83"/>
      <c r="I64" s="3" t="s">
        <v>2</v>
      </c>
      <c r="J64" s="1" t="s">
        <v>3</v>
      </c>
      <c r="K64" s="28" t="s">
        <v>55</v>
      </c>
      <c r="L64" s="28" t="s">
        <v>56</v>
      </c>
      <c r="M64" s="28" t="s">
        <v>57</v>
      </c>
      <c r="N64" s="28" t="s">
        <v>58</v>
      </c>
      <c r="O64" s="4"/>
    </row>
    <row r="65">
      <c r="A65" s="82" t="s">
        <v>111</v>
      </c>
      <c r="B65" s="82"/>
      <c r="C65" s="80">
        <f t="shared" ref="C65:F65" si="35">C64-2</f>
        <v>7</v>
      </c>
      <c r="D65" s="80">
        <f t="shared" si="35"/>
        <v>7</v>
      </c>
      <c r="E65" s="80">
        <f t="shared" si="35"/>
        <v>7</v>
      </c>
      <c r="F65" s="80">
        <f t="shared" si="35"/>
        <v>7</v>
      </c>
      <c r="G65" s="80"/>
      <c r="I65" s="18" t="s">
        <v>43</v>
      </c>
      <c r="J65" s="90">
        <v>0.67463430052</v>
      </c>
      <c r="K65" s="24">
        <v>0.948</v>
      </c>
      <c r="L65" s="24">
        <v>0.431</v>
      </c>
      <c r="M65" s="24">
        <v>2.17</v>
      </c>
      <c r="N65" s="24">
        <v>0.987</v>
      </c>
      <c r="O65" s="5"/>
    </row>
    <row r="66">
      <c r="A66" s="82" t="s">
        <v>112</v>
      </c>
      <c r="B66" s="82"/>
      <c r="C66" s="80">
        <f t="shared" ref="C66:F66" si="36">(ABS(C63)*SQRT(C64-2))/(SQRT(1-ABS(C63)^2))</f>
        <v>0.3126759831</v>
      </c>
      <c r="D66" s="80">
        <f t="shared" si="36"/>
        <v>0.2908890079</v>
      </c>
      <c r="E66" s="80">
        <f t="shared" si="36"/>
        <v>0.468472065</v>
      </c>
      <c r="F66" s="80">
        <f t="shared" si="36"/>
        <v>0.03802218573</v>
      </c>
      <c r="G66" s="80"/>
      <c r="I66" s="15" t="s">
        <v>44</v>
      </c>
      <c r="J66" s="88">
        <v>0.88139379041</v>
      </c>
      <c r="K66" s="24">
        <v>2.35</v>
      </c>
      <c r="L66" s="24">
        <v>0.807</v>
      </c>
      <c r="M66" s="24">
        <v>2.82</v>
      </c>
      <c r="N66" s="24">
        <v>0.969</v>
      </c>
      <c r="O66" s="5"/>
    </row>
    <row r="67">
      <c r="A67" s="82" t="s">
        <v>113</v>
      </c>
      <c r="B67" s="82"/>
      <c r="C67" s="80">
        <f t="shared" ref="C67:F67" si="37">TDIST(C66,C65,2)</f>
        <v>0.7636361299</v>
      </c>
      <c r="D67" s="87">
        <f t="shared" si="37"/>
        <v>0.7795660643</v>
      </c>
      <c r="E67" s="80">
        <f t="shared" si="37"/>
        <v>0.653684849</v>
      </c>
      <c r="F67" s="87">
        <f t="shared" si="37"/>
        <v>0.9707316264</v>
      </c>
      <c r="G67" s="80"/>
      <c r="I67" s="21" t="s">
        <v>45</v>
      </c>
      <c r="J67" s="88">
        <v>0.8264934939399999</v>
      </c>
      <c r="K67" s="24">
        <v>0.414</v>
      </c>
      <c r="L67" s="24">
        <v>0.3735</v>
      </c>
      <c r="M67" s="24">
        <v>0.822</v>
      </c>
      <c r="N67" s="24">
        <v>0.7418</v>
      </c>
      <c r="O67" s="5"/>
    </row>
    <row r="68">
      <c r="I68" s="23" t="s">
        <v>46</v>
      </c>
      <c r="J68" s="88">
        <v>0.73675270523</v>
      </c>
      <c r="K68" s="24">
        <v>0.9206</v>
      </c>
      <c r="L68" s="24">
        <v>0.2081</v>
      </c>
      <c r="M68" s="24">
        <v>2.06</v>
      </c>
      <c r="N68" s="24">
        <v>0.466</v>
      </c>
      <c r="O68" s="5"/>
    </row>
    <row r="69">
      <c r="I69" s="21" t="s">
        <v>47</v>
      </c>
      <c r="J69" s="88">
        <v>0.77332027751</v>
      </c>
      <c r="K69" s="24">
        <v>1.04</v>
      </c>
      <c r="L69" s="24">
        <v>0.424</v>
      </c>
      <c r="M69" s="24">
        <v>1.12</v>
      </c>
      <c r="N69" s="24">
        <v>0.458</v>
      </c>
      <c r="O69" s="5"/>
    </row>
    <row r="70">
      <c r="K70" s="85" t="s">
        <v>6</v>
      </c>
      <c r="L70" s="85" t="s">
        <v>9</v>
      </c>
      <c r="M70" s="85" t="s">
        <v>12</v>
      </c>
    </row>
    <row r="71">
      <c r="I71" s="78" t="s">
        <v>109</v>
      </c>
      <c r="J71" s="79"/>
      <c r="K71" s="80">
        <f t="shared" ref="K71:N71" si="38">CORREL($J65:$J69,K65:K69)</f>
        <v>0.5176931843</v>
      </c>
      <c r="L71" s="80">
        <f t="shared" si="38"/>
        <v>0.6461927652</v>
      </c>
      <c r="M71" s="80">
        <f t="shared" si="38"/>
        <v>0.0470567518</v>
      </c>
      <c r="N71" s="80">
        <f t="shared" si="38"/>
        <v>0.1322169222</v>
      </c>
      <c r="O71" s="80"/>
    </row>
    <row r="72">
      <c r="I72" s="81" t="s">
        <v>110</v>
      </c>
      <c r="J72" s="82"/>
      <c r="K72" s="83">
        <v>5.0</v>
      </c>
      <c r="L72" s="83">
        <v>5.0</v>
      </c>
      <c r="M72" s="83">
        <v>5.0</v>
      </c>
      <c r="N72" s="83">
        <v>5.0</v>
      </c>
      <c r="O72" s="83"/>
    </row>
    <row r="73">
      <c r="I73" s="82" t="s">
        <v>111</v>
      </c>
      <c r="J73" s="82"/>
      <c r="K73" s="80">
        <f t="shared" ref="K73:N73" si="39">K72-2</f>
        <v>3</v>
      </c>
      <c r="L73" s="80">
        <f t="shared" si="39"/>
        <v>3</v>
      </c>
      <c r="M73" s="80">
        <f t="shared" si="39"/>
        <v>3</v>
      </c>
      <c r="N73" s="80">
        <f t="shared" si="39"/>
        <v>3</v>
      </c>
      <c r="O73" s="80"/>
    </row>
    <row r="74">
      <c r="I74" s="82" t="s">
        <v>112</v>
      </c>
      <c r="J74" s="82"/>
      <c r="K74" s="80">
        <f t="shared" ref="K74:N74" si="40">(ABS(K71)*SQRT(K72-2))/(SQRT(1-ABS(K71)^2))</f>
        <v>1.04804368</v>
      </c>
      <c r="L74" s="80">
        <f t="shared" si="40"/>
        <v>1.466557245</v>
      </c>
      <c r="M74" s="80">
        <f t="shared" si="40"/>
        <v>0.08159507455</v>
      </c>
      <c r="N74" s="80">
        <f t="shared" si="40"/>
        <v>0.2310347256</v>
      </c>
      <c r="O74" s="80"/>
    </row>
    <row r="75">
      <c r="I75" s="82" t="s">
        <v>113</v>
      </c>
      <c r="J75" s="82"/>
      <c r="K75" s="80">
        <f t="shared" ref="K75:N75" si="41">TDIST(K74,K73,2)</f>
        <v>0.3716095792</v>
      </c>
      <c r="L75" s="80">
        <f t="shared" si="41"/>
        <v>0.2387664785</v>
      </c>
      <c r="M75" s="80">
        <f t="shared" si="41"/>
        <v>0.9401076019</v>
      </c>
      <c r="N75" s="80">
        <f t="shared" si="41"/>
        <v>0.8321479589</v>
      </c>
      <c r="O75" s="80"/>
    </row>
    <row r="77">
      <c r="I77" s="3" t="s">
        <v>2</v>
      </c>
      <c r="J77" s="1" t="s">
        <v>4</v>
      </c>
      <c r="K77" s="28" t="s">
        <v>55</v>
      </c>
      <c r="L77" s="28" t="s">
        <v>56</v>
      </c>
      <c r="M77" s="28" t="s">
        <v>57</v>
      </c>
      <c r="N77" s="28" t="s">
        <v>58</v>
      </c>
      <c r="O77" s="4"/>
    </row>
    <row r="78">
      <c r="I78" s="8" t="s">
        <v>38</v>
      </c>
      <c r="J78" s="88">
        <v>0.41238801849999995</v>
      </c>
      <c r="K78" s="24">
        <v>0.3706</v>
      </c>
      <c r="L78" s="24">
        <v>0.1146</v>
      </c>
      <c r="M78" s="24">
        <v>1.26</v>
      </c>
      <c r="N78" s="24">
        <v>0.391</v>
      </c>
      <c r="O78" s="5"/>
    </row>
    <row r="79">
      <c r="I79" s="12" t="s">
        <v>39</v>
      </c>
      <c r="J79" s="89">
        <v>0.5294650976999999</v>
      </c>
      <c r="K79" s="24">
        <v>1.08</v>
      </c>
      <c r="L79" s="24">
        <v>1.02</v>
      </c>
      <c r="M79" s="24">
        <v>0.885</v>
      </c>
      <c r="N79" s="24">
        <v>0.84</v>
      </c>
      <c r="O79" s="5"/>
    </row>
    <row r="80">
      <c r="I80" s="15" t="s">
        <v>40</v>
      </c>
      <c r="J80" s="88">
        <v>0.88952763696</v>
      </c>
      <c r="K80" s="24">
        <v>0.5007</v>
      </c>
      <c r="L80" s="24">
        <v>0.3094</v>
      </c>
      <c r="M80" s="24">
        <v>0.5662</v>
      </c>
      <c r="N80" s="24">
        <v>0.3499</v>
      </c>
      <c r="O80" s="5"/>
    </row>
    <row r="81">
      <c r="I81" s="15" t="s">
        <v>41</v>
      </c>
      <c r="J81" s="88">
        <v>0.6655432574</v>
      </c>
      <c r="K81" s="24">
        <v>0.5459</v>
      </c>
      <c r="L81" s="24">
        <v>0.233</v>
      </c>
      <c r="M81" s="24">
        <v>0.6408</v>
      </c>
      <c r="N81" s="24">
        <v>0.2735</v>
      </c>
      <c r="O81" s="5"/>
    </row>
    <row r="83">
      <c r="I83" s="78" t="s">
        <v>109</v>
      </c>
      <c r="J83" s="79"/>
      <c r="K83" s="80">
        <f t="shared" ref="K83:N83" si="42">CORREL($J78:$J81,K78:K81)</f>
        <v>-0.132484409</v>
      </c>
      <c r="L83" s="80">
        <f t="shared" si="42"/>
        <v>-0.1164246686</v>
      </c>
      <c r="M83" s="80">
        <f t="shared" si="42"/>
        <v>-0.9062431667</v>
      </c>
      <c r="N83" s="80">
        <f t="shared" si="42"/>
        <v>-0.3710988254</v>
      </c>
      <c r="O83" s="80"/>
    </row>
    <row r="84">
      <c r="I84" s="81" t="s">
        <v>110</v>
      </c>
      <c r="J84" s="82"/>
      <c r="K84" s="83">
        <v>4.0</v>
      </c>
      <c r="L84" s="83">
        <v>4.0</v>
      </c>
      <c r="M84" s="83">
        <v>4.0</v>
      </c>
      <c r="N84" s="83">
        <v>4.0</v>
      </c>
      <c r="O84" s="83"/>
    </row>
    <row r="85">
      <c r="I85" s="82" t="s">
        <v>111</v>
      </c>
      <c r="J85" s="82"/>
      <c r="K85" s="80">
        <f t="shared" ref="K85:N85" si="43">K84-2</f>
        <v>2</v>
      </c>
      <c r="L85" s="80">
        <f t="shared" si="43"/>
        <v>2</v>
      </c>
      <c r="M85" s="80">
        <f t="shared" si="43"/>
        <v>2</v>
      </c>
      <c r="N85" s="80">
        <f t="shared" si="43"/>
        <v>2</v>
      </c>
      <c r="O85" s="80"/>
    </row>
    <row r="86">
      <c r="I86" s="82" t="s">
        <v>112</v>
      </c>
      <c r="J86" s="82"/>
      <c r="K86" s="80">
        <f t="shared" ref="K86:N86" si="44">(ABS(K83)*SQRT(K84-2))/(SQRT(1-ABS(K83)^2))</f>
        <v>0.1890275086</v>
      </c>
      <c r="L86" s="80">
        <f t="shared" si="44"/>
        <v>0.1657767056</v>
      </c>
      <c r="M86" s="80">
        <f t="shared" si="44"/>
        <v>3.031580658</v>
      </c>
      <c r="N86" s="80">
        <f t="shared" si="44"/>
        <v>0.5651698626</v>
      </c>
      <c r="O86" s="80"/>
    </row>
    <row r="87">
      <c r="I87" s="82" t="s">
        <v>113</v>
      </c>
      <c r="J87" s="82"/>
      <c r="K87" s="80">
        <f t="shared" ref="K87:N87" si="45">TDIST(K86,K85,2)</f>
        <v>0.867515591</v>
      </c>
      <c r="L87" s="80">
        <f t="shared" si="45"/>
        <v>0.8835753314</v>
      </c>
      <c r="M87" s="80">
        <f t="shared" si="45"/>
        <v>0.09375683332</v>
      </c>
      <c r="N87" s="80">
        <f t="shared" si="45"/>
        <v>0.6289011746</v>
      </c>
      <c r="O87" s="80"/>
    </row>
    <row r="89">
      <c r="I89" s="3" t="s">
        <v>2</v>
      </c>
      <c r="J89" s="1" t="s">
        <v>4</v>
      </c>
      <c r="K89" s="28" t="s">
        <v>55</v>
      </c>
      <c r="L89" s="28" t="s">
        <v>56</v>
      </c>
      <c r="M89" s="28" t="s">
        <v>57</v>
      </c>
      <c r="N89" s="28" t="s">
        <v>58</v>
      </c>
      <c r="O89" s="4"/>
    </row>
    <row r="90">
      <c r="I90" s="18" t="s">
        <v>43</v>
      </c>
      <c r="J90" s="88">
        <v>0.7444075863499999</v>
      </c>
      <c r="K90" s="24">
        <v>0.948</v>
      </c>
      <c r="L90" s="24">
        <v>0.431</v>
      </c>
      <c r="M90" s="24">
        <v>2.17</v>
      </c>
      <c r="N90" s="24">
        <v>0.987</v>
      </c>
      <c r="O90" s="5"/>
    </row>
    <row r="91">
      <c r="I91" s="15" t="s">
        <v>44</v>
      </c>
      <c r="J91" s="88">
        <v>0.7053739797</v>
      </c>
      <c r="K91" s="24">
        <v>2.35</v>
      </c>
      <c r="L91" s="24">
        <v>0.807</v>
      </c>
      <c r="M91" s="24">
        <v>2.82</v>
      </c>
      <c r="N91" s="24">
        <v>0.969</v>
      </c>
      <c r="O91" s="5"/>
    </row>
    <row r="92">
      <c r="I92" s="21" t="s">
        <v>45</v>
      </c>
      <c r="J92" s="88">
        <v>0.6400381819000001</v>
      </c>
      <c r="K92" s="24">
        <v>0.414</v>
      </c>
      <c r="L92" s="24">
        <v>0.3735</v>
      </c>
      <c r="M92" s="24">
        <v>0.822</v>
      </c>
      <c r="N92" s="24">
        <v>0.7418</v>
      </c>
      <c r="O92" s="5"/>
    </row>
    <row r="93">
      <c r="I93" s="23" t="s">
        <v>46</v>
      </c>
      <c r="J93" s="88">
        <v>0.78819096361</v>
      </c>
      <c r="K93" s="24">
        <v>0.9206</v>
      </c>
      <c r="L93" s="24">
        <v>0.2081</v>
      </c>
      <c r="M93" s="24">
        <v>2.06</v>
      </c>
      <c r="N93" s="24">
        <v>0.466</v>
      </c>
      <c r="O93" s="5"/>
    </row>
    <row r="94">
      <c r="I94" s="21" t="s">
        <v>47</v>
      </c>
      <c r="J94" s="88">
        <v>0.5616855306</v>
      </c>
      <c r="K94" s="24">
        <v>1.04</v>
      </c>
      <c r="L94" s="24">
        <v>0.424</v>
      </c>
      <c r="M94" s="24">
        <v>1.12</v>
      </c>
      <c r="N94" s="24">
        <v>0.458</v>
      </c>
      <c r="O94" s="5"/>
    </row>
    <row r="95">
      <c r="K95" s="85"/>
      <c r="L95" s="85"/>
      <c r="M95" s="85"/>
    </row>
    <row r="96">
      <c r="I96" s="78" t="s">
        <v>114</v>
      </c>
      <c r="J96" s="79"/>
      <c r="K96" s="80">
        <f t="shared" ref="K96:N96" si="46">CORREL($J90:$J94,K90:K94)</f>
        <v>0.1385052788</v>
      </c>
      <c r="L96" s="80">
        <f t="shared" si="46"/>
        <v>-0.1552396206</v>
      </c>
      <c r="M96" s="80">
        <f t="shared" si="46"/>
        <v>0.6786262122</v>
      </c>
      <c r="N96" s="80">
        <f t="shared" si="46"/>
        <v>0.2822311408</v>
      </c>
      <c r="O96" s="80"/>
    </row>
    <row r="97">
      <c r="I97" s="81" t="s">
        <v>110</v>
      </c>
      <c r="J97" s="82"/>
      <c r="K97" s="83">
        <v>5.0</v>
      </c>
      <c r="L97" s="83">
        <v>5.0</v>
      </c>
      <c r="M97" s="83">
        <v>5.0</v>
      </c>
      <c r="N97" s="83">
        <v>5.0</v>
      </c>
      <c r="O97" s="83"/>
    </row>
    <row r="98">
      <c r="I98" s="82" t="s">
        <v>111</v>
      </c>
      <c r="J98" s="82"/>
      <c r="K98" s="80">
        <f t="shared" ref="K98:N98" si="47">K97-2</f>
        <v>3</v>
      </c>
      <c r="L98" s="80">
        <f t="shared" si="47"/>
        <v>3</v>
      </c>
      <c r="M98" s="80">
        <f t="shared" si="47"/>
        <v>3</v>
      </c>
      <c r="N98" s="80">
        <f t="shared" si="47"/>
        <v>3</v>
      </c>
      <c r="O98" s="80"/>
    </row>
    <row r="99">
      <c r="I99" s="82" t="s">
        <v>112</v>
      </c>
      <c r="J99" s="82"/>
      <c r="K99" s="80">
        <f t="shared" ref="K99:N99" si="48">(ABS(K96)*SQRT(K97-2))/(SQRT(1-ABS(K96)^2))</f>
        <v>0.2422328944</v>
      </c>
      <c r="L99" s="80">
        <f t="shared" si="48"/>
        <v>0.2721826225</v>
      </c>
      <c r="M99" s="80">
        <f t="shared" si="48"/>
        <v>1.600328103</v>
      </c>
      <c r="N99" s="80">
        <f t="shared" si="48"/>
        <v>0.5095538559</v>
      </c>
      <c r="O99" s="80"/>
    </row>
    <row r="100">
      <c r="I100" s="82" t="s">
        <v>113</v>
      </c>
      <c r="J100" s="82"/>
      <c r="K100" s="80">
        <f t="shared" ref="K100:N100" si="49">TDIST(K99,K98,2)</f>
        <v>0.8242150782</v>
      </c>
      <c r="L100" s="80">
        <f t="shared" si="49"/>
        <v>0.8031395724</v>
      </c>
      <c r="M100" s="80">
        <f t="shared" si="49"/>
        <v>0.2078345581</v>
      </c>
      <c r="N100" s="80">
        <f t="shared" si="49"/>
        <v>0.6454814454</v>
      </c>
      <c r="O100" s="80"/>
    </row>
  </sheetData>
  <mergeCells count="12">
    <mergeCell ref="A46:B46"/>
    <mergeCell ref="A63:B63"/>
    <mergeCell ref="I71:J71"/>
    <mergeCell ref="I83:J83"/>
    <mergeCell ref="I96:J96"/>
    <mergeCell ref="I7:J7"/>
    <mergeCell ref="A12:B12"/>
    <mergeCell ref="I20:J20"/>
    <mergeCell ref="A29:B29"/>
    <mergeCell ref="I32:J32"/>
    <mergeCell ref="I45:J45"/>
    <mergeCell ref="I58:J58"/>
  </mergeCells>
  <conditionalFormatting sqref="K11:O11 C16:G16 K24:O24 C33:G33 K36:O36 K49:O49 C50:G51 K62:O62 C67:G67 K75:O75 K87:O87 K100:O100">
    <cfRule type="cellIs" dxfId="0" priority="1" operator="lessThan">
      <formula>0.05</formula>
    </cfRule>
  </conditionalFormatting>
  <conditionalFormatting sqref="K7:O7 C12:G12 K20:O20 C29:G29 K32:O32 K45:O45 C46:G47 K58:O58 C63:G63 K71:O71 K83:O83 K96:O96">
    <cfRule type="cellIs" dxfId="1" priority="2" operator="between">
      <formula>0.5</formula>
      <formula>0.7</formula>
    </cfRule>
  </conditionalFormatting>
  <conditionalFormatting sqref="K7:O7 C12:G12 K20:O20 C29:G29 K32:O32 K45:O45 C46:G47 K58:O58 C63:G63 K71:O71 K83:O83 K96:O96">
    <cfRule type="cellIs" dxfId="1" priority="3" operator="between">
      <formula>-0.5</formula>
      <formula>-0.7</formula>
    </cfRule>
  </conditionalFormatting>
  <conditionalFormatting sqref="K11:O11 C16:G16 K24:O24 C33:G33 K36:O36 K49:O49 C50:G51 K62:O62 C67:G67 K75:O75 K87:O87 K100:O100">
    <cfRule type="cellIs" dxfId="2" priority="4" operator="lessThan">
      <formula>0.1</formula>
    </cfRule>
  </conditionalFormatting>
  <conditionalFormatting sqref="K7:O7 C12:G12 K20:O20 C29:G29 K32:O32 K45:O45 C46:G47 K58:O58 C63:G63 K71:O71 K83:O83 K96:O96">
    <cfRule type="cellIs" dxfId="0" priority="5" operator="greaterThan">
      <formula>0.7</formula>
    </cfRule>
  </conditionalFormatting>
  <conditionalFormatting sqref="K7:O7 C12:G12 K20:O20 C29:G29 K32:O32 K45:O45 C46:G47 K58:O58 C63:G63 K71:O71 K83:O83 K96:O96">
    <cfRule type="cellIs" dxfId="0" priority="6" operator="lessThan">
      <formula>-0.7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1" t="s">
        <v>3</v>
      </c>
      <c r="C1" s="4" t="s">
        <v>6</v>
      </c>
      <c r="D1" s="4" t="s">
        <v>9</v>
      </c>
      <c r="E1" s="4" t="s">
        <v>12</v>
      </c>
      <c r="F1" s="4" t="s">
        <v>15</v>
      </c>
      <c r="G1" s="4" t="s">
        <v>18</v>
      </c>
      <c r="H1" s="1" t="s">
        <v>115</v>
      </c>
      <c r="I1" s="3" t="s">
        <v>2</v>
      </c>
      <c r="J1" s="1" t="s">
        <v>3</v>
      </c>
      <c r="K1" s="4" t="s">
        <v>6</v>
      </c>
      <c r="L1" s="4" t="s">
        <v>9</v>
      </c>
      <c r="M1" s="4" t="s">
        <v>12</v>
      </c>
      <c r="N1" s="4" t="s">
        <v>15</v>
      </c>
      <c r="O1" s="4" t="s">
        <v>18</v>
      </c>
    </row>
    <row r="2">
      <c r="A2" s="8" t="s">
        <v>38</v>
      </c>
      <c r="B2" s="9">
        <v>0.1319780684</v>
      </c>
      <c r="C2" s="5">
        <v>0.6905</v>
      </c>
      <c r="D2" s="5">
        <v>0.6494</v>
      </c>
      <c r="E2" s="5">
        <v>0.6725</v>
      </c>
      <c r="F2" s="5">
        <v>1.065</v>
      </c>
      <c r="G2" s="5">
        <v>1.06</v>
      </c>
      <c r="I2" s="8" t="s">
        <v>38</v>
      </c>
      <c r="J2" s="9">
        <v>0.1319780684</v>
      </c>
      <c r="K2" s="5">
        <v>0.6905</v>
      </c>
      <c r="L2" s="5">
        <v>0.6494</v>
      </c>
      <c r="M2" s="5">
        <v>0.6725</v>
      </c>
      <c r="N2" s="5">
        <v>1.065</v>
      </c>
      <c r="O2" s="5">
        <v>1.06</v>
      </c>
    </row>
    <row r="3">
      <c r="A3" s="12" t="s">
        <v>39</v>
      </c>
      <c r="B3" s="13">
        <v>0.1019622076</v>
      </c>
      <c r="C3" s="5">
        <v>0.869</v>
      </c>
      <c r="D3" s="5">
        <v>0.9937</v>
      </c>
      <c r="E3" s="5">
        <v>0.9929</v>
      </c>
      <c r="F3" s="5">
        <v>0.7055</v>
      </c>
      <c r="G3" s="5">
        <v>0.7347</v>
      </c>
      <c r="I3" s="12" t="s">
        <v>39</v>
      </c>
      <c r="J3" s="13">
        <v>0.09552309187</v>
      </c>
      <c r="K3" s="5">
        <v>0.869</v>
      </c>
      <c r="L3" s="5">
        <v>0.9937</v>
      </c>
      <c r="M3" s="5">
        <v>0.9929</v>
      </c>
      <c r="N3" s="5">
        <v>0.7055</v>
      </c>
      <c r="O3" s="5">
        <v>0.7347</v>
      </c>
    </row>
    <row r="4">
      <c r="A4" s="15" t="s">
        <v>40</v>
      </c>
      <c r="B4" s="9">
        <v>0.1283341581</v>
      </c>
      <c r="C4" s="5">
        <v>0.9722</v>
      </c>
      <c r="D4" s="5">
        <v>0.9113</v>
      </c>
      <c r="E4" s="5">
        <v>0.8292</v>
      </c>
      <c r="F4" s="5">
        <v>0.688</v>
      </c>
      <c r="G4" s="5">
        <v>0.7082</v>
      </c>
      <c r="I4" s="15" t="s">
        <v>40</v>
      </c>
      <c r="J4" s="9">
        <v>0.1283341581</v>
      </c>
      <c r="K4" s="5">
        <v>0.9722</v>
      </c>
      <c r="L4" s="5">
        <v>0.9113</v>
      </c>
      <c r="M4" s="5">
        <v>0.8292</v>
      </c>
      <c r="N4" s="5">
        <v>0.688</v>
      </c>
      <c r="O4" s="5">
        <v>0.7082</v>
      </c>
    </row>
    <row r="5">
      <c r="A5" s="15" t="s">
        <v>41</v>
      </c>
      <c r="B5" s="9">
        <v>0.1069999816</v>
      </c>
      <c r="C5" s="5">
        <v>0.856</v>
      </c>
      <c r="D5" s="5">
        <v>0.7369</v>
      </c>
      <c r="E5" s="5">
        <v>0.7154</v>
      </c>
      <c r="F5" s="5">
        <v>1.052</v>
      </c>
      <c r="G5" s="5">
        <v>1.188</v>
      </c>
      <c r="I5" s="15" t="s">
        <v>41</v>
      </c>
      <c r="J5" s="9">
        <v>0.1069999816</v>
      </c>
      <c r="K5" s="5">
        <v>0.856</v>
      </c>
      <c r="L5" s="5">
        <v>0.7369</v>
      </c>
      <c r="M5" s="5">
        <v>0.7154</v>
      </c>
      <c r="N5" s="5">
        <v>1.052</v>
      </c>
      <c r="O5" s="5">
        <v>1.188</v>
      </c>
    </row>
    <row r="6">
      <c r="A6" s="18" t="s">
        <v>43</v>
      </c>
      <c r="B6" s="19">
        <v>0.03976786278</v>
      </c>
      <c r="C6" s="5">
        <v>1.066</v>
      </c>
      <c r="D6" s="5">
        <v>1.206</v>
      </c>
      <c r="E6" s="5">
        <v>1.418</v>
      </c>
      <c r="F6" s="5">
        <v>2.433</v>
      </c>
      <c r="G6" s="5">
        <v>1.395</v>
      </c>
      <c r="I6" s="5"/>
      <c r="J6" s="5"/>
      <c r="K6" s="5"/>
      <c r="L6" s="5"/>
      <c r="M6" s="4" t="s">
        <v>12</v>
      </c>
      <c r="N6" s="5"/>
      <c r="O6" s="5"/>
    </row>
    <row r="7">
      <c r="A7" s="15" t="s">
        <v>44</v>
      </c>
      <c r="B7" s="9">
        <v>0.05761847634</v>
      </c>
      <c r="C7" s="5">
        <v>0.8795</v>
      </c>
      <c r="D7" s="5">
        <v>0.9745</v>
      </c>
      <c r="E7" s="5">
        <v>1.006</v>
      </c>
      <c r="F7" s="5">
        <v>1.669</v>
      </c>
      <c r="G7" s="5">
        <v>1.845</v>
      </c>
      <c r="I7" s="78" t="s">
        <v>109</v>
      </c>
      <c r="J7" s="79"/>
      <c r="K7" s="80">
        <f t="shared" ref="K7:L7" si="1">CORREL($J$2:$J$5,K2:K5)</f>
        <v>-0.244742467</v>
      </c>
      <c r="L7" s="80">
        <f t="shared" si="1"/>
        <v>-0.535859801</v>
      </c>
      <c r="M7" s="80">
        <f>CORREL('CMRO2 Correlations Severe'!$J$2:$J$5,'CMRO2 Correlations Severe'!O7:O10)</f>
        <v>-0.567394527</v>
      </c>
      <c r="N7" s="80">
        <f t="shared" ref="N7:O7" si="2">CORREL($J$2:$J$5,N2:N5)</f>
        <v>0.2393199946</v>
      </c>
      <c r="O7" s="80">
        <f t="shared" si="2"/>
        <v>0.08118721251</v>
      </c>
    </row>
    <row r="8">
      <c r="A8" s="21" t="s">
        <v>45</v>
      </c>
      <c r="B8" s="9">
        <v>0.08889691804</v>
      </c>
      <c r="C8" s="5">
        <v>0.8738</v>
      </c>
      <c r="D8" s="5">
        <v>0.8532</v>
      </c>
      <c r="E8" s="5">
        <v>0.8854</v>
      </c>
      <c r="F8" s="5">
        <v>0.9432</v>
      </c>
      <c r="G8" s="5">
        <v>0.9646</v>
      </c>
      <c r="I8" s="81" t="s">
        <v>110</v>
      </c>
      <c r="J8" s="82"/>
      <c r="K8" s="83">
        <v>4.0</v>
      </c>
      <c r="L8" s="83">
        <v>4.0</v>
      </c>
      <c r="M8" s="83">
        <v>4.0</v>
      </c>
      <c r="N8" s="83">
        <v>4.0</v>
      </c>
      <c r="O8" s="83">
        <v>4.0</v>
      </c>
    </row>
    <row r="9">
      <c r="A9" s="23" t="s">
        <v>46</v>
      </c>
      <c r="B9" s="9">
        <v>0.01937975817</v>
      </c>
      <c r="C9" s="5">
        <v>0.9084</v>
      </c>
      <c r="D9" s="5">
        <v>0.9797</v>
      </c>
      <c r="E9" s="5">
        <v>1.034</v>
      </c>
      <c r="F9" s="5">
        <v>1.199</v>
      </c>
      <c r="G9" s="5">
        <v>1.511</v>
      </c>
      <c r="I9" s="82" t="s">
        <v>111</v>
      </c>
      <c r="J9" s="82"/>
      <c r="K9" s="80">
        <f t="shared" ref="K9:O9" si="3">K8-2</f>
        <v>2</v>
      </c>
      <c r="L9" s="80">
        <f t="shared" si="3"/>
        <v>2</v>
      </c>
      <c r="M9" s="80">
        <f t="shared" si="3"/>
        <v>2</v>
      </c>
      <c r="N9" s="80">
        <f t="shared" si="3"/>
        <v>2</v>
      </c>
      <c r="O9" s="80">
        <f t="shared" si="3"/>
        <v>2</v>
      </c>
    </row>
    <row r="10">
      <c r="A10" s="21" t="s">
        <v>47</v>
      </c>
      <c r="B10" s="9">
        <v>0.1396322598</v>
      </c>
      <c r="C10" s="5">
        <v>0.8155</v>
      </c>
      <c r="D10" s="5">
        <v>0.8124</v>
      </c>
      <c r="E10" s="5">
        <v>0.8359</v>
      </c>
      <c r="F10" s="5">
        <v>1.214</v>
      </c>
      <c r="G10" s="5">
        <v>2.96</v>
      </c>
      <c r="I10" s="82" t="s">
        <v>112</v>
      </c>
      <c r="J10" s="82"/>
      <c r="K10" s="80">
        <f t="shared" ref="K10:O10" si="4">(ABS(K7)*SQRT(K8-2))/(SQRT(1-ABS(K7)^2))</f>
        <v>0.3569743775</v>
      </c>
      <c r="L10" s="80">
        <f t="shared" si="4"/>
        <v>0.8975647691</v>
      </c>
      <c r="M10" s="80">
        <f t="shared" si="4"/>
        <v>0.9744621445</v>
      </c>
      <c r="N10" s="80">
        <f t="shared" si="4"/>
        <v>0.3485790272</v>
      </c>
      <c r="O10" s="80">
        <f t="shared" si="4"/>
        <v>0.1151963352</v>
      </c>
    </row>
    <row r="11">
      <c r="I11" s="82" t="s">
        <v>113</v>
      </c>
      <c r="J11" s="82"/>
      <c r="K11" s="80">
        <f t="shared" ref="K11:O11" si="5">TDIST(K10,K9,2)</f>
        <v>0.755257533</v>
      </c>
      <c r="L11" s="80">
        <f t="shared" si="5"/>
        <v>0.464140199</v>
      </c>
      <c r="M11" s="80">
        <f t="shared" si="5"/>
        <v>0.432605473</v>
      </c>
      <c r="N11" s="80">
        <f t="shared" si="5"/>
        <v>0.7606800054</v>
      </c>
      <c r="O11" s="80">
        <f t="shared" si="5"/>
        <v>0.9188127875</v>
      </c>
    </row>
    <row r="12">
      <c r="A12" s="78" t="s">
        <v>109</v>
      </c>
      <c r="B12" s="79"/>
      <c r="C12" s="80">
        <f t="shared" ref="C12:G12" si="6">CORREL($B$2:$B$10,C2:C10)</f>
        <v>-0.5527124857</v>
      </c>
      <c r="D12" s="80">
        <f t="shared" si="6"/>
        <v>-0.70434279</v>
      </c>
      <c r="E12" s="80">
        <f t="shared" si="6"/>
        <v>-0.744912168</v>
      </c>
      <c r="F12" s="80">
        <f t="shared" si="6"/>
        <v>-0.5915144594</v>
      </c>
      <c r="G12" s="80">
        <f t="shared" si="6"/>
        <v>0.01533036918</v>
      </c>
    </row>
    <row r="13">
      <c r="A13" s="81" t="s">
        <v>110</v>
      </c>
      <c r="B13" s="82"/>
      <c r="C13" s="83">
        <v>9.0</v>
      </c>
      <c r="D13" s="83">
        <v>9.0</v>
      </c>
      <c r="E13" s="83">
        <v>9.0</v>
      </c>
      <c r="F13" s="83">
        <v>9.0</v>
      </c>
      <c r="G13" s="83">
        <v>9.0</v>
      </c>
      <c r="I13" s="3" t="s">
        <v>2</v>
      </c>
      <c r="J13" s="1" t="s">
        <v>3</v>
      </c>
      <c r="K13" s="4" t="s">
        <v>6</v>
      </c>
      <c r="L13" s="4" t="s">
        <v>9</v>
      </c>
      <c r="M13" s="4" t="s">
        <v>12</v>
      </c>
      <c r="N13" s="4" t="s">
        <v>15</v>
      </c>
      <c r="O13" s="4" t="s">
        <v>18</v>
      </c>
    </row>
    <row r="14">
      <c r="A14" s="82" t="s">
        <v>111</v>
      </c>
      <c r="B14" s="82"/>
      <c r="C14" s="80">
        <f t="shared" ref="C14:G14" si="7">C13-2</f>
        <v>7</v>
      </c>
      <c r="D14" s="80">
        <f t="shared" si="7"/>
        <v>7</v>
      </c>
      <c r="E14" s="80">
        <f t="shared" si="7"/>
        <v>7</v>
      </c>
      <c r="F14" s="80">
        <f t="shared" si="7"/>
        <v>7</v>
      </c>
      <c r="G14" s="80">
        <f t="shared" si="7"/>
        <v>7</v>
      </c>
      <c r="I14" s="18" t="s">
        <v>43</v>
      </c>
      <c r="J14" s="19">
        <v>0.1466949696</v>
      </c>
      <c r="K14" s="5">
        <v>1.066</v>
      </c>
      <c r="L14" s="5">
        <v>1.206</v>
      </c>
      <c r="M14" s="5">
        <v>1.418</v>
      </c>
      <c r="N14" s="5">
        <v>2.433</v>
      </c>
      <c r="O14" s="5">
        <v>1.395</v>
      </c>
    </row>
    <row r="15">
      <c r="A15" s="82" t="s">
        <v>112</v>
      </c>
      <c r="B15" s="82"/>
      <c r="C15" s="80">
        <f t="shared" ref="C15:G15" si="8">(ABS(C12)*SQRT(C13-2))/(SQRT(1-ABS(C12)^2))</f>
        <v>1.754726299</v>
      </c>
      <c r="D15" s="80">
        <f t="shared" si="8"/>
        <v>2.62518783</v>
      </c>
      <c r="E15" s="80">
        <f t="shared" si="8"/>
        <v>2.954081219</v>
      </c>
      <c r="F15" s="80">
        <f t="shared" si="8"/>
        <v>1.940978599</v>
      </c>
      <c r="G15" s="80">
        <f t="shared" si="8"/>
        <v>0.04056511144</v>
      </c>
      <c r="I15" s="15" t="s">
        <v>44</v>
      </c>
      <c r="J15" s="9">
        <v>0.1483577846</v>
      </c>
      <c r="K15" s="5">
        <v>0.8795</v>
      </c>
      <c r="L15" s="5">
        <v>0.9745</v>
      </c>
      <c r="M15" s="5">
        <v>1.006</v>
      </c>
      <c r="N15" s="5">
        <v>1.669</v>
      </c>
      <c r="O15" s="5">
        <v>1.845</v>
      </c>
    </row>
    <row r="16">
      <c r="A16" s="82" t="s">
        <v>113</v>
      </c>
      <c r="B16" s="82"/>
      <c r="C16" s="80">
        <f t="shared" ref="C16:G16" si="9">TDIST(C15,C14,2)</f>
        <v>0.122743568</v>
      </c>
      <c r="D16" s="80">
        <f t="shared" si="9"/>
        <v>0.03415063917</v>
      </c>
      <c r="E16" s="80">
        <f t="shared" si="9"/>
        <v>0.02128314739</v>
      </c>
      <c r="F16" s="80">
        <f t="shared" si="9"/>
        <v>0.09340031496</v>
      </c>
      <c r="G16" s="80">
        <f t="shared" si="9"/>
        <v>0.9687753443</v>
      </c>
      <c r="I16" s="21" t="s">
        <v>45</v>
      </c>
      <c r="J16" s="9">
        <v>0.1907224327</v>
      </c>
      <c r="K16" s="5">
        <v>0.8738</v>
      </c>
      <c r="L16" s="5">
        <v>0.8532</v>
      </c>
      <c r="M16" s="5">
        <v>0.8854</v>
      </c>
      <c r="N16" s="5">
        <v>0.9432</v>
      </c>
      <c r="O16" s="5">
        <v>0.9646</v>
      </c>
    </row>
    <row r="17">
      <c r="I17" s="23" t="s">
        <v>46</v>
      </c>
      <c r="J17" s="9">
        <v>0.06382867337</v>
      </c>
      <c r="K17" s="5">
        <v>0.9084</v>
      </c>
      <c r="L17" s="5">
        <v>0.9797</v>
      </c>
      <c r="M17" s="5">
        <v>1.034</v>
      </c>
      <c r="N17" s="5">
        <v>1.199</v>
      </c>
      <c r="O17" s="5">
        <v>1.511</v>
      </c>
    </row>
    <row r="18">
      <c r="A18" s="3" t="s">
        <v>2</v>
      </c>
      <c r="B18" s="1" t="s">
        <v>4</v>
      </c>
      <c r="C18" s="4" t="s">
        <v>6</v>
      </c>
      <c r="D18" s="4" t="s">
        <v>9</v>
      </c>
      <c r="E18" s="4" t="s">
        <v>12</v>
      </c>
      <c r="F18" s="4" t="s">
        <v>15</v>
      </c>
      <c r="G18" s="4" t="s">
        <v>18</v>
      </c>
      <c r="I18" s="21" t="s">
        <v>47</v>
      </c>
      <c r="J18" s="9">
        <v>0.2001917725</v>
      </c>
      <c r="K18" s="5">
        <v>0.8155</v>
      </c>
      <c r="L18" s="5">
        <v>0.8124</v>
      </c>
      <c r="M18" s="5">
        <v>0.8359</v>
      </c>
      <c r="N18" s="5">
        <v>1.214</v>
      </c>
      <c r="O18" s="5">
        <v>2.96</v>
      </c>
    </row>
    <row r="19">
      <c r="A19" s="8" t="s">
        <v>38</v>
      </c>
      <c r="B19" s="9">
        <v>0.4267010049</v>
      </c>
      <c r="C19" s="5">
        <v>0.6905</v>
      </c>
      <c r="D19" s="5">
        <v>0.6494</v>
      </c>
      <c r="E19" s="5">
        <v>0.6725</v>
      </c>
      <c r="F19" s="5">
        <v>1.065</v>
      </c>
      <c r="G19" s="5">
        <v>1.06</v>
      </c>
      <c r="K19" s="85" t="s">
        <v>6</v>
      </c>
      <c r="L19" s="85" t="s">
        <v>9</v>
      </c>
      <c r="M19" s="85" t="s">
        <v>12</v>
      </c>
    </row>
    <row r="20">
      <c r="A20" s="12" t="s">
        <v>39</v>
      </c>
      <c r="B20" s="13">
        <v>0.1162389836</v>
      </c>
      <c r="C20" s="5">
        <v>0.869</v>
      </c>
      <c r="D20" s="5">
        <v>0.9937</v>
      </c>
      <c r="E20" s="5">
        <v>0.9929</v>
      </c>
      <c r="F20" s="5">
        <v>0.7055</v>
      </c>
      <c r="G20" s="5">
        <v>0.7347</v>
      </c>
      <c r="I20" s="78" t="s">
        <v>109</v>
      </c>
      <c r="J20" s="79"/>
      <c r="K20" s="80">
        <f t="shared" ref="K20:O20" si="10">CORREL($J$14:$J$18,K14:K18)</f>
        <v>-0.322303721</v>
      </c>
      <c r="L20" s="80">
        <f t="shared" si="10"/>
        <v>-0.4320694388</v>
      </c>
      <c r="M20" s="80">
        <f t="shared" si="10"/>
        <v>-0.3489619134</v>
      </c>
      <c r="N20" s="80">
        <f t="shared" si="10"/>
        <v>-0.1141149211</v>
      </c>
      <c r="O20" s="80">
        <f t="shared" si="10"/>
        <v>0.3099709018</v>
      </c>
    </row>
    <row r="21">
      <c r="A21" s="15" t="s">
        <v>40</v>
      </c>
      <c r="B21" s="9">
        <v>0.05728101169</v>
      </c>
      <c r="C21" s="5">
        <v>0.9722</v>
      </c>
      <c r="D21" s="5">
        <v>0.9113</v>
      </c>
      <c r="E21" s="5">
        <v>0.8292</v>
      </c>
      <c r="F21" s="5">
        <v>0.688</v>
      </c>
      <c r="G21" s="5">
        <v>0.7082</v>
      </c>
      <c r="I21" s="81" t="s">
        <v>110</v>
      </c>
      <c r="J21" s="82"/>
      <c r="K21" s="83">
        <v>5.0</v>
      </c>
      <c r="L21" s="83">
        <v>5.0</v>
      </c>
      <c r="M21" s="83">
        <v>5.0</v>
      </c>
      <c r="N21" s="83">
        <v>5.0</v>
      </c>
      <c r="O21" s="83">
        <v>5.0</v>
      </c>
    </row>
    <row r="22">
      <c r="A22" s="15" t="s">
        <v>41</v>
      </c>
      <c r="B22" s="9">
        <v>0.1942806734</v>
      </c>
      <c r="C22" s="5">
        <v>0.856</v>
      </c>
      <c r="D22" s="5">
        <v>0.7369</v>
      </c>
      <c r="E22" s="5">
        <v>0.7154</v>
      </c>
      <c r="F22" s="5">
        <v>1.052</v>
      </c>
      <c r="G22" s="5">
        <v>1.188</v>
      </c>
      <c r="I22" s="82" t="s">
        <v>111</v>
      </c>
      <c r="J22" s="82"/>
      <c r="K22" s="80">
        <f t="shared" ref="K22:O22" si="11">K21-2</f>
        <v>3</v>
      </c>
      <c r="L22" s="80">
        <f t="shared" si="11"/>
        <v>3</v>
      </c>
      <c r="M22" s="80">
        <f t="shared" si="11"/>
        <v>3</v>
      </c>
      <c r="N22" s="80">
        <f t="shared" si="11"/>
        <v>3</v>
      </c>
      <c r="O22" s="80">
        <f t="shared" si="11"/>
        <v>3</v>
      </c>
    </row>
    <row r="23">
      <c r="A23" s="18" t="s">
        <v>43</v>
      </c>
      <c r="B23" s="9">
        <v>0.09313138435</v>
      </c>
      <c r="C23" s="5">
        <v>1.066</v>
      </c>
      <c r="D23" s="5">
        <v>1.206</v>
      </c>
      <c r="E23" s="5">
        <v>1.418</v>
      </c>
      <c r="F23" s="5">
        <v>2.433</v>
      </c>
      <c r="G23" s="5">
        <v>1.395</v>
      </c>
      <c r="I23" s="82" t="s">
        <v>112</v>
      </c>
      <c r="J23" s="82"/>
      <c r="K23" s="80">
        <f t="shared" ref="K23:O23" si="12">(ABS(K20)*SQRT(K21-2))/(SQRT(1-ABS(K20)^2))</f>
        <v>0.5897158306</v>
      </c>
      <c r="L23" s="80">
        <f t="shared" si="12"/>
        <v>0.8298211853</v>
      </c>
      <c r="M23" s="80">
        <f t="shared" si="12"/>
        <v>0.6449642088</v>
      </c>
      <c r="N23" s="80">
        <f t="shared" si="12"/>
        <v>0.1989524873</v>
      </c>
      <c r="O23" s="80">
        <f t="shared" si="12"/>
        <v>0.5646990112</v>
      </c>
    </row>
    <row r="24">
      <c r="A24" s="15" t="s">
        <v>44</v>
      </c>
      <c r="B24" s="9">
        <v>0.1909383996</v>
      </c>
      <c r="C24" s="5">
        <v>0.8795</v>
      </c>
      <c r="D24" s="5">
        <v>0.9745</v>
      </c>
      <c r="E24" s="5">
        <v>1.006</v>
      </c>
      <c r="F24" s="5">
        <v>1.669</v>
      </c>
      <c r="G24" s="5">
        <v>1.845</v>
      </c>
      <c r="I24" s="82" t="s">
        <v>113</v>
      </c>
      <c r="J24" s="82"/>
      <c r="K24" s="80">
        <f t="shared" ref="K24:O24" si="13">TDIST(K23,K22,2)</f>
        <v>0.5968500408</v>
      </c>
      <c r="L24" s="80">
        <f t="shared" si="13"/>
        <v>0.4675033046</v>
      </c>
      <c r="M24" s="80">
        <f t="shared" si="13"/>
        <v>0.5648778711</v>
      </c>
      <c r="N24" s="80">
        <f t="shared" si="13"/>
        <v>0.8550203338</v>
      </c>
      <c r="O24" s="80">
        <f t="shared" si="13"/>
        <v>0.6117472234</v>
      </c>
    </row>
    <row r="25">
      <c r="A25" s="21" t="s">
        <v>45</v>
      </c>
      <c r="B25" s="9">
        <v>0.2324619169</v>
      </c>
      <c r="C25" s="5">
        <v>0.8738</v>
      </c>
      <c r="D25" s="5">
        <v>0.8532</v>
      </c>
      <c r="E25" s="5">
        <v>0.8854</v>
      </c>
      <c r="F25" s="5">
        <v>0.9432</v>
      </c>
      <c r="G25" s="5">
        <v>0.9646</v>
      </c>
    </row>
    <row r="26">
      <c r="A26" s="23" t="s">
        <v>46</v>
      </c>
      <c r="B26" s="9">
        <v>0.06601541229</v>
      </c>
      <c r="C26" s="5">
        <v>0.9084</v>
      </c>
      <c r="D26" s="5">
        <v>0.9797</v>
      </c>
      <c r="E26" s="5">
        <v>1.034</v>
      </c>
      <c r="F26" s="5">
        <v>1.199</v>
      </c>
      <c r="G26" s="5">
        <v>1.511</v>
      </c>
      <c r="I26" s="3" t="s">
        <v>2</v>
      </c>
      <c r="J26" s="1" t="s">
        <v>4</v>
      </c>
      <c r="K26" s="4" t="s">
        <v>6</v>
      </c>
      <c r="L26" s="4" t="s">
        <v>9</v>
      </c>
      <c r="M26" s="4" t="s">
        <v>12</v>
      </c>
      <c r="N26" s="4" t="s">
        <v>15</v>
      </c>
      <c r="O26" s="4" t="s">
        <v>18</v>
      </c>
    </row>
    <row r="27">
      <c r="A27" s="21" t="s">
        <v>47</v>
      </c>
      <c r="B27" s="9">
        <v>0.2700707078</v>
      </c>
      <c r="C27" s="5">
        <v>0.8155</v>
      </c>
      <c r="D27" s="5">
        <v>0.8124</v>
      </c>
      <c r="E27" s="5">
        <v>0.8359</v>
      </c>
      <c r="F27" s="5">
        <v>1.214</v>
      </c>
      <c r="G27" s="5">
        <v>2.96</v>
      </c>
      <c r="I27" s="8" t="s">
        <v>38</v>
      </c>
      <c r="J27" s="9">
        <v>0.4267010049</v>
      </c>
      <c r="K27" s="5">
        <v>0.6905</v>
      </c>
      <c r="L27" s="5">
        <v>0.6494</v>
      </c>
      <c r="M27" s="5">
        <v>0.6725</v>
      </c>
      <c r="N27" s="5">
        <v>1.065</v>
      </c>
      <c r="O27" s="5">
        <v>1.06</v>
      </c>
    </row>
    <row r="28">
      <c r="I28" s="12" t="s">
        <v>39</v>
      </c>
      <c r="J28" s="13">
        <v>0.1307559024</v>
      </c>
      <c r="K28" s="5">
        <v>0.869</v>
      </c>
      <c r="L28" s="5">
        <v>0.9937</v>
      </c>
      <c r="M28" s="5">
        <v>0.9929</v>
      </c>
      <c r="N28" s="5">
        <v>0.7055</v>
      </c>
      <c r="O28" s="5">
        <v>0.7347</v>
      </c>
    </row>
    <row r="29">
      <c r="A29" s="78" t="s">
        <v>114</v>
      </c>
      <c r="B29" s="79"/>
      <c r="C29" s="80">
        <f t="shared" ref="C29:G29" si="14">CORREL($B$19:$B27,C19:C27)</f>
        <v>-0.8564081482</v>
      </c>
      <c r="D29" s="80">
        <f t="shared" si="14"/>
        <v>-0.7560062459</v>
      </c>
      <c r="E29" s="80">
        <f t="shared" si="14"/>
        <v>-0.5856766198</v>
      </c>
      <c r="F29" s="80">
        <f t="shared" si="14"/>
        <v>-0.1086327138</v>
      </c>
      <c r="G29" s="80">
        <f t="shared" si="14"/>
        <v>0.2292341393</v>
      </c>
      <c r="I29" s="15" t="s">
        <v>40</v>
      </c>
      <c r="J29" s="9">
        <v>0.1700325325</v>
      </c>
      <c r="K29" s="5">
        <v>0.9722</v>
      </c>
      <c r="L29" s="5">
        <v>0.9113</v>
      </c>
      <c r="M29" s="5">
        <v>0.8292</v>
      </c>
      <c r="N29" s="5">
        <v>0.688</v>
      </c>
      <c r="O29" s="5">
        <v>0.7082</v>
      </c>
    </row>
    <row r="30">
      <c r="A30" s="81" t="s">
        <v>110</v>
      </c>
      <c r="B30" s="82"/>
      <c r="C30" s="83">
        <v>9.0</v>
      </c>
      <c r="D30" s="83">
        <v>9.0</v>
      </c>
      <c r="E30" s="83">
        <v>9.0</v>
      </c>
      <c r="F30" s="83">
        <v>9.0</v>
      </c>
      <c r="G30" s="83">
        <v>9.0</v>
      </c>
      <c r="I30" s="15" t="s">
        <v>41</v>
      </c>
      <c r="J30" s="9">
        <v>0.1942806734</v>
      </c>
      <c r="K30" s="5">
        <v>0.856</v>
      </c>
      <c r="L30" s="5">
        <v>0.7369</v>
      </c>
      <c r="M30" s="5">
        <v>0.7154</v>
      </c>
      <c r="N30" s="5">
        <v>1.052</v>
      </c>
      <c r="O30" s="5">
        <v>1.188</v>
      </c>
    </row>
    <row r="31">
      <c r="A31" s="82" t="s">
        <v>111</v>
      </c>
      <c r="B31" s="82"/>
      <c r="C31" s="80">
        <f t="shared" ref="C31:G31" si="15">C30-2</f>
        <v>7</v>
      </c>
      <c r="D31" s="80">
        <f t="shared" si="15"/>
        <v>7</v>
      </c>
      <c r="E31" s="80">
        <f t="shared" si="15"/>
        <v>7</v>
      </c>
      <c r="F31" s="80">
        <f t="shared" si="15"/>
        <v>7</v>
      </c>
      <c r="G31" s="80">
        <f t="shared" si="15"/>
        <v>7</v>
      </c>
    </row>
    <row r="32">
      <c r="A32" s="82" t="s">
        <v>112</v>
      </c>
      <c r="B32" s="82"/>
      <c r="C32" s="80">
        <f t="shared" ref="C32:G32" si="16">(ABS(C29)*SQRT(C30-2))/(SQRT(1-ABS(C29)^2))</f>
        <v>4.388622038</v>
      </c>
      <c r="D32" s="80">
        <f t="shared" si="16"/>
        <v>3.055779554</v>
      </c>
      <c r="E32" s="80">
        <f t="shared" si="16"/>
        <v>1.911744614</v>
      </c>
      <c r="F32" s="80">
        <f t="shared" si="16"/>
        <v>0.2891262068</v>
      </c>
      <c r="G32" s="80">
        <f t="shared" si="16"/>
        <v>0.623088556</v>
      </c>
      <c r="I32" s="78" t="s">
        <v>109</v>
      </c>
      <c r="J32" s="79"/>
      <c r="K32" s="80">
        <f t="shared" ref="K32:O32" si="17">CORREL($J$27:$J$30,K27:K30)</f>
        <v>-0.8746476131</v>
      </c>
      <c r="L32" s="80">
        <f t="shared" si="17"/>
        <v>-0.8451523262</v>
      </c>
      <c r="M32" s="80">
        <f t="shared" si="17"/>
        <v>-0.7498093599</v>
      </c>
      <c r="N32" s="80">
        <f t="shared" si="17"/>
        <v>0.7060475627</v>
      </c>
      <c r="O32" s="80">
        <f t="shared" si="17"/>
        <v>0.5138753964</v>
      </c>
    </row>
    <row r="33">
      <c r="A33" s="82" t="s">
        <v>113</v>
      </c>
      <c r="B33" s="82"/>
      <c r="C33" s="80">
        <f t="shared" ref="C33:G33" si="18">TDIST(C32,C31,2)</f>
        <v>0.00320075272</v>
      </c>
      <c r="D33" s="87">
        <f t="shared" si="18"/>
        <v>0.0184325999</v>
      </c>
      <c r="E33" s="80">
        <f t="shared" si="18"/>
        <v>0.09750699509</v>
      </c>
      <c r="F33" s="87">
        <f t="shared" si="18"/>
        <v>0.7808600715</v>
      </c>
      <c r="G33" s="80">
        <f t="shared" si="18"/>
        <v>0.5529772093</v>
      </c>
      <c r="I33" s="81" t="s">
        <v>110</v>
      </c>
      <c r="J33" s="82"/>
      <c r="K33" s="83">
        <v>4.0</v>
      </c>
      <c r="L33" s="83">
        <v>4.0</v>
      </c>
      <c r="M33" s="83">
        <v>4.0</v>
      </c>
      <c r="N33" s="83">
        <v>4.0</v>
      </c>
      <c r="O33" s="83">
        <v>4.0</v>
      </c>
    </row>
    <row r="34">
      <c r="I34" s="82" t="s">
        <v>111</v>
      </c>
      <c r="J34" s="82"/>
      <c r="K34" s="80">
        <f t="shared" ref="K34:O34" si="19">K33-2</f>
        <v>2</v>
      </c>
      <c r="L34" s="80">
        <f t="shared" si="19"/>
        <v>2</v>
      </c>
      <c r="M34" s="80">
        <f t="shared" si="19"/>
        <v>2</v>
      </c>
      <c r="N34" s="80">
        <f t="shared" si="19"/>
        <v>2</v>
      </c>
      <c r="O34" s="80">
        <f t="shared" si="19"/>
        <v>2</v>
      </c>
    </row>
    <row r="35">
      <c r="A35" s="3" t="s">
        <v>2</v>
      </c>
      <c r="B35" s="1" t="s">
        <v>3</v>
      </c>
      <c r="C35" s="28" t="s">
        <v>55</v>
      </c>
      <c r="D35" s="28" t="s">
        <v>56</v>
      </c>
      <c r="E35" s="28" t="s">
        <v>57</v>
      </c>
      <c r="F35" s="28" t="s">
        <v>58</v>
      </c>
      <c r="G35" s="4"/>
      <c r="I35" s="82" t="s">
        <v>112</v>
      </c>
      <c r="J35" s="82"/>
      <c r="K35" s="80">
        <f t="shared" ref="K35:O35" si="20">(ABS(K32)*SQRT(K33-2))/(SQRT(1-ABS(K32)^2))</f>
        <v>2.551655194</v>
      </c>
      <c r="L35" s="80">
        <f t="shared" si="20"/>
        <v>2.236050119</v>
      </c>
      <c r="M35" s="80">
        <f t="shared" si="20"/>
        <v>1.602636238</v>
      </c>
      <c r="N35" s="80">
        <f t="shared" si="20"/>
        <v>1.40998618</v>
      </c>
      <c r="O35" s="80">
        <f t="shared" si="20"/>
        <v>0.8471375961</v>
      </c>
    </row>
    <row r="36">
      <c r="A36" s="8" t="s">
        <v>38</v>
      </c>
      <c r="B36" s="9">
        <v>0.1319780684</v>
      </c>
      <c r="C36" s="24">
        <v>0.3706</v>
      </c>
      <c r="D36" s="24">
        <v>0.1146</v>
      </c>
      <c r="E36" s="24">
        <v>1.26</v>
      </c>
      <c r="F36" s="24">
        <v>0.391</v>
      </c>
      <c r="G36" s="5"/>
      <c r="I36" s="82" t="s">
        <v>113</v>
      </c>
      <c r="J36" s="82"/>
      <c r="K36" s="80">
        <f t="shared" ref="K36:O36" si="21">TDIST(K35,K34,2)</f>
        <v>0.1253523869</v>
      </c>
      <c r="L36" s="80">
        <f t="shared" si="21"/>
        <v>0.1548476738</v>
      </c>
      <c r="M36" s="80">
        <f t="shared" si="21"/>
        <v>0.2501906401</v>
      </c>
      <c r="N36" s="80">
        <f t="shared" si="21"/>
        <v>0.2939524373</v>
      </c>
      <c r="O36" s="80">
        <f t="shared" si="21"/>
        <v>0.4861246036</v>
      </c>
    </row>
    <row r="37">
      <c r="A37" s="12" t="s">
        <v>39</v>
      </c>
      <c r="B37" s="13">
        <v>0.1019622076</v>
      </c>
      <c r="C37" s="24">
        <v>1.08</v>
      </c>
      <c r="D37" s="24">
        <v>1.02</v>
      </c>
      <c r="E37" s="24">
        <v>0.885</v>
      </c>
      <c r="F37" s="24">
        <v>0.84</v>
      </c>
      <c r="G37" s="5"/>
    </row>
    <row r="38">
      <c r="A38" s="15" t="s">
        <v>40</v>
      </c>
      <c r="B38" s="9">
        <v>0.1283341581</v>
      </c>
      <c r="C38" s="24">
        <v>0.5007</v>
      </c>
      <c r="D38" s="24">
        <v>0.3094</v>
      </c>
      <c r="E38" s="24">
        <v>0.5662</v>
      </c>
      <c r="F38" s="24">
        <v>0.3499</v>
      </c>
      <c r="G38" s="5"/>
      <c r="I38" s="3" t="s">
        <v>2</v>
      </c>
      <c r="J38" s="1" t="s">
        <v>4</v>
      </c>
      <c r="K38" s="4" t="s">
        <v>6</v>
      </c>
      <c r="L38" s="4" t="s">
        <v>9</v>
      </c>
      <c r="M38" s="4" t="s">
        <v>12</v>
      </c>
      <c r="N38" s="4" t="s">
        <v>15</v>
      </c>
      <c r="O38" s="4" t="s">
        <v>18</v>
      </c>
    </row>
    <row r="39">
      <c r="A39" s="15" t="s">
        <v>41</v>
      </c>
      <c r="B39" s="9">
        <v>0.1069999816</v>
      </c>
      <c r="C39" s="24">
        <v>0.5459</v>
      </c>
      <c r="D39" s="24">
        <v>0.233</v>
      </c>
      <c r="E39" s="24">
        <v>0.6408</v>
      </c>
      <c r="F39" s="24">
        <v>0.2735</v>
      </c>
      <c r="G39" s="5"/>
      <c r="I39" s="18" t="s">
        <v>43</v>
      </c>
      <c r="J39" s="9">
        <v>0.1548910863</v>
      </c>
      <c r="K39" s="5">
        <v>1.066</v>
      </c>
      <c r="L39" s="5">
        <v>1.206</v>
      </c>
      <c r="M39" s="5">
        <v>1.418</v>
      </c>
      <c r="N39" s="5">
        <v>2.433</v>
      </c>
      <c r="O39" s="5">
        <v>1.395</v>
      </c>
    </row>
    <row r="40">
      <c r="A40" s="18" t="s">
        <v>43</v>
      </c>
      <c r="B40" s="19">
        <v>0.03976786278</v>
      </c>
      <c r="C40" s="24">
        <v>0.948</v>
      </c>
      <c r="D40" s="24">
        <v>0.431</v>
      </c>
      <c r="E40" s="24">
        <v>2.17</v>
      </c>
      <c r="F40" s="24">
        <v>0.987</v>
      </c>
      <c r="G40" s="5"/>
      <c r="I40" s="15" t="s">
        <v>44</v>
      </c>
      <c r="J40" s="9">
        <v>0.1909383996</v>
      </c>
      <c r="K40" s="5">
        <v>0.8795</v>
      </c>
      <c r="L40" s="5">
        <v>0.9745</v>
      </c>
      <c r="M40" s="5">
        <v>1.006</v>
      </c>
      <c r="N40" s="5">
        <v>1.669</v>
      </c>
      <c r="O40" s="5">
        <v>1.845</v>
      </c>
    </row>
    <row r="41">
      <c r="A41" s="15" t="s">
        <v>44</v>
      </c>
      <c r="B41" s="9">
        <v>0.05761847634</v>
      </c>
      <c r="C41" s="24">
        <v>2.35</v>
      </c>
      <c r="D41" s="24">
        <v>0.807</v>
      </c>
      <c r="E41" s="24">
        <v>2.82</v>
      </c>
      <c r="F41" s="24">
        <v>0.969</v>
      </c>
      <c r="G41" s="5"/>
      <c r="I41" s="21" t="s">
        <v>45</v>
      </c>
      <c r="J41" s="9">
        <v>0.2324619169</v>
      </c>
      <c r="K41" s="5">
        <v>0.8738</v>
      </c>
      <c r="L41" s="5">
        <v>0.8532</v>
      </c>
      <c r="M41" s="5">
        <v>0.8854</v>
      </c>
      <c r="N41" s="5">
        <v>0.9432</v>
      </c>
      <c r="O41" s="5">
        <v>0.9646</v>
      </c>
    </row>
    <row r="42">
      <c r="A42" s="21" t="s">
        <v>45</v>
      </c>
      <c r="B42" s="9">
        <v>0.08889691804</v>
      </c>
      <c r="C42" s="24">
        <v>0.414</v>
      </c>
      <c r="D42" s="24">
        <v>0.3735</v>
      </c>
      <c r="E42" s="24">
        <v>0.822</v>
      </c>
      <c r="F42" s="24">
        <v>0.7418</v>
      </c>
      <c r="G42" s="5"/>
      <c r="I42" s="23" t="s">
        <v>46</v>
      </c>
      <c r="J42" s="9">
        <v>0.1026992291</v>
      </c>
      <c r="K42" s="5">
        <v>0.9084</v>
      </c>
      <c r="L42" s="5">
        <v>0.9797</v>
      </c>
      <c r="M42" s="5">
        <v>1.034</v>
      </c>
      <c r="N42" s="5">
        <v>1.199</v>
      </c>
      <c r="O42" s="5">
        <v>1.511</v>
      </c>
    </row>
    <row r="43">
      <c r="A43" s="23" t="s">
        <v>46</v>
      </c>
      <c r="B43" s="9">
        <v>0.01937975817</v>
      </c>
      <c r="C43" s="24">
        <v>0.9206</v>
      </c>
      <c r="D43" s="24">
        <v>0.2081</v>
      </c>
      <c r="E43" s="24">
        <v>2.06</v>
      </c>
      <c r="F43" s="24">
        <v>0.466</v>
      </c>
      <c r="G43" s="5"/>
      <c r="I43" s="21" t="s">
        <v>47</v>
      </c>
      <c r="J43" s="9">
        <v>0.2700707078</v>
      </c>
      <c r="K43" s="5">
        <v>0.8155</v>
      </c>
      <c r="L43" s="5">
        <v>0.8124</v>
      </c>
      <c r="M43" s="5">
        <v>0.8359</v>
      </c>
      <c r="N43" s="5">
        <v>1.214</v>
      </c>
      <c r="O43" s="5">
        <v>2.96</v>
      </c>
    </row>
    <row r="44">
      <c r="A44" s="21" t="s">
        <v>47</v>
      </c>
      <c r="B44" s="9">
        <v>0.1396322598</v>
      </c>
      <c r="C44" s="24">
        <v>1.04</v>
      </c>
      <c r="D44" s="24">
        <v>0.424</v>
      </c>
      <c r="E44" s="24">
        <v>1.12</v>
      </c>
      <c r="F44" s="24">
        <v>0.458</v>
      </c>
      <c r="G44" s="5"/>
      <c r="K44" s="85" t="s">
        <v>6</v>
      </c>
      <c r="L44" s="85" t="s">
        <v>9</v>
      </c>
      <c r="M44" s="85" t="s">
        <v>12</v>
      </c>
    </row>
    <row r="45">
      <c r="I45" s="78" t="s">
        <v>114</v>
      </c>
      <c r="J45" s="79"/>
      <c r="K45" s="80">
        <f t="shared" ref="K45:O45" si="22">CORREL($J$39:$J$43,K39:K43)</f>
        <v>-0.5877556913</v>
      </c>
      <c r="L45" s="80">
        <f t="shared" si="22"/>
        <v>-0.6659982953</v>
      </c>
      <c r="M45" s="80">
        <f t="shared" si="22"/>
        <v>-0.5966251016</v>
      </c>
      <c r="N45" s="80">
        <f t="shared" si="22"/>
        <v>-0.3442406557</v>
      </c>
      <c r="O45" s="80">
        <f t="shared" si="22"/>
        <v>0.4924073298</v>
      </c>
    </row>
    <row r="46">
      <c r="A46" s="78" t="s">
        <v>109</v>
      </c>
      <c r="B46" s="79"/>
      <c r="C46" s="80">
        <f t="shared" ref="C46:F46" si="23">CORREL($B36:$B44,C36:C44)</f>
        <v>-0.4067138014</v>
      </c>
      <c r="D46" s="80">
        <f t="shared" si="23"/>
        <v>-0.1088928884</v>
      </c>
      <c r="E46" s="80">
        <f t="shared" si="23"/>
        <v>-0.7424216292</v>
      </c>
      <c r="F46" s="80">
        <f t="shared" si="23"/>
        <v>-0.5287818978</v>
      </c>
      <c r="G46" s="80"/>
      <c r="I46" s="81" t="s">
        <v>110</v>
      </c>
      <c r="J46" s="82"/>
      <c r="K46" s="83">
        <v>5.0</v>
      </c>
      <c r="L46" s="83">
        <v>5.0</v>
      </c>
      <c r="M46" s="83">
        <v>5.0</v>
      </c>
      <c r="N46" s="83">
        <v>5.0</v>
      </c>
      <c r="O46" s="83">
        <v>5.0</v>
      </c>
    </row>
    <row r="47">
      <c r="A47" s="81" t="s">
        <v>110</v>
      </c>
      <c r="B47" s="82"/>
      <c r="C47" s="83">
        <v>9.0</v>
      </c>
      <c r="D47" s="83">
        <v>9.0</v>
      </c>
      <c r="E47" s="83">
        <v>9.0</v>
      </c>
      <c r="F47" s="83">
        <v>9.0</v>
      </c>
      <c r="G47" s="83"/>
      <c r="I47" s="82" t="s">
        <v>111</v>
      </c>
      <c r="J47" s="82"/>
      <c r="K47" s="80">
        <f t="shared" ref="K47:O47" si="24">K46-2</f>
        <v>3</v>
      </c>
      <c r="L47" s="80">
        <f t="shared" si="24"/>
        <v>3</v>
      </c>
      <c r="M47" s="80">
        <f t="shared" si="24"/>
        <v>3</v>
      </c>
      <c r="N47" s="80">
        <f t="shared" si="24"/>
        <v>3</v>
      </c>
      <c r="O47" s="80">
        <f t="shared" si="24"/>
        <v>3</v>
      </c>
    </row>
    <row r="48">
      <c r="A48" s="82" t="s">
        <v>111</v>
      </c>
      <c r="B48" s="82"/>
      <c r="C48" s="80">
        <f t="shared" ref="C48:F48" si="25">C47-2</f>
        <v>7</v>
      </c>
      <c r="D48" s="80">
        <f t="shared" si="25"/>
        <v>7</v>
      </c>
      <c r="E48" s="80">
        <f t="shared" si="25"/>
        <v>7</v>
      </c>
      <c r="F48" s="80">
        <f t="shared" si="25"/>
        <v>7</v>
      </c>
      <c r="G48" s="80"/>
      <c r="I48" s="82" t="s">
        <v>112</v>
      </c>
      <c r="J48" s="82"/>
      <c r="K48" s="80">
        <f t="shared" ref="K48:O48" si="26">(ABS(K45)*SQRT(K46-2))/(SQRT(1-ABS(K45)^2))</f>
        <v>1.258311881</v>
      </c>
      <c r="L48" s="80">
        <f t="shared" si="26"/>
        <v>1.546401018</v>
      </c>
      <c r="M48" s="80">
        <f t="shared" si="26"/>
        <v>1.287674922</v>
      </c>
      <c r="N48" s="80">
        <f t="shared" si="26"/>
        <v>0.6350560103</v>
      </c>
      <c r="O48" s="80">
        <f t="shared" si="26"/>
        <v>0.9799045599</v>
      </c>
    </row>
    <row r="49">
      <c r="A49" s="82" t="s">
        <v>112</v>
      </c>
      <c r="B49" s="82"/>
      <c r="C49" s="80">
        <f t="shared" ref="C49:F49" si="27">(ABS(C46)*SQRT(C47-2))/(SQRT(1-ABS(C46)^2))</f>
        <v>1.177885113</v>
      </c>
      <c r="D49" s="80">
        <f t="shared" si="27"/>
        <v>0.2898269614</v>
      </c>
      <c r="E49" s="80">
        <f t="shared" si="27"/>
        <v>2.932029348</v>
      </c>
      <c r="F49" s="80">
        <f t="shared" si="27"/>
        <v>1.648321223</v>
      </c>
      <c r="G49" s="80"/>
      <c r="I49" s="82" t="s">
        <v>113</v>
      </c>
      <c r="J49" s="82"/>
      <c r="K49" s="80">
        <f t="shared" ref="K49:O49" si="28">TDIST(K48,K47,2)</f>
        <v>0.2972997589</v>
      </c>
      <c r="L49" s="80">
        <f t="shared" si="28"/>
        <v>0.2197365872</v>
      </c>
      <c r="M49" s="80">
        <f t="shared" si="28"/>
        <v>0.2882000455</v>
      </c>
      <c r="N49" s="80">
        <f t="shared" si="28"/>
        <v>0.5705165317</v>
      </c>
      <c r="O49" s="80">
        <f t="shared" si="28"/>
        <v>0.3993953824</v>
      </c>
    </row>
    <row r="50">
      <c r="A50" s="82" t="s">
        <v>113</v>
      </c>
      <c r="B50" s="82"/>
      <c r="C50" s="80">
        <f t="shared" ref="C50:F50" si="29">TDIST(C49,C48,2)</f>
        <v>0.2773309843</v>
      </c>
      <c r="D50" s="80">
        <f t="shared" si="29"/>
        <v>0.780345584</v>
      </c>
      <c r="E50" s="80">
        <f t="shared" si="29"/>
        <v>0.02196078479</v>
      </c>
      <c r="F50" s="80">
        <f t="shared" si="29"/>
        <v>0.1432768815</v>
      </c>
      <c r="G50" s="80"/>
    </row>
    <row r="51">
      <c r="I51" s="3" t="s">
        <v>2</v>
      </c>
      <c r="J51" s="1" t="s">
        <v>3</v>
      </c>
      <c r="K51" s="28" t="s">
        <v>55</v>
      </c>
      <c r="L51" s="28" t="s">
        <v>56</v>
      </c>
      <c r="M51" s="28" t="s">
        <v>57</v>
      </c>
      <c r="N51" s="28" t="s">
        <v>58</v>
      </c>
      <c r="O51" s="4"/>
    </row>
    <row r="52">
      <c r="A52" s="3" t="s">
        <v>2</v>
      </c>
      <c r="B52" s="1" t="s">
        <v>4</v>
      </c>
      <c r="C52" s="28" t="s">
        <v>55</v>
      </c>
      <c r="D52" s="28" t="s">
        <v>56</v>
      </c>
      <c r="E52" s="28" t="s">
        <v>57</v>
      </c>
      <c r="F52" s="28" t="s">
        <v>58</v>
      </c>
      <c r="G52" s="4"/>
      <c r="I52" s="8" t="s">
        <v>38</v>
      </c>
      <c r="J52" s="9">
        <v>0.1319780684</v>
      </c>
      <c r="K52" s="24">
        <v>0.3706</v>
      </c>
      <c r="L52" s="24">
        <v>0.1146</v>
      </c>
      <c r="M52" s="24">
        <v>1.26</v>
      </c>
      <c r="N52" s="24">
        <v>0.391</v>
      </c>
      <c r="O52" s="5"/>
    </row>
    <row r="53">
      <c r="A53" s="8" t="s">
        <v>38</v>
      </c>
      <c r="B53" s="9">
        <v>0.4267010049</v>
      </c>
      <c r="C53" s="24">
        <v>0.3706</v>
      </c>
      <c r="D53" s="24">
        <v>0.1146</v>
      </c>
      <c r="E53" s="24">
        <v>1.26</v>
      </c>
      <c r="F53" s="24">
        <v>0.391</v>
      </c>
      <c r="G53" s="5"/>
      <c r="I53" s="12" t="s">
        <v>39</v>
      </c>
      <c r="J53" s="13">
        <v>0.09552309187</v>
      </c>
      <c r="K53" s="24">
        <v>1.08</v>
      </c>
      <c r="L53" s="24">
        <v>1.02</v>
      </c>
      <c r="M53" s="24">
        <v>0.885</v>
      </c>
      <c r="N53" s="24">
        <v>0.84</v>
      </c>
      <c r="O53" s="5"/>
    </row>
    <row r="54">
      <c r="A54" s="12" t="s">
        <v>39</v>
      </c>
      <c r="B54" s="13">
        <v>0.1162389836</v>
      </c>
      <c r="C54" s="24">
        <v>1.08</v>
      </c>
      <c r="D54" s="24">
        <v>1.02</v>
      </c>
      <c r="E54" s="24">
        <v>0.885</v>
      </c>
      <c r="F54" s="24">
        <v>0.84</v>
      </c>
      <c r="G54" s="5"/>
      <c r="I54" s="15" t="s">
        <v>40</v>
      </c>
      <c r="J54" s="9">
        <v>0.1283341581</v>
      </c>
      <c r="K54" s="24">
        <v>0.5007</v>
      </c>
      <c r="L54" s="24">
        <v>0.3094</v>
      </c>
      <c r="M54" s="24">
        <v>0.5662</v>
      </c>
      <c r="N54" s="24">
        <v>0.3499</v>
      </c>
      <c r="O54" s="5"/>
    </row>
    <row r="55">
      <c r="A55" s="15" t="s">
        <v>40</v>
      </c>
      <c r="B55" s="9">
        <v>0.05728101169</v>
      </c>
      <c r="C55" s="24">
        <v>0.5007</v>
      </c>
      <c r="D55" s="24">
        <v>0.3094</v>
      </c>
      <c r="E55" s="24">
        <v>0.5662</v>
      </c>
      <c r="F55" s="24">
        <v>0.3499</v>
      </c>
      <c r="G55" s="5"/>
      <c r="I55" s="15" t="s">
        <v>41</v>
      </c>
      <c r="J55" s="9">
        <v>0.1069999816</v>
      </c>
      <c r="K55" s="24">
        <v>0.5459</v>
      </c>
      <c r="L55" s="24">
        <v>0.233</v>
      </c>
      <c r="M55" s="24">
        <v>0.6408</v>
      </c>
      <c r="N55" s="24">
        <v>0.2735</v>
      </c>
      <c r="O55" s="5"/>
    </row>
    <row r="56">
      <c r="A56" s="15" t="s">
        <v>41</v>
      </c>
      <c r="B56" s="9">
        <v>0.1942806734</v>
      </c>
      <c r="C56" s="24">
        <v>0.5459</v>
      </c>
      <c r="D56" s="24">
        <v>0.233</v>
      </c>
      <c r="E56" s="24">
        <v>0.6408</v>
      </c>
      <c r="F56" s="24">
        <v>0.2735</v>
      </c>
      <c r="G56" s="5"/>
      <c r="I56" s="5"/>
      <c r="J56" s="5"/>
      <c r="K56" s="5"/>
      <c r="L56" s="5"/>
      <c r="M56" s="4" t="s">
        <v>12</v>
      </c>
      <c r="N56" s="5"/>
      <c r="O56" s="5"/>
    </row>
    <row r="57">
      <c r="A57" s="18" t="s">
        <v>43</v>
      </c>
      <c r="B57" s="9">
        <v>0.09313138435</v>
      </c>
      <c r="C57" s="24">
        <v>0.948</v>
      </c>
      <c r="D57" s="24">
        <v>0.431</v>
      </c>
      <c r="E57" s="24">
        <v>2.17</v>
      </c>
      <c r="F57" s="24">
        <v>0.987</v>
      </c>
      <c r="G57" s="5"/>
      <c r="I57" s="78" t="s">
        <v>109</v>
      </c>
      <c r="J57" s="79"/>
      <c r="K57" s="80">
        <f t="shared" ref="K57:N57" si="30">CORREL($J52:$J55,K52:K55)</f>
        <v>-0.870445214</v>
      </c>
      <c r="L57" s="80">
        <f t="shared" si="30"/>
        <v>-0.7906033369</v>
      </c>
      <c r="M57" s="80">
        <f t="shared" si="30"/>
        <v>0.257724559</v>
      </c>
      <c r="N57" s="80">
        <f t="shared" si="30"/>
        <v>-0.6417741618</v>
      </c>
      <c r="O57" s="80"/>
    </row>
    <row r="58">
      <c r="A58" s="15" t="s">
        <v>44</v>
      </c>
      <c r="B58" s="9">
        <v>0.1909383996</v>
      </c>
      <c r="C58" s="24">
        <v>2.35</v>
      </c>
      <c r="D58" s="24">
        <v>0.807</v>
      </c>
      <c r="E58" s="24">
        <v>2.82</v>
      </c>
      <c r="F58" s="24">
        <v>0.969</v>
      </c>
      <c r="G58" s="5"/>
      <c r="I58" s="81" t="s">
        <v>110</v>
      </c>
      <c r="J58" s="82"/>
      <c r="K58" s="83">
        <v>4.0</v>
      </c>
      <c r="L58" s="83">
        <v>4.0</v>
      </c>
      <c r="M58" s="83">
        <v>4.0</v>
      </c>
      <c r="N58" s="83">
        <v>4.0</v>
      </c>
      <c r="O58" s="83"/>
    </row>
    <row r="59">
      <c r="A59" s="21" t="s">
        <v>45</v>
      </c>
      <c r="B59" s="9">
        <v>0.2324619169</v>
      </c>
      <c r="C59" s="24">
        <v>0.414</v>
      </c>
      <c r="D59" s="24">
        <v>0.3735</v>
      </c>
      <c r="E59" s="24">
        <v>0.822</v>
      </c>
      <c r="F59" s="24">
        <v>0.7418</v>
      </c>
      <c r="G59" s="5"/>
      <c r="I59" s="82" t="s">
        <v>111</v>
      </c>
      <c r="J59" s="82"/>
      <c r="K59" s="80">
        <f t="shared" ref="K59:N59" si="31">K58-2</f>
        <v>2</v>
      </c>
      <c r="L59" s="80">
        <f t="shared" si="31"/>
        <v>2</v>
      </c>
      <c r="M59" s="80">
        <f t="shared" si="31"/>
        <v>2</v>
      </c>
      <c r="N59" s="80">
        <f t="shared" si="31"/>
        <v>2</v>
      </c>
      <c r="O59" s="80"/>
    </row>
    <row r="60">
      <c r="A60" s="23" t="s">
        <v>46</v>
      </c>
      <c r="B60" s="9">
        <v>0.06601541229</v>
      </c>
      <c r="C60" s="24">
        <v>0.9206</v>
      </c>
      <c r="D60" s="24">
        <v>0.2081</v>
      </c>
      <c r="E60" s="24">
        <v>2.06</v>
      </c>
      <c r="F60" s="24">
        <v>0.466</v>
      </c>
      <c r="G60" s="5"/>
      <c r="I60" s="82" t="s">
        <v>112</v>
      </c>
      <c r="J60" s="82"/>
      <c r="K60" s="80">
        <f t="shared" ref="K60:N60" si="32">(ABS(K57)*SQRT(K58-2))/(SQRT(1-ABS(K57)^2))</f>
        <v>2.500674773</v>
      </c>
      <c r="L60" s="80">
        <f t="shared" si="32"/>
        <v>1.825950785</v>
      </c>
      <c r="M60" s="80">
        <f t="shared" si="32"/>
        <v>0.3772206738</v>
      </c>
      <c r="N60" s="80">
        <f t="shared" si="32"/>
        <v>1.183483109</v>
      </c>
      <c r="O60" s="80"/>
    </row>
    <row r="61">
      <c r="A61" s="21" t="s">
        <v>47</v>
      </c>
      <c r="B61" s="9">
        <v>0.2700707078</v>
      </c>
      <c r="C61" s="24">
        <v>1.04</v>
      </c>
      <c r="D61" s="24">
        <v>0.424</v>
      </c>
      <c r="E61" s="24">
        <v>1.12</v>
      </c>
      <c r="F61" s="24">
        <v>0.458</v>
      </c>
      <c r="G61" s="5"/>
      <c r="I61" s="82" t="s">
        <v>113</v>
      </c>
      <c r="J61" s="82"/>
      <c r="K61" s="80">
        <f t="shared" ref="K61:N61" si="33">TDIST(K60,K59,2)</f>
        <v>0.129554786</v>
      </c>
      <c r="L61" s="80">
        <f t="shared" si="33"/>
        <v>0.2093966631</v>
      </c>
      <c r="M61" s="80">
        <f t="shared" si="33"/>
        <v>0.742275441</v>
      </c>
      <c r="N61" s="80">
        <f t="shared" si="33"/>
        <v>0.3582258382</v>
      </c>
      <c r="O61" s="80"/>
    </row>
    <row r="63">
      <c r="A63" s="78" t="s">
        <v>114</v>
      </c>
      <c r="B63" s="79"/>
      <c r="C63" s="80">
        <f t="shared" ref="C63:F63" si="34">CORREL($B53:$B61,C53:C61)</f>
        <v>-0.1773118332</v>
      </c>
      <c r="D63" s="80">
        <f t="shared" si="34"/>
        <v>-0.2791526736</v>
      </c>
      <c r="E63" s="80">
        <f t="shared" si="34"/>
        <v>-0.1224969885</v>
      </c>
      <c r="F63" s="80">
        <f t="shared" si="34"/>
        <v>-0.2319467351</v>
      </c>
      <c r="G63" s="80"/>
      <c r="I63" s="3" t="s">
        <v>2</v>
      </c>
      <c r="J63" s="1" t="s">
        <v>3</v>
      </c>
      <c r="K63" s="28" t="s">
        <v>55</v>
      </c>
      <c r="L63" s="28" t="s">
        <v>56</v>
      </c>
      <c r="M63" s="28" t="s">
        <v>57</v>
      </c>
      <c r="N63" s="28" t="s">
        <v>58</v>
      </c>
      <c r="O63" s="4"/>
    </row>
    <row r="64">
      <c r="A64" s="81" t="s">
        <v>110</v>
      </c>
      <c r="B64" s="82"/>
      <c r="C64" s="83">
        <v>9.0</v>
      </c>
      <c r="D64" s="83">
        <v>9.0</v>
      </c>
      <c r="E64" s="83">
        <v>9.0</v>
      </c>
      <c r="F64" s="83">
        <v>9.0</v>
      </c>
      <c r="G64" s="83"/>
      <c r="I64" s="18" t="s">
        <v>43</v>
      </c>
      <c r="J64" s="19">
        <v>0.1466949696</v>
      </c>
      <c r="K64" s="24">
        <v>0.948</v>
      </c>
      <c r="L64" s="24">
        <v>0.431</v>
      </c>
      <c r="M64" s="24">
        <v>2.17</v>
      </c>
      <c r="N64" s="24">
        <v>0.987</v>
      </c>
      <c r="O64" s="5"/>
    </row>
    <row r="65">
      <c r="A65" s="82" t="s">
        <v>111</v>
      </c>
      <c r="B65" s="82"/>
      <c r="C65" s="80">
        <f t="shared" ref="C65:F65" si="35">C64-2</f>
        <v>7</v>
      </c>
      <c r="D65" s="80">
        <f t="shared" si="35"/>
        <v>7</v>
      </c>
      <c r="E65" s="80">
        <f t="shared" si="35"/>
        <v>7</v>
      </c>
      <c r="F65" s="80">
        <f t="shared" si="35"/>
        <v>7</v>
      </c>
      <c r="G65" s="80"/>
      <c r="I65" s="15" t="s">
        <v>44</v>
      </c>
      <c r="J65" s="9">
        <v>0.1483577846</v>
      </c>
      <c r="K65" s="24">
        <v>2.35</v>
      </c>
      <c r="L65" s="24">
        <v>0.807</v>
      </c>
      <c r="M65" s="24">
        <v>2.82</v>
      </c>
      <c r="N65" s="24">
        <v>0.969</v>
      </c>
      <c r="O65" s="5"/>
    </row>
    <row r="66">
      <c r="A66" s="82" t="s">
        <v>112</v>
      </c>
      <c r="B66" s="82"/>
      <c r="C66" s="80">
        <f t="shared" ref="C66:F66" si="36">(ABS(C63)*SQRT(C64-2))/(SQRT(1-ABS(C63)^2))</f>
        <v>0.476676081</v>
      </c>
      <c r="D66" s="80">
        <f t="shared" si="36"/>
        <v>0.7691445627</v>
      </c>
      <c r="E66" s="80">
        <f t="shared" si="36"/>
        <v>0.3265558978</v>
      </c>
      <c r="F66" s="80">
        <f t="shared" si="36"/>
        <v>0.6308783856</v>
      </c>
      <c r="G66" s="80"/>
      <c r="I66" s="21" t="s">
        <v>45</v>
      </c>
      <c r="J66" s="9">
        <v>0.1907224327</v>
      </c>
      <c r="K66" s="24">
        <v>0.414</v>
      </c>
      <c r="L66" s="24">
        <v>0.3735</v>
      </c>
      <c r="M66" s="24">
        <v>0.822</v>
      </c>
      <c r="N66" s="24">
        <v>0.7418</v>
      </c>
      <c r="O66" s="5"/>
    </row>
    <row r="67">
      <c r="A67" s="82" t="s">
        <v>113</v>
      </c>
      <c r="B67" s="82"/>
      <c r="C67" s="80">
        <f t="shared" ref="C67:F67" si="37">TDIST(C66,C65,2)</f>
        <v>0.6481136345</v>
      </c>
      <c r="D67" s="87">
        <f t="shared" si="37"/>
        <v>0.4669615161</v>
      </c>
      <c r="E67" s="80">
        <f t="shared" si="37"/>
        <v>0.7535506573</v>
      </c>
      <c r="F67" s="87">
        <f t="shared" si="37"/>
        <v>0.548156706</v>
      </c>
      <c r="G67" s="80"/>
      <c r="I67" s="23" t="s">
        <v>46</v>
      </c>
      <c r="J67" s="9">
        <v>0.06382867337</v>
      </c>
      <c r="K67" s="24">
        <v>0.9206</v>
      </c>
      <c r="L67" s="24">
        <v>0.2081</v>
      </c>
      <c r="M67" s="24">
        <v>2.06</v>
      </c>
      <c r="N67" s="24">
        <v>0.466</v>
      </c>
      <c r="O67" s="5"/>
    </row>
    <row r="68">
      <c r="I68" s="21" t="s">
        <v>47</v>
      </c>
      <c r="J68" s="9">
        <v>0.2001917725</v>
      </c>
      <c r="K68" s="24">
        <v>1.04</v>
      </c>
      <c r="L68" s="24">
        <v>0.424</v>
      </c>
      <c r="M68" s="24">
        <v>1.12</v>
      </c>
      <c r="N68" s="24">
        <v>0.458</v>
      </c>
      <c r="O68" s="5"/>
    </row>
    <row r="69">
      <c r="K69" s="85"/>
      <c r="L69" s="85"/>
      <c r="M69" s="85"/>
    </row>
    <row r="70">
      <c r="I70" s="78" t="s">
        <v>109</v>
      </c>
      <c r="J70" s="79"/>
      <c r="K70" s="80">
        <f t="shared" ref="K70:N70" si="38">CORREL($J64:$J68,K64:K68)</f>
        <v>-0.1094076998</v>
      </c>
      <c r="L70" s="80">
        <f t="shared" si="38"/>
        <v>0.3359504803</v>
      </c>
      <c r="M70" s="80">
        <f t="shared" si="38"/>
        <v>-0.5642666722</v>
      </c>
      <c r="N70" s="80">
        <f t="shared" si="38"/>
        <v>0.1497010412</v>
      </c>
      <c r="O70" s="80"/>
    </row>
    <row r="71">
      <c r="I71" s="81" t="s">
        <v>110</v>
      </c>
      <c r="J71" s="82"/>
      <c r="K71" s="83">
        <v>5.0</v>
      </c>
      <c r="L71" s="83">
        <v>5.0</v>
      </c>
      <c r="M71" s="83">
        <v>5.0</v>
      </c>
      <c r="N71" s="83">
        <v>5.0</v>
      </c>
      <c r="O71" s="83"/>
    </row>
    <row r="72">
      <c r="I72" s="82" t="s">
        <v>111</v>
      </c>
      <c r="J72" s="82"/>
      <c r="K72" s="80">
        <f t="shared" ref="K72:N72" si="39">K71-2</f>
        <v>3</v>
      </c>
      <c r="L72" s="80">
        <f t="shared" si="39"/>
        <v>3</v>
      </c>
      <c r="M72" s="80">
        <f t="shared" si="39"/>
        <v>3</v>
      </c>
      <c r="N72" s="80">
        <f t="shared" si="39"/>
        <v>3</v>
      </c>
      <c r="O72" s="80"/>
    </row>
    <row r="73">
      <c r="I73" s="82" t="s">
        <v>112</v>
      </c>
      <c r="J73" s="82"/>
      <c r="K73" s="80">
        <f t="shared" ref="K73:N73" si="40">(ABS(K70)*SQRT(K71-2))/(SQRT(1-ABS(K70)^2))</f>
        <v>0.1906441393</v>
      </c>
      <c r="L73" s="80">
        <f t="shared" si="40"/>
        <v>0.6177894391</v>
      </c>
      <c r="M73" s="80">
        <f t="shared" si="40"/>
        <v>1.183802469</v>
      </c>
      <c r="N73" s="80">
        <f t="shared" si="40"/>
        <v>0.2622449672</v>
      </c>
      <c r="O73" s="80"/>
    </row>
    <row r="74">
      <c r="I74" s="82" t="s">
        <v>113</v>
      </c>
      <c r="J74" s="82"/>
      <c r="K74" s="80">
        <f t="shared" ref="K74:N74" si="41">TDIST(K73,K72,2)</f>
        <v>0.8609762002</v>
      </c>
      <c r="L74" s="80">
        <f t="shared" si="41"/>
        <v>0.5804426777</v>
      </c>
      <c r="M74" s="80">
        <f t="shared" si="41"/>
        <v>0.3217458533</v>
      </c>
      <c r="N74" s="80">
        <f t="shared" si="41"/>
        <v>0.8101090505</v>
      </c>
      <c r="O74" s="80"/>
    </row>
    <row r="76">
      <c r="I76" s="3" t="s">
        <v>2</v>
      </c>
      <c r="J76" s="1" t="s">
        <v>4</v>
      </c>
      <c r="K76" s="28" t="s">
        <v>55</v>
      </c>
      <c r="L76" s="28" t="s">
        <v>56</v>
      </c>
      <c r="M76" s="28" t="s">
        <v>57</v>
      </c>
      <c r="N76" s="28" t="s">
        <v>58</v>
      </c>
      <c r="O76" s="4"/>
    </row>
    <row r="77">
      <c r="I77" s="8" t="s">
        <v>38</v>
      </c>
      <c r="J77" s="9">
        <v>0.4267010049</v>
      </c>
      <c r="K77" s="24">
        <v>0.3706</v>
      </c>
      <c r="L77" s="24">
        <v>0.1146</v>
      </c>
      <c r="M77" s="24">
        <v>1.26</v>
      </c>
      <c r="N77" s="24">
        <v>0.391</v>
      </c>
      <c r="O77" s="5"/>
    </row>
    <row r="78">
      <c r="I78" s="12" t="s">
        <v>39</v>
      </c>
      <c r="J78" s="13">
        <v>0.1307559024</v>
      </c>
      <c r="K78" s="24">
        <v>1.08</v>
      </c>
      <c r="L78" s="24">
        <v>1.02</v>
      </c>
      <c r="M78" s="24">
        <v>0.885</v>
      </c>
      <c r="N78" s="24">
        <v>0.84</v>
      </c>
      <c r="O78" s="5"/>
    </row>
    <row r="79">
      <c r="I79" s="15" t="s">
        <v>40</v>
      </c>
      <c r="J79" s="9">
        <v>0.1700325325</v>
      </c>
      <c r="K79" s="24">
        <v>0.5007</v>
      </c>
      <c r="L79" s="24">
        <v>0.3094</v>
      </c>
      <c r="M79" s="24">
        <v>0.5662</v>
      </c>
      <c r="N79" s="24">
        <v>0.3499</v>
      </c>
      <c r="O79" s="5"/>
    </row>
    <row r="80">
      <c r="I80" s="15" t="s">
        <v>41</v>
      </c>
      <c r="J80" s="9">
        <v>0.1942806734</v>
      </c>
      <c r="K80" s="24">
        <v>0.5459</v>
      </c>
      <c r="L80" s="24">
        <v>0.233</v>
      </c>
      <c r="M80" s="24">
        <v>0.6408</v>
      </c>
      <c r="N80" s="24">
        <v>0.2735</v>
      </c>
      <c r="O80" s="5"/>
    </row>
    <row r="82">
      <c r="I82" s="78" t="s">
        <v>109</v>
      </c>
      <c r="J82" s="79"/>
      <c r="K82" s="80">
        <f t="shared" ref="K82:N82" si="42">CORREL($J77:$J80,K77:K80)</f>
        <v>-0.6782735704</v>
      </c>
      <c r="L82" s="80">
        <f t="shared" si="42"/>
        <v>-0.6502036943</v>
      </c>
      <c r="M82" s="80">
        <f t="shared" si="42"/>
        <v>0.8127715297</v>
      </c>
      <c r="N82" s="80">
        <f t="shared" si="42"/>
        <v>-0.37165089</v>
      </c>
      <c r="O82" s="80"/>
    </row>
    <row r="83">
      <c r="I83" s="81" t="s">
        <v>110</v>
      </c>
      <c r="J83" s="82"/>
      <c r="K83" s="83">
        <v>4.0</v>
      </c>
      <c r="L83" s="83">
        <v>4.0</v>
      </c>
      <c r="M83" s="83">
        <v>4.0</v>
      </c>
      <c r="N83" s="83">
        <v>4.0</v>
      </c>
      <c r="O83" s="83"/>
    </row>
    <row r="84">
      <c r="I84" s="82" t="s">
        <v>111</v>
      </c>
      <c r="J84" s="82"/>
      <c r="K84" s="80">
        <f t="shared" ref="K84:N84" si="43">K83-2</f>
        <v>2</v>
      </c>
      <c r="L84" s="80">
        <f t="shared" si="43"/>
        <v>2</v>
      </c>
      <c r="M84" s="80">
        <f t="shared" si="43"/>
        <v>2</v>
      </c>
      <c r="N84" s="80">
        <f t="shared" si="43"/>
        <v>2</v>
      </c>
      <c r="O84" s="80"/>
    </row>
    <row r="85">
      <c r="I85" s="82" t="s">
        <v>112</v>
      </c>
      <c r="J85" s="82"/>
      <c r="K85" s="80">
        <f t="shared" ref="K85:N85" si="44">(ABS(K82)*SQRT(K83-2))/(SQRT(1-ABS(K82)^2))</f>
        <v>1.305404619</v>
      </c>
      <c r="L85" s="80">
        <f t="shared" si="44"/>
        <v>1.210286095</v>
      </c>
      <c r="M85" s="80">
        <f t="shared" si="44"/>
        <v>1.972995069</v>
      </c>
      <c r="N85" s="80">
        <f t="shared" si="44"/>
        <v>0.5661452632</v>
      </c>
      <c r="O85" s="80"/>
    </row>
    <row r="86">
      <c r="I86" s="82" t="s">
        <v>113</v>
      </c>
      <c r="J86" s="82"/>
      <c r="K86" s="80">
        <f t="shared" ref="K86:N86" si="45">TDIST(K85,K84,2)</f>
        <v>0.3217264296</v>
      </c>
      <c r="L86" s="80">
        <f t="shared" si="45"/>
        <v>0.3497963057</v>
      </c>
      <c r="M86" s="80">
        <f t="shared" si="45"/>
        <v>0.1872284703</v>
      </c>
      <c r="N86" s="80">
        <f t="shared" si="45"/>
        <v>0.62834911</v>
      </c>
      <c r="O86" s="80"/>
    </row>
    <row r="88">
      <c r="I88" s="3" t="s">
        <v>2</v>
      </c>
      <c r="J88" s="1" t="s">
        <v>4</v>
      </c>
      <c r="K88" s="28" t="s">
        <v>55</v>
      </c>
      <c r="L88" s="28" t="s">
        <v>56</v>
      </c>
      <c r="M88" s="28" t="s">
        <v>57</v>
      </c>
      <c r="N88" s="28" t="s">
        <v>58</v>
      </c>
      <c r="O88" s="4"/>
    </row>
    <row r="89">
      <c r="I89" s="18" t="s">
        <v>43</v>
      </c>
      <c r="J89" s="9">
        <v>0.1548910863</v>
      </c>
      <c r="K89" s="24">
        <v>0.948</v>
      </c>
      <c r="L89" s="24">
        <v>0.431</v>
      </c>
      <c r="M89" s="24">
        <v>2.17</v>
      </c>
      <c r="N89" s="24">
        <v>0.987</v>
      </c>
      <c r="O89" s="5"/>
    </row>
    <row r="90">
      <c r="I90" s="15" t="s">
        <v>44</v>
      </c>
      <c r="J90" s="9">
        <v>0.1909383996</v>
      </c>
      <c r="K90" s="24">
        <v>2.35</v>
      </c>
      <c r="L90" s="24">
        <v>0.807</v>
      </c>
      <c r="M90" s="24">
        <v>2.82</v>
      </c>
      <c r="N90" s="24">
        <v>0.969</v>
      </c>
      <c r="O90" s="5"/>
    </row>
    <row r="91">
      <c r="I91" s="21" t="s">
        <v>45</v>
      </c>
      <c r="J91" s="9">
        <v>0.2324619169</v>
      </c>
      <c r="K91" s="24">
        <v>0.414</v>
      </c>
      <c r="L91" s="24">
        <v>0.3735</v>
      </c>
      <c r="M91" s="24">
        <v>0.822</v>
      </c>
      <c r="N91" s="24">
        <v>0.7418</v>
      </c>
      <c r="O91" s="5"/>
    </row>
    <row r="92">
      <c r="I92" s="23" t="s">
        <v>46</v>
      </c>
      <c r="J92" s="9">
        <v>0.1026992291</v>
      </c>
      <c r="K92" s="24">
        <v>0.9206</v>
      </c>
      <c r="L92" s="24">
        <v>0.2081</v>
      </c>
      <c r="M92" s="24">
        <v>2.06</v>
      </c>
      <c r="N92" s="24">
        <v>0.466</v>
      </c>
      <c r="O92" s="5"/>
    </row>
    <row r="93">
      <c r="I93" s="21" t="s">
        <v>47</v>
      </c>
      <c r="J93" s="9">
        <v>0.2700707078</v>
      </c>
      <c r="K93" s="24">
        <v>1.04</v>
      </c>
      <c r="L93" s="24">
        <v>0.424</v>
      </c>
      <c r="M93" s="24">
        <v>1.12</v>
      </c>
      <c r="N93" s="24">
        <v>0.458</v>
      </c>
      <c r="O93" s="5"/>
    </row>
    <row r="94">
      <c r="K94" s="85" t="s">
        <v>6</v>
      </c>
      <c r="L94" s="85" t="s">
        <v>9</v>
      </c>
      <c r="M94" s="85" t="s">
        <v>12</v>
      </c>
    </row>
    <row r="95">
      <c r="I95" s="78" t="s">
        <v>114</v>
      </c>
      <c r="J95" s="79"/>
      <c r="K95" s="80">
        <f t="shared" ref="K95:N95" si="46">CORREL($J89:$J93,K89:K93)</f>
        <v>-0.06252592648</v>
      </c>
      <c r="L95" s="80">
        <f t="shared" si="46"/>
        <v>0.2926679648</v>
      </c>
      <c r="M95" s="80">
        <f t="shared" si="46"/>
        <v>-0.6129720118</v>
      </c>
      <c r="N95" s="80">
        <f t="shared" si="46"/>
        <v>-0.1040714974</v>
      </c>
      <c r="O95" s="80"/>
    </row>
    <row r="96">
      <c r="I96" s="81" t="s">
        <v>110</v>
      </c>
      <c r="J96" s="82"/>
      <c r="K96" s="83">
        <v>5.0</v>
      </c>
      <c r="L96" s="83">
        <v>5.0</v>
      </c>
      <c r="M96" s="83">
        <v>5.0</v>
      </c>
      <c r="N96" s="83">
        <v>5.0</v>
      </c>
      <c r="O96" s="83"/>
    </row>
    <row r="97">
      <c r="I97" s="82" t="s">
        <v>111</v>
      </c>
      <c r="J97" s="82"/>
      <c r="K97" s="80">
        <f t="shared" ref="K97:N97" si="47">K96-2</f>
        <v>3</v>
      </c>
      <c r="L97" s="80">
        <f t="shared" si="47"/>
        <v>3</v>
      </c>
      <c r="M97" s="80">
        <f t="shared" si="47"/>
        <v>3</v>
      </c>
      <c r="N97" s="80">
        <f t="shared" si="47"/>
        <v>3</v>
      </c>
      <c r="O97" s="80"/>
    </row>
    <row r="98">
      <c r="I98" s="82" t="s">
        <v>112</v>
      </c>
      <c r="J98" s="82"/>
      <c r="K98" s="80">
        <f t="shared" ref="K98:N98" si="48">(ABS(K95)*SQRT(K96-2))/(SQRT(1-ABS(K95)^2))</f>
        <v>0.1085103994</v>
      </c>
      <c r="L98" s="80">
        <f t="shared" si="48"/>
        <v>0.5301278959</v>
      </c>
      <c r="M98" s="80">
        <f t="shared" si="48"/>
        <v>1.343744409</v>
      </c>
      <c r="N98" s="80">
        <f t="shared" si="48"/>
        <v>0.1812412942</v>
      </c>
      <c r="O98" s="80"/>
    </row>
    <row r="99">
      <c r="I99" s="82" t="s">
        <v>113</v>
      </c>
      <c r="J99" s="82"/>
      <c r="K99" s="80">
        <f t="shared" ref="K99:N99" si="49">TDIST(K98,K97,2)</f>
        <v>0.9204414211</v>
      </c>
      <c r="L99" s="80">
        <f t="shared" si="49"/>
        <v>0.632753771</v>
      </c>
      <c r="M99" s="80">
        <f t="shared" si="49"/>
        <v>0.2716250548</v>
      </c>
      <c r="N99" s="80">
        <f t="shared" si="49"/>
        <v>0.8677316404</v>
      </c>
      <c r="O99" s="80"/>
    </row>
    <row r="103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</row>
    <row r="104">
      <c r="A104" s="3" t="s">
        <v>2</v>
      </c>
      <c r="B104" s="92" t="s">
        <v>50</v>
      </c>
      <c r="C104" s="4" t="s">
        <v>6</v>
      </c>
      <c r="D104" s="4" t="s">
        <v>9</v>
      </c>
      <c r="E104" s="4" t="s">
        <v>12</v>
      </c>
      <c r="F104" s="4" t="s">
        <v>15</v>
      </c>
      <c r="G104" s="4" t="s">
        <v>18</v>
      </c>
      <c r="H104" s="1" t="s">
        <v>115</v>
      </c>
      <c r="I104" s="3" t="s">
        <v>2</v>
      </c>
      <c r="J104" s="92" t="s">
        <v>50</v>
      </c>
      <c r="K104" s="4" t="s">
        <v>6</v>
      </c>
      <c r="L104" s="4" t="s">
        <v>9</v>
      </c>
      <c r="M104" s="4" t="s">
        <v>12</v>
      </c>
      <c r="N104" s="4" t="s">
        <v>15</v>
      </c>
      <c r="O104" s="4" t="s">
        <v>18</v>
      </c>
    </row>
    <row r="105">
      <c r="A105" s="8" t="s">
        <v>38</v>
      </c>
      <c r="B105" s="92">
        <v>0.1774971219072052</v>
      </c>
      <c r="C105" s="5">
        <v>0.6905</v>
      </c>
      <c r="D105" s="5">
        <v>0.6494</v>
      </c>
      <c r="E105" s="5">
        <v>0.6725</v>
      </c>
      <c r="F105" s="5">
        <v>1.065</v>
      </c>
      <c r="G105" s="5">
        <v>1.06</v>
      </c>
      <c r="I105" s="8" t="s">
        <v>38</v>
      </c>
      <c r="J105" s="92">
        <v>0.1774971219072052</v>
      </c>
      <c r="K105" s="5">
        <v>0.6905</v>
      </c>
      <c r="L105" s="5">
        <v>0.6494</v>
      </c>
      <c r="M105" s="5">
        <v>0.6725</v>
      </c>
      <c r="N105" s="5">
        <v>1.065</v>
      </c>
      <c r="O105" s="5">
        <v>1.06</v>
      </c>
    </row>
    <row r="106">
      <c r="A106" s="12" t="s">
        <v>39</v>
      </c>
      <c r="B106" s="92">
        <v>0.24839518369828134</v>
      </c>
      <c r="C106" s="5">
        <v>0.869</v>
      </c>
      <c r="D106" s="5">
        <v>0.9937</v>
      </c>
      <c r="E106" s="5">
        <v>0.9929</v>
      </c>
      <c r="F106" s="5">
        <v>0.7055</v>
      </c>
      <c r="G106" s="5">
        <v>0.7347</v>
      </c>
      <c r="I106" s="12" t="s">
        <v>39</v>
      </c>
      <c r="J106" s="92">
        <v>0.24839518369828134</v>
      </c>
      <c r="K106" s="5">
        <v>0.869</v>
      </c>
      <c r="L106" s="5">
        <v>0.9937</v>
      </c>
      <c r="M106" s="5">
        <v>0.9929</v>
      </c>
      <c r="N106" s="5">
        <v>0.7055</v>
      </c>
      <c r="O106" s="5">
        <v>0.7347</v>
      </c>
    </row>
    <row r="107">
      <c r="A107" s="15" t="s">
        <v>40</v>
      </c>
      <c r="B107" s="92">
        <v>0.15424366083848098</v>
      </c>
      <c r="C107" s="5">
        <v>0.9722</v>
      </c>
      <c r="D107" s="5">
        <v>0.9113</v>
      </c>
      <c r="E107" s="5">
        <v>0.8292</v>
      </c>
      <c r="F107" s="5">
        <v>0.688</v>
      </c>
      <c r="G107" s="5">
        <v>0.7082</v>
      </c>
      <c r="I107" s="15" t="s">
        <v>40</v>
      </c>
      <c r="J107" s="92">
        <v>0.15424366083848098</v>
      </c>
      <c r="K107" s="5">
        <v>0.9722</v>
      </c>
      <c r="L107" s="5">
        <v>0.9113</v>
      </c>
      <c r="M107" s="5">
        <v>0.8292</v>
      </c>
      <c r="N107" s="5">
        <v>0.688</v>
      </c>
      <c r="O107" s="5">
        <v>0.7082</v>
      </c>
    </row>
    <row r="108">
      <c r="A108" s="15" t="s">
        <v>41</v>
      </c>
      <c r="B108" s="92">
        <v>0.14559684277323293</v>
      </c>
      <c r="C108" s="5">
        <v>0.856</v>
      </c>
      <c r="D108" s="5">
        <v>0.7369</v>
      </c>
      <c r="E108" s="5">
        <v>0.7154</v>
      </c>
      <c r="F108" s="5">
        <v>1.052</v>
      </c>
      <c r="G108" s="5">
        <v>1.188</v>
      </c>
      <c r="I108" s="15" t="s">
        <v>41</v>
      </c>
      <c r="J108" s="92">
        <v>0.14559684277323293</v>
      </c>
      <c r="K108" s="5">
        <v>0.856</v>
      </c>
      <c r="L108" s="5">
        <v>0.7369</v>
      </c>
      <c r="M108" s="5">
        <v>0.7154</v>
      </c>
      <c r="N108" s="5">
        <v>1.052</v>
      </c>
      <c r="O108" s="5">
        <v>1.188</v>
      </c>
    </row>
    <row r="109">
      <c r="A109" s="18" t="s">
        <v>43</v>
      </c>
      <c r="B109" s="92">
        <v>0.0589472885522533</v>
      </c>
      <c r="C109" s="5">
        <v>1.066</v>
      </c>
      <c r="D109" s="5">
        <v>1.206</v>
      </c>
      <c r="E109" s="5">
        <v>1.418</v>
      </c>
      <c r="F109" s="5">
        <v>2.433</v>
      </c>
      <c r="G109" s="5">
        <v>1.395</v>
      </c>
      <c r="I109" s="5"/>
      <c r="J109" s="5"/>
      <c r="K109" s="5"/>
      <c r="L109" s="5"/>
      <c r="M109" s="4" t="s">
        <v>12</v>
      </c>
      <c r="N109" s="5"/>
      <c r="O109" s="5"/>
    </row>
    <row r="110">
      <c r="A110" s="15" t="s">
        <v>44</v>
      </c>
      <c r="B110" s="92">
        <v>0.06537200167157688</v>
      </c>
      <c r="C110" s="5">
        <v>0.8795</v>
      </c>
      <c r="D110" s="5">
        <v>0.9745</v>
      </c>
      <c r="E110" s="5">
        <v>1.006</v>
      </c>
      <c r="F110" s="5">
        <v>1.669</v>
      </c>
      <c r="G110" s="5">
        <v>1.845</v>
      </c>
      <c r="I110" s="78" t="s">
        <v>109</v>
      </c>
      <c r="J110" s="79"/>
      <c r="K110" s="80">
        <f t="shared" ref="K110:O110" si="50">CORREL($J105:$J108,K105:K108)</f>
        <v>-0.1004593853</v>
      </c>
      <c r="L110" s="80">
        <f t="shared" si="50"/>
        <v>0.5806290121</v>
      </c>
      <c r="M110" s="80">
        <f t="shared" si="50"/>
        <v>0.7820085964</v>
      </c>
      <c r="N110" s="80">
        <f t="shared" si="50"/>
        <v>-0.4567403588</v>
      </c>
      <c r="O110" s="80">
        <f t="shared" si="50"/>
        <v>-0.5037656601</v>
      </c>
    </row>
    <row r="111">
      <c r="A111" s="21" t="s">
        <v>45</v>
      </c>
      <c r="B111" s="92">
        <v>0.1075591262264111</v>
      </c>
      <c r="C111" s="5">
        <v>0.8738</v>
      </c>
      <c r="D111" s="5">
        <v>0.8532</v>
      </c>
      <c r="E111" s="5">
        <v>0.8854</v>
      </c>
      <c r="F111" s="5">
        <v>0.9432</v>
      </c>
      <c r="G111" s="5">
        <v>0.9646</v>
      </c>
      <c r="I111" s="81" t="s">
        <v>110</v>
      </c>
      <c r="J111" s="82"/>
      <c r="K111" s="83">
        <v>4.0</v>
      </c>
      <c r="L111" s="83">
        <v>4.0</v>
      </c>
      <c r="M111" s="83">
        <v>4.0</v>
      </c>
      <c r="N111" s="83">
        <v>4.0</v>
      </c>
      <c r="O111" s="83">
        <v>4.0</v>
      </c>
    </row>
    <row r="112">
      <c r="A112" s="23" t="s">
        <v>46</v>
      </c>
      <c r="B112" s="92">
        <v>0.026304291836906135</v>
      </c>
      <c r="C112" s="5">
        <v>0.9084</v>
      </c>
      <c r="D112" s="5">
        <v>0.9797</v>
      </c>
      <c r="E112" s="5">
        <v>1.034</v>
      </c>
      <c r="F112" s="5">
        <v>1.199</v>
      </c>
      <c r="G112" s="5">
        <v>1.511</v>
      </c>
      <c r="I112" s="82" t="s">
        <v>111</v>
      </c>
      <c r="J112" s="82"/>
      <c r="K112" s="80">
        <f t="shared" ref="K112:O112" si="51">K111-2</f>
        <v>2</v>
      </c>
      <c r="L112" s="80">
        <f t="shared" si="51"/>
        <v>2</v>
      </c>
      <c r="M112" s="80">
        <f t="shared" si="51"/>
        <v>2</v>
      </c>
      <c r="N112" s="80">
        <f t="shared" si="51"/>
        <v>2</v>
      </c>
      <c r="O112" s="80">
        <f t="shared" si="51"/>
        <v>2</v>
      </c>
    </row>
    <row r="113">
      <c r="A113" s="21" t="s">
        <v>47</v>
      </c>
      <c r="B113" s="92">
        <v>0.1805620049814281</v>
      </c>
      <c r="C113" s="5">
        <v>0.8155</v>
      </c>
      <c r="D113" s="5">
        <v>0.8124</v>
      </c>
      <c r="E113" s="5">
        <v>0.8359</v>
      </c>
      <c r="F113" s="5">
        <v>1.214</v>
      </c>
      <c r="G113" s="5">
        <v>2.96</v>
      </c>
      <c r="I113" s="82" t="s">
        <v>112</v>
      </c>
      <c r="J113" s="82"/>
      <c r="K113" s="80">
        <f t="shared" ref="K113:O113" si="52">(ABS(K110)*SQRT(K111-2))/(SQRT(1-ABS(K110)^2))</f>
        <v>0.1427933941</v>
      </c>
      <c r="L113" s="80">
        <f t="shared" si="52"/>
        <v>1.008554948</v>
      </c>
      <c r="M113" s="80">
        <f t="shared" si="52"/>
        <v>1.774401696</v>
      </c>
      <c r="N113" s="80">
        <f t="shared" si="52"/>
        <v>0.7260885514</v>
      </c>
      <c r="O113" s="80">
        <f t="shared" si="52"/>
        <v>0.8247267268</v>
      </c>
    </row>
    <row r="114">
      <c r="I114" s="82" t="s">
        <v>113</v>
      </c>
      <c r="J114" s="82"/>
      <c r="K114" s="80">
        <f t="shared" ref="K114:O114" si="53">TDIST(K113,K112,2)</f>
        <v>0.8995406147</v>
      </c>
      <c r="L114" s="80">
        <f t="shared" si="53"/>
        <v>0.4193709879</v>
      </c>
      <c r="M114" s="80">
        <f t="shared" si="53"/>
        <v>0.2179914036</v>
      </c>
      <c r="N114" s="80">
        <f t="shared" si="53"/>
        <v>0.5432596412</v>
      </c>
      <c r="O114" s="80">
        <f t="shared" si="53"/>
        <v>0.4962343399</v>
      </c>
    </row>
    <row r="115">
      <c r="A115" s="78" t="s">
        <v>109</v>
      </c>
      <c r="B115" s="79"/>
      <c r="C115" s="80">
        <f t="shared" ref="C115:G115" si="54">CORREL($B105:$B$113,C105:C113)</f>
        <v>-0.4748355232</v>
      </c>
      <c r="D115" s="80">
        <f t="shared" si="54"/>
        <v>-0.4456137554</v>
      </c>
      <c r="E115" s="80">
        <f t="shared" si="54"/>
        <v>-0.5156993617</v>
      </c>
      <c r="F115" s="80">
        <f t="shared" si="54"/>
        <v>-0.6216279479</v>
      </c>
      <c r="G115" s="80">
        <f t="shared" si="54"/>
        <v>-0.1676392498</v>
      </c>
    </row>
    <row r="116">
      <c r="A116" s="81" t="s">
        <v>110</v>
      </c>
      <c r="B116" s="82"/>
      <c r="C116" s="83">
        <v>9.0</v>
      </c>
      <c r="D116" s="83">
        <v>9.0</v>
      </c>
      <c r="E116" s="83">
        <v>9.0</v>
      </c>
      <c r="F116" s="83">
        <v>9.0</v>
      </c>
      <c r="G116" s="83">
        <v>9.0</v>
      </c>
      <c r="I116" s="3" t="s">
        <v>2</v>
      </c>
      <c r="J116" s="1" t="s">
        <v>3</v>
      </c>
      <c r="K116" s="4" t="s">
        <v>6</v>
      </c>
      <c r="L116" s="4" t="s">
        <v>9</v>
      </c>
      <c r="M116" s="4" t="s">
        <v>12</v>
      </c>
      <c r="N116" s="4" t="s">
        <v>15</v>
      </c>
      <c r="O116" s="4" t="s">
        <v>18</v>
      </c>
    </row>
    <row r="117">
      <c r="A117" s="82" t="s">
        <v>111</v>
      </c>
      <c r="B117" s="82"/>
      <c r="C117" s="80">
        <f t="shared" ref="C117:G117" si="55">C116-2</f>
        <v>7</v>
      </c>
      <c r="D117" s="80">
        <f t="shared" si="55"/>
        <v>7</v>
      </c>
      <c r="E117" s="80">
        <f t="shared" si="55"/>
        <v>7</v>
      </c>
      <c r="F117" s="80">
        <f t="shared" si="55"/>
        <v>7</v>
      </c>
      <c r="G117" s="80">
        <f t="shared" si="55"/>
        <v>7</v>
      </c>
      <c r="I117" s="18" t="s">
        <v>43</v>
      </c>
      <c r="J117" s="92">
        <v>0.0589472885522533</v>
      </c>
      <c r="K117" s="5">
        <v>1.066</v>
      </c>
      <c r="L117" s="5">
        <v>1.206</v>
      </c>
      <c r="M117" s="5">
        <v>1.418</v>
      </c>
      <c r="N117" s="5">
        <v>2.433</v>
      </c>
      <c r="O117" s="5">
        <v>1.395</v>
      </c>
    </row>
    <row r="118">
      <c r="A118" s="82" t="s">
        <v>112</v>
      </c>
      <c r="B118" s="82"/>
      <c r="C118" s="80">
        <f t="shared" ref="C118:G118" si="56">(ABS(C115)*SQRT(C116-2))/(SQRT(1-ABS(C115)^2))</f>
        <v>1.427488953</v>
      </c>
      <c r="D118" s="80">
        <f t="shared" si="56"/>
        <v>1.316968081</v>
      </c>
      <c r="E118" s="80">
        <f t="shared" si="56"/>
        <v>1.592507768</v>
      </c>
      <c r="F118" s="80">
        <f t="shared" si="56"/>
        <v>2.099637962</v>
      </c>
      <c r="G118" s="80">
        <f t="shared" si="56"/>
        <v>0.4498985458</v>
      </c>
      <c r="I118" s="15" t="s">
        <v>44</v>
      </c>
      <c r="J118" s="92">
        <v>0.06537200167157688</v>
      </c>
      <c r="K118" s="5">
        <v>0.8795</v>
      </c>
      <c r="L118" s="5">
        <v>0.9745</v>
      </c>
      <c r="M118" s="5">
        <v>1.006</v>
      </c>
      <c r="N118" s="5">
        <v>1.669</v>
      </c>
      <c r="O118" s="5">
        <v>1.845</v>
      </c>
    </row>
    <row r="119">
      <c r="A119" s="82" t="s">
        <v>113</v>
      </c>
      <c r="B119" s="82"/>
      <c r="C119" s="80">
        <f t="shared" ref="C119:G119" si="57">TDIST(C118,C117,2)</f>
        <v>0.1964904877</v>
      </c>
      <c r="D119" s="80">
        <f t="shared" si="57"/>
        <v>0.2293226445</v>
      </c>
      <c r="E119" s="80">
        <f t="shared" si="57"/>
        <v>0.1552983082</v>
      </c>
      <c r="F119" s="80">
        <f t="shared" si="57"/>
        <v>0.07391069655</v>
      </c>
      <c r="G119" s="80">
        <f t="shared" si="57"/>
        <v>0.6663852203</v>
      </c>
      <c r="I119" s="21" t="s">
        <v>45</v>
      </c>
      <c r="J119" s="92">
        <v>0.1075591262264111</v>
      </c>
      <c r="K119" s="5">
        <v>0.8738</v>
      </c>
      <c r="L119" s="5">
        <v>0.8532</v>
      </c>
      <c r="M119" s="5">
        <v>0.8854</v>
      </c>
      <c r="N119" s="5">
        <v>0.9432</v>
      </c>
      <c r="O119" s="5">
        <v>0.9646</v>
      </c>
    </row>
    <row r="120">
      <c r="I120" s="23" t="s">
        <v>46</v>
      </c>
      <c r="J120" s="92">
        <v>0.026304291836906135</v>
      </c>
      <c r="K120" s="5">
        <v>0.9084</v>
      </c>
      <c r="L120" s="5">
        <v>0.9797</v>
      </c>
      <c r="M120" s="5">
        <v>1.034</v>
      </c>
      <c r="N120" s="5">
        <v>1.199</v>
      </c>
      <c r="O120" s="5">
        <v>1.511</v>
      </c>
    </row>
    <row r="121">
      <c r="A121" s="3" t="s">
        <v>2</v>
      </c>
      <c r="B121" s="92" t="s">
        <v>51</v>
      </c>
      <c r="C121" s="4" t="s">
        <v>6</v>
      </c>
      <c r="D121" s="4" t="s">
        <v>9</v>
      </c>
      <c r="E121" s="4" t="s">
        <v>12</v>
      </c>
      <c r="F121" s="4" t="s">
        <v>15</v>
      </c>
      <c r="G121" s="4" t="s">
        <v>18</v>
      </c>
      <c r="I121" s="21" t="s">
        <v>47</v>
      </c>
      <c r="J121" s="92">
        <v>0.1805620049814281</v>
      </c>
      <c r="K121" s="5">
        <v>0.8155</v>
      </c>
      <c r="L121" s="5">
        <v>0.8124</v>
      </c>
      <c r="M121" s="5">
        <v>0.8359</v>
      </c>
      <c r="N121" s="5">
        <v>1.214</v>
      </c>
      <c r="O121" s="5">
        <v>2.96</v>
      </c>
    </row>
    <row r="122">
      <c r="A122" s="8" t="s">
        <v>38</v>
      </c>
      <c r="B122" s="92">
        <v>1.034707570923281</v>
      </c>
      <c r="C122" s="5">
        <v>0.6905</v>
      </c>
      <c r="D122" s="5">
        <v>0.6494</v>
      </c>
      <c r="E122" s="5">
        <v>0.6725</v>
      </c>
      <c r="F122" s="5">
        <v>1.065</v>
      </c>
      <c r="G122" s="5">
        <v>1.06</v>
      </c>
      <c r="K122" s="85" t="s">
        <v>6</v>
      </c>
      <c r="L122" s="85" t="s">
        <v>9</v>
      </c>
      <c r="M122" s="85" t="s">
        <v>12</v>
      </c>
    </row>
    <row r="123">
      <c r="A123" s="12" t="s">
        <v>39</v>
      </c>
      <c r="B123" s="92">
        <v>0.2195404080551163</v>
      </c>
      <c r="C123" s="5">
        <v>0.869</v>
      </c>
      <c r="D123" s="5">
        <v>0.9937</v>
      </c>
      <c r="E123" s="5">
        <v>0.9929</v>
      </c>
      <c r="F123" s="5">
        <v>0.7055</v>
      </c>
      <c r="G123" s="5">
        <v>0.7347</v>
      </c>
      <c r="I123" s="78" t="s">
        <v>109</v>
      </c>
      <c r="J123" s="79"/>
      <c r="K123" s="80">
        <f t="shared" ref="K123:O123" si="58">CORREL($J117:$J121,K117:K121)</f>
        <v>-0.5897453662</v>
      </c>
      <c r="L123" s="80">
        <f t="shared" si="58"/>
        <v>-0.6702690631</v>
      </c>
      <c r="M123" s="80">
        <f t="shared" si="58"/>
        <v>-0.5840949665</v>
      </c>
      <c r="N123" s="80">
        <f t="shared" si="58"/>
        <v>-0.3562323615</v>
      </c>
      <c r="O123" s="80">
        <f t="shared" si="58"/>
        <v>0.6675235273</v>
      </c>
    </row>
    <row r="124">
      <c r="A124" s="15" t="s">
        <v>40</v>
      </c>
      <c r="B124" s="92">
        <v>0.06439486454379359</v>
      </c>
      <c r="C124" s="5">
        <v>0.9722</v>
      </c>
      <c r="D124" s="5">
        <v>0.9113</v>
      </c>
      <c r="E124" s="5">
        <v>0.8292</v>
      </c>
      <c r="F124" s="5">
        <v>0.688</v>
      </c>
      <c r="G124" s="5">
        <v>0.7082</v>
      </c>
      <c r="I124" s="81" t="s">
        <v>110</v>
      </c>
      <c r="J124" s="82"/>
      <c r="K124" s="83">
        <v>5.0</v>
      </c>
      <c r="L124" s="83">
        <v>5.0</v>
      </c>
      <c r="M124" s="83">
        <v>5.0</v>
      </c>
      <c r="N124" s="83">
        <v>5.0</v>
      </c>
      <c r="O124" s="83">
        <v>5.0</v>
      </c>
    </row>
    <row r="125">
      <c r="A125" s="15" t="s">
        <v>41</v>
      </c>
      <c r="B125" s="92">
        <v>0.29191291661337476</v>
      </c>
      <c r="C125" s="5">
        <v>0.856</v>
      </c>
      <c r="D125" s="5">
        <v>0.7369</v>
      </c>
      <c r="E125" s="5">
        <v>0.7154</v>
      </c>
      <c r="F125" s="5">
        <v>1.052</v>
      </c>
      <c r="G125" s="5">
        <v>1.188</v>
      </c>
      <c r="I125" s="82" t="s">
        <v>111</v>
      </c>
      <c r="J125" s="82"/>
      <c r="K125" s="80">
        <f t="shared" ref="K125:O125" si="59">K124-2</f>
        <v>3</v>
      </c>
      <c r="L125" s="80">
        <f t="shared" si="59"/>
        <v>3</v>
      </c>
      <c r="M125" s="80">
        <f t="shared" si="59"/>
        <v>3</v>
      </c>
      <c r="N125" s="80">
        <f t="shared" si="59"/>
        <v>3</v>
      </c>
      <c r="O125" s="80">
        <f t="shared" si="59"/>
        <v>3</v>
      </c>
    </row>
    <row r="126">
      <c r="A126" s="18" t="s">
        <v>43</v>
      </c>
      <c r="B126" s="92">
        <v>0.12510805378360584</v>
      </c>
      <c r="C126" s="5">
        <v>1.066</v>
      </c>
      <c r="D126" s="5">
        <v>1.206</v>
      </c>
      <c r="E126" s="5">
        <v>1.418</v>
      </c>
      <c r="F126" s="5">
        <v>2.433</v>
      </c>
      <c r="G126" s="5">
        <v>1.395</v>
      </c>
      <c r="I126" s="82" t="s">
        <v>112</v>
      </c>
      <c r="J126" s="82"/>
      <c r="K126" s="80">
        <f t="shared" ref="K126:O126" si="60">(ABS(K123)*SQRT(K124-2))/(SQRT(1-ABS(K123)^2))</f>
        <v>1.264837209</v>
      </c>
      <c r="L126" s="80">
        <f t="shared" si="60"/>
        <v>1.564360117</v>
      </c>
      <c r="M126" s="80">
        <f t="shared" si="60"/>
        <v>1.246397002</v>
      </c>
      <c r="N126" s="80">
        <f t="shared" si="60"/>
        <v>0.6603320474</v>
      </c>
      <c r="O126" s="80">
        <f t="shared" si="60"/>
        <v>1.552782974</v>
      </c>
    </row>
    <row r="127">
      <c r="A127" s="15" t="s">
        <v>44</v>
      </c>
      <c r="B127" s="92">
        <v>0.2706910165316947</v>
      </c>
      <c r="C127" s="5">
        <v>0.8795</v>
      </c>
      <c r="D127" s="5">
        <v>0.9745</v>
      </c>
      <c r="E127" s="5">
        <v>1.006</v>
      </c>
      <c r="F127" s="5">
        <v>1.669</v>
      </c>
      <c r="G127" s="5">
        <v>1.845</v>
      </c>
      <c r="I127" s="82" t="s">
        <v>113</v>
      </c>
      <c r="J127" s="82"/>
      <c r="K127" s="80">
        <f t="shared" ref="K127:O127" si="61">TDIST(K126,K125,2)</f>
        <v>0.2952520294</v>
      </c>
      <c r="L127" s="80">
        <f t="shared" si="61"/>
        <v>0.2156907163</v>
      </c>
      <c r="M127" s="80">
        <f t="shared" si="61"/>
        <v>0.301076849</v>
      </c>
      <c r="N127" s="80">
        <f t="shared" si="61"/>
        <v>0.5562154042</v>
      </c>
      <c r="O127" s="80">
        <f t="shared" si="61"/>
        <v>0.2182892807</v>
      </c>
    </row>
    <row r="128">
      <c r="A128" s="21" t="s">
        <v>45</v>
      </c>
      <c r="B128" s="92">
        <v>0.3632000769234108</v>
      </c>
      <c r="C128" s="5">
        <v>0.8738</v>
      </c>
      <c r="D128" s="5">
        <v>0.8532</v>
      </c>
      <c r="E128" s="5">
        <v>0.8854</v>
      </c>
      <c r="F128" s="5">
        <v>0.9432</v>
      </c>
      <c r="G128" s="5">
        <v>0.9646</v>
      </c>
    </row>
    <row r="129">
      <c r="A129" s="23" t="s">
        <v>46</v>
      </c>
      <c r="B129" s="92">
        <v>0.08375560662056092</v>
      </c>
      <c r="C129" s="5">
        <v>0.9084</v>
      </c>
      <c r="D129" s="5">
        <v>0.9797</v>
      </c>
      <c r="E129" s="5">
        <v>1.034</v>
      </c>
      <c r="F129" s="5">
        <v>1.199</v>
      </c>
      <c r="G129" s="5">
        <v>1.511</v>
      </c>
      <c r="I129" s="3" t="s">
        <v>2</v>
      </c>
      <c r="J129" s="92" t="s">
        <v>51</v>
      </c>
      <c r="K129" s="4" t="s">
        <v>6</v>
      </c>
      <c r="L129" s="4" t="s">
        <v>9</v>
      </c>
      <c r="M129" s="4" t="s">
        <v>12</v>
      </c>
      <c r="N129" s="4" t="s">
        <v>15</v>
      </c>
      <c r="O129" s="4" t="s">
        <v>18</v>
      </c>
    </row>
    <row r="130">
      <c r="A130" s="21" t="s">
        <v>47</v>
      </c>
      <c r="B130" s="92">
        <v>0.480821906719774</v>
      </c>
      <c r="C130" s="5">
        <v>0.8155</v>
      </c>
      <c r="D130" s="5">
        <v>0.8124</v>
      </c>
      <c r="E130" s="5">
        <v>0.8359</v>
      </c>
      <c r="F130" s="5">
        <v>1.214</v>
      </c>
      <c r="G130" s="5">
        <v>2.96</v>
      </c>
      <c r="I130" s="8" t="s">
        <v>38</v>
      </c>
      <c r="J130" s="92">
        <v>1.034707570923281</v>
      </c>
      <c r="K130" s="5">
        <v>0.6905</v>
      </c>
      <c r="L130" s="5">
        <v>0.6494</v>
      </c>
      <c r="M130" s="5">
        <v>0.6725</v>
      </c>
      <c r="N130" s="5">
        <v>1.065</v>
      </c>
      <c r="O130" s="5">
        <v>1.06</v>
      </c>
    </row>
    <row r="131">
      <c r="I131" s="12" t="s">
        <v>39</v>
      </c>
      <c r="J131" s="92">
        <v>0.2195404080551163</v>
      </c>
      <c r="K131" s="5">
        <v>0.869</v>
      </c>
      <c r="L131" s="5">
        <v>0.9937</v>
      </c>
      <c r="M131" s="5">
        <v>0.9929</v>
      </c>
      <c r="N131" s="5">
        <v>0.7055</v>
      </c>
      <c r="O131" s="5">
        <v>0.7347</v>
      </c>
    </row>
    <row r="132">
      <c r="A132" s="78" t="s">
        <v>114</v>
      </c>
      <c r="B132" s="79"/>
      <c r="C132" s="80">
        <f t="shared" ref="C132:G132" si="62">CORREL($B122:$B130,C122:C130)</f>
        <v>-0.8594984582</v>
      </c>
      <c r="D132" s="80">
        <f t="shared" si="62"/>
        <v>-0.7318232808</v>
      </c>
      <c r="E132" s="80">
        <f t="shared" si="62"/>
        <v>-0.5667994423</v>
      </c>
      <c r="F132" s="80">
        <f t="shared" si="62"/>
        <v>-0.14302328</v>
      </c>
      <c r="G132" s="80">
        <f t="shared" si="62"/>
        <v>0.1157351316</v>
      </c>
      <c r="I132" s="15" t="s">
        <v>40</v>
      </c>
      <c r="J132" s="92">
        <v>0.06439486454379359</v>
      </c>
      <c r="K132" s="5">
        <v>0.9722</v>
      </c>
      <c r="L132" s="5">
        <v>0.9113</v>
      </c>
      <c r="M132" s="5">
        <v>0.8292</v>
      </c>
      <c r="N132" s="5">
        <v>0.688</v>
      </c>
      <c r="O132" s="5">
        <v>0.7082</v>
      </c>
    </row>
    <row r="133">
      <c r="A133" s="81" t="s">
        <v>110</v>
      </c>
      <c r="B133" s="82"/>
      <c r="C133" s="83">
        <v>9.0</v>
      </c>
      <c r="D133" s="83">
        <v>9.0</v>
      </c>
      <c r="E133" s="83">
        <v>9.0</v>
      </c>
      <c r="F133" s="83">
        <v>9.0</v>
      </c>
      <c r="G133" s="83">
        <v>9.0</v>
      </c>
      <c r="I133" s="15" t="s">
        <v>41</v>
      </c>
      <c r="J133" s="92">
        <v>0.29191291661337476</v>
      </c>
      <c r="K133" s="5">
        <v>0.856</v>
      </c>
      <c r="L133" s="5">
        <v>0.7369</v>
      </c>
      <c r="M133" s="5">
        <v>0.7154</v>
      </c>
      <c r="N133" s="5">
        <v>1.052</v>
      </c>
      <c r="O133" s="5">
        <v>1.188</v>
      </c>
    </row>
    <row r="134">
      <c r="A134" s="82" t="s">
        <v>111</v>
      </c>
      <c r="B134" s="82"/>
      <c r="C134" s="80">
        <f t="shared" ref="C134:G134" si="63">C133-2</f>
        <v>7</v>
      </c>
      <c r="D134" s="80">
        <f t="shared" si="63"/>
        <v>7</v>
      </c>
      <c r="E134" s="80">
        <f t="shared" si="63"/>
        <v>7</v>
      </c>
      <c r="F134" s="80">
        <f t="shared" si="63"/>
        <v>7</v>
      </c>
      <c r="G134" s="80">
        <f t="shared" si="63"/>
        <v>7</v>
      </c>
    </row>
    <row r="135">
      <c r="A135" s="82" t="s">
        <v>112</v>
      </c>
      <c r="B135" s="82"/>
      <c r="C135" s="80">
        <f t="shared" ref="C135:G135" si="64">(ABS(C132)*SQRT(C133-2))/(SQRT(1-ABS(C132)^2))</f>
        <v>4.448930953</v>
      </c>
      <c r="D135" s="80">
        <f t="shared" si="64"/>
        <v>2.841141852</v>
      </c>
      <c r="E135" s="80">
        <f t="shared" si="64"/>
        <v>1.820234018</v>
      </c>
      <c r="F135" s="80">
        <f t="shared" si="64"/>
        <v>0.3823346894</v>
      </c>
      <c r="G135" s="80">
        <f t="shared" si="64"/>
        <v>0.3082779697</v>
      </c>
      <c r="I135" s="78" t="s">
        <v>109</v>
      </c>
      <c r="J135" s="79"/>
      <c r="K135" s="80">
        <f t="shared" ref="K135:O135" si="65">CORREL($J130:$J133,K130:K133)</f>
        <v>-0.9688810323</v>
      </c>
      <c r="L135" s="80">
        <f t="shared" si="65"/>
        <v>-0.7900611904</v>
      </c>
      <c r="M135" s="80">
        <f t="shared" si="65"/>
        <v>-0.6277308908</v>
      </c>
      <c r="N135" s="80">
        <f t="shared" si="65"/>
        <v>0.7190602843</v>
      </c>
      <c r="O135" s="80">
        <f t="shared" si="65"/>
        <v>0.5319878399</v>
      </c>
    </row>
    <row r="136">
      <c r="A136" s="82" t="s">
        <v>113</v>
      </c>
      <c r="B136" s="82"/>
      <c r="C136" s="80">
        <f t="shared" ref="C136:G136" si="66">TDIST(C135,C134,2)</f>
        <v>0.00297547352</v>
      </c>
      <c r="D136" s="87">
        <f t="shared" si="66"/>
        <v>0.02500366801</v>
      </c>
      <c r="E136" s="80">
        <f t="shared" si="66"/>
        <v>0.1115302984</v>
      </c>
      <c r="F136" s="87">
        <f t="shared" si="66"/>
        <v>0.7135564722</v>
      </c>
      <c r="G136" s="80">
        <f t="shared" si="66"/>
        <v>0.7668422374</v>
      </c>
      <c r="I136" s="81" t="s">
        <v>110</v>
      </c>
      <c r="J136" s="82"/>
      <c r="K136" s="83">
        <v>4.0</v>
      </c>
      <c r="L136" s="83">
        <v>4.0</v>
      </c>
      <c r="M136" s="83">
        <v>4.0</v>
      </c>
      <c r="N136" s="83">
        <v>4.0</v>
      </c>
      <c r="O136" s="83">
        <v>4.0</v>
      </c>
    </row>
    <row r="137">
      <c r="I137" s="82" t="s">
        <v>111</v>
      </c>
      <c r="J137" s="82"/>
      <c r="K137" s="80">
        <f t="shared" ref="K137:O137" si="67">K136-2</f>
        <v>2</v>
      </c>
      <c r="L137" s="80">
        <f t="shared" si="67"/>
        <v>2</v>
      </c>
      <c r="M137" s="80">
        <f t="shared" si="67"/>
        <v>2</v>
      </c>
      <c r="N137" s="80">
        <f t="shared" si="67"/>
        <v>2</v>
      </c>
      <c r="O137" s="80">
        <f t="shared" si="67"/>
        <v>2</v>
      </c>
    </row>
    <row r="138">
      <c r="I138" s="82" t="s">
        <v>112</v>
      </c>
      <c r="J138" s="82"/>
      <c r="K138" s="80">
        <f t="shared" ref="K138:O138" si="68">(ABS(K135)*SQRT(K136-2))/(SQRT(1-ABS(K135)^2))</f>
        <v>5.53557989</v>
      </c>
      <c r="L138" s="80">
        <f t="shared" si="68"/>
        <v>1.822617027</v>
      </c>
      <c r="M138" s="80">
        <f t="shared" si="68"/>
        <v>1.140430164</v>
      </c>
      <c r="N138" s="80">
        <f t="shared" si="68"/>
        <v>1.463282495</v>
      </c>
      <c r="O138" s="80">
        <f t="shared" si="68"/>
        <v>0.8885062264</v>
      </c>
    </row>
    <row r="139">
      <c r="I139" s="82" t="s">
        <v>113</v>
      </c>
      <c r="J139" s="82"/>
      <c r="K139" s="80">
        <f t="shared" ref="K139:O139" si="69">TDIST(K138,K137,2)</f>
        <v>0.03111896774</v>
      </c>
      <c r="L139" s="80">
        <f t="shared" si="69"/>
        <v>0.2099388096</v>
      </c>
      <c r="M139" s="80">
        <f t="shared" si="69"/>
        <v>0.3722691092</v>
      </c>
      <c r="N139" s="80">
        <f t="shared" si="69"/>
        <v>0.2809397157</v>
      </c>
      <c r="O139" s="80">
        <f t="shared" si="69"/>
        <v>0.4680121601</v>
      </c>
    </row>
    <row r="140">
      <c r="C140" s="92" t="s">
        <v>50</v>
      </c>
      <c r="D140" s="92" t="s">
        <v>51</v>
      </c>
    </row>
    <row r="141">
      <c r="C141" s="92">
        <v>0.1774971219072052</v>
      </c>
      <c r="D141" s="92">
        <v>1.034707570923281</v>
      </c>
      <c r="I141" s="3" t="s">
        <v>2</v>
      </c>
      <c r="J141" s="1" t="s">
        <v>4</v>
      </c>
      <c r="K141" s="4" t="s">
        <v>6</v>
      </c>
      <c r="L141" s="4" t="s">
        <v>9</v>
      </c>
      <c r="M141" s="4" t="s">
        <v>12</v>
      </c>
      <c r="N141" s="4" t="s">
        <v>15</v>
      </c>
      <c r="O141" s="4" t="s">
        <v>18</v>
      </c>
    </row>
    <row r="142">
      <c r="C142" s="92">
        <v>0.24839518369828134</v>
      </c>
      <c r="D142" s="92">
        <v>0.2195404080551163</v>
      </c>
      <c r="I142" s="18" t="s">
        <v>43</v>
      </c>
      <c r="J142" s="92">
        <v>0.12510805378360584</v>
      </c>
      <c r="K142" s="5">
        <v>1.066</v>
      </c>
      <c r="L142" s="5">
        <v>1.206</v>
      </c>
      <c r="M142" s="5">
        <v>1.418</v>
      </c>
      <c r="N142" s="5">
        <v>2.433</v>
      </c>
      <c r="O142" s="5">
        <v>1.395</v>
      </c>
    </row>
    <row r="143">
      <c r="C143" s="92">
        <v>0.15424366083848098</v>
      </c>
      <c r="D143" s="92">
        <v>0.06439486454379359</v>
      </c>
      <c r="I143" s="15" t="s">
        <v>44</v>
      </c>
      <c r="J143" s="92">
        <v>0.2706910165316947</v>
      </c>
      <c r="K143" s="5">
        <v>0.8795</v>
      </c>
      <c r="L143" s="5">
        <v>0.9745</v>
      </c>
      <c r="M143" s="5">
        <v>1.006</v>
      </c>
      <c r="N143" s="5">
        <v>1.669</v>
      </c>
      <c r="O143" s="5">
        <v>1.845</v>
      </c>
    </row>
    <row r="144">
      <c r="C144" s="92">
        <v>0.14559684277323293</v>
      </c>
      <c r="D144" s="92">
        <v>0.29191291661337476</v>
      </c>
      <c r="I144" s="21" t="s">
        <v>45</v>
      </c>
      <c r="J144" s="92">
        <v>0.3632000769234108</v>
      </c>
      <c r="K144" s="5">
        <v>0.8738</v>
      </c>
      <c r="L144" s="5">
        <v>0.8532</v>
      </c>
      <c r="M144" s="5">
        <v>0.8854</v>
      </c>
      <c r="N144" s="5">
        <v>0.9432</v>
      </c>
      <c r="O144" s="5">
        <v>0.9646</v>
      </c>
    </row>
    <row r="145">
      <c r="C145" s="92">
        <v>0.0589472885522533</v>
      </c>
      <c r="D145" s="92">
        <v>0.12510805378360584</v>
      </c>
      <c r="I145" s="23" t="s">
        <v>46</v>
      </c>
      <c r="J145" s="92">
        <v>0.08375560662056092</v>
      </c>
      <c r="K145" s="5">
        <v>0.9084</v>
      </c>
      <c r="L145" s="5">
        <v>0.9797</v>
      </c>
      <c r="M145" s="5">
        <v>1.034</v>
      </c>
      <c r="N145" s="5">
        <v>1.199</v>
      </c>
      <c r="O145" s="5">
        <v>1.511</v>
      </c>
    </row>
    <row r="146">
      <c r="C146" s="92">
        <v>0.06537200167157688</v>
      </c>
      <c r="D146" s="92">
        <v>0.2706910165316947</v>
      </c>
      <c r="I146" s="21" t="s">
        <v>47</v>
      </c>
      <c r="J146" s="92">
        <v>0.480821906719774</v>
      </c>
      <c r="K146" s="5">
        <v>0.8155</v>
      </c>
      <c r="L146" s="5">
        <v>0.8124</v>
      </c>
      <c r="M146" s="5">
        <v>0.8359</v>
      </c>
      <c r="N146" s="5">
        <v>1.214</v>
      </c>
      <c r="O146" s="5">
        <v>2.96</v>
      </c>
    </row>
    <row r="147">
      <c r="C147" s="92">
        <v>0.1075591262264111</v>
      </c>
      <c r="D147" s="92">
        <v>0.3632000769234108</v>
      </c>
      <c r="K147" s="85" t="s">
        <v>6</v>
      </c>
      <c r="L147" s="85" t="s">
        <v>9</v>
      </c>
      <c r="M147" s="85" t="s">
        <v>12</v>
      </c>
    </row>
    <row r="148">
      <c r="C148" s="92">
        <v>0.026304291836906135</v>
      </c>
      <c r="D148" s="92">
        <v>0.08375560662056092</v>
      </c>
      <c r="I148" s="78" t="s">
        <v>114</v>
      </c>
      <c r="J148" s="79"/>
      <c r="K148" s="80">
        <f t="shared" ref="K148:O148" si="70">CORREL($J142:$J146,K142:K146)</f>
        <v>-0.7350985086</v>
      </c>
      <c r="L148" s="80">
        <f t="shared" si="70"/>
        <v>-0.7931397944</v>
      </c>
      <c r="M148" s="80">
        <f t="shared" si="70"/>
        <v>-0.7370328149</v>
      </c>
      <c r="N148" s="80">
        <f t="shared" si="70"/>
        <v>-0.4940871021</v>
      </c>
      <c r="O148" s="80">
        <f t="shared" si="70"/>
        <v>0.558497503</v>
      </c>
    </row>
    <row r="149">
      <c r="C149" s="92">
        <v>0.1805620049814281</v>
      </c>
      <c r="D149" s="92">
        <v>0.480821906719774</v>
      </c>
      <c r="I149" s="81" t="s">
        <v>110</v>
      </c>
      <c r="J149" s="82"/>
      <c r="K149" s="83">
        <v>5.0</v>
      </c>
      <c r="L149" s="83">
        <v>5.0</v>
      </c>
      <c r="M149" s="83">
        <v>5.0</v>
      </c>
      <c r="N149" s="83">
        <v>5.0</v>
      </c>
      <c r="O149" s="83">
        <v>5.0</v>
      </c>
    </row>
    <row r="150">
      <c r="I150" s="82" t="s">
        <v>111</v>
      </c>
      <c r="J150" s="82"/>
      <c r="K150" s="80">
        <f t="shared" ref="K150:O150" si="71">K149-2</f>
        <v>3</v>
      </c>
      <c r="L150" s="80">
        <f t="shared" si="71"/>
        <v>3</v>
      </c>
      <c r="M150" s="80">
        <f t="shared" si="71"/>
        <v>3</v>
      </c>
      <c r="N150" s="80">
        <f t="shared" si="71"/>
        <v>3</v>
      </c>
      <c r="O150" s="80">
        <f t="shared" si="71"/>
        <v>3</v>
      </c>
    </row>
    <row r="151">
      <c r="I151" s="82" t="s">
        <v>112</v>
      </c>
      <c r="J151" s="82"/>
      <c r="K151" s="80">
        <f t="shared" ref="K151:O151" si="72">(ABS(K148)*SQRT(K149-2))/(SQRT(1-ABS(K148)^2))</f>
        <v>1.878027291</v>
      </c>
      <c r="L151" s="80">
        <f t="shared" si="72"/>
        <v>2.255614187</v>
      </c>
      <c r="M151" s="80">
        <f t="shared" si="72"/>
        <v>1.888829085</v>
      </c>
      <c r="N151" s="80">
        <f t="shared" si="72"/>
        <v>0.9843245348</v>
      </c>
      <c r="O151" s="80">
        <f t="shared" si="72"/>
        <v>1.166170969</v>
      </c>
    </row>
    <row r="152">
      <c r="I152" s="82" t="s">
        <v>113</v>
      </c>
      <c r="J152" s="82"/>
      <c r="K152" s="80">
        <f t="shared" ref="K152:O152" si="73">TDIST(K151,K150,2)</f>
        <v>0.1570010946</v>
      </c>
      <c r="L152" s="80">
        <f t="shared" si="73"/>
        <v>0.1093684839</v>
      </c>
      <c r="M152" s="80">
        <f t="shared" si="73"/>
        <v>0.1553339776</v>
      </c>
      <c r="N152" s="80">
        <f t="shared" si="73"/>
        <v>0.397534905</v>
      </c>
      <c r="O152" s="80">
        <f t="shared" si="73"/>
        <v>0.3278246818</v>
      </c>
    </row>
  </sheetData>
  <mergeCells count="18">
    <mergeCell ref="A46:B46"/>
    <mergeCell ref="A63:B63"/>
    <mergeCell ref="A115:B115"/>
    <mergeCell ref="A132:B132"/>
    <mergeCell ref="I70:J70"/>
    <mergeCell ref="I82:J82"/>
    <mergeCell ref="I95:J95"/>
    <mergeCell ref="I110:J110"/>
    <mergeCell ref="I123:J123"/>
    <mergeCell ref="I135:J135"/>
    <mergeCell ref="I148:J148"/>
    <mergeCell ref="I7:J7"/>
    <mergeCell ref="A12:B12"/>
    <mergeCell ref="I20:J20"/>
    <mergeCell ref="A29:B29"/>
    <mergeCell ref="I32:J32"/>
    <mergeCell ref="I45:J45"/>
    <mergeCell ref="I57:J57"/>
  </mergeCells>
  <conditionalFormatting sqref="K11:O11 C16:G16 K24:O24 C33:G33 K36:O36 K49:O49 C50:G50 K61:O61 C67:G67 K74:O74 K86:O86 K99:O99 C103:G103 K114:O114 C119:G119 K127:O127 C136:G136 K139:O139 K152:O152">
    <cfRule type="cellIs" dxfId="0" priority="1" operator="lessThan">
      <formula>0.05</formula>
    </cfRule>
  </conditionalFormatting>
  <conditionalFormatting sqref="K7:O7 C12:G12 K20:O20 C29:G29 K32:O32 K45:O45 C46:G47 K57:O57 C63:G63 K70:O70 K82:O82 K95:O95 K110:O110 C115:G115 K123:O123 C132:G132 K135:O135 K148:O148 C150:G150">
    <cfRule type="cellIs" dxfId="1" priority="2" operator="between">
      <formula>0.5</formula>
      <formula>0.7</formula>
    </cfRule>
  </conditionalFormatting>
  <conditionalFormatting sqref="K7:O7 C12:G12 K20:O20 C29:G29 K32:O32 K45:O45 C46:G47 K57:O57 C63:G63 K70:O70 K82:O82 K95:O95 K110:O110 C115:G115 K123:O123 C132:G132 K135:O135 K148:O148 C150:G150">
    <cfRule type="cellIs" dxfId="1" priority="3" operator="between">
      <formula>-0.5</formula>
      <formula>-0.7</formula>
    </cfRule>
  </conditionalFormatting>
  <conditionalFormatting sqref="K11:O11 C16:G16 K24:O24 C33:G33 K36:O36 K49:O49 C50:G50 K61:O61 C67:G67 K74:O74 K86:O86 K99:O99 C103:G103 K114:O114 C119:G119 K127:O127 C136:G136 K139:O139 K152:O152">
    <cfRule type="cellIs" dxfId="2" priority="4" operator="lessThan">
      <formula>0.1</formula>
    </cfRule>
  </conditionalFormatting>
  <conditionalFormatting sqref="K7:O7 C12:G12 K20:O20 C29:G29 K32:O32 K45:O45 C46:G47 K57:O57 C63:G63 K70:O70 K82:O82 K95:O95 K110:O110 C115:G115 K123:O123 C132:G132 K135:O135 K148:O148 C150:G150">
    <cfRule type="cellIs" dxfId="0" priority="5" operator="greaterThan">
      <formula>0.7</formula>
    </cfRule>
  </conditionalFormatting>
  <conditionalFormatting sqref="K7:O7 C12:G12 K20:O20 C29:G29 K32:O32 K45:O45 C46:G47 K57:O57 C63:G63 K70:O70 K82:O82 K95:O95 K110:O110 C115:G115 K123:O123 C132:G132 K135:O135 K148:O148 C150:G150">
    <cfRule type="cellIs" dxfId="0" priority="6" operator="lessThan">
      <formula>-0.7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1" t="s">
        <v>116</v>
      </c>
      <c r="C1" s="4" t="s">
        <v>7</v>
      </c>
      <c r="D1" s="4" t="s">
        <v>10</v>
      </c>
      <c r="E1" s="4" t="s">
        <v>13</v>
      </c>
      <c r="F1" s="4" t="s">
        <v>16</v>
      </c>
      <c r="G1" s="4" t="s">
        <v>19</v>
      </c>
      <c r="H1" s="60" t="s">
        <v>117</v>
      </c>
      <c r="I1" s="60" t="s">
        <v>118</v>
      </c>
      <c r="J1" s="3" t="s">
        <v>2</v>
      </c>
      <c r="K1" s="1" t="s">
        <v>119</v>
      </c>
      <c r="L1" s="4" t="s">
        <v>7</v>
      </c>
      <c r="M1" s="4" t="s">
        <v>10</v>
      </c>
      <c r="N1" s="4" t="s">
        <v>13</v>
      </c>
      <c r="O1" s="4" t="s">
        <v>16</v>
      </c>
      <c r="P1" s="4" t="s">
        <v>19</v>
      </c>
      <c r="Q1" s="60" t="s">
        <v>117</v>
      </c>
      <c r="R1" s="60" t="s">
        <v>118</v>
      </c>
    </row>
    <row r="2">
      <c r="A2" s="8" t="s">
        <v>38</v>
      </c>
      <c r="B2" s="29">
        <v>0.1244714617</v>
      </c>
      <c r="C2" s="5">
        <v>1.2128892107168718</v>
      </c>
      <c r="D2" s="5">
        <v>1.1310440406529105</v>
      </c>
      <c r="E2" s="5">
        <v>1.1089962825278812</v>
      </c>
      <c r="F2" s="5">
        <v>1.2882629107981223</v>
      </c>
      <c r="G2" s="5">
        <v>1.6056603773584905</v>
      </c>
      <c r="H2" s="1">
        <v>13.4</v>
      </c>
      <c r="I2" s="1">
        <v>16.7</v>
      </c>
      <c r="J2" s="8" t="s">
        <v>38</v>
      </c>
      <c r="K2" s="29">
        <v>0.1244714617</v>
      </c>
      <c r="L2" s="5">
        <v>1.2128892107168718</v>
      </c>
      <c r="M2" s="5">
        <v>1.1310440406529105</v>
      </c>
      <c r="N2" s="5">
        <v>1.1089962825278812</v>
      </c>
      <c r="O2" s="5">
        <v>1.2882629107981223</v>
      </c>
      <c r="P2" s="5">
        <v>1.6056603773584905</v>
      </c>
      <c r="Q2" s="1">
        <v>13.4</v>
      </c>
      <c r="R2" s="1">
        <v>16.7</v>
      </c>
    </row>
    <row r="3">
      <c r="A3" s="12" t="s">
        <v>39</v>
      </c>
      <c r="B3" s="33">
        <v>0.4875539574</v>
      </c>
      <c r="C3" s="5">
        <v>1.2531645569620253</v>
      </c>
      <c r="D3" s="5">
        <v>1.2096206098420046</v>
      </c>
      <c r="E3" s="5">
        <v>1.2468526538422802</v>
      </c>
      <c r="F3" s="5">
        <v>1.3342310418143162</v>
      </c>
      <c r="G3" s="5">
        <v>1.4727099496393086</v>
      </c>
      <c r="H3" s="1">
        <v>12.8</v>
      </c>
      <c r="I3" s="1">
        <v>11.5</v>
      </c>
      <c r="J3" s="12" t="s">
        <v>39</v>
      </c>
      <c r="K3" s="33">
        <v>0.4875539574</v>
      </c>
      <c r="L3" s="5">
        <v>1.2531645569620253</v>
      </c>
      <c r="M3" s="5">
        <v>1.2096206098420046</v>
      </c>
      <c r="N3" s="5">
        <v>1.2468526538422802</v>
      </c>
      <c r="O3" s="5">
        <v>1.3342310418143162</v>
      </c>
      <c r="P3" s="5">
        <v>1.4727099496393086</v>
      </c>
      <c r="Q3" s="1">
        <v>12.8</v>
      </c>
      <c r="R3" s="1">
        <v>11.5</v>
      </c>
    </row>
    <row r="4">
      <c r="A4" s="15" t="s">
        <v>40</v>
      </c>
      <c r="B4" s="33">
        <v>0.03964358956</v>
      </c>
      <c r="C4" s="5">
        <v>1.216827813207159</v>
      </c>
      <c r="D4" s="5">
        <v>1.463842861845715</v>
      </c>
      <c r="E4" s="5">
        <v>1.5424505547515677</v>
      </c>
      <c r="F4" s="5">
        <v>1.3383720930232559</v>
      </c>
      <c r="G4" s="5">
        <v>1.7014967523298503</v>
      </c>
      <c r="H4" s="1">
        <v>11.3</v>
      </c>
      <c r="I4" s="1">
        <v>9.4</v>
      </c>
      <c r="J4" s="15" t="s">
        <v>40</v>
      </c>
      <c r="K4" s="33">
        <v>0.03964358956</v>
      </c>
      <c r="L4" s="5">
        <v>1.216827813207159</v>
      </c>
      <c r="M4" s="5">
        <v>1.463842861845715</v>
      </c>
      <c r="N4" s="5">
        <v>1.5424505547515677</v>
      </c>
      <c r="O4" s="5">
        <v>1.3383720930232559</v>
      </c>
      <c r="P4" s="5">
        <v>1.7014967523298503</v>
      </c>
      <c r="Q4" s="1">
        <v>11.3</v>
      </c>
      <c r="R4" s="1">
        <v>9.4</v>
      </c>
    </row>
    <row r="5">
      <c r="A5" s="15" t="s">
        <v>41</v>
      </c>
      <c r="B5" s="33">
        <v>0.158094099</v>
      </c>
      <c r="C5" s="5">
        <v>0.9563084112149532</v>
      </c>
      <c r="D5" s="5">
        <v>0.9914506717329353</v>
      </c>
      <c r="E5" s="5">
        <v>1.0096449538719598</v>
      </c>
      <c r="F5" s="5">
        <v>1.2100760456273763</v>
      </c>
      <c r="G5" s="5">
        <v>1.468013468013468</v>
      </c>
      <c r="H5" s="1">
        <v>14.4</v>
      </c>
      <c r="I5" s="1">
        <v>15.5</v>
      </c>
      <c r="J5" s="15" t="s">
        <v>41</v>
      </c>
      <c r="K5" s="33">
        <v>0.158094099</v>
      </c>
      <c r="L5" s="5">
        <v>0.9563084112149532</v>
      </c>
      <c r="M5" s="5">
        <v>0.9914506717329353</v>
      </c>
      <c r="N5" s="5">
        <v>1.0096449538719598</v>
      </c>
      <c r="O5" s="5">
        <v>1.2100760456273763</v>
      </c>
      <c r="P5" s="5">
        <v>1.468013468013468</v>
      </c>
      <c r="Q5" s="1">
        <v>14.4</v>
      </c>
      <c r="R5" s="1">
        <v>15.5</v>
      </c>
    </row>
    <row r="6">
      <c r="A6" s="18" t="s">
        <v>43</v>
      </c>
      <c r="B6" s="33">
        <v>0.2855978367</v>
      </c>
      <c r="C6" s="5">
        <v>0.9484052532833019</v>
      </c>
      <c r="D6" s="5">
        <v>0.9386401326699834</v>
      </c>
      <c r="E6" s="5">
        <v>0.9203102961918195</v>
      </c>
      <c r="F6" s="5">
        <v>1.2018084669132758</v>
      </c>
      <c r="G6" s="5">
        <v>1.8114695340501792</v>
      </c>
      <c r="H6" s="1">
        <v>15.3</v>
      </c>
      <c r="I6" s="1">
        <v>14.5</v>
      </c>
      <c r="J6" s="5"/>
      <c r="K6" s="5"/>
      <c r="L6" s="5"/>
      <c r="M6" s="5"/>
      <c r="N6" s="5"/>
      <c r="O6" s="5"/>
      <c r="P6" s="5"/>
      <c r="Q6" s="5"/>
      <c r="R6" s="5"/>
    </row>
    <row r="7">
      <c r="A7" s="15" t="s">
        <v>44</v>
      </c>
      <c r="B7" s="33">
        <v>0.06098773325</v>
      </c>
      <c r="C7" s="5">
        <v>0.9912450255827175</v>
      </c>
      <c r="D7" s="5">
        <v>0.9548486403283735</v>
      </c>
      <c r="E7" s="5">
        <v>0.9375745526838967</v>
      </c>
      <c r="F7" s="5">
        <v>1.0245656081485919</v>
      </c>
      <c r="G7" s="5">
        <v>1.1365853658536584</v>
      </c>
      <c r="H7" s="1">
        <v>15.4</v>
      </c>
      <c r="I7" s="1">
        <v>13.4</v>
      </c>
      <c r="J7" s="78" t="s">
        <v>109</v>
      </c>
      <c r="K7" s="79"/>
      <c r="L7" s="80">
        <f t="shared" ref="L7:R7" si="1">CORREL($K$2:$K$5,L2:L5)</f>
        <v>0.2754041378</v>
      </c>
      <c r="M7" s="80">
        <f t="shared" si="1"/>
        <v>-0.2188827899</v>
      </c>
      <c r="N7" s="80">
        <f t="shared" si="1"/>
        <v>-0.1965997804</v>
      </c>
      <c r="O7" s="80">
        <f t="shared" si="1"/>
        <v>0.2395240576</v>
      </c>
      <c r="P7" s="80">
        <f t="shared" si="1"/>
        <v>-0.7128767922</v>
      </c>
      <c r="Q7" s="80">
        <f t="shared" si="1"/>
        <v>0.1653816228</v>
      </c>
      <c r="R7" s="80">
        <f t="shared" si="1"/>
        <v>-0.1199279901</v>
      </c>
    </row>
    <row r="8">
      <c r="A8" s="21" t="s">
        <v>45</v>
      </c>
      <c r="B8" s="33">
        <v>0.08460958802</v>
      </c>
      <c r="C8" s="5">
        <v>0.8986037994964523</v>
      </c>
      <c r="D8" s="5">
        <v>0.8704875761837788</v>
      </c>
      <c r="E8" s="5">
        <v>0.922182064603569</v>
      </c>
      <c r="F8" s="5">
        <v>1.303011026293469</v>
      </c>
      <c r="G8" s="5">
        <v>1.4285714285714284</v>
      </c>
      <c r="H8" s="1">
        <v>15.4</v>
      </c>
      <c r="I8" s="1">
        <v>13.8</v>
      </c>
      <c r="J8" s="81" t="s">
        <v>110</v>
      </c>
      <c r="K8" s="82"/>
      <c r="L8" s="83">
        <v>4.0</v>
      </c>
      <c r="M8" s="83">
        <v>4.0</v>
      </c>
      <c r="N8" s="83">
        <v>4.0</v>
      </c>
      <c r="O8" s="83">
        <v>4.0</v>
      </c>
      <c r="P8" s="83">
        <v>4.0</v>
      </c>
      <c r="Q8" s="83">
        <v>4.0</v>
      </c>
      <c r="R8" s="83">
        <v>4.0</v>
      </c>
    </row>
    <row r="9">
      <c r="A9" s="23" t="s">
        <v>46</v>
      </c>
      <c r="B9" s="33">
        <v>0.2438675366</v>
      </c>
      <c r="C9" s="5">
        <v>0.8900264200792602</v>
      </c>
      <c r="D9" s="5">
        <v>0.8855772175155661</v>
      </c>
      <c r="E9" s="5">
        <v>0.8613152804642166</v>
      </c>
      <c r="F9" s="5">
        <v>0.8865721434528773</v>
      </c>
      <c r="G9" s="5">
        <v>0.9463931171409663</v>
      </c>
      <c r="H9" s="1">
        <v>15.1</v>
      </c>
      <c r="I9" s="1">
        <v>18.0</v>
      </c>
      <c r="J9" s="82" t="s">
        <v>111</v>
      </c>
      <c r="K9" s="82"/>
      <c r="L9" s="80">
        <f t="shared" ref="L9:R9" si="2">L8-2</f>
        <v>2</v>
      </c>
      <c r="M9" s="80">
        <f t="shared" si="2"/>
        <v>2</v>
      </c>
      <c r="N9" s="80">
        <f t="shared" si="2"/>
        <v>2</v>
      </c>
      <c r="O9" s="80">
        <f t="shared" si="2"/>
        <v>2</v>
      </c>
      <c r="P9" s="80">
        <f t="shared" si="2"/>
        <v>2</v>
      </c>
      <c r="Q9" s="80">
        <f t="shared" si="2"/>
        <v>2</v>
      </c>
      <c r="R9" s="80">
        <f t="shared" si="2"/>
        <v>2</v>
      </c>
    </row>
    <row r="10">
      <c r="A10" s="21" t="s">
        <v>47</v>
      </c>
      <c r="B10" s="33">
        <v>0.08704746269</v>
      </c>
      <c r="C10" s="5">
        <v>0.9404046597179645</v>
      </c>
      <c r="D10" s="5">
        <v>0.9110044313146233</v>
      </c>
      <c r="E10" s="5">
        <v>0.8979543007536788</v>
      </c>
      <c r="F10" s="5">
        <v>0.9266886326194399</v>
      </c>
      <c r="G10" s="5">
        <v>1.1074324324324325</v>
      </c>
      <c r="H10" s="1">
        <v>15.7</v>
      </c>
      <c r="I10" s="1">
        <v>14.0</v>
      </c>
      <c r="J10" s="82" t="s">
        <v>112</v>
      </c>
      <c r="K10" s="82"/>
      <c r="L10" s="80">
        <f t="shared" ref="L10:R10" si="3">(ABS(L7)*SQRT(L8-2))/(SQRT(1-ABS(L7)^2))</f>
        <v>0.4051479289</v>
      </c>
      <c r="M10" s="80">
        <f t="shared" si="3"/>
        <v>0.3172397052</v>
      </c>
      <c r="N10" s="80">
        <f t="shared" si="3"/>
        <v>0.283568244</v>
      </c>
      <c r="O10" s="80">
        <f t="shared" si="3"/>
        <v>0.3488943351</v>
      </c>
      <c r="P10" s="80">
        <f t="shared" si="3"/>
        <v>1.437580797</v>
      </c>
      <c r="Q10" s="80">
        <f t="shared" si="3"/>
        <v>0.2371505808</v>
      </c>
      <c r="R10" s="80">
        <f t="shared" si="3"/>
        <v>0.1708367888</v>
      </c>
    </row>
    <row r="11">
      <c r="J11" s="82" t="s">
        <v>113</v>
      </c>
      <c r="K11" s="82"/>
      <c r="L11" s="80">
        <f t="shared" ref="L11:R11" si="4">TDIST(L10,L9,2)</f>
        <v>0.7245958622</v>
      </c>
      <c r="M11" s="80">
        <f t="shared" si="4"/>
        <v>0.7811172101</v>
      </c>
      <c r="N11" s="80">
        <f t="shared" si="4"/>
        <v>0.8034002196</v>
      </c>
      <c r="O11" s="80">
        <f t="shared" si="4"/>
        <v>0.7604759424</v>
      </c>
      <c r="P11" s="80">
        <f t="shared" si="4"/>
        <v>0.2871232078</v>
      </c>
      <c r="Q11" s="80">
        <f t="shared" si="4"/>
        <v>0.8346183772</v>
      </c>
      <c r="R11" s="80">
        <f t="shared" si="4"/>
        <v>0.8800720099</v>
      </c>
    </row>
    <row r="12">
      <c r="A12" s="78" t="s">
        <v>109</v>
      </c>
      <c r="B12" s="79"/>
      <c r="C12" s="80">
        <f t="shared" ref="C12:I12" si="5">CORREL($B$2:$B$10,C2:C10)</f>
        <v>0.2462907011</v>
      </c>
      <c r="D12" s="80">
        <f t="shared" si="5"/>
        <v>0.02849795809</v>
      </c>
      <c r="E12" s="80">
        <f t="shared" si="5"/>
        <v>0.01173426507</v>
      </c>
      <c r="F12" s="80">
        <f t="shared" si="5"/>
        <v>0.1568095522</v>
      </c>
      <c r="G12" s="80">
        <f t="shared" si="5"/>
        <v>0.1136608413</v>
      </c>
      <c r="H12" s="80">
        <f t="shared" si="5"/>
        <v>-0.1165720999</v>
      </c>
      <c r="I12" s="80">
        <f t="shared" si="5"/>
        <v>0.03266615828</v>
      </c>
    </row>
    <row r="13">
      <c r="A13" s="81" t="s">
        <v>110</v>
      </c>
      <c r="B13" s="82"/>
      <c r="C13" s="83">
        <v>9.0</v>
      </c>
      <c r="D13" s="83">
        <v>9.0</v>
      </c>
      <c r="E13" s="83">
        <v>9.0</v>
      </c>
      <c r="F13" s="83">
        <v>9.0</v>
      </c>
      <c r="G13" s="83">
        <v>9.0</v>
      </c>
      <c r="H13" s="83">
        <v>9.0</v>
      </c>
      <c r="I13" s="83">
        <v>9.0</v>
      </c>
      <c r="J13" s="3" t="s">
        <v>2</v>
      </c>
      <c r="K13" s="1" t="s">
        <v>120</v>
      </c>
      <c r="L13" s="4" t="s">
        <v>7</v>
      </c>
      <c r="M13" s="4" t="s">
        <v>10</v>
      </c>
      <c r="N13" s="4" t="s">
        <v>13</v>
      </c>
      <c r="O13" s="4" t="s">
        <v>16</v>
      </c>
      <c r="P13" s="4" t="s">
        <v>19</v>
      </c>
      <c r="Q13" s="4"/>
      <c r="R13" s="4"/>
    </row>
    <row r="14">
      <c r="A14" s="82" t="s">
        <v>111</v>
      </c>
      <c r="B14" s="82"/>
      <c r="C14" s="80">
        <f t="shared" ref="C14:I14" si="6">C13-2</f>
        <v>7</v>
      </c>
      <c r="D14" s="80">
        <f t="shared" si="6"/>
        <v>7</v>
      </c>
      <c r="E14" s="80">
        <f t="shared" si="6"/>
        <v>7</v>
      </c>
      <c r="F14" s="80">
        <f t="shared" si="6"/>
        <v>7</v>
      </c>
      <c r="G14" s="80">
        <f t="shared" si="6"/>
        <v>7</v>
      </c>
      <c r="H14" s="80">
        <f t="shared" si="6"/>
        <v>7</v>
      </c>
      <c r="I14" s="80">
        <f t="shared" si="6"/>
        <v>7</v>
      </c>
      <c r="J14" s="18" t="s">
        <v>43</v>
      </c>
      <c r="K14" s="33">
        <v>0.2855978367</v>
      </c>
      <c r="L14" s="5">
        <v>0.9484052532833019</v>
      </c>
      <c r="M14" s="5">
        <v>0.9386401326699834</v>
      </c>
      <c r="N14" s="5">
        <v>0.9203102961918195</v>
      </c>
      <c r="O14" s="5">
        <v>1.2018084669132758</v>
      </c>
      <c r="P14" s="5">
        <v>1.8114695340501792</v>
      </c>
      <c r="Q14" s="1">
        <v>15.3</v>
      </c>
      <c r="R14" s="1">
        <v>14.5</v>
      </c>
    </row>
    <row r="15">
      <c r="A15" s="82" t="s">
        <v>112</v>
      </c>
      <c r="B15" s="82"/>
      <c r="C15" s="80">
        <f t="shared" ref="C15:I15" si="7">(ABS(C12)*SQRT(C13-2))/(SQRT(1-ABS(C12)^2))</f>
        <v>0.6723345369</v>
      </c>
      <c r="D15" s="80">
        <f t="shared" si="7"/>
        <v>0.07542914546</v>
      </c>
      <c r="E15" s="80">
        <f t="shared" si="7"/>
        <v>0.03104808481</v>
      </c>
      <c r="F15" s="80">
        <f t="shared" si="7"/>
        <v>0.4200758961</v>
      </c>
      <c r="G15" s="80">
        <f t="shared" si="7"/>
        <v>0.3026798033</v>
      </c>
      <c r="H15" s="80">
        <f t="shared" si="7"/>
        <v>0.3105379621</v>
      </c>
      <c r="I15" s="80">
        <f t="shared" si="7"/>
        <v>0.08647267996</v>
      </c>
      <c r="J15" s="15" t="s">
        <v>44</v>
      </c>
      <c r="K15" s="33">
        <v>0.06098773325</v>
      </c>
      <c r="L15" s="5">
        <v>0.9912450255827175</v>
      </c>
      <c r="M15" s="5">
        <v>0.9548486403283735</v>
      </c>
      <c r="N15" s="5">
        <v>0.9375745526838967</v>
      </c>
      <c r="O15" s="5">
        <v>1.0245656081485919</v>
      </c>
      <c r="P15" s="5">
        <v>1.1365853658536584</v>
      </c>
      <c r="Q15" s="1">
        <v>15.4</v>
      </c>
      <c r="R15" s="1">
        <v>13.4</v>
      </c>
    </row>
    <row r="16">
      <c r="A16" s="82" t="s">
        <v>113</v>
      </c>
      <c r="B16" s="82"/>
      <c r="C16" s="80">
        <f t="shared" ref="C16:I16" si="8">TDIST(C15,C14,2)</f>
        <v>0.5229359709</v>
      </c>
      <c r="D16" s="80">
        <f t="shared" si="8"/>
        <v>0.9419837129</v>
      </c>
      <c r="E16" s="80">
        <f t="shared" si="8"/>
        <v>0.9760978943</v>
      </c>
      <c r="F16" s="80">
        <f t="shared" si="8"/>
        <v>0.6870238404</v>
      </c>
      <c r="G16" s="80">
        <f t="shared" si="8"/>
        <v>0.7709303319</v>
      </c>
      <c r="H16" s="80">
        <f t="shared" si="8"/>
        <v>0.7651941092</v>
      </c>
      <c r="I16" s="80">
        <f t="shared" si="8"/>
        <v>0.933512196</v>
      </c>
      <c r="J16" s="21" t="s">
        <v>45</v>
      </c>
      <c r="K16" s="33">
        <v>0.08460958802</v>
      </c>
      <c r="L16" s="5">
        <v>0.8986037994964523</v>
      </c>
      <c r="M16" s="5">
        <v>0.8704875761837788</v>
      </c>
      <c r="N16" s="5">
        <v>0.922182064603569</v>
      </c>
      <c r="O16" s="5">
        <v>1.303011026293469</v>
      </c>
      <c r="P16" s="5">
        <v>1.4285714285714284</v>
      </c>
      <c r="Q16" s="1">
        <v>15.4</v>
      </c>
      <c r="R16" s="1">
        <v>13.8</v>
      </c>
    </row>
    <row r="17">
      <c r="J17" s="23" t="s">
        <v>46</v>
      </c>
      <c r="K17" s="33">
        <v>0.2438675366</v>
      </c>
      <c r="L17" s="5">
        <v>0.8900264200792602</v>
      </c>
      <c r="M17" s="5">
        <v>0.8855772175155661</v>
      </c>
      <c r="N17" s="5">
        <v>0.8613152804642166</v>
      </c>
      <c r="O17" s="5">
        <v>0.8865721434528773</v>
      </c>
      <c r="P17" s="5">
        <v>0.9463931171409663</v>
      </c>
      <c r="Q17" s="1">
        <v>15.1</v>
      </c>
      <c r="R17" s="1">
        <v>18.0</v>
      </c>
    </row>
    <row r="18">
      <c r="A18" s="3" t="s">
        <v>2</v>
      </c>
      <c r="B18" s="1" t="s">
        <v>121</v>
      </c>
      <c r="C18" s="4" t="s">
        <v>7</v>
      </c>
      <c r="D18" s="4" t="s">
        <v>10</v>
      </c>
      <c r="E18" s="4" t="s">
        <v>13</v>
      </c>
      <c r="F18" s="4" t="s">
        <v>16</v>
      </c>
      <c r="G18" s="4" t="s">
        <v>19</v>
      </c>
      <c r="H18" s="60" t="s">
        <v>117</v>
      </c>
      <c r="I18" s="60" t="s">
        <v>118</v>
      </c>
      <c r="J18" s="21" t="s">
        <v>47</v>
      </c>
      <c r="K18" s="33">
        <v>0.08704746269</v>
      </c>
      <c r="L18" s="5">
        <v>0.9404046597179645</v>
      </c>
      <c r="M18" s="5">
        <v>0.9110044313146233</v>
      </c>
      <c r="N18" s="5">
        <v>0.8979543007536788</v>
      </c>
      <c r="O18" s="5">
        <v>0.9266886326194399</v>
      </c>
      <c r="P18" s="5">
        <v>1.1074324324324325</v>
      </c>
      <c r="Q18" s="1">
        <v>15.7</v>
      </c>
      <c r="R18" s="1">
        <v>14.0</v>
      </c>
    </row>
    <row r="19">
      <c r="A19" s="8" t="s">
        <v>38</v>
      </c>
      <c r="B19" s="9">
        <v>0.1609109766</v>
      </c>
      <c r="C19" s="5">
        <v>1.2128892107168718</v>
      </c>
      <c r="D19" s="5">
        <v>1.1310440406529105</v>
      </c>
      <c r="E19" s="5">
        <v>1.1089962825278812</v>
      </c>
      <c r="F19" s="5">
        <v>1.2882629107981223</v>
      </c>
      <c r="G19" s="5">
        <v>1.6056603773584905</v>
      </c>
      <c r="H19" s="1">
        <v>13.4</v>
      </c>
      <c r="I19" s="1">
        <v>16.7</v>
      </c>
    </row>
    <row r="20">
      <c r="A20" s="12" t="s">
        <v>39</v>
      </c>
      <c r="B20" s="13">
        <v>0.3542959187</v>
      </c>
      <c r="C20" s="5">
        <v>1.2531645569620253</v>
      </c>
      <c r="D20" s="5">
        <v>1.2096206098420046</v>
      </c>
      <c r="E20" s="5">
        <v>1.2468526538422802</v>
      </c>
      <c r="F20" s="5">
        <v>1.3342310418143162</v>
      </c>
      <c r="G20" s="5">
        <v>1.4727099496393086</v>
      </c>
      <c r="H20" s="1">
        <v>12.8</v>
      </c>
      <c r="I20" s="1">
        <v>11.5</v>
      </c>
      <c r="J20" s="78" t="s">
        <v>109</v>
      </c>
      <c r="K20" s="79"/>
      <c r="L20" s="80">
        <f t="shared" ref="L20:R20" si="9">CORREL($K$14:$K$18,L14:L18)</f>
        <v>-0.3140287622</v>
      </c>
      <c r="M20" s="80">
        <f t="shared" si="9"/>
        <v>0.006398875094</v>
      </c>
      <c r="N20" s="80">
        <f t="shared" si="9"/>
        <v>-0.4573850565</v>
      </c>
      <c r="O20" s="80">
        <f t="shared" si="9"/>
        <v>-0.02011955545</v>
      </c>
      <c r="P20" s="80">
        <f t="shared" si="9"/>
        <v>0.3841849283</v>
      </c>
      <c r="Q20" s="80">
        <f t="shared" si="9"/>
        <v>-0.6688034959</v>
      </c>
      <c r="R20" s="80">
        <f t="shared" si="9"/>
        <v>0.6450089851</v>
      </c>
    </row>
    <row r="21">
      <c r="A21" s="15" t="s">
        <v>40</v>
      </c>
      <c r="B21" s="9">
        <v>0.05319135135</v>
      </c>
      <c r="C21" s="5">
        <v>1.216827813207159</v>
      </c>
      <c r="D21" s="5">
        <v>1.463842861845715</v>
      </c>
      <c r="E21" s="5">
        <v>1.5424505547515677</v>
      </c>
      <c r="F21" s="5">
        <v>1.3383720930232559</v>
      </c>
      <c r="G21" s="5">
        <v>1.7014967523298503</v>
      </c>
      <c r="H21" s="1">
        <v>11.3</v>
      </c>
      <c r="I21" s="1">
        <v>9.4</v>
      </c>
      <c r="J21" s="81" t="s">
        <v>110</v>
      </c>
      <c r="K21" s="82"/>
      <c r="L21" s="83">
        <v>5.0</v>
      </c>
      <c r="M21" s="83">
        <v>5.0</v>
      </c>
      <c r="N21" s="83">
        <v>5.0</v>
      </c>
      <c r="O21" s="83">
        <v>5.0</v>
      </c>
      <c r="P21" s="83">
        <v>5.0</v>
      </c>
      <c r="Q21" s="83">
        <v>5.0</v>
      </c>
      <c r="R21" s="83">
        <v>5.0</v>
      </c>
    </row>
    <row r="22">
      <c r="A22" s="15" t="s">
        <v>41</v>
      </c>
      <c r="B22" s="9">
        <v>0.1401760692</v>
      </c>
      <c r="C22" s="5">
        <v>0.9563084112149532</v>
      </c>
      <c r="D22" s="5">
        <v>0.9914506717329353</v>
      </c>
      <c r="E22" s="5">
        <v>1.0096449538719598</v>
      </c>
      <c r="F22" s="5">
        <v>1.2100760456273763</v>
      </c>
      <c r="G22" s="5">
        <v>1.468013468013468</v>
      </c>
      <c r="H22" s="1">
        <v>14.4</v>
      </c>
      <c r="I22" s="1">
        <v>15.5</v>
      </c>
      <c r="J22" s="82" t="s">
        <v>111</v>
      </c>
      <c r="K22" s="82"/>
      <c r="L22" s="80">
        <f t="shared" ref="L22:R22" si="10">L21-2</f>
        <v>3</v>
      </c>
      <c r="M22" s="80">
        <f t="shared" si="10"/>
        <v>3</v>
      </c>
      <c r="N22" s="80">
        <f t="shared" si="10"/>
        <v>3</v>
      </c>
      <c r="O22" s="80">
        <f t="shared" si="10"/>
        <v>3</v>
      </c>
      <c r="P22" s="80">
        <f t="shared" si="10"/>
        <v>3</v>
      </c>
      <c r="Q22" s="80">
        <f t="shared" si="10"/>
        <v>3</v>
      </c>
      <c r="R22" s="80">
        <f t="shared" si="10"/>
        <v>3</v>
      </c>
    </row>
    <row r="23">
      <c r="A23" s="18" t="s">
        <v>43</v>
      </c>
      <c r="B23" s="9">
        <v>0.1624610293</v>
      </c>
      <c r="C23" s="5">
        <v>0.9484052532833019</v>
      </c>
      <c r="D23" s="5">
        <v>0.9386401326699834</v>
      </c>
      <c r="E23" s="5">
        <v>0.9203102961918195</v>
      </c>
      <c r="F23" s="5">
        <v>1.2018084669132758</v>
      </c>
      <c r="G23" s="5">
        <v>1.8114695340501792</v>
      </c>
      <c r="H23" s="1">
        <v>15.3</v>
      </c>
      <c r="I23" s="1">
        <v>14.5</v>
      </c>
      <c r="J23" s="82" t="s">
        <v>112</v>
      </c>
      <c r="K23" s="82"/>
      <c r="L23" s="80">
        <f t="shared" ref="L23:R23" si="11">(ABS(L20)*SQRT(L21-2))/(SQRT(1-ABS(L20)^2))</f>
        <v>0.572894517</v>
      </c>
      <c r="M23" s="80">
        <f t="shared" si="11"/>
        <v>0.01108340368</v>
      </c>
      <c r="N23" s="80">
        <f t="shared" si="11"/>
        <v>0.8908602222</v>
      </c>
      <c r="O23" s="80">
        <f t="shared" si="11"/>
        <v>0.03485514759</v>
      </c>
      <c r="P23" s="80">
        <f t="shared" si="11"/>
        <v>0.7207401832</v>
      </c>
      <c r="Q23" s="80">
        <f t="shared" si="11"/>
        <v>1.558165878</v>
      </c>
      <c r="R23" s="80">
        <f t="shared" si="11"/>
        <v>1.46195355</v>
      </c>
    </row>
    <row r="24">
      <c r="A24" s="15" t="s">
        <v>44</v>
      </c>
      <c r="B24" s="9">
        <v>0.1036876207</v>
      </c>
      <c r="C24" s="5">
        <v>0.9912450255827175</v>
      </c>
      <c r="D24" s="5">
        <v>0.9548486403283735</v>
      </c>
      <c r="E24" s="5">
        <v>0.9375745526838967</v>
      </c>
      <c r="F24" s="5">
        <v>1.0245656081485919</v>
      </c>
      <c r="G24" s="5">
        <v>1.1365853658536584</v>
      </c>
      <c r="H24" s="1">
        <v>15.4</v>
      </c>
      <c r="I24" s="1">
        <v>13.4</v>
      </c>
      <c r="J24" s="82" t="s">
        <v>113</v>
      </c>
      <c r="K24" s="82"/>
      <c r="L24" s="80">
        <f t="shared" ref="L24:R24" si="12">TDIST(L23,L22,2)</f>
        <v>0.6068385062</v>
      </c>
      <c r="M24" s="80">
        <f t="shared" si="12"/>
        <v>0.9918527548</v>
      </c>
      <c r="N24" s="80">
        <f t="shared" si="12"/>
        <v>0.4386346372</v>
      </c>
      <c r="O24" s="80">
        <f t="shared" si="12"/>
        <v>0.9743847148</v>
      </c>
      <c r="P24" s="80">
        <f t="shared" si="12"/>
        <v>0.5231552767</v>
      </c>
      <c r="Q24" s="80">
        <f t="shared" si="12"/>
        <v>0.2170767557</v>
      </c>
      <c r="R24" s="80">
        <f t="shared" si="12"/>
        <v>0.2399175164</v>
      </c>
    </row>
    <row r="25">
      <c r="A25" s="21" t="s">
        <v>45</v>
      </c>
      <c r="B25" s="9">
        <v>0.1274999012</v>
      </c>
      <c r="C25" s="5">
        <v>0.8986037994964523</v>
      </c>
      <c r="D25" s="5">
        <v>0.8704875761837788</v>
      </c>
      <c r="E25" s="5">
        <v>0.922182064603569</v>
      </c>
      <c r="F25" s="5">
        <v>1.303011026293469</v>
      </c>
      <c r="G25" s="5">
        <v>1.4285714285714284</v>
      </c>
      <c r="H25" s="1">
        <v>15.4</v>
      </c>
      <c r="I25" s="1">
        <v>13.8</v>
      </c>
    </row>
    <row r="26">
      <c r="A26" s="23" t="s">
        <v>46</v>
      </c>
      <c r="B26" s="9">
        <v>0.1457936241</v>
      </c>
      <c r="C26" s="5">
        <v>0.8900264200792602</v>
      </c>
      <c r="D26" s="5">
        <v>0.8855772175155661</v>
      </c>
      <c r="E26" s="5">
        <v>0.8613152804642166</v>
      </c>
      <c r="F26" s="5">
        <v>0.8865721434528773</v>
      </c>
      <c r="G26" s="5">
        <v>0.9463931171409663</v>
      </c>
      <c r="H26" s="1">
        <v>15.1</v>
      </c>
      <c r="I26" s="1">
        <v>18.0</v>
      </c>
      <c r="J26" s="3" t="s">
        <v>2</v>
      </c>
      <c r="K26" s="1" t="s">
        <v>122</v>
      </c>
      <c r="L26" s="4" t="s">
        <v>7</v>
      </c>
      <c r="M26" s="4" t="s">
        <v>10</v>
      </c>
      <c r="N26" s="4" t="s">
        <v>13</v>
      </c>
      <c r="O26" s="4" t="s">
        <v>16</v>
      </c>
      <c r="P26" s="4" t="s">
        <v>19</v>
      </c>
      <c r="Q26" s="60" t="s">
        <v>117</v>
      </c>
      <c r="R26" s="60" t="s">
        <v>118</v>
      </c>
    </row>
    <row r="27">
      <c r="A27" s="21" t="s">
        <v>47</v>
      </c>
      <c r="B27" s="9">
        <v>0.1682437616</v>
      </c>
      <c r="C27" s="5">
        <v>0.9404046597179645</v>
      </c>
      <c r="D27" s="5">
        <v>0.9110044313146233</v>
      </c>
      <c r="E27" s="5">
        <v>0.8979543007536788</v>
      </c>
      <c r="F27" s="5">
        <v>0.9266886326194399</v>
      </c>
      <c r="G27" s="5">
        <v>1.1074324324324325</v>
      </c>
      <c r="H27" s="1">
        <v>15.7</v>
      </c>
      <c r="I27" s="1">
        <v>14.0</v>
      </c>
      <c r="J27" s="8" t="s">
        <v>38</v>
      </c>
      <c r="K27" s="9">
        <v>0.1609109766</v>
      </c>
      <c r="L27" s="5">
        <v>1.2128892107168718</v>
      </c>
      <c r="M27" s="5">
        <v>1.1310440406529105</v>
      </c>
      <c r="N27" s="5">
        <v>1.1089962825278812</v>
      </c>
      <c r="O27" s="5">
        <v>1.2882629107981223</v>
      </c>
      <c r="P27" s="5">
        <v>1.6056603773584905</v>
      </c>
      <c r="Q27" s="1">
        <v>13.4</v>
      </c>
      <c r="R27" s="1">
        <v>16.7</v>
      </c>
    </row>
    <row r="28">
      <c r="B28" s="5"/>
      <c r="J28" s="12" t="s">
        <v>39</v>
      </c>
      <c r="K28" s="13">
        <v>0.3542959187</v>
      </c>
      <c r="L28" s="5">
        <v>1.2531645569620253</v>
      </c>
      <c r="M28" s="5">
        <v>1.2096206098420046</v>
      </c>
      <c r="N28" s="5">
        <v>1.2468526538422802</v>
      </c>
      <c r="O28" s="5">
        <v>1.3342310418143162</v>
      </c>
      <c r="P28" s="5">
        <v>1.4727099496393086</v>
      </c>
      <c r="Q28" s="1">
        <v>12.8</v>
      </c>
      <c r="R28" s="1">
        <v>11.5</v>
      </c>
    </row>
    <row r="29">
      <c r="A29" s="78" t="s">
        <v>114</v>
      </c>
      <c r="B29" s="79"/>
      <c r="C29" s="80">
        <f t="shared" ref="C29:G29" si="13">CORREL($B$19:$B27,C19:C27)</f>
        <v>0.3343246921</v>
      </c>
      <c r="D29" s="80">
        <f t="shared" si="13"/>
        <v>-0.0007169608885</v>
      </c>
      <c r="E29" s="80">
        <f t="shared" si="13"/>
        <v>-0.0131527396</v>
      </c>
      <c r="F29" s="80">
        <f t="shared" si="13"/>
        <v>0.1648384175</v>
      </c>
      <c r="G29" s="80">
        <f t="shared" si="13"/>
        <v>-0.0004180810303</v>
      </c>
      <c r="H29" s="80">
        <f t="shared" ref="H29:I29" si="14">CORREL($B$2:$B$10,H19:H27)</f>
        <v>-0.1165720999</v>
      </c>
      <c r="I29" s="80">
        <f t="shared" si="14"/>
        <v>0.03266615828</v>
      </c>
      <c r="J29" s="15" t="s">
        <v>40</v>
      </c>
      <c r="K29" s="9">
        <v>0.05319135135</v>
      </c>
      <c r="L29" s="5">
        <v>1.216827813207159</v>
      </c>
      <c r="M29" s="5">
        <v>1.463842861845715</v>
      </c>
      <c r="N29" s="5">
        <v>1.5424505547515677</v>
      </c>
      <c r="O29" s="5">
        <v>1.3383720930232559</v>
      </c>
      <c r="P29" s="5">
        <v>1.7014967523298503</v>
      </c>
      <c r="Q29" s="1">
        <v>11.3</v>
      </c>
      <c r="R29" s="1">
        <v>9.4</v>
      </c>
    </row>
    <row r="30">
      <c r="A30" s="81" t="s">
        <v>110</v>
      </c>
      <c r="B30" s="82"/>
      <c r="C30" s="83">
        <v>9.0</v>
      </c>
      <c r="D30" s="83">
        <v>9.0</v>
      </c>
      <c r="E30" s="83">
        <v>9.0</v>
      </c>
      <c r="F30" s="83">
        <v>9.0</v>
      </c>
      <c r="G30" s="83">
        <v>9.0</v>
      </c>
      <c r="H30" s="83">
        <v>9.0</v>
      </c>
      <c r="I30" s="83">
        <v>9.0</v>
      </c>
      <c r="J30" s="15" t="s">
        <v>41</v>
      </c>
      <c r="K30" s="9">
        <v>0.1401760692</v>
      </c>
      <c r="L30" s="5">
        <v>0.9563084112149532</v>
      </c>
      <c r="M30" s="5">
        <v>0.9914506717329353</v>
      </c>
      <c r="N30" s="5">
        <v>1.0096449538719598</v>
      </c>
      <c r="O30" s="5">
        <v>1.2100760456273763</v>
      </c>
      <c r="P30" s="5">
        <v>1.468013468013468</v>
      </c>
      <c r="Q30" s="1">
        <v>14.4</v>
      </c>
      <c r="R30" s="1">
        <v>15.5</v>
      </c>
    </row>
    <row r="31">
      <c r="A31" s="82" t="s">
        <v>111</v>
      </c>
      <c r="B31" s="82"/>
      <c r="C31" s="80">
        <f t="shared" ref="C31:I31" si="15">C30-2</f>
        <v>7</v>
      </c>
      <c r="D31" s="80">
        <f t="shared" si="15"/>
        <v>7</v>
      </c>
      <c r="E31" s="80">
        <f t="shared" si="15"/>
        <v>7</v>
      </c>
      <c r="F31" s="80">
        <f t="shared" si="15"/>
        <v>7</v>
      </c>
      <c r="G31" s="80">
        <f t="shared" si="15"/>
        <v>7</v>
      </c>
      <c r="H31" s="80">
        <f t="shared" si="15"/>
        <v>7</v>
      </c>
      <c r="I31" s="80">
        <f t="shared" si="15"/>
        <v>7</v>
      </c>
    </row>
    <row r="32">
      <c r="A32" s="82" t="s">
        <v>112</v>
      </c>
      <c r="B32" s="82"/>
      <c r="C32" s="80">
        <f t="shared" ref="C32:I32" si="16">(ABS(C29)*SQRT(C30-2))/(SQRT(1-ABS(C29)^2))</f>
        <v>0.9385458378</v>
      </c>
      <c r="D32" s="80">
        <f t="shared" si="16"/>
        <v>0.001896900698</v>
      </c>
      <c r="E32" s="80">
        <f t="shared" si="16"/>
        <v>0.03480188845</v>
      </c>
      <c r="F32" s="80">
        <f t="shared" si="16"/>
        <v>0.4421700874</v>
      </c>
      <c r="G32" s="80">
        <f t="shared" si="16"/>
        <v>0.001106138531</v>
      </c>
      <c r="H32" s="80">
        <f t="shared" si="16"/>
        <v>0.3105379621</v>
      </c>
      <c r="I32" s="80">
        <f t="shared" si="16"/>
        <v>0.08647267996</v>
      </c>
      <c r="J32" s="78" t="s">
        <v>109</v>
      </c>
      <c r="K32" s="79"/>
      <c r="L32" s="80">
        <f t="shared" ref="L32:R32" si="17">CORREL($K$27:$K$30,L27:L30)</f>
        <v>0.309391884</v>
      </c>
      <c r="M32" s="80">
        <f t="shared" si="17"/>
        <v>-0.2935023993</v>
      </c>
      <c r="N32" s="80">
        <f t="shared" si="17"/>
        <v>-0.2903853123</v>
      </c>
      <c r="O32" s="80">
        <f t="shared" si="17"/>
        <v>0.2123924866</v>
      </c>
      <c r="P32" s="80">
        <f t="shared" si="17"/>
        <v>-0.7061049136</v>
      </c>
      <c r="Q32" s="80">
        <f t="shared" si="17"/>
        <v>0.2368528527</v>
      </c>
      <c r="R32" s="80">
        <f t="shared" si="17"/>
        <v>0.02158060446</v>
      </c>
    </row>
    <row r="33">
      <c r="A33" s="82" t="s">
        <v>113</v>
      </c>
      <c r="B33" s="82"/>
      <c r="C33" s="80">
        <f t="shared" ref="C33:I33" si="18">TDIST(C32,C31,2)</f>
        <v>0.3792101242</v>
      </c>
      <c r="D33" s="87">
        <f t="shared" si="18"/>
        <v>0.9985394199</v>
      </c>
      <c r="E33" s="80">
        <f t="shared" si="18"/>
        <v>0.9732093214</v>
      </c>
      <c r="F33" s="87">
        <f t="shared" si="18"/>
        <v>0.6717049484</v>
      </c>
      <c r="G33" s="80">
        <f t="shared" si="18"/>
        <v>0.9991482924</v>
      </c>
      <c r="H33" s="80">
        <f t="shared" si="18"/>
        <v>0.7651941092</v>
      </c>
      <c r="I33" s="80">
        <f t="shared" si="18"/>
        <v>0.933512196</v>
      </c>
      <c r="J33" s="81" t="s">
        <v>110</v>
      </c>
      <c r="K33" s="82"/>
      <c r="L33" s="83">
        <v>4.0</v>
      </c>
      <c r="M33" s="83">
        <v>4.0</v>
      </c>
      <c r="N33" s="83">
        <v>4.0</v>
      </c>
      <c r="O33" s="83">
        <v>4.0</v>
      </c>
      <c r="P33" s="83">
        <v>4.0</v>
      </c>
      <c r="Q33" s="83">
        <v>4.0</v>
      </c>
      <c r="R33" s="83">
        <v>4.0</v>
      </c>
    </row>
    <row r="34">
      <c r="J34" s="82" t="s">
        <v>111</v>
      </c>
      <c r="K34" s="82"/>
      <c r="L34" s="80">
        <f t="shared" ref="L34:R34" si="19">L33-2</f>
        <v>2</v>
      </c>
      <c r="M34" s="80">
        <f t="shared" si="19"/>
        <v>2</v>
      </c>
      <c r="N34" s="80">
        <f t="shared" si="19"/>
        <v>2</v>
      </c>
      <c r="O34" s="80">
        <f t="shared" si="19"/>
        <v>2</v>
      </c>
      <c r="P34" s="80">
        <f t="shared" si="19"/>
        <v>2</v>
      </c>
      <c r="Q34" s="80">
        <f t="shared" si="19"/>
        <v>2</v>
      </c>
      <c r="R34" s="80">
        <f t="shared" si="19"/>
        <v>2</v>
      </c>
    </row>
    <row r="35">
      <c r="J35" s="82" t="s">
        <v>112</v>
      </c>
      <c r="K35" s="82"/>
      <c r="L35" s="80">
        <f t="shared" ref="L35:R35" si="20">(ABS(L32)*SQRT(L33-2))/(SQRT(1-ABS(L32)^2))</f>
        <v>0.46012227</v>
      </c>
      <c r="M35" s="80">
        <f t="shared" si="20"/>
        <v>0.4341978701</v>
      </c>
      <c r="N35" s="80">
        <f t="shared" si="20"/>
        <v>0.4291594107</v>
      </c>
      <c r="O35" s="80">
        <f t="shared" si="20"/>
        <v>0.3073814139</v>
      </c>
      <c r="P35" s="80">
        <f t="shared" si="20"/>
        <v>1.410214585</v>
      </c>
      <c r="Q35" s="80">
        <f t="shared" si="20"/>
        <v>0.3447707849</v>
      </c>
      <c r="R35" s="80">
        <f t="shared" si="20"/>
        <v>0.03052669282</v>
      </c>
    </row>
    <row r="36">
      <c r="J36" s="82" t="s">
        <v>113</v>
      </c>
      <c r="K36" s="82"/>
      <c r="L36" s="80">
        <f t="shared" ref="L36:R36" si="21">TDIST(L35,L34,2)</f>
        <v>0.690608116</v>
      </c>
      <c r="M36" s="80">
        <f t="shared" si="21"/>
        <v>0.7064976007</v>
      </c>
      <c r="N36" s="80">
        <f t="shared" si="21"/>
        <v>0.7096146877</v>
      </c>
      <c r="O36" s="80">
        <f t="shared" si="21"/>
        <v>0.7876075134</v>
      </c>
      <c r="P36" s="80">
        <f t="shared" si="21"/>
        <v>0.2938950864</v>
      </c>
      <c r="Q36" s="80">
        <f t="shared" si="21"/>
        <v>0.7631471473</v>
      </c>
      <c r="R36" s="80">
        <f t="shared" si="21"/>
        <v>0.9784193955</v>
      </c>
    </row>
    <row r="38">
      <c r="J38" s="3" t="s">
        <v>2</v>
      </c>
      <c r="K38" s="1" t="s">
        <v>123</v>
      </c>
      <c r="L38" s="4" t="s">
        <v>7</v>
      </c>
      <c r="M38" s="4" t="s">
        <v>10</v>
      </c>
      <c r="N38" s="4" t="s">
        <v>13</v>
      </c>
      <c r="O38" s="4" t="s">
        <v>16</v>
      </c>
      <c r="P38" s="4" t="s">
        <v>19</v>
      </c>
      <c r="Q38" s="4"/>
      <c r="R38" s="4"/>
    </row>
    <row r="39">
      <c r="J39" s="18" t="s">
        <v>43</v>
      </c>
      <c r="K39" s="9">
        <v>0.1624610293</v>
      </c>
      <c r="L39" s="5">
        <v>0.9484052532833019</v>
      </c>
      <c r="M39" s="5">
        <v>0.9386401326699834</v>
      </c>
      <c r="N39" s="5">
        <v>0.9203102961918195</v>
      </c>
      <c r="O39" s="5">
        <v>1.2018084669132758</v>
      </c>
      <c r="P39" s="5">
        <v>1.8114695340501792</v>
      </c>
      <c r="Q39" s="1">
        <v>15.3</v>
      </c>
      <c r="R39" s="1">
        <v>14.5</v>
      </c>
    </row>
    <row r="40">
      <c r="J40" s="15" t="s">
        <v>44</v>
      </c>
      <c r="K40" s="9">
        <v>0.1036876207</v>
      </c>
      <c r="L40" s="5">
        <v>0.9912450255827175</v>
      </c>
      <c r="M40" s="5">
        <v>0.9548486403283735</v>
      </c>
      <c r="N40" s="5">
        <v>0.9375745526838967</v>
      </c>
      <c r="O40" s="5">
        <v>1.0245656081485919</v>
      </c>
      <c r="P40" s="5">
        <v>1.1365853658536584</v>
      </c>
      <c r="Q40" s="1">
        <v>15.4</v>
      </c>
      <c r="R40" s="1">
        <v>13.4</v>
      </c>
    </row>
    <row r="41">
      <c r="J41" s="21" t="s">
        <v>45</v>
      </c>
      <c r="K41" s="9">
        <v>0.1274999012</v>
      </c>
      <c r="L41" s="5">
        <v>0.8986037994964523</v>
      </c>
      <c r="M41" s="5">
        <v>0.8704875761837788</v>
      </c>
      <c r="N41" s="5">
        <v>0.922182064603569</v>
      </c>
      <c r="O41" s="5">
        <v>1.303011026293469</v>
      </c>
      <c r="P41" s="5">
        <v>1.4285714285714284</v>
      </c>
      <c r="Q41" s="1">
        <v>15.4</v>
      </c>
      <c r="R41" s="1">
        <v>13.8</v>
      </c>
    </row>
    <row r="42">
      <c r="J42" s="23" t="s">
        <v>46</v>
      </c>
      <c r="K42" s="9">
        <v>0.1457936241</v>
      </c>
      <c r="L42" s="5">
        <v>0.8900264200792602</v>
      </c>
      <c r="M42" s="5">
        <v>0.8855772175155661</v>
      </c>
      <c r="N42" s="5">
        <v>0.8613152804642166</v>
      </c>
      <c r="O42" s="5">
        <v>0.8865721434528773</v>
      </c>
      <c r="P42" s="5">
        <v>0.9463931171409663</v>
      </c>
      <c r="Q42" s="1">
        <v>15.1</v>
      </c>
      <c r="R42" s="1">
        <v>18.0</v>
      </c>
    </row>
    <row r="43">
      <c r="J43" s="21" t="s">
        <v>47</v>
      </c>
      <c r="K43" s="9">
        <v>0.1682437616</v>
      </c>
      <c r="L43" s="5">
        <v>0.9404046597179645</v>
      </c>
      <c r="M43" s="5">
        <v>0.9110044313146233</v>
      </c>
      <c r="N43" s="5">
        <v>0.8979543007536788</v>
      </c>
      <c r="O43" s="5">
        <v>0.9266886326194399</v>
      </c>
      <c r="P43" s="5">
        <v>1.1074324324324325</v>
      </c>
      <c r="Q43" s="1">
        <v>15.7</v>
      </c>
      <c r="R43" s="1">
        <v>14.0</v>
      </c>
    </row>
    <row r="45">
      <c r="J45" s="78" t="s">
        <v>109</v>
      </c>
      <c r="K45" s="79"/>
      <c r="L45" s="80">
        <f t="shared" ref="L45:R45" si="22">CORREL($K$39:$K$43,L39:L43)</f>
        <v>-0.3194500801</v>
      </c>
      <c r="M45" s="80">
        <f t="shared" si="22"/>
        <v>-0.1664627099</v>
      </c>
      <c r="N45" s="80">
        <f t="shared" si="22"/>
        <v>-0.4876373466</v>
      </c>
      <c r="O45" s="80">
        <f t="shared" si="22"/>
        <v>-0.1797710432</v>
      </c>
      <c r="P45" s="80">
        <f t="shared" si="22"/>
        <v>0.2335492702</v>
      </c>
      <c r="Q45" s="80">
        <f t="shared" si="22"/>
        <v>0.2023958946</v>
      </c>
      <c r="R45" s="80">
        <f t="shared" si="22"/>
        <v>0.2686179114</v>
      </c>
    </row>
    <row r="46">
      <c r="J46" s="81" t="s">
        <v>110</v>
      </c>
      <c r="K46" s="82"/>
      <c r="L46" s="83">
        <v>5.0</v>
      </c>
      <c r="M46" s="83">
        <v>5.0</v>
      </c>
      <c r="N46" s="83">
        <v>5.0</v>
      </c>
      <c r="O46" s="83">
        <v>5.0</v>
      </c>
      <c r="P46" s="83">
        <v>5.0</v>
      </c>
      <c r="Q46" s="83">
        <v>5.0</v>
      </c>
      <c r="R46" s="83">
        <v>5.0</v>
      </c>
    </row>
    <row r="47">
      <c r="J47" s="82" t="s">
        <v>111</v>
      </c>
      <c r="K47" s="82"/>
      <c r="L47" s="80">
        <f t="shared" ref="L47:R47" si="23">L46-2</f>
        <v>3</v>
      </c>
      <c r="M47" s="80">
        <f t="shared" si="23"/>
        <v>3</v>
      </c>
      <c r="N47" s="80">
        <f t="shared" si="23"/>
        <v>3</v>
      </c>
      <c r="O47" s="80">
        <f t="shared" si="23"/>
        <v>3</v>
      </c>
      <c r="P47" s="80">
        <f t="shared" si="23"/>
        <v>3</v>
      </c>
      <c r="Q47" s="80">
        <f t="shared" si="23"/>
        <v>3</v>
      </c>
      <c r="R47" s="80">
        <f t="shared" si="23"/>
        <v>3</v>
      </c>
    </row>
    <row r="48">
      <c r="J48" s="82" t="s">
        <v>112</v>
      </c>
      <c r="K48" s="82"/>
      <c r="L48" s="80">
        <f t="shared" ref="L48:R48" si="24">(ABS(L45)*SQRT(L46-2))/(SQRT(1-ABS(L45)^2))</f>
        <v>0.5838982226</v>
      </c>
      <c r="M48" s="80">
        <f t="shared" si="24"/>
        <v>0.2924015302</v>
      </c>
      <c r="N48" s="80">
        <f t="shared" si="24"/>
        <v>0.967431708</v>
      </c>
      <c r="O48" s="80">
        <f t="shared" si="24"/>
        <v>0.3165293246</v>
      </c>
      <c r="P48" s="80">
        <f t="shared" si="24"/>
        <v>0.416024369</v>
      </c>
      <c r="Q48" s="80">
        <f t="shared" si="24"/>
        <v>0.3579685674</v>
      </c>
      <c r="R48" s="80">
        <f t="shared" si="24"/>
        <v>0.483012106</v>
      </c>
    </row>
    <row r="49">
      <c r="J49" s="82" t="s">
        <v>113</v>
      </c>
      <c r="K49" s="82"/>
      <c r="L49" s="80">
        <f t="shared" ref="L49:R49" si="25">TDIST(L48,L47,2)</f>
        <v>0.6002912786</v>
      </c>
      <c r="M49" s="80">
        <f t="shared" si="25"/>
        <v>0.78903604</v>
      </c>
      <c r="N49" s="80">
        <f t="shared" si="25"/>
        <v>0.4046895565</v>
      </c>
      <c r="O49" s="80">
        <f t="shared" si="25"/>
        <v>0.7723473177</v>
      </c>
      <c r="P49" s="80">
        <f t="shared" si="25"/>
        <v>0.7053616951</v>
      </c>
      <c r="Q49" s="80">
        <f t="shared" si="25"/>
        <v>0.744071913</v>
      </c>
      <c r="R49" s="80">
        <f t="shared" si="25"/>
        <v>0.6621438068</v>
      </c>
    </row>
  </sheetData>
  <mergeCells count="6">
    <mergeCell ref="J7:K7"/>
    <mergeCell ref="A12:B12"/>
    <mergeCell ref="J20:K20"/>
    <mergeCell ref="A29:B29"/>
    <mergeCell ref="J32:K32"/>
    <mergeCell ref="J45:K45"/>
  </mergeCells>
  <conditionalFormatting sqref="L11:R11 C16:I16 L24:R24 C33:I33 L36:R36 L49:R49 C51:G51 L61:R61 L74:R74 L86:R86 L99:R99">
    <cfRule type="cellIs" dxfId="0" priority="1" operator="lessThan">
      <formula>0.05</formula>
    </cfRule>
  </conditionalFormatting>
  <conditionalFormatting sqref="L7:R7 C12:I12 L20:R20 C29:I29 L32:R32 L45:R45 C47:G47 L57:R57 L70:R70 L82:R82 L95:R95">
    <cfRule type="cellIs" dxfId="1" priority="2" operator="between">
      <formula>0.5</formula>
      <formula>0.7</formula>
    </cfRule>
  </conditionalFormatting>
  <conditionalFormatting sqref="L7:R7 C12:I12 L20:R20 C29:I29 L32:R32 L45:R45 C47:G47 L57:R57 L70:R70 L82:R82 L95:R95">
    <cfRule type="cellIs" dxfId="0" priority="3" operator="lessThan">
      <formula>-0.7</formula>
    </cfRule>
  </conditionalFormatting>
  <conditionalFormatting sqref="L11:R11 C16:I16 L24:R24 C33:I33 L36:R36 L49:R49 C51:G51 L61:R61 L74:R74 L86:R86 L99:R99">
    <cfRule type="cellIs" dxfId="2" priority="4" operator="lessThan">
      <formula>0.1</formula>
    </cfRule>
  </conditionalFormatting>
  <conditionalFormatting sqref="H4:I4 Q4:R4 H21:I21 Q29:R29">
    <cfRule type="notContainsBlanks" dxfId="0" priority="5">
      <formula>LEN(TRIM(H4))&gt;0</formula>
    </cfRule>
  </conditionalFormatting>
  <conditionalFormatting sqref="L7:R7 C12:I12 L20:R20 C29:I29 L32:R32 L45:R45 C47:G47 L57:R57 L70:R70 L82:R82 L95:R95">
    <cfRule type="cellIs" dxfId="0" priority="6" operator="greaterThan">
      <formula>0.7</formula>
    </cfRule>
  </conditionalFormatting>
  <conditionalFormatting sqref="L7:R7 C12:I12 L20:R20 C29:I29 L32:R32 L45:R45 C47:G47 L57:R57 L70:R70 L82:R82 L95:R95">
    <cfRule type="cellIs" dxfId="1" priority="7" operator="between">
      <formula>-0.5</formula>
      <formula>-0.7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1" t="s">
        <v>124</v>
      </c>
      <c r="C1" s="4" t="s">
        <v>7</v>
      </c>
      <c r="D1" s="4" t="s">
        <v>10</v>
      </c>
      <c r="E1" s="4" t="s">
        <v>13</v>
      </c>
      <c r="F1" s="4" t="s">
        <v>16</v>
      </c>
      <c r="G1" s="4" t="s">
        <v>19</v>
      </c>
      <c r="H1" s="60" t="s">
        <v>117</v>
      </c>
      <c r="I1" s="60" t="s">
        <v>118</v>
      </c>
      <c r="J1" s="3" t="s">
        <v>2</v>
      </c>
      <c r="K1" s="1" t="s">
        <v>119</v>
      </c>
      <c r="L1" s="4" t="s">
        <v>7</v>
      </c>
      <c r="M1" s="4" t="s">
        <v>10</v>
      </c>
      <c r="N1" s="4" t="s">
        <v>13</v>
      </c>
      <c r="O1" s="4" t="s">
        <v>16</v>
      </c>
      <c r="P1" s="4" t="s">
        <v>19</v>
      </c>
    </row>
    <row r="2">
      <c r="A2" s="8" t="s">
        <v>38</v>
      </c>
      <c r="B2" s="93">
        <v>0.7435504699</v>
      </c>
      <c r="C2" s="5">
        <v>1.2128892107168718</v>
      </c>
      <c r="D2" s="5">
        <v>1.1310440406529105</v>
      </c>
      <c r="E2" s="5">
        <v>1.1089962825278812</v>
      </c>
      <c r="F2" s="5">
        <v>1.2882629107981223</v>
      </c>
      <c r="G2" s="5">
        <v>1.6056603773584905</v>
      </c>
      <c r="H2" s="1">
        <v>13.4</v>
      </c>
      <c r="I2" s="1">
        <v>16.7</v>
      </c>
      <c r="J2" s="8" t="s">
        <v>38</v>
      </c>
      <c r="K2" s="93">
        <v>0.7435504699</v>
      </c>
      <c r="L2" s="5">
        <v>1.2128892107168718</v>
      </c>
      <c r="M2" s="5">
        <v>1.1310440406529105</v>
      </c>
      <c r="N2" s="5">
        <v>1.1089962825278812</v>
      </c>
      <c r="O2" s="5">
        <v>1.2882629107981223</v>
      </c>
      <c r="P2" s="5">
        <v>1.6056603773584905</v>
      </c>
    </row>
    <row r="3">
      <c r="A3" s="12" t="s">
        <v>39</v>
      </c>
      <c r="B3" s="94">
        <v>0.41048383499999996</v>
      </c>
      <c r="C3" s="5">
        <v>1.2531645569620253</v>
      </c>
      <c r="D3" s="5">
        <v>1.2096206098420046</v>
      </c>
      <c r="E3" s="5">
        <v>1.2468526538422802</v>
      </c>
      <c r="F3" s="5">
        <v>1.3342310418143162</v>
      </c>
      <c r="G3" s="5">
        <v>1.4727099496393086</v>
      </c>
      <c r="H3" s="1">
        <v>12.8</v>
      </c>
      <c r="I3" s="1">
        <v>11.5</v>
      </c>
      <c r="J3" s="12" t="s">
        <v>39</v>
      </c>
      <c r="K3" s="94">
        <v>0.41048383499999996</v>
      </c>
      <c r="L3" s="5">
        <v>1.2531645569620253</v>
      </c>
      <c r="M3" s="5">
        <v>1.2096206098420046</v>
      </c>
      <c r="N3" s="5">
        <v>1.2468526538422802</v>
      </c>
      <c r="O3" s="5">
        <v>1.3342310418143162</v>
      </c>
      <c r="P3" s="5">
        <v>1.4727099496393086</v>
      </c>
    </row>
    <row r="4">
      <c r="A4" s="15" t="s">
        <v>40</v>
      </c>
      <c r="B4" s="94">
        <v>0.83202225234</v>
      </c>
      <c r="C4" s="5">
        <v>1.216827813207159</v>
      </c>
      <c r="D4" s="5">
        <v>1.463842861845715</v>
      </c>
      <c r="E4" s="5">
        <v>1.5424505547515677</v>
      </c>
      <c r="F4" s="5">
        <v>1.3383720930232559</v>
      </c>
      <c r="G4" s="5">
        <v>1.7014967523298503</v>
      </c>
      <c r="H4" s="1">
        <v>11.3</v>
      </c>
      <c r="I4" s="1">
        <v>9.4</v>
      </c>
      <c r="J4" s="15" t="s">
        <v>40</v>
      </c>
      <c r="K4" s="94">
        <v>0.83202225234</v>
      </c>
      <c r="L4" s="5">
        <v>1.216827813207159</v>
      </c>
      <c r="M4" s="5">
        <v>1.463842861845715</v>
      </c>
      <c r="N4" s="5">
        <v>1.5424505547515677</v>
      </c>
      <c r="O4" s="5">
        <v>1.3383720930232559</v>
      </c>
      <c r="P4" s="5">
        <v>1.7014967523298503</v>
      </c>
    </row>
    <row r="5">
      <c r="A5" s="15" t="s">
        <v>41</v>
      </c>
      <c r="B5" s="94">
        <v>0.7349059194</v>
      </c>
      <c r="C5" s="5">
        <v>0.9563084112149532</v>
      </c>
      <c r="D5" s="5">
        <v>0.9914506717329353</v>
      </c>
      <c r="E5" s="5">
        <v>1.0096449538719598</v>
      </c>
      <c r="F5" s="5">
        <v>1.2100760456273763</v>
      </c>
      <c r="G5" s="5">
        <v>1.468013468013468</v>
      </c>
      <c r="H5" s="1">
        <v>14.4</v>
      </c>
      <c r="I5" s="1">
        <v>15.5</v>
      </c>
      <c r="J5" s="15" t="s">
        <v>41</v>
      </c>
      <c r="K5" s="94">
        <v>0.7349059194</v>
      </c>
      <c r="L5" s="5">
        <v>0.9563084112149532</v>
      </c>
      <c r="M5" s="5">
        <v>0.9914506717329353</v>
      </c>
      <c r="N5" s="5">
        <v>1.0096449538719598</v>
      </c>
      <c r="O5" s="5">
        <v>1.2100760456273763</v>
      </c>
      <c r="P5" s="5">
        <v>1.468013468013468</v>
      </c>
    </row>
    <row r="6">
      <c r="A6" s="18" t="s">
        <v>43</v>
      </c>
      <c r="B6" s="94">
        <v>0.67463430052</v>
      </c>
      <c r="C6" s="5">
        <v>0.9484052532833019</v>
      </c>
      <c r="D6" s="5">
        <v>0.9386401326699834</v>
      </c>
      <c r="E6" s="5">
        <v>0.9203102961918195</v>
      </c>
      <c r="F6" s="5">
        <v>1.2018084669132758</v>
      </c>
      <c r="G6" s="5">
        <v>1.8114695340501792</v>
      </c>
      <c r="H6" s="1">
        <v>15.3</v>
      </c>
      <c r="I6" s="1">
        <v>14.5</v>
      </c>
      <c r="J6" s="5"/>
      <c r="K6" s="5"/>
      <c r="L6" s="5"/>
      <c r="M6" s="5"/>
      <c r="N6" s="5"/>
      <c r="O6" s="5"/>
      <c r="P6" s="5"/>
    </row>
    <row r="7">
      <c r="A7" s="15" t="s">
        <v>44</v>
      </c>
      <c r="B7" s="94">
        <v>0.88139379041</v>
      </c>
      <c r="C7" s="5">
        <v>0.9912450255827175</v>
      </c>
      <c r="D7" s="5">
        <v>0.9548486403283735</v>
      </c>
      <c r="E7" s="5">
        <v>0.9375745526838967</v>
      </c>
      <c r="F7" s="5">
        <v>1.0245656081485919</v>
      </c>
      <c r="G7" s="5">
        <v>1.1365853658536584</v>
      </c>
      <c r="H7" s="1">
        <v>15.4</v>
      </c>
      <c r="I7" s="1">
        <v>13.4</v>
      </c>
      <c r="J7" s="78" t="s">
        <v>109</v>
      </c>
      <c r="K7" s="79"/>
      <c r="L7" s="80">
        <f t="shared" ref="L7:P7" si="1">CORREL($K$2:$K$5,L2:L5)</f>
        <v>-0.3196104168</v>
      </c>
      <c r="M7" s="80">
        <f t="shared" si="1"/>
        <v>0.1969312948</v>
      </c>
      <c r="N7" s="80">
        <f t="shared" si="1"/>
        <v>0.1800715634</v>
      </c>
      <c r="O7" s="80">
        <f t="shared" si="1"/>
        <v>-0.2739808357</v>
      </c>
      <c r="P7" s="80">
        <f t="shared" si="1"/>
        <v>0.6846075849</v>
      </c>
    </row>
    <row r="8">
      <c r="A8" s="21" t="s">
        <v>45</v>
      </c>
      <c r="B8" s="94">
        <v>0.8264934939399999</v>
      </c>
      <c r="C8" s="5">
        <v>0.8986037994964523</v>
      </c>
      <c r="D8" s="5">
        <v>0.8704875761837788</v>
      </c>
      <c r="E8" s="5">
        <v>0.922182064603569</v>
      </c>
      <c r="F8" s="5">
        <v>1.303011026293469</v>
      </c>
      <c r="G8" s="5">
        <v>1.4285714285714284</v>
      </c>
      <c r="H8" s="1">
        <v>15.4</v>
      </c>
      <c r="I8" s="1">
        <v>13.8</v>
      </c>
      <c r="J8" s="81" t="s">
        <v>110</v>
      </c>
      <c r="K8" s="82"/>
      <c r="L8" s="83">
        <v>4.0</v>
      </c>
      <c r="M8" s="83">
        <v>4.0</v>
      </c>
      <c r="N8" s="83">
        <v>4.0</v>
      </c>
      <c r="O8" s="83">
        <v>4.0</v>
      </c>
      <c r="P8" s="83">
        <v>4.0</v>
      </c>
    </row>
    <row r="9">
      <c r="A9" s="23" t="s">
        <v>46</v>
      </c>
      <c r="B9" s="94">
        <v>0.73675270523</v>
      </c>
      <c r="C9" s="5">
        <v>0.8900264200792602</v>
      </c>
      <c r="D9" s="5">
        <v>0.8855772175155661</v>
      </c>
      <c r="E9" s="5">
        <v>0.8613152804642166</v>
      </c>
      <c r="F9" s="5">
        <v>0.8865721434528773</v>
      </c>
      <c r="G9" s="5">
        <v>0.9463931171409663</v>
      </c>
      <c r="H9" s="1">
        <v>15.1</v>
      </c>
      <c r="I9" s="1">
        <v>18.0</v>
      </c>
      <c r="J9" s="82" t="s">
        <v>111</v>
      </c>
      <c r="K9" s="82"/>
      <c r="L9" s="80">
        <f t="shared" ref="L9:P9" si="2">L8-2</f>
        <v>2</v>
      </c>
      <c r="M9" s="80">
        <f t="shared" si="2"/>
        <v>2</v>
      </c>
      <c r="N9" s="80">
        <f t="shared" si="2"/>
        <v>2</v>
      </c>
      <c r="O9" s="80">
        <f t="shared" si="2"/>
        <v>2</v>
      </c>
      <c r="P9" s="80">
        <f t="shared" si="2"/>
        <v>2</v>
      </c>
    </row>
    <row r="10">
      <c r="A10" s="21" t="s">
        <v>47</v>
      </c>
      <c r="B10" s="94">
        <v>0.77332027751</v>
      </c>
      <c r="C10" s="5">
        <v>0.9404046597179645</v>
      </c>
      <c r="D10" s="5">
        <v>0.9110044313146233</v>
      </c>
      <c r="E10" s="5">
        <v>0.8979543007536788</v>
      </c>
      <c r="F10" s="5">
        <v>0.9266886326194399</v>
      </c>
      <c r="G10" s="5">
        <v>1.1074324324324325</v>
      </c>
      <c r="H10" s="1">
        <v>15.7</v>
      </c>
      <c r="I10" s="1">
        <v>14.0</v>
      </c>
      <c r="J10" s="82" t="s">
        <v>112</v>
      </c>
      <c r="K10" s="82"/>
      <c r="L10" s="80">
        <f t="shared" ref="L10:P10" si="3">(ABS(L7)*SQRT(L8-2))/(SQRT(1-ABS(L7)^2))</f>
        <v>0.4770174075</v>
      </c>
      <c r="M10" s="80">
        <f t="shared" si="3"/>
        <v>0.2840656835</v>
      </c>
      <c r="N10" s="80">
        <f t="shared" si="3"/>
        <v>0.2588916158</v>
      </c>
      <c r="O10" s="80">
        <f t="shared" si="3"/>
        <v>0.4028836974</v>
      </c>
      <c r="P10" s="80">
        <f t="shared" si="3"/>
        <v>1.328255754</v>
      </c>
    </row>
    <row r="11">
      <c r="J11" s="82" t="s">
        <v>113</v>
      </c>
      <c r="K11" s="82"/>
      <c r="L11" s="80">
        <f t="shared" ref="L11:P11" si="4">TDIST(L10,L9,2)</f>
        <v>0.6803895832</v>
      </c>
      <c r="M11" s="80">
        <f t="shared" si="4"/>
        <v>0.8030687052</v>
      </c>
      <c r="N11" s="80">
        <f t="shared" si="4"/>
        <v>0.8199284366</v>
      </c>
      <c r="O11" s="80">
        <f t="shared" si="4"/>
        <v>0.7260191643</v>
      </c>
      <c r="P11" s="80">
        <f t="shared" si="4"/>
        <v>0.3153924151</v>
      </c>
    </row>
    <row r="12">
      <c r="A12" s="78" t="s">
        <v>109</v>
      </c>
      <c r="B12" s="79"/>
      <c r="C12" s="80">
        <f t="shared" ref="C12:I12" si="5">CORREL($B$2:$B$10,C2:C10)</f>
        <v>-0.4255221776</v>
      </c>
      <c r="D12" s="80">
        <f t="shared" si="5"/>
        <v>-0.1879232782</v>
      </c>
      <c r="E12" s="80">
        <f t="shared" si="5"/>
        <v>-0.173934363</v>
      </c>
      <c r="F12" s="80">
        <f t="shared" si="5"/>
        <v>-0.2935212047</v>
      </c>
      <c r="G12" s="80">
        <f t="shared" si="5"/>
        <v>-0.2059009626</v>
      </c>
      <c r="H12" s="80">
        <f t="shared" si="5"/>
        <v>0.2700324347</v>
      </c>
      <c r="I12" s="80">
        <f t="shared" si="5"/>
        <v>0.09140322836</v>
      </c>
    </row>
    <row r="13">
      <c r="A13" s="81" t="s">
        <v>110</v>
      </c>
      <c r="B13" s="82"/>
      <c r="C13" s="83">
        <v>9.0</v>
      </c>
      <c r="D13" s="83">
        <v>9.0</v>
      </c>
      <c r="E13" s="83">
        <v>9.0</v>
      </c>
      <c r="F13" s="83">
        <v>9.0</v>
      </c>
      <c r="G13" s="83">
        <v>9.0</v>
      </c>
      <c r="H13" s="83">
        <v>9.0</v>
      </c>
      <c r="I13" s="83">
        <v>9.0</v>
      </c>
      <c r="J13" s="3" t="s">
        <v>2</v>
      </c>
      <c r="K13" s="1" t="s">
        <v>120</v>
      </c>
      <c r="L13" s="4" t="s">
        <v>7</v>
      </c>
      <c r="M13" s="4" t="s">
        <v>10</v>
      </c>
      <c r="N13" s="4" t="s">
        <v>13</v>
      </c>
      <c r="O13" s="4" t="s">
        <v>16</v>
      </c>
      <c r="P13" s="4" t="s">
        <v>19</v>
      </c>
    </row>
    <row r="14">
      <c r="A14" s="82" t="s">
        <v>111</v>
      </c>
      <c r="B14" s="82"/>
      <c r="C14" s="80">
        <f t="shared" ref="C14:I14" si="6">C13-2</f>
        <v>7</v>
      </c>
      <c r="D14" s="80">
        <f t="shared" si="6"/>
        <v>7</v>
      </c>
      <c r="E14" s="80">
        <f t="shared" si="6"/>
        <v>7</v>
      </c>
      <c r="F14" s="80">
        <f t="shared" si="6"/>
        <v>7</v>
      </c>
      <c r="G14" s="80">
        <f t="shared" si="6"/>
        <v>7</v>
      </c>
      <c r="H14" s="80">
        <f t="shared" si="6"/>
        <v>7</v>
      </c>
      <c r="I14" s="80">
        <f t="shared" si="6"/>
        <v>7</v>
      </c>
      <c r="J14" s="18" t="s">
        <v>43</v>
      </c>
      <c r="K14" s="94">
        <v>0.67463430052</v>
      </c>
      <c r="L14" s="5">
        <v>0.9484052532833019</v>
      </c>
      <c r="M14" s="5">
        <v>0.9386401326699834</v>
      </c>
      <c r="N14" s="5">
        <v>0.9203102961918195</v>
      </c>
      <c r="O14" s="5">
        <v>1.2018084669132758</v>
      </c>
      <c r="P14" s="5">
        <v>1.8114695340501792</v>
      </c>
    </row>
    <row r="15">
      <c r="A15" s="82" t="s">
        <v>112</v>
      </c>
      <c r="B15" s="82"/>
      <c r="C15" s="80">
        <f t="shared" ref="C15:I15" si="7">(ABS(C12)*SQRT(C13-2))/(SQRT(1-ABS(C12)^2))</f>
        <v>1.244077962</v>
      </c>
      <c r="D15" s="80">
        <f t="shared" si="7"/>
        <v>0.5062171712</v>
      </c>
      <c r="E15" s="80">
        <f t="shared" si="7"/>
        <v>0.4673101618</v>
      </c>
      <c r="F15" s="80">
        <f t="shared" si="7"/>
        <v>0.8123667873</v>
      </c>
      <c r="G15" s="80">
        <f t="shared" si="7"/>
        <v>0.5566910528</v>
      </c>
      <c r="H15" s="80">
        <f t="shared" si="7"/>
        <v>0.7420031761</v>
      </c>
      <c r="I15" s="80">
        <f t="shared" si="7"/>
        <v>0.2428467768</v>
      </c>
      <c r="J15" s="15" t="s">
        <v>44</v>
      </c>
      <c r="K15" s="94">
        <v>0.88139379041</v>
      </c>
      <c r="L15" s="5">
        <v>0.9912450255827175</v>
      </c>
      <c r="M15" s="5">
        <v>0.9548486403283735</v>
      </c>
      <c r="N15" s="5">
        <v>0.9375745526838967</v>
      </c>
      <c r="O15" s="5">
        <v>1.0245656081485919</v>
      </c>
      <c r="P15" s="5">
        <v>1.1365853658536584</v>
      </c>
    </row>
    <row r="16">
      <c r="A16" s="82" t="s">
        <v>113</v>
      </c>
      <c r="B16" s="82"/>
      <c r="C16" s="80">
        <f t="shared" ref="C16:I16" si="8">TDIST(C15,C14,2)</f>
        <v>0.2535117196</v>
      </c>
      <c r="D16" s="80">
        <f t="shared" si="8"/>
        <v>0.6282540916</v>
      </c>
      <c r="E16" s="80">
        <f t="shared" si="8"/>
        <v>0.6544758076</v>
      </c>
      <c r="F16" s="80">
        <f t="shared" si="8"/>
        <v>0.4433269585</v>
      </c>
      <c r="G16" s="80">
        <f t="shared" si="8"/>
        <v>0.5950798919</v>
      </c>
      <c r="H16" s="80">
        <f t="shared" si="8"/>
        <v>0.4822341393</v>
      </c>
      <c r="I16" s="80">
        <f t="shared" si="8"/>
        <v>0.8150863866</v>
      </c>
      <c r="J16" s="21" t="s">
        <v>45</v>
      </c>
      <c r="K16" s="94">
        <v>0.8264934939399999</v>
      </c>
      <c r="L16" s="5">
        <v>0.8986037994964523</v>
      </c>
      <c r="M16" s="5">
        <v>0.8704875761837788</v>
      </c>
      <c r="N16" s="5">
        <v>0.922182064603569</v>
      </c>
      <c r="O16" s="5">
        <v>1.303011026293469</v>
      </c>
      <c r="P16" s="5">
        <v>1.4285714285714284</v>
      </c>
    </row>
    <row r="17">
      <c r="J17" s="23" t="s">
        <v>46</v>
      </c>
      <c r="K17" s="94">
        <v>0.73675270523</v>
      </c>
      <c r="L17" s="5">
        <v>0.8900264200792602</v>
      </c>
      <c r="M17" s="5">
        <v>0.8855772175155661</v>
      </c>
      <c r="N17" s="5">
        <v>0.8613152804642166</v>
      </c>
      <c r="O17" s="5">
        <v>0.8865721434528773</v>
      </c>
      <c r="P17" s="5">
        <v>0.9463931171409663</v>
      </c>
    </row>
    <row r="18">
      <c r="A18" s="3" t="s">
        <v>2</v>
      </c>
      <c r="B18" s="1" t="s">
        <v>125</v>
      </c>
      <c r="C18" s="4" t="s">
        <v>7</v>
      </c>
      <c r="D18" s="4" t="s">
        <v>10</v>
      </c>
      <c r="E18" s="4" t="s">
        <v>13</v>
      </c>
      <c r="F18" s="4" t="s">
        <v>16</v>
      </c>
      <c r="G18" s="4" t="s">
        <v>19</v>
      </c>
      <c r="H18" s="60" t="s">
        <v>117</v>
      </c>
      <c r="I18" s="60" t="s">
        <v>118</v>
      </c>
      <c r="J18" s="21" t="s">
        <v>47</v>
      </c>
      <c r="K18" s="94">
        <v>0.77332027751</v>
      </c>
      <c r="L18" s="5">
        <v>0.9404046597179645</v>
      </c>
      <c r="M18" s="5">
        <v>0.9110044313146233</v>
      </c>
      <c r="N18" s="5">
        <v>0.8979543007536788</v>
      </c>
      <c r="O18" s="5">
        <v>0.9266886326194399</v>
      </c>
      <c r="P18" s="5">
        <v>1.1074324324324325</v>
      </c>
    </row>
    <row r="19">
      <c r="A19" s="8" t="s">
        <v>38</v>
      </c>
      <c r="B19" s="88">
        <v>0.41238801849999995</v>
      </c>
      <c r="C19" s="5">
        <v>1.2128892107168718</v>
      </c>
      <c r="D19" s="5">
        <v>1.1310440406529105</v>
      </c>
      <c r="E19" s="5">
        <v>1.1089962825278812</v>
      </c>
      <c r="F19" s="5">
        <v>1.2882629107981223</v>
      </c>
      <c r="G19" s="5">
        <v>1.6056603773584905</v>
      </c>
      <c r="H19" s="1">
        <v>13.4</v>
      </c>
      <c r="I19" s="1">
        <v>16.7</v>
      </c>
    </row>
    <row r="20">
      <c r="A20" s="12" t="s">
        <v>39</v>
      </c>
      <c r="B20" s="89">
        <v>0.5294650976999999</v>
      </c>
      <c r="C20" s="5">
        <v>1.2531645569620253</v>
      </c>
      <c r="D20" s="5">
        <v>1.2096206098420046</v>
      </c>
      <c r="E20" s="5">
        <v>1.2468526538422802</v>
      </c>
      <c r="F20" s="5">
        <v>1.3342310418143162</v>
      </c>
      <c r="G20" s="5">
        <v>1.4727099496393086</v>
      </c>
      <c r="H20" s="1">
        <v>12.8</v>
      </c>
      <c r="I20" s="1">
        <v>11.5</v>
      </c>
      <c r="J20" s="78" t="s">
        <v>109</v>
      </c>
      <c r="K20" s="79"/>
      <c r="L20" s="80">
        <f t="shared" ref="L20:P20" si="9">CORREL($K$14:$K$18,L14:L18)</f>
        <v>0.3441534824</v>
      </c>
      <c r="M20" s="80">
        <f t="shared" si="9"/>
        <v>0.06739226569</v>
      </c>
      <c r="N20" s="80">
        <f t="shared" si="9"/>
        <v>0.4705886753</v>
      </c>
      <c r="O20" s="80">
        <f t="shared" si="9"/>
        <v>0.02134511567</v>
      </c>
      <c r="P20" s="80">
        <f t="shared" si="9"/>
        <v>-0.4408470211</v>
      </c>
    </row>
    <row r="21">
      <c r="A21" s="15" t="s">
        <v>40</v>
      </c>
      <c r="B21" s="88">
        <v>0.88952763696</v>
      </c>
      <c r="C21" s="5">
        <v>1.216827813207159</v>
      </c>
      <c r="D21" s="5">
        <v>1.463842861845715</v>
      </c>
      <c r="E21" s="5">
        <v>1.5424505547515677</v>
      </c>
      <c r="F21" s="5">
        <v>1.3383720930232559</v>
      </c>
      <c r="G21" s="5">
        <v>1.7014967523298503</v>
      </c>
      <c r="H21" s="1">
        <v>11.3</v>
      </c>
      <c r="I21" s="1">
        <v>9.4</v>
      </c>
      <c r="J21" s="81" t="s">
        <v>110</v>
      </c>
      <c r="K21" s="82"/>
      <c r="L21" s="83">
        <v>5.0</v>
      </c>
      <c r="M21" s="83">
        <v>5.0</v>
      </c>
      <c r="N21" s="83">
        <v>5.0</v>
      </c>
      <c r="O21" s="83">
        <v>5.0</v>
      </c>
      <c r="P21" s="83">
        <v>5.0</v>
      </c>
    </row>
    <row r="22">
      <c r="A22" s="15" t="s">
        <v>41</v>
      </c>
      <c r="B22" s="88">
        <v>0.6655432574</v>
      </c>
      <c r="C22" s="5">
        <v>0.9563084112149532</v>
      </c>
      <c r="D22" s="5">
        <v>0.9914506717329353</v>
      </c>
      <c r="E22" s="5">
        <v>1.0096449538719598</v>
      </c>
      <c r="F22" s="5">
        <v>1.2100760456273763</v>
      </c>
      <c r="G22" s="5">
        <v>1.468013468013468</v>
      </c>
      <c r="H22" s="1">
        <v>14.4</v>
      </c>
      <c r="I22" s="1">
        <v>15.5</v>
      </c>
      <c r="J22" s="82" t="s">
        <v>111</v>
      </c>
      <c r="K22" s="82"/>
      <c r="L22" s="80">
        <f t="shared" ref="L22:P22" si="10">L21-2</f>
        <v>3</v>
      </c>
      <c r="M22" s="80">
        <f t="shared" si="10"/>
        <v>3</v>
      </c>
      <c r="N22" s="80">
        <f t="shared" si="10"/>
        <v>3</v>
      </c>
      <c r="O22" s="80">
        <f t="shared" si="10"/>
        <v>3</v>
      </c>
      <c r="P22" s="80">
        <f t="shared" si="10"/>
        <v>3</v>
      </c>
    </row>
    <row r="23">
      <c r="A23" s="18" t="s">
        <v>43</v>
      </c>
      <c r="B23" s="88">
        <v>0.7444075863499999</v>
      </c>
      <c r="C23" s="5">
        <v>0.9484052532833019</v>
      </c>
      <c r="D23" s="5">
        <v>0.9386401326699834</v>
      </c>
      <c r="E23" s="5">
        <v>0.9203102961918195</v>
      </c>
      <c r="F23" s="5">
        <v>1.2018084669132758</v>
      </c>
      <c r="G23" s="5">
        <v>1.8114695340501792</v>
      </c>
      <c r="H23" s="1">
        <v>15.3</v>
      </c>
      <c r="I23" s="1">
        <v>14.5</v>
      </c>
      <c r="J23" s="82" t="s">
        <v>112</v>
      </c>
      <c r="K23" s="82"/>
      <c r="L23" s="80">
        <f t="shared" ref="L23:P23" si="11">(ABS(L20)*SQRT(L21-2))/(SQRT(1-ABS(L20)^2))</f>
        <v>0.6348735832</v>
      </c>
      <c r="M23" s="80">
        <f t="shared" si="11"/>
        <v>0.1169928047</v>
      </c>
      <c r="N23" s="80">
        <f t="shared" si="11"/>
        <v>0.9237615402</v>
      </c>
      <c r="O23" s="80">
        <f t="shared" si="11"/>
        <v>0.03697924992</v>
      </c>
      <c r="P23" s="80">
        <f t="shared" si="11"/>
        <v>0.8506957829</v>
      </c>
    </row>
    <row r="24">
      <c r="A24" s="15" t="s">
        <v>44</v>
      </c>
      <c r="B24" s="88">
        <v>0.7053739797</v>
      </c>
      <c r="C24" s="5">
        <v>0.9912450255827175</v>
      </c>
      <c r="D24" s="5">
        <v>0.9548486403283735</v>
      </c>
      <c r="E24" s="5">
        <v>0.9375745526838967</v>
      </c>
      <c r="F24" s="5">
        <v>1.0245656081485919</v>
      </c>
      <c r="G24" s="5">
        <v>1.1365853658536584</v>
      </c>
      <c r="H24" s="1">
        <v>15.4</v>
      </c>
      <c r="I24" s="1">
        <v>13.4</v>
      </c>
      <c r="J24" s="82" t="s">
        <v>113</v>
      </c>
      <c r="K24" s="82"/>
      <c r="L24" s="80">
        <f t="shared" ref="L24:P24" si="12">TDIST(L23,L22,2)</f>
        <v>0.5706207422</v>
      </c>
      <c r="M24" s="80">
        <f t="shared" si="12"/>
        <v>0.9142584981</v>
      </c>
      <c r="N24" s="80">
        <f t="shared" si="12"/>
        <v>0.4237425942</v>
      </c>
      <c r="O24" s="80">
        <f t="shared" si="12"/>
        <v>0.9728246185</v>
      </c>
      <c r="P24" s="80">
        <f t="shared" si="12"/>
        <v>0.4574480643</v>
      </c>
    </row>
    <row r="25">
      <c r="A25" s="21" t="s">
        <v>45</v>
      </c>
      <c r="B25" s="88">
        <v>0.6400381819000001</v>
      </c>
      <c r="C25" s="5">
        <v>0.8986037994964523</v>
      </c>
      <c r="D25" s="5">
        <v>0.8704875761837788</v>
      </c>
      <c r="E25" s="5">
        <v>0.922182064603569</v>
      </c>
      <c r="F25" s="5">
        <v>1.303011026293469</v>
      </c>
      <c r="G25" s="5">
        <v>1.4285714285714284</v>
      </c>
      <c r="H25" s="1">
        <v>15.4</v>
      </c>
      <c r="I25" s="1">
        <v>13.8</v>
      </c>
    </row>
    <row r="26">
      <c r="A26" s="23" t="s">
        <v>46</v>
      </c>
      <c r="B26" s="88">
        <v>0.78819096361</v>
      </c>
      <c r="C26" s="5">
        <v>0.8900264200792602</v>
      </c>
      <c r="D26" s="5">
        <v>0.8855772175155661</v>
      </c>
      <c r="E26" s="5">
        <v>0.8613152804642166</v>
      </c>
      <c r="F26" s="5">
        <v>0.8865721434528773</v>
      </c>
      <c r="G26" s="5">
        <v>0.9463931171409663</v>
      </c>
      <c r="H26" s="1">
        <v>15.1</v>
      </c>
      <c r="I26" s="1">
        <v>18.0</v>
      </c>
      <c r="J26" s="3" t="s">
        <v>2</v>
      </c>
      <c r="K26" s="1" t="s">
        <v>122</v>
      </c>
      <c r="L26" s="4" t="s">
        <v>7</v>
      </c>
      <c r="M26" s="4" t="s">
        <v>10</v>
      </c>
      <c r="N26" s="4" t="s">
        <v>13</v>
      </c>
      <c r="O26" s="4" t="s">
        <v>16</v>
      </c>
      <c r="P26" s="4" t="s">
        <v>19</v>
      </c>
    </row>
    <row r="27">
      <c r="A27" s="21" t="s">
        <v>47</v>
      </c>
      <c r="B27" s="88">
        <v>0.5616855306</v>
      </c>
      <c r="C27" s="5">
        <v>0.9404046597179645</v>
      </c>
      <c r="D27" s="5">
        <v>0.9110044313146233</v>
      </c>
      <c r="E27" s="5">
        <v>0.8979543007536788</v>
      </c>
      <c r="F27" s="5">
        <v>0.9266886326194399</v>
      </c>
      <c r="G27" s="5">
        <v>1.1074324324324325</v>
      </c>
      <c r="H27" s="1">
        <v>15.7</v>
      </c>
      <c r="I27" s="1">
        <v>14.0</v>
      </c>
      <c r="J27" s="8" t="s">
        <v>38</v>
      </c>
      <c r="K27" s="88">
        <v>0.41238801849999995</v>
      </c>
      <c r="L27" s="5">
        <v>1.2128892107168718</v>
      </c>
      <c r="M27" s="5">
        <v>1.1310440406529105</v>
      </c>
      <c r="N27" s="5">
        <v>1.1089962825278812</v>
      </c>
      <c r="O27" s="5">
        <v>1.2882629107981223</v>
      </c>
      <c r="P27" s="5">
        <v>1.6056603773584905</v>
      </c>
    </row>
    <row r="28">
      <c r="B28" s="5"/>
      <c r="J28" s="12" t="s">
        <v>39</v>
      </c>
      <c r="K28" s="89">
        <v>0.5294650976999999</v>
      </c>
      <c r="L28" s="5">
        <v>1.2531645569620253</v>
      </c>
      <c r="M28" s="5">
        <v>1.2096206098420046</v>
      </c>
      <c r="N28" s="5">
        <v>1.2468526538422802</v>
      </c>
      <c r="O28" s="5">
        <v>1.3342310418143162</v>
      </c>
      <c r="P28" s="5">
        <v>1.4727099496393086</v>
      </c>
    </row>
    <row r="29">
      <c r="A29" s="78" t="s">
        <v>114</v>
      </c>
      <c r="B29" s="79"/>
      <c r="C29" s="80">
        <f t="shared" ref="C29:G29" si="13">CORREL($B$19:$B27,C19:C27)</f>
        <v>-0.2744923991</v>
      </c>
      <c r="D29" s="80">
        <f t="shared" si="13"/>
        <v>0.1602188977</v>
      </c>
      <c r="E29" s="80">
        <f t="shared" si="13"/>
        <v>0.194932789</v>
      </c>
      <c r="F29" s="80">
        <f t="shared" si="13"/>
        <v>-0.1509691019</v>
      </c>
      <c r="G29" s="80">
        <f t="shared" si="13"/>
        <v>0.006019973051</v>
      </c>
      <c r="H29" s="80">
        <f t="shared" ref="H29:I29" si="14">CORREL($B$2:$B$10,H19:H27)</f>
        <v>0.2700324347</v>
      </c>
      <c r="I29" s="80">
        <f t="shared" si="14"/>
        <v>0.09140322836</v>
      </c>
      <c r="J29" s="15" t="s">
        <v>40</v>
      </c>
      <c r="K29" s="88">
        <v>0.88952763696</v>
      </c>
      <c r="L29" s="5">
        <v>1.216827813207159</v>
      </c>
      <c r="M29" s="5">
        <v>1.463842861845715</v>
      </c>
      <c r="N29" s="5">
        <v>1.5424505547515677</v>
      </c>
      <c r="O29" s="5">
        <v>1.3383720930232559</v>
      </c>
      <c r="P29" s="5">
        <v>1.7014967523298503</v>
      </c>
    </row>
    <row r="30">
      <c r="A30" s="81" t="s">
        <v>110</v>
      </c>
      <c r="B30" s="82"/>
      <c r="C30" s="83">
        <v>9.0</v>
      </c>
      <c r="D30" s="83">
        <v>9.0</v>
      </c>
      <c r="E30" s="83">
        <v>9.0</v>
      </c>
      <c r="F30" s="83">
        <v>9.0</v>
      </c>
      <c r="G30" s="83">
        <v>9.0</v>
      </c>
      <c r="H30" s="83">
        <v>9.0</v>
      </c>
      <c r="I30" s="83">
        <v>9.0</v>
      </c>
      <c r="J30" s="15" t="s">
        <v>41</v>
      </c>
      <c r="K30" s="88">
        <v>0.6655432574</v>
      </c>
      <c r="L30" s="5">
        <v>0.9563084112149532</v>
      </c>
      <c r="M30" s="5">
        <v>0.9914506717329353</v>
      </c>
      <c r="N30" s="5">
        <v>1.0096449538719598</v>
      </c>
      <c r="O30" s="5">
        <v>1.2100760456273763</v>
      </c>
      <c r="P30" s="5">
        <v>1.468013468013468</v>
      </c>
    </row>
    <row r="31">
      <c r="A31" s="82" t="s">
        <v>111</v>
      </c>
      <c r="B31" s="82"/>
      <c r="C31" s="80">
        <f t="shared" ref="C31:I31" si="15">C30-2</f>
        <v>7</v>
      </c>
      <c r="D31" s="80">
        <f t="shared" si="15"/>
        <v>7</v>
      </c>
      <c r="E31" s="80">
        <f t="shared" si="15"/>
        <v>7</v>
      </c>
      <c r="F31" s="80">
        <f t="shared" si="15"/>
        <v>7</v>
      </c>
      <c r="G31" s="80">
        <f t="shared" si="15"/>
        <v>7</v>
      </c>
      <c r="H31" s="80">
        <f t="shared" si="15"/>
        <v>7</v>
      </c>
      <c r="I31" s="80">
        <f t="shared" si="15"/>
        <v>7</v>
      </c>
    </row>
    <row r="32">
      <c r="A32" s="82" t="s">
        <v>112</v>
      </c>
      <c r="B32" s="82"/>
      <c r="C32" s="80">
        <f t="shared" ref="C32:I32" si="16">(ABS(C29)*SQRT(C30-2))/(SQRT(1-ABS(C29)^2))</f>
        <v>0.7552482623</v>
      </c>
      <c r="D32" s="80">
        <f t="shared" si="16"/>
        <v>0.429447168</v>
      </c>
      <c r="E32" s="80">
        <f t="shared" si="16"/>
        <v>0.5258309052</v>
      </c>
      <c r="F32" s="80">
        <f t="shared" si="16"/>
        <v>0.4040578153</v>
      </c>
      <c r="G32" s="80">
        <f t="shared" si="16"/>
        <v>0.01592764021</v>
      </c>
      <c r="H32" s="80">
        <f t="shared" si="16"/>
        <v>0.7420031761</v>
      </c>
      <c r="I32" s="80">
        <f t="shared" si="16"/>
        <v>0.2428467768</v>
      </c>
      <c r="J32" s="78" t="s">
        <v>109</v>
      </c>
      <c r="K32" s="79"/>
      <c r="L32" s="80">
        <f t="shared" ref="L32:P32" si="17">CORREL($K$27:$K$30,L27:L30)</f>
        <v>-0.1589426468</v>
      </c>
      <c r="M32" s="80">
        <f t="shared" si="17"/>
        <v>0.6159790514</v>
      </c>
      <c r="N32" s="80">
        <f t="shared" si="17"/>
        <v>0.6868293266</v>
      </c>
      <c r="O32" s="80">
        <f t="shared" si="17"/>
        <v>0.1557872157</v>
      </c>
      <c r="P32" s="80">
        <f t="shared" si="17"/>
        <v>0.4663849618</v>
      </c>
    </row>
    <row r="33">
      <c r="A33" s="82" t="s">
        <v>113</v>
      </c>
      <c r="B33" s="82"/>
      <c r="C33" s="80">
        <f t="shared" ref="C33:I33" si="18">TDIST(C32,C31,2)</f>
        <v>0.4747397064</v>
      </c>
      <c r="D33" s="87">
        <f t="shared" si="18"/>
        <v>0.6805064987</v>
      </c>
      <c r="E33" s="80">
        <f t="shared" si="18"/>
        <v>0.6152470073</v>
      </c>
      <c r="F33" s="87">
        <f t="shared" si="18"/>
        <v>0.6982298715</v>
      </c>
      <c r="G33" s="80">
        <f t="shared" si="18"/>
        <v>0.987736582</v>
      </c>
      <c r="H33" s="80">
        <f t="shared" si="18"/>
        <v>0.4822341393</v>
      </c>
      <c r="I33" s="80">
        <f t="shared" si="18"/>
        <v>0.8150863866</v>
      </c>
      <c r="J33" s="81" t="s">
        <v>110</v>
      </c>
      <c r="K33" s="82"/>
      <c r="L33" s="83">
        <v>4.0</v>
      </c>
      <c r="M33" s="83">
        <v>4.0</v>
      </c>
      <c r="N33" s="83">
        <v>4.0</v>
      </c>
      <c r="O33" s="83">
        <v>4.0</v>
      </c>
      <c r="P33" s="83">
        <v>4.0</v>
      </c>
    </row>
    <row r="34">
      <c r="J34" s="82" t="s">
        <v>111</v>
      </c>
      <c r="K34" s="82"/>
      <c r="L34" s="80">
        <f t="shared" ref="L34:P34" si="19">L33-2</f>
        <v>2</v>
      </c>
      <c r="M34" s="80">
        <f t="shared" si="19"/>
        <v>2</v>
      </c>
      <c r="N34" s="80">
        <f t="shared" si="19"/>
        <v>2</v>
      </c>
      <c r="O34" s="80">
        <f t="shared" si="19"/>
        <v>2</v>
      </c>
      <c r="P34" s="80">
        <f t="shared" si="19"/>
        <v>2</v>
      </c>
    </row>
    <row r="35">
      <c r="J35" s="82" t="s">
        <v>112</v>
      </c>
      <c r="K35" s="82"/>
      <c r="L35" s="80">
        <f t="shared" ref="L35:P35" si="20">(ABS(L32)*SQRT(L33-2))/(SQRT(1-ABS(L32)^2))</f>
        <v>0.2276730683</v>
      </c>
      <c r="M35" s="80">
        <f t="shared" si="20"/>
        <v>1.105823001</v>
      </c>
      <c r="N35" s="80">
        <f t="shared" si="20"/>
        <v>1.336403837</v>
      </c>
      <c r="O35" s="80">
        <f t="shared" si="20"/>
        <v>0.2230395642</v>
      </c>
      <c r="P35" s="80">
        <f t="shared" si="20"/>
        <v>0.745626796</v>
      </c>
    </row>
    <row r="36">
      <c r="J36" s="82" t="s">
        <v>113</v>
      </c>
      <c r="K36" s="82"/>
      <c r="L36" s="80">
        <f t="shared" ref="L36:P36" si="21">TDIST(L35,L34,2)</f>
        <v>0.8410573532</v>
      </c>
      <c r="M36" s="80">
        <f t="shared" si="21"/>
        <v>0.3840209486</v>
      </c>
      <c r="N36" s="80">
        <f t="shared" si="21"/>
        <v>0.3131706734</v>
      </c>
      <c r="O36" s="80">
        <f t="shared" si="21"/>
        <v>0.8442127843</v>
      </c>
      <c r="P36" s="80">
        <f t="shared" si="21"/>
        <v>0.5336150382</v>
      </c>
    </row>
    <row r="38">
      <c r="J38" s="3" t="s">
        <v>2</v>
      </c>
      <c r="K38" s="1" t="s">
        <v>123</v>
      </c>
      <c r="L38" s="4" t="s">
        <v>7</v>
      </c>
      <c r="M38" s="4" t="s">
        <v>10</v>
      </c>
      <c r="N38" s="4" t="s">
        <v>13</v>
      </c>
      <c r="O38" s="4" t="s">
        <v>16</v>
      </c>
      <c r="P38" s="4" t="s">
        <v>19</v>
      </c>
    </row>
    <row r="39">
      <c r="J39" s="18" t="s">
        <v>43</v>
      </c>
      <c r="K39" s="88">
        <v>0.7444075863499999</v>
      </c>
      <c r="L39" s="5">
        <v>0.9484052532833019</v>
      </c>
      <c r="M39" s="5">
        <v>0.9386401326699834</v>
      </c>
      <c r="N39" s="5">
        <v>0.9203102961918195</v>
      </c>
      <c r="O39" s="5">
        <v>1.2018084669132758</v>
      </c>
      <c r="P39" s="5">
        <v>1.8114695340501792</v>
      </c>
    </row>
    <row r="40">
      <c r="J40" s="15" t="s">
        <v>44</v>
      </c>
      <c r="K40" s="88">
        <v>0.7053739797</v>
      </c>
      <c r="L40" s="5">
        <v>0.9912450255827175</v>
      </c>
      <c r="M40" s="5">
        <v>0.9548486403283735</v>
      </c>
      <c r="N40" s="5">
        <v>0.9375745526838967</v>
      </c>
      <c r="O40" s="5">
        <v>1.0245656081485919</v>
      </c>
      <c r="P40" s="5">
        <v>1.1365853658536584</v>
      </c>
    </row>
    <row r="41">
      <c r="J41" s="21" t="s">
        <v>45</v>
      </c>
      <c r="K41" s="88">
        <v>0.6400381819000001</v>
      </c>
      <c r="L41" s="5">
        <v>0.8986037994964523</v>
      </c>
      <c r="M41" s="5">
        <v>0.8704875761837788</v>
      </c>
      <c r="N41" s="5">
        <v>0.922182064603569</v>
      </c>
      <c r="O41" s="5">
        <v>1.303011026293469</v>
      </c>
      <c r="P41" s="5">
        <v>1.4285714285714284</v>
      </c>
    </row>
    <row r="42">
      <c r="J42" s="23" t="s">
        <v>46</v>
      </c>
      <c r="K42" s="88">
        <v>0.78819096361</v>
      </c>
      <c r="L42" s="5">
        <v>0.8900264200792602</v>
      </c>
      <c r="M42" s="5">
        <v>0.8855772175155661</v>
      </c>
      <c r="N42" s="5">
        <v>0.8613152804642166</v>
      </c>
      <c r="O42" s="5">
        <v>0.8865721434528773</v>
      </c>
      <c r="P42" s="5">
        <v>0.9463931171409663</v>
      </c>
    </row>
    <row r="43">
      <c r="J43" s="21" t="s">
        <v>47</v>
      </c>
      <c r="K43" s="88">
        <v>0.5616855306</v>
      </c>
      <c r="L43" s="5">
        <v>0.9404046597179645</v>
      </c>
      <c r="M43" s="5">
        <v>0.9110044313146233</v>
      </c>
      <c r="N43" s="5">
        <v>0.8979543007536788</v>
      </c>
      <c r="O43" s="5">
        <v>0.9266886326194399</v>
      </c>
      <c r="P43" s="5">
        <v>1.1074324324324325</v>
      </c>
    </row>
    <row r="45">
      <c r="J45" s="78" t="s">
        <v>109</v>
      </c>
      <c r="K45" s="79"/>
      <c r="L45" s="80">
        <f t="shared" ref="L45:P45" si="22">CORREL($K$39:$K$43,L39:L43)</f>
        <v>-0.1170916483</v>
      </c>
      <c r="M45" s="80">
        <f t="shared" si="22"/>
        <v>0.1366227461</v>
      </c>
      <c r="N45" s="80">
        <f t="shared" si="22"/>
        <v>-0.2728344668</v>
      </c>
      <c r="O45" s="80">
        <f t="shared" si="22"/>
        <v>-0.07538365736</v>
      </c>
      <c r="P45" s="80">
        <f t="shared" si="22"/>
        <v>0.07179594876</v>
      </c>
    </row>
    <row r="46">
      <c r="J46" s="81" t="s">
        <v>110</v>
      </c>
      <c r="K46" s="82"/>
      <c r="L46" s="83">
        <v>5.0</v>
      </c>
      <c r="M46" s="83">
        <v>5.0</v>
      </c>
      <c r="N46" s="83">
        <v>5.0</v>
      </c>
      <c r="O46" s="83">
        <v>5.0</v>
      </c>
      <c r="P46" s="83">
        <v>5.0</v>
      </c>
    </row>
    <row r="47">
      <c r="J47" s="82" t="s">
        <v>111</v>
      </c>
      <c r="K47" s="82"/>
      <c r="L47" s="80">
        <f t="shared" ref="L47:P47" si="23">L46-2</f>
        <v>3</v>
      </c>
      <c r="M47" s="80">
        <f t="shared" si="23"/>
        <v>3</v>
      </c>
      <c r="N47" s="80">
        <f t="shared" si="23"/>
        <v>3</v>
      </c>
      <c r="O47" s="80">
        <f t="shared" si="23"/>
        <v>3</v>
      </c>
      <c r="P47" s="80">
        <f t="shared" si="23"/>
        <v>3</v>
      </c>
    </row>
    <row r="48">
      <c r="J48" s="82" t="s">
        <v>112</v>
      </c>
      <c r="K48" s="82"/>
      <c r="L48" s="80">
        <f t="shared" ref="L48:P48" si="24">(ABS(L45)*SQRT(L46-2))/(SQRT(1-ABS(L45)^2))</f>
        <v>0.2042134452</v>
      </c>
      <c r="M48" s="80">
        <f t="shared" si="24"/>
        <v>0.2388774559</v>
      </c>
      <c r="N48" s="80">
        <f t="shared" si="24"/>
        <v>0.4911987516</v>
      </c>
      <c r="O48" s="80">
        <f t="shared" si="24"/>
        <v>0.1309409033</v>
      </c>
      <c r="P48" s="80">
        <f t="shared" si="24"/>
        <v>0.1246759772</v>
      </c>
    </row>
    <row r="49">
      <c r="J49" s="82" t="s">
        <v>113</v>
      </c>
      <c r="K49" s="82"/>
      <c r="L49" s="80">
        <f t="shared" ref="L49:P49" si="25">TDIST(L48,L47,2)</f>
        <v>0.8512556592</v>
      </c>
      <c r="M49" s="80">
        <f t="shared" si="25"/>
        <v>0.826589205</v>
      </c>
      <c r="N49" s="80">
        <f t="shared" si="25"/>
        <v>0.6569756122</v>
      </c>
      <c r="O49" s="80">
        <f t="shared" si="25"/>
        <v>0.9041095296</v>
      </c>
      <c r="P49" s="80">
        <f t="shared" si="25"/>
        <v>0.9086651539</v>
      </c>
    </row>
  </sheetData>
  <mergeCells count="6">
    <mergeCell ref="J7:K7"/>
    <mergeCell ref="A12:B12"/>
    <mergeCell ref="J20:K20"/>
    <mergeCell ref="A29:B29"/>
    <mergeCell ref="J32:K32"/>
    <mergeCell ref="J45:K45"/>
  </mergeCells>
  <conditionalFormatting sqref="L11:P11 C16:I16 L24:P24 C33:I33 L36:P36 L49:P49 C51:G51 L61:P61 L74:P74 L86:P86 L99:P99">
    <cfRule type="cellIs" dxfId="0" priority="1" operator="lessThan">
      <formula>0.05</formula>
    </cfRule>
  </conditionalFormatting>
  <conditionalFormatting sqref="L7:P7 C12:I12 L20:P20 C29:I29 L32:P32 L45:P45 C47:G47 L57:P57 L70:P70 L82:P82 L95:P95">
    <cfRule type="cellIs" dxfId="1" priority="2" operator="between">
      <formula>0.5</formula>
      <formula>0.7</formula>
    </cfRule>
  </conditionalFormatting>
  <conditionalFormatting sqref="L7:P7 C12:I12 L20:P20 C29:I29 L32:P32 L45:P45 C47:G47 L57:P57 L70:P70 L82:P82 L95:P95">
    <cfRule type="cellIs" dxfId="0" priority="3" operator="lessThan">
      <formula>-0.7</formula>
    </cfRule>
  </conditionalFormatting>
  <conditionalFormatting sqref="L11:P11 C16:I16 L24:P24 C33:I33 L36:P36 L49:P49 C51:G51 L61:P61 L74:P74 L86:P86 L99:P99">
    <cfRule type="cellIs" dxfId="2" priority="4" operator="lessThan">
      <formula>0.1</formula>
    </cfRule>
  </conditionalFormatting>
  <conditionalFormatting sqref="H4:I4 H21:I21">
    <cfRule type="notContainsBlanks" dxfId="0" priority="5">
      <formula>LEN(TRIM(H4))&gt;0</formula>
    </cfRule>
  </conditionalFormatting>
  <conditionalFormatting sqref="L7:P7 C12:I12 L20:P20 C29:I29 L32:P32 L45:P45 C47:G47 L57:P57 L70:P70 L82:P82 L95:P95">
    <cfRule type="cellIs" dxfId="0" priority="6" operator="greaterThan">
      <formula>0.7</formula>
    </cfRule>
  </conditionalFormatting>
  <conditionalFormatting sqref="L7:P7 C12:I12 L20:P20 C29:I29 L32:P32 L45:P45 C47:G47 L57:P57 L70:P70 L82:P82 L95:P95">
    <cfRule type="cellIs" dxfId="1" priority="7" operator="between">
      <formula>-0.5</formula>
      <formula>-0.7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1" t="s">
        <v>3</v>
      </c>
      <c r="C1" s="4" t="s">
        <v>7</v>
      </c>
      <c r="D1" s="4" t="s">
        <v>10</v>
      </c>
      <c r="E1" s="95" t="s">
        <v>13</v>
      </c>
      <c r="F1" s="4" t="s">
        <v>16</v>
      </c>
      <c r="G1" s="4" t="s">
        <v>19</v>
      </c>
      <c r="H1" s="60" t="s">
        <v>117</v>
      </c>
      <c r="I1" s="60" t="s">
        <v>118</v>
      </c>
      <c r="J1" s="3" t="s">
        <v>2</v>
      </c>
      <c r="K1" s="1" t="s">
        <v>119</v>
      </c>
      <c r="L1" s="4" t="s">
        <v>7</v>
      </c>
      <c r="M1" s="4" t="s">
        <v>10</v>
      </c>
      <c r="N1" s="4" t="s">
        <v>13</v>
      </c>
      <c r="O1" s="4" t="s">
        <v>16</v>
      </c>
      <c r="P1" s="4" t="s">
        <v>19</v>
      </c>
      <c r="Q1" s="60" t="s">
        <v>117</v>
      </c>
      <c r="R1" s="60" t="s">
        <v>118</v>
      </c>
    </row>
    <row r="2">
      <c r="A2" s="8" t="s">
        <v>38</v>
      </c>
      <c r="B2" s="9">
        <v>0.1319780684</v>
      </c>
      <c r="C2" s="5">
        <v>1.2128892107168718</v>
      </c>
      <c r="D2" s="5">
        <v>1.1310440406529105</v>
      </c>
      <c r="E2" s="96">
        <v>1.1089962825278812</v>
      </c>
      <c r="F2" s="5">
        <v>1.2882629107981223</v>
      </c>
      <c r="G2" s="5">
        <v>1.6056603773584905</v>
      </c>
      <c r="H2" s="1">
        <v>13.4</v>
      </c>
      <c r="I2" s="1">
        <v>16.7</v>
      </c>
      <c r="J2" s="8" t="s">
        <v>38</v>
      </c>
      <c r="K2" s="9">
        <v>0.1319780684</v>
      </c>
      <c r="L2" s="5">
        <v>1.2128892107168718</v>
      </c>
      <c r="M2" s="5">
        <v>1.1310440406529105</v>
      </c>
      <c r="N2" s="5">
        <v>1.1089962825278812</v>
      </c>
      <c r="O2" s="5">
        <v>1.2882629107981223</v>
      </c>
      <c r="P2" s="5">
        <v>1.6056603773584905</v>
      </c>
      <c r="Q2" s="1">
        <v>13.4</v>
      </c>
      <c r="R2" s="1">
        <v>16.7</v>
      </c>
    </row>
    <row r="3">
      <c r="A3" s="12" t="s">
        <v>39</v>
      </c>
      <c r="B3" s="13">
        <v>0.1019622076</v>
      </c>
      <c r="C3" s="5">
        <v>1.2531645569620253</v>
      </c>
      <c r="D3" s="5">
        <v>1.2096206098420046</v>
      </c>
      <c r="E3" s="96">
        <v>1.2468526538422802</v>
      </c>
      <c r="F3" s="5">
        <v>1.3342310418143162</v>
      </c>
      <c r="G3" s="5">
        <v>1.4727099496393086</v>
      </c>
      <c r="H3" s="1">
        <v>12.8</v>
      </c>
      <c r="I3" s="1">
        <v>11.5</v>
      </c>
      <c r="J3" s="12" t="s">
        <v>39</v>
      </c>
      <c r="K3" s="13">
        <v>0.1019622076</v>
      </c>
      <c r="L3" s="5">
        <v>1.2531645569620253</v>
      </c>
      <c r="M3" s="5">
        <v>1.2096206098420046</v>
      </c>
      <c r="N3" s="5">
        <v>1.2468526538422802</v>
      </c>
      <c r="O3" s="5">
        <v>1.3342310418143162</v>
      </c>
      <c r="P3" s="5">
        <v>1.4727099496393086</v>
      </c>
      <c r="Q3" s="1">
        <v>12.8</v>
      </c>
      <c r="R3" s="1">
        <v>11.5</v>
      </c>
    </row>
    <row r="4">
      <c r="A4" s="15" t="s">
        <v>40</v>
      </c>
      <c r="B4" s="9">
        <v>0.1283341581</v>
      </c>
      <c r="C4" s="5">
        <v>1.216827813207159</v>
      </c>
      <c r="D4" s="5">
        <v>1.463842861845715</v>
      </c>
      <c r="E4" s="96">
        <v>1.5424505547515677</v>
      </c>
      <c r="F4" s="5">
        <v>1.3383720930232559</v>
      </c>
      <c r="G4" s="5">
        <v>1.7014967523298503</v>
      </c>
      <c r="H4" s="1">
        <v>11.3</v>
      </c>
      <c r="I4" s="1">
        <v>9.4</v>
      </c>
      <c r="J4" s="15" t="s">
        <v>40</v>
      </c>
      <c r="K4" s="9">
        <v>0.1283341581</v>
      </c>
      <c r="L4" s="5">
        <v>1.216827813207159</v>
      </c>
      <c r="M4" s="5">
        <v>1.463842861845715</v>
      </c>
      <c r="N4" s="5">
        <v>1.5424505547515677</v>
      </c>
      <c r="O4" s="5">
        <v>1.3383720930232559</v>
      </c>
      <c r="P4" s="5">
        <v>1.7014967523298503</v>
      </c>
      <c r="Q4" s="1">
        <v>11.3</v>
      </c>
      <c r="R4" s="1">
        <v>9.4</v>
      </c>
    </row>
    <row r="5">
      <c r="A5" s="15" t="s">
        <v>41</v>
      </c>
      <c r="B5" s="9">
        <v>0.1069999816</v>
      </c>
      <c r="C5" s="5">
        <v>0.9563084112149532</v>
      </c>
      <c r="D5" s="5">
        <v>0.9914506717329353</v>
      </c>
      <c r="E5" s="96">
        <v>1.0096449538719598</v>
      </c>
      <c r="F5" s="5">
        <v>1.2100760456273763</v>
      </c>
      <c r="G5" s="5">
        <v>1.468013468013468</v>
      </c>
      <c r="H5" s="1">
        <v>14.4</v>
      </c>
      <c r="I5" s="1">
        <v>15.5</v>
      </c>
      <c r="J5" s="15" t="s">
        <v>41</v>
      </c>
      <c r="K5" s="9">
        <v>0.1069999816</v>
      </c>
      <c r="L5" s="5">
        <v>0.9563084112149532</v>
      </c>
      <c r="M5" s="5">
        <v>0.9914506717329353</v>
      </c>
      <c r="N5" s="5">
        <v>1.0096449538719598</v>
      </c>
      <c r="O5" s="5">
        <v>1.2100760456273763</v>
      </c>
      <c r="P5" s="5">
        <v>1.468013468013468</v>
      </c>
      <c r="Q5" s="1">
        <v>14.4</v>
      </c>
      <c r="R5" s="1">
        <v>15.5</v>
      </c>
    </row>
    <row r="6">
      <c r="A6" s="18" t="s">
        <v>43</v>
      </c>
      <c r="B6" s="19">
        <v>0.03976786278</v>
      </c>
      <c r="C6" s="5">
        <v>0.9484052532833019</v>
      </c>
      <c r="D6" s="5">
        <v>0.9386401326699834</v>
      </c>
      <c r="E6" s="96">
        <v>0.9203102961918195</v>
      </c>
      <c r="F6" s="5">
        <v>1.2018084669132758</v>
      </c>
      <c r="G6" s="5">
        <v>1.8114695340501792</v>
      </c>
      <c r="H6" s="1">
        <v>15.3</v>
      </c>
      <c r="I6" s="1">
        <v>14.5</v>
      </c>
      <c r="J6" s="5"/>
      <c r="K6" s="5"/>
      <c r="L6" s="5"/>
      <c r="M6" s="5"/>
      <c r="N6" s="5"/>
      <c r="O6" s="5"/>
      <c r="P6" s="5"/>
      <c r="Q6" s="5"/>
      <c r="R6" s="5"/>
    </row>
    <row r="7">
      <c r="A7" s="15" t="s">
        <v>44</v>
      </c>
      <c r="B7" s="9">
        <v>0.05761847634</v>
      </c>
      <c r="C7" s="5">
        <v>0.9912450255827175</v>
      </c>
      <c r="D7" s="5">
        <v>0.9548486403283735</v>
      </c>
      <c r="E7" s="96">
        <v>0.9375745526838967</v>
      </c>
      <c r="F7" s="5">
        <v>1.0245656081485919</v>
      </c>
      <c r="G7" s="5">
        <v>1.1365853658536584</v>
      </c>
      <c r="H7" s="1">
        <v>15.4</v>
      </c>
      <c r="I7" s="1">
        <v>13.4</v>
      </c>
      <c r="J7" s="78" t="s">
        <v>109</v>
      </c>
      <c r="K7" s="79"/>
      <c r="L7" s="80">
        <f t="shared" ref="L7:R7" si="1">CORREL($K$2:$K$5,L2:L5)</f>
        <v>0.3356186914</v>
      </c>
      <c r="M7" s="80">
        <f t="shared" si="1"/>
        <v>0.4359129703</v>
      </c>
      <c r="N7" s="80">
        <f t="shared" si="1"/>
        <v>0.3522883794</v>
      </c>
      <c r="O7" s="80">
        <f t="shared" si="1"/>
        <v>0.2427786557</v>
      </c>
      <c r="P7" s="80">
        <f t="shared" si="1"/>
        <v>0.8876791041</v>
      </c>
      <c r="Q7" s="80">
        <f t="shared" si="1"/>
        <v>-0.4141546467</v>
      </c>
      <c r="R7" s="80">
        <f t="shared" si="1"/>
        <v>0.07688139116</v>
      </c>
    </row>
    <row r="8">
      <c r="A8" s="21" t="s">
        <v>45</v>
      </c>
      <c r="B8" s="9">
        <v>0.08889691804</v>
      </c>
      <c r="C8" s="5">
        <v>0.8986037994964523</v>
      </c>
      <c r="D8" s="5">
        <v>0.8704875761837788</v>
      </c>
      <c r="E8" s="96">
        <v>0.922182064603569</v>
      </c>
      <c r="F8" s="5">
        <v>1.303011026293469</v>
      </c>
      <c r="G8" s="5">
        <v>1.4285714285714284</v>
      </c>
      <c r="H8" s="1">
        <v>15.4</v>
      </c>
      <c r="I8" s="1">
        <v>13.8</v>
      </c>
      <c r="J8" s="81" t="s">
        <v>110</v>
      </c>
      <c r="K8" s="82"/>
      <c r="L8" s="83">
        <v>4.0</v>
      </c>
      <c r="M8" s="83">
        <v>4.0</v>
      </c>
      <c r="N8" s="83">
        <v>4.0</v>
      </c>
      <c r="O8" s="83">
        <v>4.0</v>
      </c>
      <c r="P8" s="83">
        <v>4.0</v>
      </c>
      <c r="Q8" s="83">
        <v>4.0</v>
      </c>
      <c r="R8" s="83">
        <v>4.0</v>
      </c>
    </row>
    <row r="9">
      <c r="A9" s="23" t="s">
        <v>46</v>
      </c>
      <c r="B9" s="9">
        <v>0.01937975817</v>
      </c>
      <c r="C9" s="5">
        <v>0.8900264200792602</v>
      </c>
      <c r="D9" s="5">
        <v>0.8855772175155661</v>
      </c>
      <c r="E9" s="96">
        <v>0.8613152804642166</v>
      </c>
      <c r="F9" s="5">
        <v>0.8865721434528773</v>
      </c>
      <c r="G9" s="5">
        <v>0.9463931171409663</v>
      </c>
      <c r="H9" s="1">
        <v>15.1</v>
      </c>
      <c r="I9" s="1">
        <v>18.0</v>
      </c>
      <c r="J9" s="82" t="s">
        <v>111</v>
      </c>
      <c r="K9" s="82"/>
      <c r="L9" s="80">
        <f t="shared" ref="L9:R9" si="2">L8-2</f>
        <v>2</v>
      </c>
      <c r="M9" s="80">
        <f t="shared" si="2"/>
        <v>2</v>
      </c>
      <c r="N9" s="80">
        <f t="shared" si="2"/>
        <v>2</v>
      </c>
      <c r="O9" s="80">
        <f t="shared" si="2"/>
        <v>2</v>
      </c>
      <c r="P9" s="80">
        <f t="shared" si="2"/>
        <v>2</v>
      </c>
      <c r="Q9" s="80">
        <f t="shared" si="2"/>
        <v>2</v>
      </c>
      <c r="R9" s="80">
        <f t="shared" si="2"/>
        <v>2</v>
      </c>
    </row>
    <row r="10">
      <c r="A10" s="21" t="s">
        <v>47</v>
      </c>
      <c r="B10" s="9">
        <v>0.1396322598</v>
      </c>
      <c r="C10" s="5">
        <v>0.9404046597179645</v>
      </c>
      <c r="D10" s="5">
        <v>0.9110044313146233</v>
      </c>
      <c r="E10" s="96">
        <v>0.8979543007536788</v>
      </c>
      <c r="F10" s="5">
        <v>0.9266886326194399</v>
      </c>
      <c r="G10" s="5">
        <v>1.1074324324324325</v>
      </c>
      <c r="H10" s="1">
        <v>15.7</v>
      </c>
      <c r="I10" s="1">
        <v>14.0</v>
      </c>
      <c r="J10" s="82" t="s">
        <v>112</v>
      </c>
      <c r="K10" s="82"/>
      <c r="L10" s="80">
        <f t="shared" ref="L10:R10" si="3">(ABS(L7)*SQRT(L8-2))/(SQRT(1-ABS(L7)^2))</f>
        <v>0.5038615178</v>
      </c>
      <c r="M10" s="80">
        <f t="shared" si="3"/>
        <v>0.6849796559</v>
      </c>
      <c r="N10" s="80">
        <f t="shared" si="3"/>
        <v>0.5323384223</v>
      </c>
      <c r="O10" s="80">
        <f t="shared" si="3"/>
        <v>0.3539298432</v>
      </c>
      <c r="P10" s="80">
        <f t="shared" si="3"/>
        <v>2.726318753</v>
      </c>
      <c r="Q10" s="80">
        <f t="shared" si="3"/>
        <v>0.6434837573</v>
      </c>
      <c r="R10" s="80">
        <f t="shared" si="3"/>
        <v>0.1090494657</v>
      </c>
    </row>
    <row r="11">
      <c r="J11" s="82" t="s">
        <v>113</v>
      </c>
      <c r="K11" s="82"/>
      <c r="L11" s="80">
        <f t="shared" ref="L11:R11" si="4">TDIST(L10,L9,2)</f>
        <v>0.6643813086</v>
      </c>
      <c r="M11" s="80">
        <f t="shared" si="4"/>
        <v>0.5640870297</v>
      </c>
      <c r="N11" s="80">
        <f t="shared" si="4"/>
        <v>0.6477116206</v>
      </c>
      <c r="O11" s="80">
        <f t="shared" si="4"/>
        <v>0.7572213443</v>
      </c>
      <c r="P11" s="80">
        <f t="shared" si="4"/>
        <v>0.1123208959</v>
      </c>
      <c r="Q11" s="80">
        <f t="shared" si="4"/>
        <v>0.5858453533</v>
      </c>
      <c r="R11" s="80">
        <f t="shared" si="4"/>
        <v>0.9231186088</v>
      </c>
    </row>
    <row r="12">
      <c r="A12" s="78" t="s">
        <v>109</v>
      </c>
      <c r="B12" s="79"/>
      <c r="C12" s="80">
        <f t="shared" ref="C12:I12" si="5">CORREL($B$2:$B$10,C2:C10)</f>
        <v>0.5337902655</v>
      </c>
      <c r="D12" s="80">
        <f t="shared" si="5"/>
        <v>0.5045859695</v>
      </c>
      <c r="E12" s="80">
        <f t="shared" si="5"/>
        <v>0.5160655255</v>
      </c>
      <c r="F12" s="80">
        <f t="shared" si="5"/>
        <v>0.4120098117</v>
      </c>
      <c r="G12" s="80">
        <f t="shared" si="5"/>
        <v>0.2767569118</v>
      </c>
      <c r="H12" s="80">
        <f t="shared" si="5"/>
        <v>-0.4717759806</v>
      </c>
      <c r="I12" s="80">
        <f t="shared" si="5"/>
        <v>-0.4012542597</v>
      </c>
    </row>
    <row r="13">
      <c r="A13" s="81" t="s">
        <v>110</v>
      </c>
      <c r="B13" s="82"/>
      <c r="C13" s="83">
        <v>9.0</v>
      </c>
      <c r="D13" s="83">
        <v>9.0</v>
      </c>
      <c r="E13" s="83">
        <v>9.0</v>
      </c>
      <c r="F13" s="83">
        <v>9.0</v>
      </c>
      <c r="G13" s="83">
        <v>9.0</v>
      </c>
      <c r="H13" s="83">
        <v>9.0</v>
      </c>
      <c r="I13" s="83">
        <v>9.0</v>
      </c>
      <c r="J13" s="3" t="s">
        <v>2</v>
      </c>
      <c r="K13" s="1" t="s">
        <v>120</v>
      </c>
      <c r="L13" s="4" t="s">
        <v>7</v>
      </c>
      <c r="M13" s="4" t="s">
        <v>10</v>
      </c>
      <c r="N13" s="4" t="s">
        <v>13</v>
      </c>
      <c r="O13" s="4" t="s">
        <v>16</v>
      </c>
      <c r="P13" s="4" t="s">
        <v>19</v>
      </c>
      <c r="Q13" s="60" t="s">
        <v>117</v>
      </c>
      <c r="R13" s="60" t="s">
        <v>118</v>
      </c>
    </row>
    <row r="14">
      <c r="A14" s="82" t="s">
        <v>111</v>
      </c>
      <c r="B14" s="82"/>
      <c r="C14" s="80">
        <f t="shared" ref="C14:I14" si="6">C13-2</f>
        <v>7</v>
      </c>
      <c r="D14" s="80">
        <f t="shared" si="6"/>
        <v>7</v>
      </c>
      <c r="E14" s="80">
        <f t="shared" si="6"/>
        <v>7</v>
      </c>
      <c r="F14" s="80">
        <f t="shared" si="6"/>
        <v>7</v>
      </c>
      <c r="G14" s="80">
        <f t="shared" si="6"/>
        <v>7</v>
      </c>
      <c r="H14" s="80">
        <f t="shared" si="6"/>
        <v>7</v>
      </c>
      <c r="I14" s="80">
        <f t="shared" si="6"/>
        <v>7</v>
      </c>
      <c r="J14" s="18" t="s">
        <v>43</v>
      </c>
      <c r="K14" s="19">
        <v>0.03976786278</v>
      </c>
      <c r="L14" s="5">
        <v>0.9484052532833019</v>
      </c>
      <c r="M14" s="5">
        <v>0.9386401326699834</v>
      </c>
      <c r="N14" s="5">
        <v>0.9203102961918195</v>
      </c>
      <c r="O14" s="5">
        <v>1.2018084669132758</v>
      </c>
      <c r="P14" s="5">
        <v>1.8114695340501792</v>
      </c>
      <c r="Q14" s="1">
        <v>15.3</v>
      </c>
      <c r="R14" s="1">
        <v>14.5</v>
      </c>
    </row>
    <row r="15">
      <c r="A15" s="82" t="s">
        <v>112</v>
      </c>
      <c r="B15" s="82"/>
      <c r="C15" s="80">
        <f t="shared" ref="C15:I15" si="7">(ABS(C12)*SQRT(C13-2))/(SQRT(1-ABS(C12)^2))</f>
        <v>1.670113599</v>
      </c>
      <c r="D15" s="80">
        <f t="shared" si="7"/>
        <v>1.546292095</v>
      </c>
      <c r="E15" s="80">
        <f t="shared" si="7"/>
        <v>1.594048758</v>
      </c>
      <c r="F15" s="80">
        <f t="shared" si="7"/>
        <v>1.19633465</v>
      </c>
      <c r="G15" s="80">
        <f t="shared" si="7"/>
        <v>0.7619934551</v>
      </c>
      <c r="H15" s="80">
        <f t="shared" si="7"/>
        <v>1.41564682</v>
      </c>
      <c r="I15" s="80">
        <f t="shared" si="7"/>
        <v>1.159014808</v>
      </c>
      <c r="J15" s="15" t="s">
        <v>44</v>
      </c>
      <c r="K15" s="9">
        <v>0.05761847634</v>
      </c>
      <c r="L15" s="5">
        <v>0.9912450255827175</v>
      </c>
      <c r="M15" s="5">
        <v>0.9548486403283735</v>
      </c>
      <c r="N15" s="5">
        <v>0.9375745526838967</v>
      </c>
      <c r="O15" s="5">
        <v>1.0245656081485919</v>
      </c>
      <c r="P15" s="5">
        <v>1.1365853658536584</v>
      </c>
      <c r="Q15" s="1">
        <v>15.4</v>
      </c>
      <c r="R15" s="1">
        <v>13.4</v>
      </c>
    </row>
    <row r="16">
      <c r="A16" s="82" t="s">
        <v>113</v>
      </c>
      <c r="B16" s="82"/>
      <c r="C16" s="80">
        <f t="shared" ref="C16:I16" si="8">TDIST(C15,C14,2)</f>
        <v>0.1388240389</v>
      </c>
      <c r="D16" s="80">
        <f t="shared" si="8"/>
        <v>0.1659543658</v>
      </c>
      <c r="E16" s="80">
        <f t="shared" si="8"/>
        <v>0.1549541592</v>
      </c>
      <c r="F16" s="80">
        <f t="shared" si="8"/>
        <v>0.2705101456</v>
      </c>
      <c r="G16" s="80">
        <f t="shared" si="8"/>
        <v>0.4709533552</v>
      </c>
      <c r="H16" s="80">
        <f t="shared" si="8"/>
        <v>0.1997965809</v>
      </c>
      <c r="I16" s="80">
        <f t="shared" si="8"/>
        <v>0.284455168</v>
      </c>
      <c r="J16" s="21" t="s">
        <v>45</v>
      </c>
      <c r="K16" s="9">
        <v>0.08889691804</v>
      </c>
      <c r="L16" s="5">
        <v>0.8986037994964523</v>
      </c>
      <c r="M16" s="5">
        <v>0.8704875761837788</v>
      </c>
      <c r="N16" s="5">
        <v>0.922182064603569</v>
      </c>
      <c r="O16" s="5">
        <v>1.303011026293469</v>
      </c>
      <c r="P16" s="5">
        <v>1.4285714285714284</v>
      </c>
      <c r="Q16" s="1">
        <v>15.4</v>
      </c>
      <c r="R16" s="1">
        <v>13.8</v>
      </c>
    </row>
    <row r="17">
      <c r="J17" s="23" t="s">
        <v>46</v>
      </c>
      <c r="K17" s="9">
        <v>0.01937975817</v>
      </c>
      <c r="L17" s="5">
        <v>0.8900264200792602</v>
      </c>
      <c r="M17" s="5">
        <v>0.8855772175155661</v>
      </c>
      <c r="N17" s="5">
        <v>0.8613152804642166</v>
      </c>
      <c r="O17" s="5">
        <v>0.8865721434528773</v>
      </c>
      <c r="P17" s="5">
        <v>0.9463931171409663</v>
      </c>
      <c r="Q17" s="1">
        <v>15.1</v>
      </c>
      <c r="R17" s="1">
        <v>18.0</v>
      </c>
    </row>
    <row r="18">
      <c r="A18" s="3" t="s">
        <v>2</v>
      </c>
      <c r="B18" s="1" t="s">
        <v>126</v>
      </c>
      <c r="C18" s="4" t="s">
        <v>7</v>
      </c>
      <c r="D18" s="4" t="s">
        <v>10</v>
      </c>
      <c r="E18" s="4" t="s">
        <v>13</v>
      </c>
      <c r="F18" s="4" t="s">
        <v>16</v>
      </c>
      <c r="G18" s="4" t="s">
        <v>19</v>
      </c>
      <c r="H18" s="60" t="s">
        <v>117</v>
      </c>
      <c r="I18" s="60" t="s">
        <v>118</v>
      </c>
      <c r="J18" s="21" t="s">
        <v>47</v>
      </c>
      <c r="K18" s="9">
        <v>0.1396322598</v>
      </c>
      <c r="L18" s="5">
        <v>0.9404046597179645</v>
      </c>
      <c r="M18" s="5">
        <v>0.9110044313146233</v>
      </c>
      <c r="N18" s="5">
        <v>0.8979543007536788</v>
      </c>
      <c r="O18" s="5">
        <v>0.9266886326194399</v>
      </c>
      <c r="P18" s="5">
        <v>1.1074324324324325</v>
      </c>
      <c r="Q18" s="1">
        <v>15.7</v>
      </c>
      <c r="R18" s="1">
        <v>14.0</v>
      </c>
    </row>
    <row r="19">
      <c r="A19" s="8" t="s">
        <v>38</v>
      </c>
      <c r="B19" s="9">
        <v>0.4267010049</v>
      </c>
      <c r="C19" s="5">
        <v>1.2128892107168718</v>
      </c>
      <c r="D19" s="5">
        <v>1.1310440406529105</v>
      </c>
      <c r="E19" s="5">
        <v>1.1089962825278812</v>
      </c>
      <c r="F19" s="5">
        <v>1.2882629107981223</v>
      </c>
      <c r="G19" s="5">
        <v>1.6056603773584905</v>
      </c>
      <c r="H19" s="1">
        <v>13.4</v>
      </c>
      <c r="I19" s="1">
        <v>16.7</v>
      </c>
    </row>
    <row r="20">
      <c r="A20" s="12" t="s">
        <v>39</v>
      </c>
      <c r="B20" s="13">
        <v>0.1162389836</v>
      </c>
      <c r="C20" s="5">
        <v>1.2531645569620253</v>
      </c>
      <c r="D20" s="5">
        <v>1.2096206098420046</v>
      </c>
      <c r="E20" s="5">
        <v>1.2468526538422802</v>
      </c>
      <c r="F20" s="5">
        <v>1.3342310418143162</v>
      </c>
      <c r="G20" s="5">
        <v>1.4727099496393086</v>
      </c>
      <c r="H20" s="1">
        <v>12.8</v>
      </c>
      <c r="I20" s="1">
        <v>11.5</v>
      </c>
      <c r="J20" s="78" t="s">
        <v>109</v>
      </c>
      <c r="K20" s="79"/>
      <c r="L20" s="80">
        <f t="shared" ref="L20:R20" si="9">CORREL($K$14:$K$18,L14:L18)</f>
        <v>0.1113843507</v>
      </c>
      <c r="M20" s="80">
        <f t="shared" si="9"/>
        <v>-0.1285761796</v>
      </c>
      <c r="N20" s="80">
        <f t="shared" si="9"/>
        <v>0.2143015847</v>
      </c>
      <c r="O20" s="80">
        <f t="shared" si="9"/>
        <v>0.008332236248</v>
      </c>
      <c r="P20" s="80">
        <f t="shared" si="9"/>
        <v>-0.1026443901</v>
      </c>
      <c r="Q20" s="80">
        <f t="shared" si="9"/>
        <v>0.9572705213</v>
      </c>
      <c r="R20" s="80">
        <f t="shared" si="9"/>
        <v>-0.6004570654</v>
      </c>
    </row>
    <row r="21">
      <c r="A21" s="15" t="s">
        <v>40</v>
      </c>
      <c r="B21" s="9">
        <v>0.05728101169</v>
      </c>
      <c r="C21" s="5">
        <v>1.216827813207159</v>
      </c>
      <c r="D21" s="5">
        <v>1.463842861845715</v>
      </c>
      <c r="E21" s="5">
        <v>1.5424505547515677</v>
      </c>
      <c r="F21" s="5">
        <v>1.3383720930232559</v>
      </c>
      <c r="G21" s="5">
        <v>1.7014967523298503</v>
      </c>
      <c r="H21" s="1">
        <v>11.3</v>
      </c>
      <c r="I21" s="1">
        <v>9.4</v>
      </c>
      <c r="J21" s="81" t="s">
        <v>110</v>
      </c>
      <c r="K21" s="82"/>
      <c r="L21" s="83">
        <v>5.0</v>
      </c>
      <c r="M21" s="83">
        <v>5.0</v>
      </c>
      <c r="N21" s="83">
        <v>5.0</v>
      </c>
      <c r="O21" s="83">
        <v>5.0</v>
      </c>
      <c r="P21" s="83">
        <v>5.0</v>
      </c>
      <c r="Q21" s="83">
        <v>5.0</v>
      </c>
      <c r="R21" s="83">
        <v>5.0</v>
      </c>
    </row>
    <row r="22">
      <c r="A22" s="15" t="s">
        <v>41</v>
      </c>
      <c r="B22" s="9">
        <v>0.1942806734</v>
      </c>
      <c r="C22" s="5">
        <v>0.9563084112149532</v>
      </c>
      <c r="D22" s="5">
        <v>0.9914506717329353</v>
      </c>
      <c r="E22" s="5">
        <v>1.0096449538719598</v>
      </c>
      <c r="F22" s="5">
        <v>1.2100760456273763</v>
      </c>
      <c r="G22" s="5">
        <v>1.468013468013468</v>
      </c>
      <c r="H22" s="1">
        <v>14.4</v>
      </c>
      <c r="I22" s="1">
        <v>15.5</v>
      </c>
      <c r="J22" s="82" t="s">
        <v>111</v>
      </c>
      <c r="K22" s="82"/>
      <c r="L22" s="80">
        <f t="shared" ref="L22:R22" si="10">L21-2</f>
        <v>3</v>
      </c>
      <c r="M22" s="80">
        <f t="shared" si="10"/>
        <v>3</v>
      </c>
      <c r="N22" s="80">
        <f t="shared" si="10"/>
        <v>3</v>
      </c>
      <c r="O22" s="80">
        <f t="shared" si="10"/>
        <v>3</v>
      </c>
      <c r="P22" s="80">
        <f t="shared" si="10"/>
        <v>3</v>
      </c>
      <c r="Q22" s="80">
        <f t="shared" si="10"/>
        <v>3</v>
      </c>
      <c r="R22" s="80">
        <f t="shared" si="10"/>
        <v>3</v>
      </c>
    </row>
    <row r="23">
      <c r="A23" s="18" t="s">
        <v>43</v>
      </c>
      <c r="B23" s="9">
        <v>0.09313138435</v>
      </c>
      <c r="C23" s="5">
        <v>0.9484052532833019</v>
      </c>
      <c r="D23" s="5">
        <v>0.9386401326699834</v>
      </c>
      <c r="E23" s="5">
        <v>0.9203102961918195</v>
      </c>
      <c r="F23" s="5">
        <v>1.2018084669132758</v>
      </c>
      <c r="G23" s="5">
        <v>1.8114695340501792</v>
      </c>
      <c r="H23" s="1">
        <v>15.3</v>
      </c>
      <c r="I23" s="1">
        <v>14.5</v>
      </c>
      <c r="J23" s="82" t="s">
        <v>112</v>
      </c>
      <c r="K23" s="82"/>
      <c r="L23" s="80">
        <f t="shared" ref="L23:R23" si="11">(ABS(L20)*SQRT(L21-2))/(SQRT(1-ABS(L20)^2))</f>
        <v>0.1941313558</v>
      </c>
      <c r="M23" s="80">
        <f t="shared" si="11"/>
        <v>0.2245644426</v>
      </c>
      <c r="N23" s="80">
        <f t="shared" si="11"/>
        <v>0.3800097945</v>
      </c>
      <c r="O23" s="80">
        <f t="shared" si="11"/>
        <v>0.01443235752</v>
      </c>
      <c r="P23" s="80">
        <f t="shared" si="11"/>
        <v>0.1787293265</v>
      </c>
      <c r="Q23" s="80">
        <f t="shared" si="11"/>
        <v>5.733318751</v>
      </c>
      <c r="R23" s="80">
        <f t="shared" si="11"/>
        <v>1.300585312</v>
      </c>
    </row>
    <row r="24">
      <c r="A24" s="15" t="s">
        <v>44</v>
      </c>
      <c r="B24" s="9">
        <v>0.1909383996</v>
      </c>
      <c r="C24" s="5">
        <v>0.9912450255827175</v>
      </c>
      <c r="D24" s="5">
        <v>0.9548486403283735</v>
      </c>
      <c r="E24" s="5">
        <v>0.9375745526838967</v>
      </c>
      <c r="F24" s="5">
        <v>1.0245656081485919</v>
      </c>
      <c r="G24" s="5">
        <v>1.1365853658536584</v>
      </c>
      <c r="H24" s="1">
        <v>15.4</v>
      </c>
      <c r="I24" s="1">
        <v>13.4</v>
      </c>
      <c r="J24" s="82" t="s">
        <v>113</v>
      </c>
      <c r="K24" s="82"/>
      <c r="L24" s="80">
        <f t="shared" ref="L24:R24" si="12">TDIST(L23,L22,2)</f>
        <v>0.8584748337</v>
      </c>
      <c r="M24" s="80">
        <f t="shared" si="12"/>
        <v>0.8367439151</v>
      </c>
      <c r="N24" s="80">
        <f t="shared" si="12"/>
        <v>0.729245879</v>
      </c>
      <c r="O24" s="80">
        <f t="shared" si="12"/>
        <v>0.9893911901</v>
      </c>
      <c r="P24" s="80">
        <f t="shared" si="12"/>
        <v>0.8695389579</v>
      </c>
      <c r="Q24" s="80">
        <f t="shared" si="12"/>
        <v>0.01053469426</v>
      </c>
      <c r="R24" s="80">
        <f t="shared" si="12"/>
        <v>0.2842915167</v>
      </c>
    </row>
    <row r="25">
      <c r="A25" s="21" t="s">
        <v>45</v>
      </c>
      <c r="B25" s="9">
        <v>0.2324619169</v>
      </c>
      <c r="C25" s="5">
        <v>0.8986037994964523</v>
      </c>
      <c r="D25" s="5">
        <v>0.8704875761837788</v>
      </c>
      <c r="E25" s="5">
        <v>0.922182064603569</v>
      </c>
      <c r="F25" s="5">
        <v>1.303011026293469</v>
      </c>
      <c r="G25" s="5">
        <v>1.4285714285714284</v>
      </c>
      <c r="H25" s="1">
        <v>15.4</v>
      </c>
      <c r="I25" s="1">
        <v>13.8</v>
      </c>
    </row>
    <row r="26">
      <c r="A26" s="23" t="s">
        <v>46</v>
      </c>
      <c r="B26" s="9">
        <v>0.06601541229</v>
      </c>
      <c r="C26" s="5">
        <v>0.8900264200792602</v>
      </c>
      <c r="D26" s="5">
        <v>0.8855772175155661</v>
      </c>
      <c r="E26" s="5">
        <v>0.8613152804642166</v>
      </c>
      <c r="F26" s="5">
        <v>0.8865721434528773</v>
      </c>
      <c r="G26" s="5">
        <v>0.9463931171409663</v>
      </c>
      <c r="H26" s="1">
        <v>15.1</v>
      </c>
      <c r="I26" s="1">
        <v>18.0</v>
      </c>
      <c r="J26" s="3" t="s">
        <v>2</v>
      </c>
      <c r="K26" s="1" t="s">
        <v>122</v>
      </c>
      <c r="L26" s="4" t="s">
        <v>7</v>
      </c>
      <c r="M26" s="4" t="s">
        <v>10</v>
      </c>
      <c r="N26" s="4" t="s">
        <v>13</v>
      </c>
      <c r="O26" s="4" t="s">
        <v>16</v>
      </c>
      <c r="P26" s="4" t="s">
        <v>19</v>
      </c>
      <c r="Q26" s="60" t="s">
        <v>117</v>
      </c>
      <c r="R26" s="60" t="s">
        <v>118</v>
      </c>
    </row>
    <row r="27">
      <c r="A27" s="21" t="s">
        <v>47</v>
      </c>
      <c r="B27" s="9">
        <v>0.2700707078</v>
      </c>
      <c r="C27" s="5">
        <v>0.9404046597179645</v>
      </c>
      <c r="D27" s="5">
        <v>0.9110044313146233</v>
      </c>
      <c r="E27" s="5">
        <v>0.8979543007536788</v>
      </c>
      <c r="F27" s="5">
        <v>0.9266886326194399</v>
      </c>
      <c r="G27" s="5">
        <v>1.1074324324324325</v>
      </c>
      <c r="H27" s="1">
        <v>15.7</v>
      </c>
      <c r="I27" s="1">
        <v>14.0</v>
      </c>
      <c r="J27" s="8" t="s">
        <v>38</v>
      </c>
      <c r="K27" s="9">
        <v>0.4267010049</v>
      </c>
      <c r="L27" s="5">
        <v>1.2128892107168718</v>
      </c>
      <c r="M27" s="5">
        <v>1.1310440406529105</v>
      </c>
      <c r="N27" s="5">
        <v>1.1089962825278812</v>
      </c>
      <c r="O27" s="5">
        <v>1.2882629107981223</v>
      </c>
      <c r="P27" s="5">
        <v>1.6056603773584905</v>
      </c>
      <c r="Q27" s="1">
        <v>13.4</v>
      </c>
      <c r="R27" s="1">
        <v>16.7</v>
      </c>
    </row>
    <row r="28">
      <c r="J28" s="12" t="s">
        <v>39</v>
      </c>
      <c r="K28" s="13">
        <v>0.1162389836</v>
      </c>
      <c r="L28" s="5">
        <v>1.2531645569620253</v>
      </c>
      <c r="M28" s="5">
        <v>1.2096206098420046</v>
      </c>
      <c r="N28" s="5">
        <v>1.2468526538422802</v>
      </c>
      <c r="O28" s="5">
        <v>1.3342310418143162</v>
      </c>
      <c r="P28" s="5">
        <v>1.4727099496393086</v>
      </c>
      <c r="Q28" s="1">
        <v>12.8</v>
      </c>
      <c r="R28" s="1">
        <v>11.5</v>
      </c>
    </row>
    <row r="29">
      <c r="A29" s="78" t="s">
        <v>114</v>
      </c>
      <c r="B29" s="79"/>
      <c r="C29" s="80">
        <f t="shared" ref="C29:I29" si="13">CORREL($B$19:$B27,C19:C27)</f>
        <v>0.1029641586</v>
      </c>
      <c r="D29" s="80">
        <f t="shared" si="13"/>
        <v>-0.195315469</v>
      </c>
      <c r="E29" s="80">
        <f t="shared" si="13"/>
        <v>-0.2290929581</v>
      </c>
      <c r="F29" s="80">
        <f t="shared" si="13"/>
        <v>0.06986995509</v>
      </c>
      <c r="G29" s="80">
        <f t="shared" si="13"/>
        <v>-0.007066645698</v>
      </c>
      <c r="H29" s="80">
        <f t="shared" si="13"/>
        <v>0.1834435579</v>
      </c>
      <c r="I29" s="80">
        <f t="shared" si="13"/>
        <v>0.3651409079</v>
      </c>
      <c r="J29" s="15" t="s">
        <v>40</v>
      </c>
      <c r="K29" s="9">
        <v>0.05728101169</v>
      </c>
      <c r="L29" s="5">
        <v>1.216827813207159</v>
      </c>
      <c r="M29" s="5">
        <v>1.463842861845715</v>
      </c>
      <c r="N29" s="5">
        <v>1.5424505547515677</v>
      </c>
      <c r="O29" s="5">
        <v>1.3383720930232559</v>
      </c>
      <c r="P29" s="5">
        <v>1.7014967523298503</v>
      </c>
      <c r="Q29" s="1">
        <v>11.3</v>
      </c>
      <c r="R29" s="1">
        <v>9.4</v>
      </c>
    </row>
    <row r="30">
      <c r="A30" s="81" t="s">
        <v>110</v>
      </c>
      <c r="B30" s="82"/>
      <c r="C30" s="83">
        <v>9.0</v>
      </c>
      <c r="D30" s="83">
        <v>9.0</v>
      </c>
      <c r="E30" s="83">
        <v>9.0</v>
      </c>
      <c r="F30" s="83">
        <v>9.0</v>
      </c>
      <c r="G30" s="83">
        <v>9.0</v>
      </c>
      <c r="H30" s="83">
        <v>9.0</v>
      </c>
      <c r="I30" s="83">
        <v>9.0</v>
      </c>
      <c r="J30" s="15" t="s">
        <v>41</v>
      </c>
      <c r="K30" s="9">
        <v>0.1942806734</v>
      </c>
      <c r="L30" s="5">
        <v>0.9563084112149532</v>
      </c>
      <c r="M30" s="5">
        <v>0.9914506717329353</v>
      </c>
      <c r="N30" s="5">
        <v>1.0096449538719598</v>
      </c>
      <c r="O30" s="5">
        <v>1.2100760456273763</v>
      </c>
      <c r="P30" s="5">
        <v>1.468013468013468</v>
      </c>
      <c r="Q30" s="1">
        <v>14.4</v>
      </c>
      <c r="R30" s="1">
        <v>15.5</v>
      </c>
    </row>
    <row r="31">
      <c r="A31" s="82" t="s">
        <v>111</v>
      </c>
      <c r="B31" s="82"/>
      <c r="C31" s="80">
        <f t="shared" ref="C31:I31" si="14">C30-2</f>
        <v>7</v>
      </c>
      <c r="D31" s="80">
        <f t="shared" si="14"/>
        <v>7</v>
      </c>
      <c r="E31" s="80">
        <f t="shared" si="14"/>
        <v>7</v>
      </c>
      <c r="F31" s="80">
        <f t="shared" si="14"/>
        <v>7</v>
      </c>
      <c r="G31" s="80">
        <f t="shared" si="14"/>
        <v>7</v>
      </c>
      <c r="H31" s="80">
        <f t="shared" si="14"/>
        <v>7</v>
      </c>
      <c r="I31" s="80">
        <f t="shared" si="14"/>
        <v>7</v>
      </c>
    </row>
    <row r="32">
      <c r="A32" s="82" t="s">
        <v>112</v>
      </c>
      <c r="B32" s="82"/>
      <c r="C32" s="80">
        <f t="shared" ref="C32:I32" si="15">(ABS(C29)*SQRT(C30-2))/(SQRT(1-ABS(C29)^2))</f>
        <v>0.2738731753</v>
      </c>
      <c r="D32" s="80">
        <f t="shared" si="15"/>
        <v>0.5269040837</v>
      </c>
      <c r="E32" s="80">
        <f t="shared" si="15"/>
        <v>0.6226835438</v>
      </c>
      <c r="F32" s="80">
        <f t="shared" si="15"/>
        <v>0.1853114063</v>
      </c>
      <c r="G32" s="80">
        <f t="shared" si="15"/>
        <v>0.01869705397</v>
      </c>
      <c r="H32" s="80">
        <f t="shared" si="15"/>
        <v>0.4937244165</v>
      </c>
      <c r="I32" s="80">
        <f t="shared" si="15"/>
        <v>1.037724568</v>
      </c>
      <c r="J32" s="78" t="s">
        <v>109</v>
      </c>
      <c r="K32" s="79"/>
      <c r="L32" s="80">
        <f t="shared" ref="L32:R32" si="16">CORREL($K$27:$K$30,L27:L30)</f>
        <v>-0.04147564188</v>
      </c>
      <c r="M32" s="80">
        <f t="shared" si="16"/>
        <v>-0.5487681036</v>
      </c>
      <c r="N32" s="80">
        <f t="shared" si="16"/>
        <v>-0.6407806521</v>
      </c>
      <c r="O32" s="80">
        <f t="shared" si="16"/>
        <v>-0.3633623597</v>
      </c>
      <c r="P32" s="80">
        <f t="shared" si="16"/>
        <v>-0.03636716128</v>
      </c>
      <c r="Q32" s="80">
        <f t="shared" si="16"/>
        <v>0.5421287186</v>
      </c>
      <c r="R32" s="80">
        <f t="shared" si="16"/>
        <v>0.8843205965</v>
      </c>
    </row>
    <row r="33">
      <c r="A33" s="82" t="s">
        <v>113</v>
      </c>
      <c r="B33" s="82"/>
      <c r="C33" s="80">
        <f t="shared" ref="C33:I33" si="17">TDIST(C32,C31,2)</f>
        <v>0.7920874439</v>
      </c>
      <c r="D33" s="87">
        <f t="shared" si="17"/>
        <v>0.6145395166</v>
      </c>
      <c r="E33" s="80">
        <f t="shared" si="17"/>
        <v>0.5532285349</v>
      </c>
      <c r="F33" s="87">
        <f t="shared" si="17"/>
        <v>0.8582398805</v>
      </c>
      <c r="G33" s="80">
        <f t="shared" si="17"/>
        <v>0.9856045467</v>
      </c>
      <c r="H33" s="80">
        <f t="shared" si="17"/>
        <v>0.6366136702</v>
      </c>
      <c r="I33" s="80">
        <f t="shared" si="17"/>
        <v>0.3339097729</v>
      </c>
      <c r="J33" s="81" t="s">
        <v>110</v>
      </c>
      <c r="K33" s="82"/>
      <c r="L33" s="83">
        <v>4.0</v>
      </c>
      <c r="M33" s="83">
        <v>4.0</v>
      </c>
      <c r="N33" s="83">
        <v>4.0</v>
      </c>
      <c r="O33" s="83">
        <v>4.0</v>
      </c>
      <c r="P33" s="83">
        <v>4.0</v>
      </c>
      <c r="Q33" s="83">
        <v>4.0</v>
      </c>
      <c r="R33" s="83">
        <v>4.0</v>
      </c>
    </row>
    <row r="34">
      <c r="J34" s="82" t="s">
        <v>111</v>
      </c>
      <c r="K34" s="82"/>
      <c r="L34" s="80">
        <f t="shared" ref="L34:R34" si="18">L33-2</f>
        <v>2</v>
      </c>
      <c r="M34" s="80">
        <f t="shared" si="18"/>
        <v>2</v>
      </c>
      <c r="N34" s="80">
        <f t="shared" si="18"/>
        <v>2</v>
      </c>
      <c r="O34" s="80">
        <f t="shared" si="18"/>
        <v>2</v>
      </c>
      <c r="P34" s="80">
        <f t="shared" si="18"/>
        <v>2</v>
      </c>
      <c r="Q34" s="80">
        <f t="shared" si="18"/>
        <v>2</v>
      </c>
      <c r="R34" s="80">
        <f t="shared" si="18"/>
        <v>2</v>
      </c>
    </row>
    <row r="35">
      <c r="J35" s="82" t="s">
        <v>112</v>
      </c>
      <c r="K35" s="82"/>
      <c r="L35" s="80">
        <f t="shared" ref="L35:R35" si="19">(ABS(L32)*SQRT(L33-2))/(SQRT(1-ABS(L32)^2))</f>
        <v>0.0587059308</v>
      </c>
      <c r="M35" s="80">
        <f t="shared" si="19"/>
        <v>0.9283479119</v>
      </c>
      <c r="N35" s="80">
        <f t="shared" si="19"/>
        <v>1.180372994</v>
      </c>
      <c r="O35" s="80">
        <f t="shared" si="19"/>
        <v>0.5515731655</v>
      </c>
      <c r="P35" s="80">
        <f t="shared" si="19"/>
        <v>0.051464977</v>
      </c>
      <c r="Q35" s="80">
        <f t="shared" si="19"/>
        <v>0.9124002533</v>
      </c>
      <c r="R35" s="80">
        <f t="shared" si="19"/>
        <v>2.678670656</v>
      </c>
    </row>
    <row r="36">
      <c r="J36" s="82" t="s">
        <v>113</v>
      </c>
      <c r="K36" s="82"/>
      <c r="L36" s="80">
        <f t="shared" ref="L36:R36" si="20">TDIST(L35,L34,2)</f>
        <v>0.9585243581</v>
      </c>
      <c r="M36" s="80">
        <f t="shared" si="20"/>
        <v>0.4512318964</v>
      </c>
      <c r="N36" s="80">
        <f t="shared" si="20"/>
        <v>0.3592193479</v>
      </c>
      <c r="O36" s="80">
        <f t="shared" si="20"/>
        <v>0.6366376403</v>
      </c>
      <c r="P36" s="80">
        <f t="shared" si="20"/>
        <v>0.9636328387</v>
      </c>
      <c r="Q36" s="80">
        <f t="shared" si="20"/>
        <v>0.4578712814</v>
      </c>
      <c r="R36" s="80">
        <f t="shared" si="20"/>
        <v>0.1156794035</v>
      </c>
    </row>
    <row r="38">
      <c r="J38" s="3" t="s">
        <v>2</v>
      </c>
      <c r="K38" s="1" t="s">
        <v>123</v>
      </c>
      <c r="L38" s="4" t="s">
        <v>7</v>
      </c>
      <c r="M38" s="4" t="s">
        <v>10</v>
      </c>
      <c r="N38" s="4" t="s">
        <v>13</v>
      </c>
      <c r="O38" s="4" t="s">
        <v>16</v>
      </c>
      <c r="P38" s="4" t="s">
        <v>19</v>
      </c>
      <c r="Q38" s="60" t="s">
        <v>117</v>
      </c>
      <c r="R38" s="60" t="s">
        <v>118</v>
      </c>
    </row>
    <row r="39">
      <c r="J39" s="18" t="s">
        <v>43</v>
      </c>
      <c r="K39" s="9">
        <v>0.09313138435</v>
      </c>
      <c r="L39" s="5">
        <v>0.9484052532833019</v>
      </c>
      <c r="M39" s="5">
        <v>0.9386401326699834</v>
      </c>
      <c r="N39" s="5">
        <v>0.9203102961918195</v>
      </c>
      <c r="O39" s="5">
        <v>1.2018084669132758</v>
      </c>
      <c r="P39" s="5">
        <v>1.8114695340501792</v>
      </c>
      <c r="Q39" s="1">
        <v>15.3</v>
      </c>
      <c r="R39" s="1">
        <v>14.5</v>
      </c>
    </row>
    <row r="40">
      <c r="J40" s="15" t="s">
        <v>44</v>
      </c>
      <c r="K40" s="9">
        <v>0.1909383996</v>
      </c>
      <c r="L40" s="5">
        <v>0.9912450255827175</v>
      </c>
      <c r="M40" s="5">
        <v>0.9548486403283735</v>
      </c>
      <c r="N40" s="5">
        <v>0.9375745526838967</v>
      </c>
      <c r="O40" s="5">
        <v>1.0245656081485919</v>
      </c>
      <c r="P40" s="5">
        <v>1.1365853658536584</v>
      </c>
      <c r="Q40" s="1">
        <v>15.4</v>
      </c>
      <c r="R40" s="1">
        <v>13.4</v>
      </c>
    </row>
    <row r="41">
      <c r="J41" s="21" t="s">
        <v>45</v>
      </c>
      <c r="K41" s="9">
        <v>0.2324619169</v>
      </c>
      <c r="L41" s="5">
        <v>0.8986037994964523</v>
      </c>
      <c r="M41" s="5">
        <v>0.8704875761837788</v>
      </c>
      <c r="N41" s="5">
        <v>0.922182064603569</v>
      </c>
      <c r="O41" s="5">
        <v>1.303011026293469</v>
      </c>
      <c r="P41" s="5">
        <v>1.4285714285714284</v>
      </c>
      <c r="Q41" s="1">
        <v>15.4</v>
      </c>
      <c r="R41" s="1">
        <v>13.8</v>
      </c>
    </row>
    <row r="42">
      <c r="J42" s="23" t="s">
        <v>46</v>
      </c>
      <c r="K42" s="9">
        <v>0.06601541229</v>
      </c>
      <c r="L42" s="5">
        <v>0.8900264200792602</v>
      </c>
      <c r="M42" s="5">
        <v>0.8855772175155661</v>
      </c>
      <c r="N42" s="5">
        <v>0.8613152804642166</v>
      </c>
      <c r="O42" s="5">
        <v>0.8865721434528773</v>
      </c>
      <c r="P42" s="5">
        <v>0.9463931171409663</v>
      </c>
      <c r="Q42" s="1">
        <v>15.1</v>
      </c>
      <c r="R42" s="1">
        <v>18.0</v>
      </c>
    </row>
    <row r="43">
      <c r="J43" s="21" t="s">
        <v>47</v>
      </c>
      <c r="K43" s="9">
        <v>0.2700707078</v>
      </c>
      <c r="L43" s="5">
        <v>0.9404046597179645</v>
      </c>
      <c r="M43" s="5">
        <v>0.9110044313146233</v>
      </c>
      <c r="N43" s="5">
        <v>0.8979543007536788</v>
      </c>
      <c r="O43" s="5">
        <v>0.9266886326194399</v>
      </c>
      <c r="P43" s="5">
        <v>1.1074324324324325</v>
      </c>
      <c r="Q43" s="1">
        <v>15.7</v>
      </c>
      <c r="R43" s="1">
        <v>14.0</v>
      </c>
    </row>
    <row r="45">
      <c r="J45" s="78" t="s">
        <v>109</v>
      </c>
      <c r="K45" s="79"/>
      <c r="L45" s="80">
        <f t="shared" ref="L45:R45" si="21">CORREL($K$39:$K$43,L39:L43)</f>
        <v>0.2142805861</v>
      </c>
      <c r="M45" s="80">
        <f t="shared" si="21"/>
        <v>-0.08820246958</v>
      </c>
      <c r="N45" s="80">
        <f t="shared" si="21"/>
        <v>0.4222512729</v>
      </c>
      <c r="O45" s="80">
        <f t="shared" si="21"/>
        <v>0.1301836813</v>
      </c>
      <c r="P45" s="80">
        <f t="shared" si="21"/>
        <v>-0.142695173</v>
      </c>
      <c r="Q45" s="80">
        <f t="shared" si="21"/>
        <v>0.9021764907</v>
      </c>
      <c r="R45" s="80">
        <f t="shared" si="21"/>
        <v>-0.7321154221</v>
      </c>
    </row>
    <row r="46">
      <c r="J46" s="81" t="s">
        <v>110</v>
      </c>
      <c r="K46" s="82"/>
      <c r="L46" s="83">
        <v>5.0</v>
      </c>
      <c r="M46" s="83">
        <v>5.0</v>
      </c>
      <c r="N46" s="83">
        <v>5.0</v>
      </c>
      <c r="O46" s="83">
        <v>5.0</v>
      </c>
      <c r="P46" s="83">
        <v>5.0</v>
      </c>
      <c r="Q46" s="83">
        <v>5.0</v>
      </c>
      <c r="R46" s="83">
        <v>5.0</v>
      </c>
    </row>
    <row r="47">
      <c r="J47" s="82" t="s">
        <v>111</v>
      </c>
      <c r="K47" s="82"/>
      <c r="L47" s="80">
        <f t="shared" ref="L47:R47" si="22">L46-2</f>
        <v>3</v>
      </c>
      <c r="M47" s="80">
        <f t="shared" si="22"/>
        <v>3</v>
      </c>
      <c r="N47" s="80">
        <f t="shared" si="22"/>
        <v>3</v>
      </c>
      <c r="O47" s="80">
        <f t="shared" si="22"/>
        <v>3</v>
      </c>
      <c r="P47" s="80">
        <f t="shared" si="22"/>
        <v>3</v>
      </c>
      <c r="Q47" s="80">
        <f t="shared" si="22"/>
        <v>3</v>
      </c>
      <c r="R47" s="80">
        <f t="shared" si="22"/>
        <v>3</v>
      </c>
    </row>
    <row r="48">
      <c r="J48" s="82" t="s">
        <v>112</v>
      </c>
      <c r="K48" s="82"/>
      <c r="L48" s="80">
        <f t="shared" ref="L48:R48" si="23">(ABS(L45)*SQRT(L46-2))/(SQRT(1-ABS(L45)^2))</f>
        <v>0.3799707666</v>
      </c>
      <c r="M48" s="80">
        <f t="shared" si="23"/>
        <v>0.1533689037</v>
      </c>
      <c r="N48" s="80">
        <f t="shared" si="23"/>
        <v>0.8068149381</v>
      </c>
      <c r="O48" s="80">
        <f t="shared" si="23"/>
        <v>0.2274201197</v>
      </c>
      <c r="P48" s="80">
        <f t="shared" si="23"/>
        <v>0.2497106579</v>
      </c>
      <c r="Q48" s="80">
        <f t="shared" si="23"/>
        <v>3.622472598</v>
      </c>
      <c r="R48" s="80">
        <f t="shared" si="23"/>
        <v>1.861563746</v>
      </c>
    </row>
    <row r="49">
      <c r="J49" s="82" t="s">
        <v>113</v>
      </c>
      <c r="K49" s="82"/>
      <c r="L49" s="80">
        <f t="shared" ref="L49:R49" si="24">TDIST(L48,L47,2)</f>
        <v>0.7292719942</v>
      </c>
      <c r="M49" s="80">
        <f t="shared" si="24"/>
        <v>0.8878429115</v>
      </c>
      <c r="N49" s="80">
        <f t="shared" si="24"/>
        <v>0.4788062284</v>
      </c>
      <c r="O49" s="80">
        <f t="shared" si="24"/>
        <v>0.8347143833</v>
      </c>
      <c r="P49" s="80">
        <f t="shared" si="24"/>
        <v>0.818933336</v>
      </c>
      <c r="Q49" s="80">
        <f t="shared" si="24"/>
        <v>0.03618439135</v>
      </c>
      <c r="R49" s="80">
        <f t="shared" si="24"/>
        <v>0.159582237</v>
      </c>
    </row>
    <row r="50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</row>
    <row r="52">
      <c r="A52" s="3" t="s">
        <v>2</v>
      </c>
      <c r="B52" s="92" t="s">
        <v>50</v>
      </c>
      <c r="C52" s="4" t="s">
        <v>7</v>
      </c>
      <c r="D52" s="4" t="s">
        <v>10</v>
      </c>
      <c r="E52" s="4" t="s">
        <v>13</v>
      </c>
      <c r="F52" s="4" t="s">
        <v>16</v>
      </c>
      <c r="G52" s="4" t="s">
        <v>19</v>
      </c>
      <c r="J52" s="3" t="s">
        <v>2</v>
      </c>
      <c r="K52" s="92" t="s">
        <v>50</v>
      </c>
      <c r="L52" s="4" t="s">
        <v>7</v>
      </c>
      <c r="M52" s="4" t="s">
        <v>10</v>
      </c>
      <c r="N52" s="4" t="s">
        <v>13</v>
      </c>
      <c r="O52" s="4" t="s">
        <v>16</v>
      </c>
      <c r="P52" s="4" t="s">
        <v>19</v>
      </c>
      <c r="Q52" s="4"/>
      <c r="R52" s="4"/>
    </row>
    <row r="53">
      <c r="A53" s="8" t="s">
        <v>38</v>
      </c>
      <c r="B53" s="92">
        <v>0.1774971219072052</v>
      </c>
      <c r="C53" s="5">
        <v>1.2128892107168718</v>
      </c>
      <c r="D53" s="5">
        <v>1.1310440406529105</v>
      </c>
      <c r="E53" s="5">
        <v>1.1089962825278812</v>
      </c>
      <c r="F53" s="5">
        <v>1.2882629107981223</v>
      </c>
      <c r="G53" s="5">
        <v>1.6056603773584905</v>
      </c>
      <c r="J53" s="8" t="s">
        <v>38</v>
      </c>
      <c r="K53" s="92">
        <v>0.1774971219072052</v>
      </c>
      <c r="L53" s="5">
        <v>1.2128892107168718</v>
      </c>
      <c r="M53" s="5">
        <v>1.1310440406529105</v>
      </c>
      <c r="N53" s="5">
        <v>1.1089962825278812</v>
      </c>
      <c r="O53" s="5">
        <v>1.2882629107981223</v>
      </c>
      <c r="P53" s="5">
        <v>1.6056603773584905</v>
      </c>
      <c r="Q53" s="5"/>
      <c r="R53" s="5"/>
    </row>
    <row r="54">
      <c r="A54" s="12" t="s">
        <v>39</v>
      </c>
      <c r="B54" s="92">
        <v>0.24839518369828134</v>
      </c>
      <c r="C54" s="5">
        <v>1.2531645569620253</v>
      </c>
      <c r="D54" s="5">
        <v>1.2096206098420046</v>
      </c>
      <c r="E54" s="5">
        <v>1.2468526538422802</v>
      </c>
      <c r="F54" s="5">
        <v>1.3342310418143162</v>
      </c>
      <c r="G54" s="5">
        <v>1.4727099496393086</v>
      </c>
      <c r="J54" s="12" t="s">
        <v>39</v>
      </c>
      <c r="K54" s="92">
        <v>0.24839518369828134</v>
      </c>
      <c r="L54" s="5">
        <v>1.2531645569620253</v>
      </c>
      <c r="M54" s="5">
        <v>1.2096206098420046</v>
      </c>
      <c r="N54" s="5">
        <v>1.2468526538422802</v>
      </c>
      <c r="O54" s="5">
        <v>1.3342310418143162</v>
      </c>
      <c r="P54" s="5">
        <v>1.4727099496393086</v>
      </c>
      <c r="Q54" s="5"/>
      <c r="R54" s="5"/>
    </row>
    <row r="55">
      <c r="A55" s="15" t="s">
        <v>40</v>
      </c>
      <c r="B55" s="92">
        <v>0.15424366083848098</v>
      </c>
      <c r="C55" s="5">
        <v>1.216827813207159</v>
      </c>
      <c r="D55" s="5">
        <v>1.463842861845715</v>
      </c>
      <c r="E55" s="5">
        <v>1.5424505547515677</v>
      </c>
      <c r="F55" s="5">
        <v>1.3383720930232559</v>
      </c>
      <c r="G55" s="5">
        <v>1.7014967523298503</v>
      </c>
      <c r="J55" s="15" t="s">
        <v>40</v>
      </c>
      <c r="K55" s="92">
        <v>0.15424366083848098</v>
      </c>
      <c r="L55" s="5">
        <v>1.216827813207159</v>
      </c>
      <c r="M55" s="5">
        <v>1.463842861845715</v>
      </c>
      <c r="N55" s="5">
        <v>1.5424505547515677</v>
      </c>
      <c r="O55" s="5">
        <v>1.3383720930232559</v>
      </c>
      <c r="P55" s="5">
        <v>1.7014967523298503</v>
      </c>
      <c r="Q55" s="5"/>
      <c r="R55" s="5"/>
    </row>
    <row r="56">
      <c r="A56" s="15" t="s">
        <v>41</v>
      </c>
      <c r="B56" s="92">
        <v>0.14559684277323293</v>
      </c>
      <c r="C56" s="5">
        <v>0.9563084112149532</v>
      </c>
      <c r="D56" s="5">
        <v>0.9914506717329353</v>
      </c>
      <c r="E56" s="5">
        <v>1.0096449538719598</v>
      </c>
      <c r="F56" s="5">
        <v>1.2100760456273763</v>
      </c>
      <c r="G56" s="5">
        <v>1.468013468013468</v>
      </c>
      <c r="J56" s="15" t="s">
        <v>41</v>
      </c>
      <c r="K56" s="92">
        <v>0.14559684277323293</v>
      </c>
      <c r="L56" s="5">
        <v>0.9563084112149532</v>
      </c>
      <c r="M56" s="5">
        <v>0.9914506717329353</v>
      </c>
      <c r="N56" s="5">
        <v>1.0096449538719598</v>
      </c>
      <c r="O56" s="5">
        <v>1.2100760456273763</v>
      </c>
      <c r="P56" s="5">
        <v>1.468013468013468</v>
      </c>
      <c r="Q56" s="5"/>
      <c r="R56" s="5"/>
    </row>
    <row r="57">
      <c r="A57" s="18" t="s">
        <v>43</v>
      </c>
      <c r="B57" s="92">
        <v>0.0589472885522533</v>
      </c>
      <c r="C57" s="5">
        <v>0.9484052532833019</v>
      </c>
      <c r="D57" s="5">
        <v>0.9386401326699834</v>
      </c>
      <c r="E57" s="5">
        <v>0.9203102961918195</v>
      </c>
      <c r="F57" s="5">
        <v>1.2018084669132758</v>
      </c>
      <c r="G57" s="5">
        <v>1.8114695340501792</v>
      </c>
      <c r="J57" s="5"/>
      <c r="K57" s="5"/>
      <c r="L57" s="5"/>
      <c r="M57" s="5"/>
      <c r="N57" s="5"/>
      <c r="O57" s="5"/>
      <c r="P57" s="5"/>
      <c r="Q57" s="5"/>
      <c r="R57" s="5"/>
    </row>
    <row r="58">
      <c r="A58" s="15" t="s">
        <v>44</v>
      </c>
      <c r="B58" s="92">
        <v>0.06537200167157688</v>
      </c>
      <c r="C58" s="5">
        <v>0.9912450255827175</v>
      </c>
      <c r="D58" s="5">
        <v>0.9548486403283735</v>
      </c>
      <c r="E58" s="5">
        <v>0.9375745526838967</v>
      </c>
      <c r="F58" s="5">
        <v>1.0245656081485919</v>
      </c>
      <c r="G58" s="5">
        <v>1.1365853658536584</v>
      </c>
      <c r="J58" s="78" t="s">
        <v>109</v>
      </c>
      <c r="K58" s="79"/>
      <c r="L58" s="80">
        <f t="shared" ref="L58:P58" si="25">CORREL($K53:$K56,L53:L56)</f>
        <v>0.6155243486</v>
      </c>
      <c r="M58" s="80">
        <f t="shared" si="25"/>
        <v>0.04382190963</v>
      </c>
      <c r="N58" s="80">
        <f t="shared" si="25"/>
        <v>0.03103933684</v>
      </c>
      <c r="O58" s="80">
        <f t="shared" si="25"/>
        <v>0.5418341588</v>
      </c>
      <c r="P58" s="80">
        <f t="shared" si="25"/>
        <v>-0.4167196098</v>
      </c>
      <c r="Q58" s="24"/>
      <c r="R58" s="24"/>
    </row>
    <row r="59">
      <c r="A59" s="21" t="s">
        <v>45</v>
      </c>
      <c r="B59" s="92">
        <v>0.1075591262264111</v>
      </c>
      <c r="C59" s="5">
        <v>0.8986037994964523</v>
      </c>
      <c r="D59" s="5">
        <v>0.8704875761837788</v>
      </c>
      <c r="E59" s="5">
        <v>0.922182064603569</v>
      </c>
      <c r="F59" s="5">
        <v>1.303011026293469</v>
      </c>
      <c r="G59" s="5">
        <v>1.4285714285714284</v>
      </c>
      <c r="J59" s="81" t="s">
        <v>110</v>
      </c>
      <c r="K59" s="82"/>
      <c r="L59" s="83">
        <v>4.0</v>
      </c>
      <c r="M59" s="83">
        <v>4.0</v>
      </c>
      <c r="N59" s="83">
        <v>4.0</v>
      </c>
      <c r="O59" s="83">
        <v>4.0</v>
      </c>
      <c r="P59" s="83">
        <v>4.0</v>
      </c>
      <c r="Q59" s="98"/>
      <c r="R59" s="98"/>
    </row>
    <row r="60">
      <c r="A60" s="23" t="s">
        <v>46</v>
      </c>
      <c r="B60" s="92">
        <v>0.026304291836906135</v>
      </c>
      <c r="C60" s="5">
        <v>0.8900264200792602</v>
      </c>
      <c r="D60" s="5">
        <v>0.8855772175155661</v>
      </c>
      <c r="E60" s="5">
        <v>0.8613152804642166</v>
      </c>
      <c r="F60" s="5">
        <v>0.8865721434528773</v>
      </c>
      <c r="G60" s="5">
        <v>0.9463931171409663</v>
      </c>
      <c r="J60" s="82" t="s">
        <v>111</v>
      </c>
      <c r="K60" s="82"/>
      <c r="L60" s="80">
        <f t="shared" ref="L60:P60" si="26">L59-2</f>
        <v>2</v>
      </c>
      <c r="M60" s="80">
        <f t="shared" si="26"/>
        <v>2</v>
      </c>
      <c r="N60" s="80">
        <f t="shared" si="26"/>
        <v>2</v>
      </c>
      <c r="O60" s="80">
        <f t="shared" si="26"/>
        <v>2</v>
      </c>
      <c r="P60" s="80">
        <f t="shared" si="26"/>
        <v>2</v>
      </c>
      <c r="Q60" s="24"/>
      <c r="R60" s="24"/>
    </row>
    <row r="61">
      <c r="A61" s="21" t="s">
        <v>47</v>
      </c>
      <c r="B61" s="92">
        <v>0.1805620049814281</v>
      </c>
      <c r="C61" s="5">
        <v>0.9404046597179645</v>
      </c>
      <c r="D61" s="5">
        <v>0.9110044313146233</v>
      </c>
      <c r="E61" s="5">
        <v>0.8979543007536788</v>
      </c>
      <c r="F61" s="5">
        <v>0.9266886326194399</v>
      </c>
      <c r="G61" s="5">
        <v>1.1074324324324325</v>
      </c>
      <c r="J61" s="82" t="s">
        <v>112</v>
      </c>
      <c r="K61" s="82"/>
      <c r="L61" s="80">
        <f t="shared" ref="L61:P61" si="27">(ABS(L58)*SQRT(L59-2))/(SQRT(1-ABS(L58)^2))</f>
        <v>1.104508495</v>
      </c>
      <c r="M61" s="80">
        <f t="shared" si="27"/>
        <v>0.06203313052</v>
      </c>
      <c r="N61" s="80">
        <f t="shared" si="27"/>
        <v>0.04391741213</v>
      </c>
      <c r="O61" s="80">
        <f t="shared" si="27"/>
        <v>0.9116984019</v>
      </c>
      <c r="P61" s="80">
        <f t="shared" si="27"/>
        <v>0.6483033938</v>
      </c>
      <c r="Q61" s="24"/>
      <c r="R61" s="24"/>
    </row>
    <row r="62">
      <c r="J62" s="82" t="s">
        <v>113</v>
      </c>
      <c r="K62" s="82"/>
      <c r="L62" s="80">
        <f t="shared" ref="L62:P62" si="28">TDIST(L61,L60,2)</f>
        <v>0.3844756514</v>
      </c>
      <c r="M62" s="80">
        <f t="shared" si="28"/>
        <v>0.9561780904</v>
      </c>
      <c r="N62" s="80">
        <f t="shared" si="28"/>
        <v>0.9689606632</v>
      </c>
      <c r="O62" s="80">
        <f t="shared" si="28"/>
        <v>0.4581658412</v>
      </c>
      <c r="P62" s="80">
        <f t="shared" si="28"/>
        <v>0.5832803902</v>
      </c>
      <c r="Q62" s="24"/>
      <c r="R62" s="24"/>
    </row>
    <row r="63">
      <c r="A63" s="78" t="s">
        <v>109</v>
      </c>
      <c r="B63" s="79"/>
      <c r="C63" s="80">
        <f t="shared" ref="C63:G63" si="29">CORREL($B53:$B61,C53:C61)</f>
        <v>0.7098959136</v>
      </c>
      <c r="D63" s="80">
        <f t="shared" si="29"/>
        <v>0.5408590683</v>
      </c>
      <c r="E63" s="80">
        <f t="shared" si="29"/>
        <v>0.5480127002</v>
      </c>
      <c r="F63" s="80">
        <f t="shared" si="29"/>
        <v>0.5088440019</v>
      </c>
      <c r="G63" s="80">
        <f t="shared" si="29"/>
        <v>0.2809471916</v>
      </c>
    </row>
    <row r="64">
      <c r="A64" s="81" t="s">
        <v>110</v>
      </c>
      <c r="B64" s="82"/>
      <c r="C64" s="83">
        <v>9.0</v>
      </c>
      <c r="D64" s="83">
        <v>9.0</v>
      </c>
      <c r="E64" s="83">
        <v>9.0</v>
      </c>
      <c r="F64" s="83">
        <v>9.0</v>
      </c>
      <c r="G64" s="83">
        <v>9.0</v>
      </c>
      <c r="J64" s="3" t="s">
        <v>2</v>
      </c>
      <c r="L64" s="4" t="s">
        <v>7</v>
      </c>
      <c r="M64" s="4" t="s">
        <v>10</v>
      </c>
      <c r="N64" s="4" t="s">
        <v>13</v>
      </c>
      <c r="O64" s="4" t="s">
        <v>16</v>
      </c>
      <c r="P64" s="4" t="s">
        <v>19</v>
      </c>
      <c r="Q64" s="4"/>
      <c r="R64" s="4"/>
    </row>
    <row r="65">
      <c r="A65" s="82" t="s">
        <v>111</v>
      </c>
      <c r="B65" s="82"/>
      <c r="C65" s="80">
        <f t="shared" ref="C65:G65" si="30">C64-2</f>
        <v>7</v>
      </c>
      <c r="D65" s="80">
        <f t="shared" si="30"/>
        <v>7</v>
      </c>
      <c r="E65" s="80">
        <f t="shared" si="30"/>
        <v>7</v>
      </c>
      <c r="F65" s="80">
        <f t="shared" si="30"/>
        <v>7</v>
      </c>
      <c r="G65" s="80">
        <f t="shared" si="30"/>
        <v>7</v>
      </c>
      <c r="J65" s="18" t="s">
        <v>43</v>
      </c>
      <c r="K65" s="92">
        <v>0.0589472885522533</v>
      </c>
      <c r="L65" s="5">
        <v>0.9484052532833019</v>
      </c>
      <c r="M65" s="5">
        <v>0.9386401326699834</v>
      </c>
      <c r="N65" s="5">
        <v>0.9203102961918195</v>
      </c>
      <c r="O65" s="5">
        <v>1.2018084669132758</v>
      </c>
      <c r="P65" s="5">
        <v>1.8114695340501792</v>
      </c>
      <c r="Q65" s="5"/>
      <c r="R65" s="5"/>
    </row>
    <row r="66">
      <c r="A66" s="82" t="s">
        <v>112</v>
      </c>
      <c r="B66" s="82"/>
      <c r="C66" s="80">
        <f t="shared" ref="C66:G66" si="31">(ABS(C63)*SQRT(C64-2))/(SQRT(1-ABS(C63)^2))</f>
        <v>2.666747741</v>
      </c>
      <c r="D66" s="80">
        <f t="shared" si="31"/>
        <v>1.70129126</v>
      </c>
      <c r="E66" s="80">
        <f t="shared" si="31"/>
        <v>1.733361985</v>
      </c>
      <c r="F66" s="80">
        <f t="shared" si="31"/>
        <v>1.563874086</v>
      </c>
      <c r="G66" s="80">
        <f t="shared" si="31"/>
        <v>0.7745112117</v>
      </c>
      <c r="J66" s="15" t="s">
        <v>44</v>
      </c>
      <c r="K66" s="92">
        <v>0.06537200167157688</v>
      </c>
      <c r="L66" s="5">
        <v>0.9912450255827175</v>
      </c>
      <c r="M66" s="5">
        <v>0.9548486403283735</v>
      </c>
      <c r="N66" s="5">
        <v>0.9375745526838967</v>
      </c>
      <c r="O66" s="5">
        <v>1.0245656081485919</v>
      </c>
      <c r="P66" s="5">
        <v>1.1365853658536584</v>
      </c>
      <c r="Q66" s="5"/>
      <c r="R66" s="5"/>
    </row>
    <row r="67">
      <c r="A67" s="82" t="s">
        <v>113</v>
      </c>
      <c r="B67" s="82"/>
      <c r="C67" s="80">
        <f t="shared" ref="C67:G67" si="32">TDIST(C66,C65,2)</f>
        <v>0.03215093844</v>
      </c>
      <c r="D67" s="80">
        <f t="shared" si="32"/>
        <v>0.1326796003</v>
      </c>
      <c r="E67" s="80">
        <f t="shared" si="32"/>
        <v>0.1266281858</v>
      </c>
      <c r="F67" s="80">
        <f t="shared" si="32"/>
        <v>0.1618233038</v>
      </c>
      <c r="G67" s="80">
        <f t="shared" si="32"/>
        <v>0.4639809353</v>
      </c>
      <c r="J67" s="21" t="s">
        <v>45</v>
      </c>
      <c r="K67" s="92">
        <v>0.1075591262264111</v>
      </c>
      <c r="L67" s="5">
        <v>0.8986037994964523</v>
      </c>
      <c r="M67" s="5">
        <v>0.8704875761837788</v>
      </c>
      <c r="N67" s="5">
        <v>0.922182064603569</v>
      </c>
      <c r="O67" s="5">
        <v>1.303011026293469</v>
      </c>
      <c r="P67" s="5">
        <v>1.4285714285714284</v>
      </c>
      <c r="Q67" s="5"/>
      <c r="R67" s="5"/>
    </row>
    <row r="68">
      <c r="J68" s="23" t="s">
        <v>46</v>
      </c>
      <c r="K68" s="92">
        <v>0.026304291836906135</v>
      </c>
      <c r="L68" s="5">
        <v>0.8900264200792602</v>
      </c>
      <c r="M68" s="5">
        <v>0.8855772175155661</v>
      </c>
      <c r="N68" s="5">
        <v>0.8613152804642166</v>
      </c>
      <c r="O68" s="5">
        <v>0.8865721434528773</v>
      </c>
      <c r="P68" s="5">
        <v>0.9463931171409663</v>
      </c>
      <c r="Q68" s="5"/>
      <c r="R68" s="5"/>
    </row>
    <row r="69">
      <c r="A69" s="3" t="s">
        <v>2</v>
      </c>
      <c r="B69" s="92" t="s">
        <v>51</v>
      </c>
      <c r="C69" s="4" t="s">
        <v>7</v>
      </c>
      <c r="D69" s="4" t="s">
        <v>10</v>
      </c>
      <c r="E69" s="4" t="s">
        <v>13</v>
      </c>
      <c r="F69" s="4" t="s">
        <v>16</v>
      </c>
      <c r="G69" s="4" t="s">
        <v>19</v>
      </c>
      <c r="J69" s="21" t="s">
        <v>47</v>
      </c>
      <c r="K69" s="92">
        <v>0.1805620049814281</v>
      </c>
      <c r="L69" s="5">
        <v>0.9404046597179645</v>
      </c>
      <c r="M69" s="5">
        <v>0.9110044313146233</v>
      </c>
      <c r="N69" s="5">
        <v>0.8979543007536788</v>
      </c>
      <c r="O69" s="5">
        <v>0.9266886326194399</v>
      </c>
      <c r="P69" s="5">
        <v>1.1074324324324325</v>
      </c>
      <c r="Q69" s="5"/>
      <c r="R69" s="5"/>
    </row>
    <row r="70">
      <c r="A70" s="8" t="s">
        <v>38</v>
      </c>
      <c r="B70" s="92">
        <v>1.034707570923281</v>
      </c>
      <c r="C70" s="5">
        <v>1.2128892107168718</v>
      </c>
      <c r="D70" s="5">
        <v>1.1310440406529105</v>
      </c>
      <c r="E70" s="5">
        <v>1.1089962825278812</v>
      </c>
      <c r="F70" s="5">
        <v>1.2882629107981223</v>
      </c>
      <c r="G70" s="5">
        <v>1.6056603773584905</v>
      </c>
    </row>
    <row r="71">
      <c r="A71" s="12" t="s">
        <v>39</v>
      </c>
      <c r="B71" s="92">
        <v>0.2195404080551163</v>
      </c>
      <c r="C71" s="5">
        <v>1.2531645569620253</v>
      </c>
      <c r="D71" s="5">
        <v>1.2096206098420046</v>
      </c>
      <c r="E71" s="5">
        <v>1.2468526538422802</v>
      </c>
      <c r="F71" s="5">
        <v>1.3342310418143162</v>
      </c>
      <c r="G71" s="5">
        <v>1.4727099496393086</v>
      </c>
      <c r="J71" s="78" t="s">
        <v>109</v>
      </c>
      <c r="K71" s="79"/>
      <c r="L71" s="80">
        <f t="shared" ref="L71:P71" si="33">CORREL($K65:$K69,L65:L69)</f>
        <v>0.09240389185</v>
      </c>
      <c r="M71" s="80">
        <f t="shared" si="33"/>
        <v>-0.1214978045</v>
      </c>
      <c r="N71" s="80">
        <f t="shared" si="33"/>
        <v>0.1706666919</v>
      </c>
      <c r="O71" s="80">
        <f t="shared" si="33"/>
        <v>-0.004569384318</v>
      </c>
      <c r="P71" s="80">
        <f t="shared" si="33"/>
        <v>-0.05762403011</v>
      </c>
      <c r="Q71" s="24"/>
      <c r="R71" s="24"/>
    </row>
    <row r="72">
      <c r="A72" s="15" t="s">
        <v>40</v>
      </c>
      <c r="B72" s="92">
        <v>0.06439486454379359</v>
      </c>
      <c r="C72" s="5">
        <v>1.216827813207159</v>
      </c>
      <c r="D72" s="5">
        <v>1.463842861845715</v>
      </c>
      <c r="E72" s="5">
        <v>1.5424505547515677</v>
      </c>
      <c r="F72" s="5">
        <v>1.3383720930232559</v>
      </c>
      <c r="G72" s="5">
        <v>1.7014967523298503</v>
      </c>
      <c r="J72" s="81" t="s">
        <v>110</v>
      </c>
      <c r="K72" s="82"/>
      <c r="L72" s="83">
        <v>5.0</v>
      </c>
      <c r="M72" s="83">
        <v>5.0</v>
      </c>
      <c r="N72" s="83">
        <v>5.0</v>
      </c>
      <c r="O72" s="83">
        <v>5.0</v>
      </c>
      <c r="P72" s="83">
        <v>5.0</v>
      </c>
      <c r="Q72" s="98"/>
      <c r="R72" s="98"/>
    </row>
    <row r="73">
      <c r="A73" s="15" t="s">
        <v>41</v>
      </c>
      <c r="B73" s="92">
        <v>0.29191291661337476</v>
      </c>
      <c r="C73" s="5">
        <v>0.9563084112149532</v>
      </c>
      <c r="D73" s="5">
        <v>0.9914506717329353</v>
      </c>
      <c r="E73" s="5">
        <v>1.0096449538719598</v>
      </c>
      <c r="F73" s="5">
        <v>1.2100760456273763</v>
      </c>
      <c r="G73" s="5">
        <v>1.468013468013468</v>
      </c>
      <c r="J73" s="82" t="s">
        <v>111</v>
      </c>
      <c r="K73" s="82"/>
      <c r="L73" s="80">
        <f t="shared" ref="L73:P73" si="34">L72-2</f>
        <v>3</v>
      </c>
      <c r="M73" s="80">
        <f t="shared" si="34"/>
        <v>3</v>
      </c>
      <c r="N73" s="80">
        <f t="shared" si="34"/>
        <v>3</v>
      </c>
      <c r="O73" s="80">
        <f t="shared" si="34"/>
        <v>3</v>
      </c>
      <c r="P73" s="80">
        <f t="shared" si="34"/>
        <v>3</v>
      </c>
      <c r="Q73" s="24"/>
      <c r="R73" s="24"/>
    </row>
    <row r="74">
      <c r="A74" s="18" t="s">
        <v>43</v>
      </c>
      <c r="B74" s="92">
        <v>0.12510805378360584</v>
      </c>
      <c r="C74" s="5">
        <v>0.9484052532833019</v>
      </c>
      <c r="D74" s="5">
        <v>0.9386401326699834</v>
      </c>
      <c r="E74" s="5">
        <v>0.9203102961918195</v>
      </c>
      <c r="F74" s="5">
        <v>1.2018084669132758</v>
      </c>
      <c r="G74" s="5">
        <v>1.8114695340501792</v>
      </c>
      <c r="J74" s="82" t="s">
        <v>112</v>
      </c>
      <c r="K74" s="82"/>
      <c r="L74" s="80">
        <f t="shared" ref="L74:P74" si="35">(ABS(L71)*SQRT(L72-2))/(SQRT(1-ABS(L71)^2))</f>
        <v>0.1607359268</v>
      </c>
      <c r="M74" s="80">
        <f t="shared" si="35"/>
        <v>0.2120110116</v>
      </c>
      <c r="N74" s="80">
        <f t="shared" si="35"/>
        <v>0.3000048066</v>
      </c>
      <c r="O74" s="80">
        <f t="shared" si="35"/>
        <v>0.007914488424</v>
      </c>
      <c r="P74" s="80">
        <f t="shared" si="35"/>
        <v>0.09997386897</v>
      </c>
      <c r="Q74" s="24"/>
      <c r="R74" s="24"/>
    </row>
    <row r="75">
      <c r="A75" s="15" t="s">
        <v>44</v>
      </c>
      <c r="B75" s="92">
        <v>0.2706910165316947</v>
      </c>
      <c r="C75" s="5">
        <v>0.9912450255827175</v>
      </c>
      <c r="D75" s="5">
        <v>0.9548486403283735</v>
      </c>
      <c r="E75" s="5">
        <v>0.9375745526838967</v>
      </c>
      <c r="F75" s="5">
        <v>1.0245656081485919</v>
      </c>
      <c r="G75" s="5">
        <v>1.1365853658536584</v>
      </c>
      <c r="J75" s="82" t="s">
        <v>113</v>
      </c>
      <c r="K75" s="82"/>
      <c r="L75" s="80">
        <f t="shared" ref="L75:P75" si="36">TDIST(L74,L73,2)</f>
        <v>0.8825153545</v>
      </c>
      <c r="M75" s="80">
        <f t="shared" si="36"/>
        <v>0.8456856338</v>
      </c>
      <c r="N75" s="80">
        <f t="shared" si="36"/>
        <v>0.7837599615</v>
      </c>
      <c r="O75" s="80">
        <f t="shared" si="36"/>
        <v>0.9941820994</v>
      </c>
      <c r="P75" s="80">
        <f t="shared" si="36"/>
        <v>0.9266714305</v>
      </c>
      <c r="Q75" s="24"/>
      <c r="R75" s="24"/>
    </row>
    <row r="76">
      <c r="A76" s="21" t="s">
        <v>45</v>
      </c>
      <c r="B76" s="92">
        <v>0.3632000769234108</v>
      </c>
      <c r="C76" s="5">
        <v>0.8986037994964523</v>
      </c>
      <c r="D76" s="5">
        <v>0.8704875761837788</v>
      </c>
      <c r="E76" s="5">
        <v>0.922182064603569</v>
      </c>
      <c r="F76" s="5">
        <v>1.303011026293469</v>
      </c>
      <c r="G76" s="5">
        <v>1.4285714285714284</v>
      </c>
    </row>
    <row r="77">
      <c r="A77" s="23" t="s">
        <v>46</v>
      </c>
      <c r="B77" s="92">
        <v>0.08375560662056092</v>
      </c>
      <c r="C77" s="5">
        <v>0.8900264200792602</v>
      </c>
      <c r="D77" s="5">
        <v>0.8855772175155661</v>
      </c>
      <c r="E77" s="5">
        <v>0.8613152804642166</v>
      </c>
      <c r="F77" s="5">
        <v>0.8865721434528773</v>
      </c>
      <c r="G77" s="5">
        <v>0.9463931171409663</v>
      </c>
      <c r="J77" s="3" t="s">
        <v>2</v>
      </c>
      <c r="K77" s="92" t="s">
        <v>51</v>
      </c>
      <c r="L77" s="4" t="s">
        <v>7</v>
      </c>
      <c r="M77" s="4" t="s">
        <v>10</v>
      </c>
      <c r="N77" s="4" t="s">
        <v>13</v>
      </c>
      <c r="O77" s="4" t="s">
        <v>16</v>
      </c>
      <c r="P77" s="4" t="s">
        <v>19</v>
      </c>
      <c r="Q77" s="4"/>
      <c r="R77" s="4"/>
    </row>
    <row r="78">
      <c r="A78" s="21" t="s">
        <v>47</v>
      </c>
      <c r="B78" s="92">
        <v>0.480821906719774</v>
      </c>
      <c r="C78" s="5">
        <v>0.9404046597179645</v>
      </c>
      <c r="D78" s="5">
        <v>0.9110044313146233</v>
      </c>
      <c r="E78" s="5">
        <v>0.8979543007536788</v>
      </c>
      <c r="F78" s="5">
        <v>0.9266886326194399</v>
      </c>
      <c r="G78" s="5">
        <v>1.1074324324324325</v>
      </c>
      <c r="J78" s="8" t="s">
        <v>38</v>
      </c>
      <c r="K78" s="92">
        <v>1.034707570923281</v>
      </c>
      <c r="L78" s="5">
        <v>1.2128892107168718</v>
      </c>
      <c r="M78" s="5">
        <v>1.1310440406529105</v>
      </c>
      <c r="N78" s="5">
        <v>1.1089962825278812</v>
      </c>
      <c r="O78" s="5">
        <v>1.2882629107981223</v>
      </c>
      <c r="P78" s="5">
        <v>1.6056603773584905</v>
      </c>
      <c r="Q78" s="5"/>
      <c r="R78" s="5"/>
    </row>
    <row r="79">
      <c r="J79" s="12" t="s">
        <v>39</v>
      </c>
      <c r="K79" s="92">
        <v>0.2195404080551163</v>
      </c>
      <c r="L79" s="5">
        <v>1.2531645569620253</v>
      </c>
      <c r="M79" s="5">
        <v>1.2096206098420046</v>
      </c>
      <c r="N79" s="5">
        <v>1.2468526538422802</v>
      </c>
      <c r="O79" s="5">
        <v>1.3342310418143162</v>
      </c>
      <c r="P79" s="5">
        <v>1.4727099496393086</v>
      </c>
      <c r="Q79" s="5"/>
      <c r="R79" s="5"/>
    </row>
    <row r="80">
      <c r="A80" s="78" t="s">
        <v>114</v>
      </c>
      <c r="B80" s="79"/>
      <c r="C80" s="80">
        <f t="shared" ref="C80:G80" si="37">CORREL($B70:$B78,C70:C78)</f>
        <v>0.2631136616</v>
      </c>
      <c r="D80" s="80">
        <f t="shared" si="37"/>
        <v>-0.05696516762</v>
      </c>
      <c r="E80" s="80">
        <f t="shared" si="37"/>
        <v>-0.1079840281</v>
      </c>
      <c r="F80" s="80">
        <f t="shared" si="37"/>
        <v>0.1387330881</v>
      </c>
      <c r="G80" s="80">
        <f t="shared" si="37"/>
        <v>0.07861379418</v>
      </c>
      <c r="J80" s="15" t="s">
        <v>40</v>
      </c>
      <c r="K80" s="92">
        <v>0.06439486454379359</v>
      </c>
      <c r="L80" s="5">
        <v>1.216827813207159</v>
      </c>
      <c r="M80" s="5">
        <v>1.463842861845715</v>
      </c>
      <c r="N80" s="5">
        <v>1.5424505547515677</v>
      </c>
      <c r="O80" s="5">
        <v>1.3383720930232559</v>
      </c>
      <c r="P80" s="5">
        <v>1.7014967523298503</v>
      </c>
      <c r="Q80" s="5"/>
      <c r="R80" s="5"/>
    </row>
    <row r="81">
      <c r="A81" s="81" t="s">
        <v>110</v>
      </c>
      <c r="B81" s="82"/>
      <c r="C81" s="83">
        <v>9.0</v>
      </c>
      <c r="D81" s="83">
        <v>9.0</v>
      </c>
      <c r="E81" s="83">
        <v>9.0</v>
      </c>
      <c r="F81" s="83">
        <v>9.0</v>
      </c>
      <c r="G81" s="83">
        <v>9.0</v>
      </c>
      <c r="J81" s="15" t="s">
        <v>41</v>
      </c>
      <c r="K81" s="92">
        <v>0.29191291661337476</v>
      </c>
      <c r="L81" s="5">
        <v>0.9563084112149532</v>
      </c>
      <c r="M81" s="5">
        <v>0.9914506717329353</v>
      </c>
      <c r="N81" s="5">
        <v>1.0096449538719598</v>
      </c>
      <c r="O81" s="5">
        <v>1.2100760456273763</v>
      </c>
      <c r="P81" s="5">
        <v>1.468013468013468</v>
      </c>
      <c r="Q81" s="5"/>
      <c r="R81" s="5"/>
    </row>
    <row r="82">
      <c r="A82" s="82" t="s">
        <v>111</v>
      </c>
      <c r="B82" s="82"/>
      <c r="C82" s="80">
        <f t="shared" ref="C82:G82" si="38">C81-2</f>
        <v>7</v>
      </c>
      <c r="D82" s="80">
        <f t="shared" si="38"/>
        <v>7</v>
      </c>
      <c r="E82" s="80">
        <f t="shared" si="38"/>
        <v>7</v>
      </c>
      <c r="F82" s="80">
        <f t="shared" si="38"/>
        <v>7</v>
      </c>
      <c r="G82" s="80">
        <f t="shared" si="38"/>
        <v>7</v>
      </c>
    </row>
    <row r="83">
      <c r="A83" s="82" t="s">
        <v>112</v>
      </c>
      <c r="B83" s="82"/>
      <c r="C83" s="80">
        <f t="shared" ref="C83:G83" si="39">(ABS(C80)*SQRT(C81-2))/(SQRT(1-ABS(C80)^2))</f>
        <v>0.7215575075</v>
      </c>
      <c r="D83" s="80">
        <f t="shared" si="39"/>
        <v>0.1509608021</v>
      </c>
      <c r="E83" s="80">
        <f t="shared" si="39"/>
        <v>0.2873792972</v>
      </c>
      <c r="F83" s="80">
        <f t="shared" si="39"/>
        <v>0.3706373841</v>
      </c>
      <c r="G83" s="80">
        <f t="shared" si="39"/>
        <v>0.2086382538</v>
      </c>
      <c r="J83" s="78" t="s">
        <v>109</v>
      </c>
      <c r="K83" s="79"/>
      <c r="L83" s="80">
        <f t="shared" ref="L83:P83" si="40">CORREL($K78:$K81,L78:L81)</f>
        <v>0.1110994242</v>
      </c>
      <c r="M83" s="80">
        <f t="shared" si="40"/>
        <v>-0.4339495788</v>
      </c>
      <c r="N83" s="80">
        <f t="shared" si="40"/>
        <v>-0.5357260933</v>
      </c>
      <c r="O83" s="80">
        <f t="shared" si="40"/>
        <v>-0.2163401804</v>
      </c>
      <c r="P83" s="80">
        <f t="shared" si="40"/>
        <v>0.04903989784</v>
      </c>
      <c r="Q83" s="24"/>
      <c r="R83" s="24"/>
    </row>
    <row r="84">
      <c r="A84" s="82" t="s">
        <v>113</v>
      </c>
      <c r="B84" s="82"/>
      <c r="C84" s="80">
        <f t="shared" ref="C84:G84" si="41">TDIST(C83,C82,2)</f>
        <v>0.4939567236</v>
      </c>
      <c r="D84" s="80">
        <f t="shared" si="41"/>
        <v>0.8842648728</v>
      </c>
      <c r="E84" s="80">
        <f t="shared" si="41"/>
        <v>0.7821431483</v>
      </c>
      <c r="F84" s="80">
        <f t="shared" si="41"/>
        <v>0.7218691372</v>
      </c>
      <c r="G84" s="80">
        <f t="shared" si="41"/>
        <v>0.8406717948</v>
      </c>
      <c r="J84" s="81" t="s">
        <v>110</v>
      </c>
      <c r="K84" s="82"/>
      <c r="L84" s="83">
        <v>4.0</v>
      </c>
      <c r="M84" s="83">
        <v>4.0</v>
      </c>
      <c r="N84" s="83">
        <v>4.0</v>
      </c>
      <c r="O84" s="83">
        <v>4.0</v>
      </c>
      <c r="P84" s="83">
        <v>4.0</v>
      </c>
      <c r="Q84" s="98"/>
      <c r="R84" s="98"/>
    </row>
    <row r="85">
      <c r="J85" s="82" t="s">
        <v>111</v>
      </c>
      <c r="K85" s="82"/>
      <c r="L85" s="80">
        <f t="shared" ref="L85:P85" si="42">L84-2</f>
        <v>2</v>
      </c>
      <c r="M85" s="80">
        <f t="shared" si="42"/>
        <v>2</v>
      </c>
      <c r="N85" s="80">
        <f t="shared" si="42"/>
        <v>2</v>
      </c>
      <c r="O85" s="80">
        <f t="shared" si="42"/>
        <v>2</v>
      </c>
      <c r="P85" s="80">
        <f t="shared" si="42"/>
        <v>2</v>
      </c>
      <c r="Q85" s="24"/>
      <c r="R85" s="24"/>
    </row>
    <row r="86">
      <c r="J86" s="82" t="s">
        <v>112</v>
      </c>
      <c r="K86" s="82"/>
      <c r="L86" s="80">
        <f t="shared" ref="L86:P86" si="43">(ABS(L83)*SQRT(L84-2))/(SQRT(1-ABS(L83)^2))</f>
        <v>0.1580970444</v>
      </c>
      <c r="M86" s="80">
        <f t="shared" si="43"/>
        <v>0.6811766771</v>
      </c>
      <c r="N86" s="80">
        <f t="shared" si="43"/>
        <v>0.8972506426</v>
      </c>
      <c r="O86" s="80">
        <f t="shared" si="43"/>
        <v>0.3133724903</v>
      </c>
      <c r="P86" s="80">
        <f t="shared" si="43"/>
        <v>0.06943643313</v>
      </c>
      <c r="Q86" s="24"/>
      <c r="R86" s="24"/>
    </row>
    <row r="87">
      <c r="J87" s="82" t="s">
        <v>113</v>
      </c>
      <c r="K87" s="82"/>
      <c r="L87" s="80">
        <f t="shared" ref="L87:P87" si="44">TDIST(L86,L85,2)</f>
        <v>0.8889005758</v>
      </c>
      <c r="M87" s="80">
        <f t="shared" si="44"/>
        <v>0.5660504212</v>
      </c>
      <c r="N87" s="80">
        <f t="shared" si="44"/>
        <v>0.4642739067</v>
      </c>
      <c r="O87" s="80">
        <f t="shared" si="44"/>
        <v>0.7836598196</v>
      </c>
      <c r="P87" s="80">
        <f t="shared" si="44"/>
        <v>0.9509601022</v>
      </c>
      <c r="Q87" s="24"/>
      <c r="R87" s="24"/>
    </row>
    <row r="89">
      <c r="J89" s="3" t="s">
        <v>2</v>
      </c>
      <c r="L89" s="4" t="s">
        <v>7</v>
      </c>
      <c r="M89" s="4" t="s">
        <v>10</v>
      </c>
      <c r="N89" s="4" t="s">
        <v>13</v>
      </c>
      <c r="O89" s="4" t="s">
        <v>16</v>
      </c>
      <c r="P89" s="4" t="s">
        <v>19</v>
      </c>
      <c r="Q89" s="4"/>
      <c r="R89" s="4"/>
    </row>
    <row r="90">
      <c r="J90" s="18" t="s">
        <v>43</v>
      </c>
      <c r="K90" s="92">
        <v>0.12510805378360584</v>
      </c>
      <c r="L90" s="5">
        <v>0.9484052532833019</v>
      </c>
      <c r="M90" s="5">
        <v>0.9386401326699834</v>
      </c>
      <c r="N90" s="5">
        <v>0.9203102961918195</v>
      </c>
      <c r="O90" s="5">
        <v>1.2018084669132758</v>
      </c>
      <c r="P90" s="5">
        <v>1.8114695340501792</v>
      </c>
      <c r="Q90" s="5"/>
      <c r="R90" s="5"/>
    </row>
    <row r="91">
      <c r="J91" s="15" t="s">
        <v>44</v>
      </c>
      <c r="K91" s="92">
        <v>0.2706910165316947</v>
      </c>
      <c r="L91" s="5">
        <v>0.9912450255827175</v>
      </c>
      <c r="M91" s="5">
        <v>0.9548486403283735</v>
      </c>
      <c r="N91" s="5">
        <v>0.9375745526838967</v>
      </c>
      <c r="O91" s="5">
        <v>1.0245656081485919</v>
      </c>
      <c r="P91" s="5">
        <v>1.1365853658536584</v>
      </c>
      <c r="Q91" s="5"/>
      <c r="R91" s="5"/>
    </row>
    <row r="92">
      <c r="J92" s="21" t="s">
        <v>45</v>
      </c>
      <c r="K92" s="92">
        <v>0.3632000769234108</v>
      </c>
      <c r="L92" s="5">
        <v>0.8986037994964523</v>
      </c>
      <c r="M92" s="5">
        <v>0.8704875761837788</v>
      </c>
      <c r="N92" s="5">
        <v>0.922182064603569</v>
      </c>
      <c r="O92" s="5">
        <v>1.303011026293469</v>
      </c>
      <c r="P92" s="5">
        <v>1.4285714285714284</v>
      </c>
      <c r="Q92" s="5"/>
      <c r="R92" s="5"/>
    </row>
    <row r="93">
      <c r="J93" s="23" t="s">
        <v>46</v>
      </c>
      <c r="K93" s="92">
        <v>0.08375560662056092</v>
      </c>
      <c r="L93" s="5">
        <v>0.8900264200792602</v>
      </c>
      <c r="M93" s="5">
        <v>0.8855772175155661</v>
      </c>
      <c r="N93" s="5">
        <v>0.8613152804642166</v>
      </c>
      <c r="O93" s="5">
        <v>0.8865721434528773</v>
      </c>
      <c r="P93" s="5">
        <v>0.9463931171409663</v>
      </c>
      <c r="Q93" s="5"/>
      <c r="R93" s="5"/>
    </row>
    <row r="94">
      <c r="J94" s="21" t="s">
        <v>47</v>
      </c>
      <c r="K94" s="92">
        <v>0.480821906719774</v>
      </c>
      <c r="L94" s="5">
        <v>0.9404046597179645</v>
      </c>
      <c r="M94" s="5">
        <v>0.9110044313146233</v>
      </c>
      <c r="N94" s="5">
        <v>0.8979543007536788</v>
      </c>
      <c r="O94" s="5">
        <v>0.9266886326194399</v>
      </c>
      <c r="P94" s="5">
        <v>1.1074324324324325</v>
      </c>
      <c r="Q94" s="5"/>
      <c r="R94" s="5"/>
    </row>
    <row r="96">
      <c r="J96" s="78" t="s">
        <v>109</v>
      </c>
      <c r="K96" s="79"/>
      <c r="L96" s="80">
        <f t="shared" ref="L96:P96" si="45">CORREL($K90:$K94,L90:L94)</f>
        <v>0.155015998</v>
      </c>
      <c r="M96" s="80">
        <f t="shared" si="45"/>
        <v>-0.1284718523</v>
      </c>
      <c r="N96" s="80">
        <f t="shared" si="45"/>
        <v>0.3140728105</v>
      </c>
      <c r="O96" s="80">
        <f t="shared" si="45"/>
        <v>0.05511241441</v>
      </c>
      <c r="P96" s="80">
        <f t="shared" si="45"/>
        <v>-0.1659546175</v>
      </c>
      <c r="Q96" s="24"/>
      <c r="R96" s="24"/>
    </row>
    <row r="97">
      <c r="J97" s="81" t="s">
        <v>110</v>
      </c>
      <c r="K97" s="82"/>
      <c r="L97" s="83">
        <v>5.0</v>
      </c>
      <c r="M97" s="83">
        <v>5.0</v>
      </c>
      <c r="N97" s="83">
        <v>5.0</v>
      </c>
      <c r="O97" s="83">
        <v>5.0</v>
      </c>
      <c r="P97" s="83">
        <v>5.0</v>
      </c>
      <c r="Q97" s="98"/>
      <c r="R97" s="98"/>
    </row>
    <row r="98">
      <c r="J98" s="82" t="s">
        <v>111</v>
      </c>
      <c r="K98" s="82"/>
      <c r="L98" s="80">
        <f t="shared" ref="L98:P98" si="46">L97-2</f>
        <v>3</v>
      </c>
      <c r="M98" s="80">
        <f t="shared" si="46"/>
        <v>3</v>
      </c>
      <c r="N98" s="80">
        <f t="shared" si="46"/>
        <v>3</v>
      </c>
      <c r="O98" s="80">
        <f t="shared" si="46"/>
        <v>3</v>
      </c>
      <c r="P98" s="80">
        <f t="shared" si="46"/>
        <v>3</v>
      </c>
      <c r="Q98" s="24"/>
      <c r="R98" s="24"/>
    </row>
    <row r="99">
      <c r="J99" s="82" t="s">
        <v>112</v>
      </c>
      <c r="K99" s="82"/>
      <c r="L99" s="80">
        <f t="shared" ref="L99:P99" si="47">(ABS(L96)*SQRT(L97-2))/(SQRT(1-ABS(L96)^2))</f>
        <v>0.2717808828</v>
      </c>
      <c r="M99" s="80">
        <f t="shared" si="47"/>
        <v>0.2243791707</v>
      </c>
      <c r="N99" s="80">
        <f t="shared" si="47"/>
        <v>0.5729836695</v>
      </c>
      <c r="O99" s="80">
        <f t="shared" si="47"/>
        <v>0.09560280323</v>
      </c>
      <c r="P99" s="80">
        <f t="shared" si="47"/>
        <v>0.2914837199</v>
      </c>
      <c r="Q99" s="24"/>
      <c r="R99" s="24"/>
    </row>
    <row r="100">
      <c r="J100" s="82" t="s">
        <v>113</v>
      </c>
      <c r="K100" s="82"/>
      <c r="L100" s="80">
        <f t="shared" ref="L100:P100" si="48">TDIST(L99,L98,2)</f>
        <v>0.8034208508</v>
      </c>
      <c r="M100" s="80">
        <f t="shared" si="48"/>
        <v>0.8368756472</v>
      </c>
      <c r="N100" s="80">
        <f t="shared" si="48"/>
        <v>0.6067852597</v>
      </c>
      <c r="O100" s="80">
        <f t="shared" si="48"/>
        <v>0.9298642336</v>
      </c>
      <c r="P100" s="80">
        <f t="shared" si="48"/>
        <v>0.789673965</v>
      </c>
      <c r="Q100" s="24"/>
      <c r="R100" s="24"/>
    </row>
  </sheetData>
  <mergeCells count="12">
    <mergeCell ref="J58:K58"/>
    <mergeCell ref="J71:K71"/>
    <mergeCell ref="J83:K83"/>
    <mergeCell ref="J96:K96"/>
    <mergeCell ref="J7:K7"/>
    <mergeCell ref="A12:B12"/>
    <mergeCell ref="J20:K20"/>
    <mergeCell ref="A29:B29"/>
    <mergeCell ref="J32:K32"/>
    <mergeCell ref="J45:K45"/>
    <mergeCell ref="A63:B63"/>
    <mergeCell ref="A80:B80"/>
  </mergeCells>
  <conditionalFormatting sqref="L11:R11 C16:I16 L24:R24 C33:I33 L36:R36 L49:R49 C51:G51 L61:R62 C67:G67 L74:R75 C84:G84 L86:R87 L99:R100">
    <cfRule type="cellIs" dxfId="0" priority="1" operator="lessThan">
      <formula>0.05</formula>
    </cfRule>
  </conditionalFormatting>
  <conditionalFormatting sqref="L7:R7 C12:I12 L20:R20 C29:I29 L32:R32 L45:R45 C47:G47 L57:R58 C63:G63 L70:R71 C80:G80 L82:R83 L95:R96 C98:G98">
    <cfRule type="cellIs" dxfId="1" priority="2" operator="between">
      <formula>0.5</formula>
      <formula>0.7</formula>
    </cfRule>
  </conditionalFormatting>
  <conditionalFormatting sqref="L7:R7 C12:I12 L20:R20 C29:I29 L32:R32 L45:R45 C47:G47 L57:R58 C63:G63 L70:R71 C80:G80 L82:R83 L95:R96 C98:G98">
    <cfRule type="cellIs" dxfId="0" priority="3" operator="lessThan">
      <formula>-0.7</formula>
    </cfRule>
  </conditionalFormatting>
  <conditionalFormatting sqref="L11:R11 C16:I16 L24:R24 C33:I33 L36:R36 L49:R49 C51:G51 L61:R62 C67:G67 L74:R75 C84:G84 L86:R87 L99:R100">
    <cfRule type="cellIs" dxfId="2" priority="4" operator="lessThan">
      <formula>0.1</formula>
    </cfRule>
  </conditionalFormatting>
  <conditionalFormatting sqref="H4:I4 Q4:R4 H21:I21 Q29:R29 H55:I55">
    <cfRule type="notContainsBlanks" dxfId="0" priority="5">
      <formula>LEN(TRIM(H4))&gt;0</formula>
    </cfRule>
  </conditionalFormatting>
  <conditionalFormatting sqref="L7:R7 C12:I12 L20:R20 C29:I29 L32:R32 L45:R45 C47:G47 L57:R58 C63:G63 L70:R71 C80:G80 L82:R83 L95:R96 C98:G98">
    <cfRule type="cellIs" dxfId="0" priority="6" operator="greaterThan">
      <formula>0.7</formula>
    </cfRule>
  </conditionalFormatting>
  <conditionalFormatting sqref="L7:R7 C12:I12 L20:R20 C29:I29 L32:R32 L45:R45 C47:G47 L57:R58 C63:G63 L70:R71 C80:G80 L82:R83 L95:R96 C98:G98">
    <cfRule type="cellIs" dxfId="1" priority="7" operator="between">
      <formula>-0.5</formula>
      <formula>-0.7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99" t="s">
        <v>116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6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100" t="s">
        <v>30</v>
      </c>
      <c r="N1" s="5" t="s">
        <v>31</v>
      </c>
      <c r="O1" s="100" t="s">
        <v>32</v>
      </c>
      <c r="P1" s="5"/>
    </row>
    <row r="2">
      <c r="A2" s="12" t="s">
        <v>39</v>
      </c>
      <c r="B2" s="94">
        <v>0.4875539574</v>
      </c>
      <c r="C2" s="5">
        <v>2.3</v>
      </c>
      <c r="D2" s="5">
        <v>7.94</v>
      </c>
      <c r="E2" s="5">
        <v>0.4895</v>
      </c>
      <c r="F2" s="5">
        <v>0.929559623328233</v>
      </c>
      <c r="G2" s="5">
        <v>0.779358622035616</v>
      </c>
      <c r="H2" s="65">
        <v>1.26618820336586</v>
      </c>
      <c r="I2" s="5">
        <v>0.6155156239521712</v>
      </c>
      <c r="J2" s="5">
        <v>0.51</v>
      </c>
      <c r="K2" s="5">
        <v>2.4699999999999998</v>
      </c>
      <c r="L2" s="5">
        <v>0.226579566520126</v>
      </c>
      <c r="M2" s="100">
        <v>0.3396</v>
      </c>
      <c r="N2" s="5">
        <v>0.45</v>
      </c>
      <c r="O2" s="100">
        <v>0.7546666666666667</v>
      </c>
      <c r="P2" s="5"/>
      <c r="Q2" s="3" t="s">
        <v>2</v>
      </c>
      <c r="R2" s="99" t="s">
        <v>127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65" t="s">
        <v>25</v>
      </c>
      <c r="Y2" s="5" t="s">
        <v>26</v>
      </c>
      <c r="Z2" s="5" t="s">
        <v>27</v>
      </c>
      <c r="AA2" s="5" t="s">
        <v>28</v>
      </c>
      <c r="AB2" s="5" t="s">
        <v>29</v>
      </c>
      <c r="AC2" s="5" t="s">
        <v>30</v>
      </c>
      <c r="AD2" s="5" t="s">
        <v>31</v>
      </c>
      <c r="AE2" s="5" t="s">
        <v>32</v>
      </c>
    </row>
    <row r="3">
      <c r="A3" s="15" t="s">
        <v>40</v>
      </c>
      <c r="B3" s="101">
        <v>0.03964358956</v>
      </c>
      <c r="C3" s="5">
        <v>2.41</v>
      </c>
      <c r="D3" s="5">
        <v>4.3</v>
      </c>
      <c r="E3" s="5">
        <v>0.5294</v>
      </c>
      <c r="F3" s="5">
        <v>1.58604623037888</v>
      </c>
      <c r="G3" s="5">
        <v>1.3696867805237</v>
      </c>
      <c r="H3" s="65">
        <v>2.39039516823275</v>
      </c>
      <c r="I3" s="5">
        <v>0.5729959626450916</v>
      </c>
      <c r="J3" s="5">
        <v>0.4</v>
      </c>
      <c r="K3" s="5">
        <v>2.81</v>
      </c>
      <c r="L3" s="5">
        <v>0.399173069474262</v>
      </c>
      <c r="M3" s="100">
        <v>0.395406640227753</v>
      </c>
      <c r="N3" s="5">
        <v>0.3585</v>
      </c>
      <c r="O3" s="100">
        <v>1.1029473925460336</v>
      </c>
      <c r="P3" s="5"/>
      <c r="Q3" s="18" t="s">
        <v>43</v>
      </c>
      <c r="R3" s="101">
        <v>0.2855978367</v>
      </c>
      <c r="S3" s="5">
        <v>2.64</v>
      </c>
      <c r="T3" s="5">
        <v>12.07</v>
      </c>
      <c r="U3" s="5">
        <v>0.6476</v>
      </c>
      <c r="V3" s="5">
        <v>1.56997187022648</v>
      </c>
      <c r="W3" s="5">
        <v>1.91938323501156</v>
      </c>
      <c r="X3" s="65">
        <v>2.82495665736074</v>
      </c>
      <c r="Y3" s="5">
        <v>0.6794381181071903</v>
      </c>
      <c r="Z3" s="5">
        <v>2.02</v>
      </c>
      <c r="AA3" s="5">
        <v>4.66</v>
      </c>
      <c r="AB3" s="5">
        <v>2.27374163586703</v>
      </c>
      <c r="AC3" s="5">
        <v>1.04969333596971</v>
      </c>
      <c r="AD3" s="5">
        <v>1.82181566789692</v>
      </c>
      <c r="AE3" s="5">
        <v>0.5761797718983623</v>
      </c>
    </row>
    <row r="4">
      <c r="A4" s="15" t="s">
        <v>41</v>
      </c>
      <c r="B4" s="101">
        <v>0.158094099</v>
      </c>
      <c r="C4" s="5">
        <v>2.17</v>
      </c>
      <c r="D4" s="5">
        <v>11.55</v>
      </c>
      <c r="E4" s="5">
        <v>0.6146</v>
      </c>
      <c r="F4" s="5">
        <v>1.03387649198708</v>
      </c>
      <c r="G4" s="5">
        <v>0.703801867894821</v>
      </c>
      <c r="H4" s="65">
        <v>1.02688936346848</v>
      </c>
      <c r="I4" s="5">
        <v>0.6853726340271165</v>
      </c>
      <c r="J4" s="5">
        <v>1.61</v>
      </c>
      <c r="K4" s="5">
        <v>3.7800000000000002</v>
      </c>
      <c r="L4" s="5">
        <v>1.59188470064508</v>
      </c>
      <c r="M4" s="100">
        <v>0.543848729017897</v>
      </c>
      <c r="N4" s="5">
        <v>0.612335485583232</v>
      </c>
      <c r="O4" s="100">
        <v>0.8881548461949689</v>
      </c>
      <c r="P4" s="5"/>
      <c r="Q4" s="15" t="s">
        <v>44</v>
      </c>
      <c r="R4" s="101">
        <v>0.06098773325</v>
      </c>
      <c r="S4" s="5">
        <v>2.28</v>
      </c>
      <c r="T4" s="5">
        <v>17.19</v>
      </c>
      <c r="U4" s="5">
        <v>0.6462</v>
      </c>
      <c r="V4" s="5">
        <v>2.40992717124794</v>
      </c>
      <c r="W4" s="5">
        <v>1.37685431443125</v>
      </c>
      <c r="X4" s="65">
        <v>2.0053800377579</v>
      </c>
      <c r="Y4" s="5">
        <v>0.6865802433989676</v>
      </c>
      <c r="Z4" s="5">
        <v>1.61</v>
      </c>
      <c r="AA4" s="5">
        <v>3.8899999999999997</v>
      </c>
      <c r="AB4" s="5">
        <v>0.51324989063471</v>
      </c>
      <c r="AC4" s="5">
        <v>0.645892258055499</v>
      </c>
      <c r="AD4" s="5">
        <v>0.890361060196819</v>
      </c>
      <c r="AE4" s="5">
        <v>0.7254273428273257</v>
      </c>
    </row>
    <row r="5">
      <c r="A5" s="18" t="s">
        <v>43</v>
      </c>
      <c r="B5" s="101">
        <v>0.2855978367</v>
      </c>
      <c r="C5" s="5">
        <v>2.64</v>
      </c>
      <c r="D5" s="5">
        <v>12.07</v>
      </c>
      <c r="E5" s="5">
        <v>0.6476</v>
      </c>
      <c r="F5" s="5">
        <v>1.56997187022648</v>
      </c>
      <c r="G5" s="5">
        <v>1.91938323501156</v>
      </c>
      <c r="H5" s="65">
        <v>2.82495665736074</v>
      </c>
      <c r="I5" s="5">
        <v>0.6794381181071903</v>
      </c>
      <c r="J5" s="5">
        <v>2.02</v>
      </c>
      <c r="K5" s="5">
        <v>4.66</v>
      </c>
      <c r="L5" s="5">
        <v>2.27374163586703</v>
      </c>
      <c r="M5" s="100">
        <v>1.04969333596971</v>
      </c>
      <c r="N5" s="5">
        <v>1.82181566789692</v>
      </c>
      <c r="O5" s="100">
        <v>0.5761797718983623</v>
      </c>
      <c r="P5" s="5"/>
      <c r="Q5" s="21" t="s">
        <v>45</v>
      </c>
      <c r="R5" s="101">
        <v>0.08460958802</v>
      </c>
      <c r="S5" s="5">
        <v>2.45</v>
      </c>
      <c r="T5" s="5">
        <v>18.86</v>
      </c>
      <c r="U5" s="5">
        <v>0.6633</v>
      </c>
      <c r="V5" s="5">
        <v>1.58738036682583</v>
      </c>
      <c r="W5" s="5">
        <v>1.49754338589915</v>
      </c>
      <c r="X5" s="65">
        <v>2.19862348259156</v>
      </c>
      <c r="Y5" s="5">
        <v>0.6811277136610797</v>
      </c>
      <c r="Z5" s="5">
        <v>0.52</v>
      </c>
      <c r="AA5" s="5">
        <v>2.97</v>
      </c>
      <c r="AB5" s="5">
        <v>0.863432862244684</v>
      </c>
      <c r="AC5" s="5">
        <v>0.387025365366379</v>
      </c>
      <c r="AD5" s="5">
        <v>0.458528235494008</v>
      </c>
      <c r="AE5" s="5">
        <v>0.8440600499757808</v>
      </c>
    </row>
    <row r="6">
      <c r="A6" s="15" t="s">
        <v>44</v>
      </c>
      <c r="B6" s="101">
        <v>0.06098773325</v>
      </c>
      <c r="C6" s="5">
        <v>2.28</v>
      </c>
      <c r="D6" s="5">
        <v>17.19</v>
      </c>
      <c r="E6" s="5">
        <v>0.6462</v>
      </c>
      <c r="F6" s="5">
        <v>2.40992717124794</v>
      </c>
      <c r="G6" s="5">
        <v>1.37685431443125</v>
      </c>
      <c r="H6" s="65">
        <v>2.0053800377579</v>
      </c>
      <c r="I6" s="5">
        <v>0.6865802433989676</v>
      </c>
      <c r="J6" s="5">
        <v>1.61</v>
      </c>
      <c r="K6" s="5">
        <v>3.8899999999999997</v>
      </c>
      <c r="L6" s="5">
        <v>0.51324989063471</v>
      </c>
      <c r="M6" s="100">
        <v>0.645892258055499</v>
      </c>
      <c r="N6" s="5">
        <v>0.890361060196819</v>
      </c>
      <c r="O6" s="100">
        <v>0.7254273428273257</v>
      </c>
      <c r="P6" s="5"/>
      <c r="Q6" s="23" t="s">
        <v>46</v>
      </c>
      <c r="R6" s="101">
        <v>0.2438675366</v>
      </c>
      <c r="S6" s="5">
        <v>2.3</v>
      </c>
      <c r="T6" s="5">
        <v>10.37</v>
      </c>
      <c r="U6" s="5">
        <v>0.5949</v>
      </c>
      <c r="V6" s="5">
        <v>1.29090854519365</v>
      </c>
      <c r="W6" s="5">
        <v>1.13236027034631</v>
      </c>
      <c r="X6" s="65">
        <v>1.68283568707555</v>
      </c>
      <c r="Y6" s="5">
        <v>0.6728881964193058</v>
      </c>
      <c r="Z6" s="5">
        <v>0.21</v>
      </c>
      <c r="AA6" s="5">
        <v>2.51</v>
      </c>
      <c r="AB6" s="5">
        <v>0.153755811899208</v>
      </c>
      <c r="AC6" s="5">
        <v>0.052892228605656</v>
      </c>
      <c r="AD6" s="5">
        <v>0.0529486833020296</v>
      </c>
      <c r="AE6" s="5">
        <v>0.9989337846976936</v>
      </c>
    </row>
    <row r="7">
      <c r="A7" s="21" t="s">
        <v>45</v>
      </c>
      <c r="B7" s="101">
        <v>0.08460958802</v>
      </c>
      <c r="C7" s="5">
        <v>2.45</v>
      </c>
      <c r="D7" s="5">
        <v>18.86</v>
      </c>
      <c r="E7" s="5">
        <v>0.6633</v>
      </c>
      <c r="F7" s="5">
        <v>1.58738036682583</v>
      </c>
      <c r="G7" s="5">
        <v>1.49754338589915</v>
      </c>
      <c r="H7" s="65">
        <v>2.19862348259156</v>
      </c>
      <c r="I7" s="5">
        <v>0.6811277136610797</v>
      </c>
      <c r="J7" s="5">
        <v>0.52</v>
      </c>
      <c r="K7" s="5">
        <v>2.97</v>
      </c>
      <c r="L7" s="5">
        <v>0.863432862244684</v>
      </c>
      <c r="M7" s="100">
        <v>0.387025365366379</v>
      </c>
      <c r="N7" s="5">
        <v>0.458528235494008</v>
      </c>
      <c r="O7" s="100">
        <v>0.8440600499757808</v>
      </c>
      <c r="P7" s="5"/>
      <c r="Q7" s="21" t="s">
        <v>47</v>
      </c>
      <c r="R7" s="101">
        <v>0.08704746269</v>
      </c>
      <c r="S7" s="5">
        <v>2.28</v>
      </c>
      <c r="T7" s="5">
        <v>13.01</v>
      </c>
      <c r="U7" s="5">
        <v>0.6074</v>
      </c>
      <c r="V7" s="5">
        <v>1.18170805840538</v>
      </c>
      <c r="W7" s="5">
        <v>0.988080907379795</v>
      </c>
      <c r="X7" s="65">
        <v>1.4450781799462</v>
      </c>
      <c r="Y7" s="5">
        <v>0.6837560217098988</v>
      </c>
      <c r="Z7" s="5">
        <v>3.09</v>
      </c>
      <c r="AA7" s="5">
        <v>5.369999999999999</v>
      </c>
      <c r="AB7" s="5">
        <v>4.31949286427651</v>
      </c>
      <c r="AC7" s="5">
        <v>1.01984695007325</v>
      </c>
      <c r="AD7" s="5">
        <v>1.29368117688371</v>
      </c>
      <c r="AE7" s="5">
        <v>0.7883294340958977</v>
      </c>
    </row>
    <row r="8">
      <c r="A8" s="23" t="s">
        <v>46</v>
      </c>
      <c r="B8" s="101">
        <v>0.2438675366</v>
      </c>
      <c r="C8" s="5">
        <v>2.3</v>
      </c>
      <c r="D8" s="5">
        <v>10.37</v>
      </c>
      <c r="E8" s="5">
        <v>0.5949</v>
      </c>
      <c r="F8" s="5">
        <v>1.29090854519365</v>
      </c>
      <c r="G8" s="5">
        <v>1.13236027034631</v>
      </c>
      <c r="H8" s="65">
        <v>1.68283568707555</v>
      </c>
      <c r="I8" s="5">
        <v>0.6728881964193058</v>
      </c>
      <c r="J8" s="5">
        <v>0.21</v>
      </c>
      <c r="K8" s="5">
        <v>2.51</v>
      </c>
      <c r="L8" s="5">
        <v>0.153755811899208</v>
      </c>
      <c r="M8" s="100">
        <v>0.052892228605656</v>
      </c>
      <c r="N8" s="5">
        <v>0.0529486833020296</v>
      </c>
      <c r="O8" s="100">
        <v>0.9989337846976936</v>
      </c>
      <c r="P8" s="5"/>
      <c r="S8" s="85" t="s">
        <v>20</v>
      </c>
      <c r="T8" s="85" t="s">
        <v>21</v>
      </c>
      <c r="U8" s="85" t="s">
        <v>22</v>
      </c>
      <c r="V8" s="85" t="s">
        <v>23</v>
      </c>
      <c r="W8" s="85" t="s">
        <v>24</v>
      </c>
      <c r="X8" s="102" t="s">
        <v>25</v>
      </c>
      <c r="Y8" s="103" t="s">
        <v>26</v>
      </c>
    </row>
    <row r="9">
      <c r="A9" s="21" t="s">
        <v>47</v>
      </c>
      <c r="B9" s="101">
        <v>0.08704746269</v>
      </c>
      <c r="C9" s="5">
        <v>2.28</v>
      </c>
      <c r="D9" s="5">
        <v>13.01</v>
      </c>
      <c r="E9" s="5">
        <v>0.6074</v>
      </c>
      <c r="F9" s="5">
        <v>1.18170805840538</v>
      </c>
      <c r="G9" s="5">
        <v>0.988080907379795</v>
      </c>
      <c r="H9" s="65">
        <v>1.4450781799462</v>
      </c>
      <c r="I9" s="5">
        <v>0.6837560217098988</v>
      </c>
      <c r="J9" s="5">
        <v>3.09</v>
      </c>
      <c r="K9" s="5">
        <v>5.369999999999999</v>
      </c>
      <c r="L9" s="5">
        <v>4.31949286427651</v>
      </c>
      <c r="M9" s="100">
        <v>1.01984695007325</v>
      </c>
      <c r="N9" s="5">
        <v>1.29368117688371</v>
      </c>
      <c r="O9" s="100">
        <v>0.7883294340958977</v>
      </c>
      <c r="P9" s="5"/>
      <c r="Q9" s="78" t="s">
        <v>109</v>
      </c>
      <c r="R9" s="79"/>
      <c r="S9" s="80">
        <f t="shared" ref="S9:AE9" si="1">CORREL($R3:$R7,S3:S7)</f>
        <v>0.5856916444</v>
      </c>
      <c r="T9" s="80">
        <f t="shared" si="1"/>
        <v>-0.7688563856</v>
      </c>
      <c r="U9" s="80">
        <f t="shared" si="1"/>
        <v>-0.2574556959</v>
      </c>
      <c r="V9" s="80">
        <f t="shared" si="1"/>
        <v>-0.3897249314</v>
      </c>
      <c r="W9" s="80">
        <f t="shared" si="1"/>
        <v>0.4473383041</v>
      </c>
      <c r="X9" s="80">
        <f t="shared" si="1"/>
        <v>0.4675995026</v>
      </c>
      <c r="Y9" s="80">
        <f t="shared" si="1"/>
        <v>-0.7668378415</v>
      </c>
      <c r="Z9" s="80">
        <f t="shared" si="1"/>
        <v>-0.1983655688</v>
      </c>
      <c r="AA9" s="80">
        <f t="shared" si="1"/>
        <v>-0.1184810133</v>
      </c>
      <c r="AB9" s="80">
        <f t="shared" si="1"/>
        <v>-0.09987675668</v>
      </c>
      <c r="AC9" s="80">
        <f t="shared" si="1"/>
        <v>-0.0415617269</v>
      </c>
      <c r="AD9" s="80">
        <f t="shared" si="1"/>
        <v>0.1748182806</v>
      </c>
      <c r="AE9" s="80">
        <f t="shared" si="1"/>
        <v>-0.1086467389</v>
      </c>
    </row>
    <row r="10">
      <c r="C10" s="85" t="s">
        <v>20</v>
      </c>
      <c r="D10" s="85" t="s">
        <v>21</v>
      </c>
      <c r="E10" s="85" t="s">
        <v>22</v>
      </c>
      <c r="F10" s="85" t="s">
        <v>23</v>
      </c>
      <c r="G10" s="85" t="s">
        <v>24</v>
      </c>
      <c r="H10" s="102" t="s">
        <v>25</v>
      </c>
      <c r="M10" s="104"/>
      <c r="O10" s="104"/>
      <c r="Q10" s="81" t="s">
        <v>110</v>
      </c>
      <c r="R10" s="82"/>
      <c r="S10" s="83">
        <v>5.0</v>
      </c>
      <c r="T10" s="83">
        <v>5.0</v>
      </c>
      <c r="U10" s="83">
        <v>5.0</v>
      </c>
      <c r="V10" s="83">
        <v>5.0</v>
      </c>
      <c r="W10" s="83">
        <v>5.0</v>
      </c>
      <c r="X10" s="83">
        <v>5.0</v>
      </c>
      <c r="Y10" s="83">
        <v>5.0</v>
      </c>
      <c r="Z10" s="83">
        <v>5.0</v>
      </c>
      <c r="AA10" s="83">
        <v>5.0</v>
      </c>
      <c r="AB10" s="83">
        <v>5.0</v>
      </c>
      <c r="AC10" s="83">
        <v>5.0</v>
      </c>
      <c r="AD10" s="83">
        <v>5.0</v>
      </c>
      <c r="AE10" s="83">
        <v>5.0</v>
      </c>
    </row>
    <row r="11">
      <c r="A11" s="78" t="s">
        <v>109</v>
      </c>
      <c r="B11" s="79"/>
      <c r="C11" s="87">
        <f t="shared" ref="C11:O11" si="2">CORREL($B$2:$B$9,C2:C9)</f>
        <v>0.0838959795</v>
      </c>
      <c r="D11" s="87">
        <f t="shared" si="2"/>
        <v>-0.3248851974</v>
      </c>
      <c r="E11" s="87">
        <f t="shared" si="2"/>
        <v>-0.4929271292</v>
      </c>
      <c r="F11" s="87">
        <f t="shared" si="2"/>
        <v>-0.5451323212</v>
      </c>
      <c r="G11" s="87">
        <f t="shared" si="2"/>
        <v>-0.2345589831</v>
      </c>
      <c r="H11" s="87">
        <f t="shared" si="2"/>
        <v>-0.2455216034</v>
      </c>
      <c r="I11" s="87">
        <f t="shared" si="2"/>
        <v>-0.1455350526</v>
      </c>
      <c r="J11" s="87">
        <f t="shared" si="2"/>
        <v>-0.2286261323</v>
      </c>
      <c r="K11" s="87">
        <f t="shared" si="2"/>
        <v>-0.2989579174</v>
      </c>
      <c r="L11" s="87">
        <f t="shared" si="2"/>
        <v>-0.2146022334</v>
      </c>
      <c r="M11" s="87">
        <f t="shared" si="2"/>
        <v>-0.1684581188</v>
      </c>
      <c r="N11" s="87">
        <f t="shared" si="2"/>
        <v>-0.0082308648</v>
      </c>
      <c r="O11" s="87">
        <f t="shared" si="2"/>
        <v>-0.3646751374</v>
      </c>
      <c r="P11" s="24"/>
      <c r="Q11" s="82" t="s">
        <v>111</v>
      </c>
      <c r="R11" s="82"/>
      <c r="S11" s="80">
        <f t="shared" ref="S11:AE11" si="3">S10-2</f>
        <v>3</v>
      </c>
      <c r="T11" s="80">
        <f t="shared" si="3"/>
        <v>3</v>
      </c>
      <c r="U11" s="80">
        <f t="shared" si="3"/>
        <v>3</v>
      </c>
      <c r="V11" s="80">
        <f t="shared" si="3"/>
        <v>3</v>
      </c>
      <c r="W11" s="80">
        <f t="shared" si="3"/>
        <v>3</v>
      </c>
      <c r="X11" s="80">
        <f t="shared" si="3"/>
        <v>3</v>
      </c>
      <c r="Y11" s="80">
        <f t="shared" si="3"/>
        <v>3</v>
      </c>
      <c r="Z11" s="80">
        <f t="shared" si="3"/>
        <v>3</v>
      </c>
      <c r="AA11" s="80">
        <f t="shared" si="3"/>
        <v>3</v>
      </c>
      <c r="AB11" s="80">
        <f t="shared" si="3"/>
        <v>3</v>
      </c>
      <c r="AC11" s="80">
        <f t="shared" si="3"/>
        <v>3</v>
      </c>
      <c r="AD11" s="80">
        <f t="shared" si="3"/>
        <v>3</v>
      </c>
      <c r="AE11" s="80">
        <f t="shared" si="3"/>
        <v>3</v>
      </c>
    </row>
    <row r="12">
      <c r="A12" s="81" t="s">
        <v>110</v>
      </c>
      <c r="B12" s="82"/>
      <c r="C12" s="105">
        <v>8.0</v>
      </c>
      <c r="D12" s="105">
        <v>8.0</v>
      </c>
      <c r="E12" s="105">
        <v>8.0</v>
      </c>
      <c r="F12" s="105">
        <v>8.0</v>
      </c>
      <c r="G12" s="105">
        <v>8.0</v>
      </c>
      <c r="H12" s="105">
        <v>8.0</v>
      </c>
      <c r="I12" s="105">
        <v>8.0</v>
      </c>
      <c r="J12" s="105">
        <v>8.0</v>
      </c>
      <c r="K12" s="105">
        <v>8.0</v>
      </c>
      <c r="L12" s="105">
        <v>8.0</v>
      </c>
      <c r="M12" s="105">
        <v>8.0</v>
      </c>
      <c r="N12" s="105">
        <v>8.0</v>
      </c>
      <c r="O12" s="105">
        <v>8.0</v>
      </c>
      <c r="P12" s="98"/>
      <c r="Q12" s="82" t="s">
        <v>112</v>
      </c>
      <c r="R12" s="82"/>
      <c r="S12" s="80">
        <f t="shared" ref="S12:AE12" si="4">(ABS(S9)*SQRT(S10-2))/(SQRT(1-ABS(S9)^2))</f>
        <v>1.251579499</v>
      </c>
      <c r="T12" s="80">
        <f t="shared" si="4"/>
        <v>2.082661151</v>
      </c>
      <c r="U12" s="80">
        <f t="shared" si="4"/>
        <v>0.4614828861</v>
      </c>
      <c r="V12" s="80">
        <f t="shared" si="4"/>
        <v>0.7329790775</v>
      </c>
      <c r="W12" s="80">
        <f t="shared" si="4"/>
        <v>0.8663273068</v>
      </c>
      <c r="X12" s="80">
        <f t="shared" si="4"/>
        <v>0.916245097</v>
      </c>
      <c r="Y12" s="80">
        <f t="shared" si="4"/>
        <v>2.069363496</v>
      </c>
      <c r="Z12" s="80">
        <f t="shared" si="4"/>
        <v>0.3505452421</v>
      </c>
      <c r="AA12" s="80">
        <f t="shared" si="4"/>
        <v>0.2066708587</v>
      </c>
      <c r="AB12" s="80">
        <f t="shared" si="4"/>
        <v>0.1738609539</v>
      </c>
      <c r="AC12" s="80">
        <f t="shared" si="4"/>
        <v>0.07204927767</v>
      </c>
      <c r="AD12" s="80">
        <f t="shared" si="4"/>
        <v>0.3075298842</v>
      </c>
      <c r="AE12" s="80">
        <f t="shared" si="4"/>
        <v>0.1893022613</v>
      </c>
    </row>
    <row r="13">
      <c r="A13" s="82" t="s">
        <v>111</v>
      </c>
      <c r="B13" s="82"/>
      <c r="C13" s="87">
        <f t="shared" ref="C13:O13" si="5">C12-2</f>
        <v>6</v>
      </c>
      <c r="D13" s="87">
        <f t="shared" si="5"/>
        <v>6</v>
      </c>
      <c r="E13" s="87">
        <f t="shared" si="5"/>
        <v>6</v>
      </c>
      <c r="F13" s="87">
        <f t="shared" si="5"/>
        <v>6</v>
      </c>
      <c r="G13" s="87">
        <f t="shared" si="5"/>
        <v>6</v>
      </c>
      <c r="H13" s="87">
        <f t="shared" si="5"/>
        <v>6</v>
      </c>
      <c r="I13" s="87">
        <f t="shared" si="5"/>
        <v>6</v>
      </c>
      <c r="J13" s="87">
        <f t="shared" si="5"/>
        <v>6</v>
      </c>
      <c r="K13" s="87">
        <f t="shared" si="5"/>
        <v>6</v>
      </c>
      <c r="L13" s="87">
        <f t="shared" si="5"/>
        <v>6</v>
      </c>
      <c r="M13" s="87">
        <f t="shared" si="5"/>
        <v>6</v>
      </c>
      <c r="N13" s="87">
        <f t="shared" si="5"/>
        <v>6</v>
      </c>
      <c r="O13" s="87">
        <f t="shared" si="5"/>
        <v>6</v>
      </c>
      <c r="P13" s="24"/>
      <c r="Q13" s="82" t="s">
        <v>113</v>
      </c>
      <c r="R13" s="82"/>
      <c r="S13" s="80">
        <f t="shared" ref="S13:AE13" si="6">TDIST(S12,S11,2)</f>
        <v>0.2994279</v>
      </c>
      <c r="T13" s="80">
        <f t="shared" si="6"/>
        <v>0.1286750603</v>
      </c>
      <c r="U13" s="80">
        <f t="shared" si="6"/>
        <v>0.6758554285</v>
      </c>
      <c r="V13" s="80">
        <f t="shared" si="6"/>
        <v>0.5166510341</v>
      </c>
      <c r="W13" s="80">
        <f t="shared" si="6"/>
        <v>0.4500428401</v>
      </c>
      <c r="X13" s="80">
        <f t="shared" si="6"/>
        <v>0.427103795</v>
      </c>
      <c r="Y13" s="80">
        <f t="shared" si="6"/>
        <v>0.1303215435</v>
      </c>
      <c r="Z13" s="80">
        <f t="shared" si="6"/>
        <v>0.7490994015</v>
      </c>
      <c r="AA13" s="80">
        <f t="shared" si="6"/>
        <v>0.8494989789</v>
      </c>
      <c r="AB13" s="80">
        <f t="shared" si="6"/>
        <v>0.8730447042</v>
      </c>
      <c r="AC13" s="80">
        <f t="shared" si="6"/>
        <v>0.9470972046</v>
      </c>
      <c r="AD13" s="80">
        <f t="shared" si="6"/>
        <v>0.7785534625</v>
      </c>
      <c r="AE13" s="80">
        <f t="shared" si="6"/>
        <v>0.8619393099</v>
      </c>
    </row>
    <row r="14">
      <c r="A14" s="82" t="s">
        <v>112</v>
      </c>
      <c r="B14" s="82"/>
      <c r="C14" s="87">
        <f t="shared" ref="C14:O14" si="7">(ABS(C11)*SQRT(C12-2))/(SQRT(1-ABS(C11)^2))</f>
        <v>0.2062293993</v>
      </c>
      <c r="D14" s="87">
        <f t="shared" si="7"/>
        <v>0.8414486351</v>
      </c>
      <c r="E14" s="87">
        <f t="shared" si="7"/>
        <v>1.38772641</v>
      </c>
      <c r="F14" s="87">
        <f t="shared" si="7"/>
        <v>1.592766745</v>
      </c>
      <c r="G14" s="87">
        <f t="shared" si="7"/>
        <v>0.5910386857</v>
      </c>
      <c r="H14" s="87">
        <f t="shared" si="7"/>
        <v>0.6203921587</v>
      </c>
      <c r="I14" s="87">
        <f t="shared" si="7"/>
        <v>0.3603229422</v>
      </c>
      <c r="J14" s="87">
        <f t="shared" si="7"/>
        <v>0.575253354</v>
      </c>
      <c r="K14" s="87">
        <f t="shared" si="7"/>
        <v>0.7673899364</v>
      </c>
      <c r="L14" s="87">
        <f t="shared" si="7"/>
        <v>0.5382053295</v>
      </c>
      <c r="M14" s="87">
        <f t="shared" si="7"/>
        <v>0.4186189967</v>
      </c>
      <c r="N14" s="87">
        <f t="shared" si="7"/>
        <v>0.02016210188</v>
      </c>
      <c r="O14" s="87">
        <f t="shared" si="7"/>
        <v>0.9593326272</v>
      </c>
      <c r="P14" s="24"/>
    </row>
    <row r="15">
      <c r="A15" s="82" t="s">
        <v>113</v>
      </c>
      <c r="B15" s="82"/>
      <c r="C15" s="87">
        <f t="shared" ref="C15:O15" si="8">TDIST(C14,C13,2)</f>
        <v>0.8434316109</v>
      </c>
      <c r="D15" s="87">
        <f t="shared" si="8"/>
        <v>0.4323476388</v>
      </c>
      <c r="E15" s="87">
        <f t="shared" si="8"/>
        <v>0.2145611538</v>
      </c>
      <c r="F15" s="87">
        <f t="shared" si="8"/>
        <v>0.1623199513</v>
      </c>
      <c r="G15" s="87">
        <f t="shared" si="8"/>
        <v>0.5760668387</v>
      </c>
      <c r="H15" s="87">
        <f t="shared" si="8"/>
        <v>0.5578127452</v>
      </c>
      <c r="I15" s="87">
        <f t="shared" si="8"/>
        <v>0.7309504159</v>
      </c>
      <c r="J15" s="87">
        <f t="shared" si="8"/>
        <v>0.5860295959</v>
      </c>
      <c r="K15" s="87">
        <f t="shared" si="8"/>
        <v>0.4719578893</v>
      </c>
      <c r="L15" s="87">
        <f t="shared" si="8"/>
        <v>0.6098042704</v>
      </c>
      <c r="M15" s="87">
        <f t="shared" si="8"/>
        <v>0.6900658135</v>
      </c>
      <c r="N15" s="87">
        <f t="shared" si="8"/>
        <v>0.9845678255</v>
      </c>
      <c r="O15" s="87">
        <f t="shared" si="8"/>
        <v>0.3744372798</v>
      </c>
      <c r="P15" s="24"/>
      <c r="Q15" s="3" t="s">
        <v>2</v>
      </c>
      <c r="R15" s="99" t="s">
        <v>128</v>
      </c>
      <c r="S15" s="4" t="s">
        <v>20</v>
      </c>
      <c r="T15" s="4" t="s">
        <v>21</v>
      </c>
      <c r="U15" s="4" t="s">
        <v>22</v>
      </c>
      <c r="V15" s="4" t="s">
        <v>23</v>
      </c>
      <c r="W15" s="4" t="s">
        <v>24</v>
      </c>
      <c r="X15" s="65" t="s">
        <v>25</v>
      </c>
      <c r="Y15" s="5" t="s">
        <v>26</v>
      </c>
      <c r="Z15" s="5" t="s">
        <v>27</v>
      </c>
      <c r="AA15" s="5" t="s">
        <v>28</v>
      </c>
      <c r="AB15" s="5" t="s">
        <v>29</v>
      </c>
      <c r="AC15" s="5" t="s">
        <v>30</v>
      </c>
      <c r="AD15" s="5" t="s">
        <v>31</v>
      </c>
      <c r="AE15" s="5" t="s">
        <v>32</v>
      </c>
    </row>
    <row r="16">
      <c r="M16" s="104"/>
      <c r="O16" s="104"/>
      <c r="Q16" s="18" t="s">
        <v>43</v>
      </c>
      <c r="R16" s="106">
        <v>0.1624610293</v>
      </c>
      <c r="S16" s="5">
        <v>2.64</v>
      </c>
      <c r="T16" s="5">
        <v>12.07</v>
      </c>
      <c r="U16" s="5">
        <v>0.6476</v>
      </c>
      <c r="V16" s="5">
        <v>1.56997187022648</v>
      </c>
      <c r="W16" s="5">
        <v>1.91938323501156</v>
      </c>
      <c r="X16" s="65">
        <v>2.82495665736074</v>
      </c>
      <c r="Y16" s="5">
        <v>0.6794381181071903</v>
      </c>
      <c r="Z16" s="5">
        <v>2.02</v>
      </c>
      <c r="AA16" s="5">
        <v>4.66</v>
      </c>
      <c r="AB16" s="5">
        <v>2.27374163586703</v>
      </c>
      <c r="AC16" s="5">
        <v>1.04969333596971</v>
      </c>
      <c r="AD16" s="5">
        <v>1.82181566789692</v>
      </c>
      <c r="AE16" s="5">
        <v>0.5761797718983623</v>
      </c>
    </row>
    <row r="17">
      <c r="A17" s="3" t="s">
        <v>2</v>
      </c>
      <c r="B17" s="99" t="s">
        <v>121</v>
      </c>
      <c r="C17" s="4" t="s">
        <v>20</v>
      </c>
      <c r="D17" s="4" t="s">
        <v>21</v>
      </c>
      <c r="E17" s="4" t="s">
        <v>22</v>
      </c>
      <c r="F17" s="4" t="s">
        <v>23</v>
      </c>
      <c r="G17" s="4" t="s">
        <v>24</v>
      </c>
      <c r="H17" s="65" t="s">
        <v>25</v>
      </c>
      <c r="I17" s="65" t="s">
        <v>26</v>
      </c>
      <c r="J17" s="65" t="s">
        <v>27</v>
      </c>
      <c r="K17" s="65" t="s">
        <v>28</v>
      </c>
      <c r="L17" s="65" t="s">
        <v>29</v>
      </c>
      <c r="M17" s="104" t="s">
        <v>30</v>
      </c>
      <c r="N17" s="65" t="s">
        <v>31</v>
      </c>
      <c r="O17" s="104" t="s">
        <v>32</v>
      </c>
      <c r="Q17" s="15" t="s">
        <v>44</v>
      </c>
      <c r="R17" s="106">
        <v>0.1036876207</v>
      </c>
      <c r="S17" s="5">
        <v>2.28</v>
      </c>
      <c r="T17" s="5">
        <v>17.19</v>
      </c>
      <c r="U17" s="5">
        <v>0.6462</v>
      </c>
      <c r="V17" s="5">
        <v>2.40992717124794</v>
      </c>
      <c r="W17" s="5">
        <v>1.37685431443125</v>
      </c>
      <c r="X17" s="65">
        <v>2.0053800377579</v>
      </c>
      <c r="Y17" s="5">
        <v>0.6865802433989676</v>
      </c>
      <c r="Z17" s="5">
        <v>1.61</v>
      </c>
      <c r="AA17" s="5">
        <v>3.8899999999999997</v>
      </c>
      <c r="AB17" s="5">
        <v>0.51324989063471</v>
      </c>
      <c r="AC17" s="5">
        <v>0.645892258055499</v>
      </c>
      <c r="AD17" s="5">
        <v>0.890361060196819</v>
      </c>
      <c r="AE17" s="5">
        <v>0.7254273428273257</v>
      </c>
    </row>
    <row r="18">
      <c r="A18" s="12" t="s">
        <v>39</v>
      </c>
      <c r="B18" s="71">
        <v>0.3542959187</v>
      </c>
      <c r="C18" s="5">
        <v>2.3</v>
      </c>
      <c r="D18" s="5">
        <v>7.94</v>
      </c>
      <c r="E18" s="5">
        <v>0.4895</v>
      </c>
      <c r="F18" s="5">
        <v>0.929559623328233</v>
      </c>
      <c r="G18" s="5">
        <v>0.779358622035616</v>
      </c>
      <c r="H18" s="65">
        <v>1.26618820336586</v>
      </c>
      <c r="I18" s="65">
        <v>0.6155156239521712</v>
      </c>
      <c r="J18" s="65">
        <v>0.51</v>
      </c>
      <c r="K18" s="65">
        <v>2.4699999999999998</v>
      </c>
      <c r="L18" s="65">
        <v>0.226579566520126</v>
      </c>
      <c r="M18" s="104">
        <v>0.3396</v>
      </c>
      <c r="N18" s="65">
        <v>0.45</v>
      </c>
      <c r="O18" s="104">
        <v>0.7546666666666667</v>
      </c>
      <c r="Q18" s="21" t="s">
        <v>45</v>
      </c>
      <c r="R18" s="106">
        <v>0.1274999012</v>
      </c>
      <c r="S18" s="5">
        <v>2.45</v>
      </c>
      <c r="T18" s="5">
        <v>18.86</v>
      </c>
      <c r="U18" s="5">
        <v>0.6633</v>
      </c>
      <c r="V18" s="5">
        <v>1.58738036682583</v>
      </c>
      <c r="W18" s="5">
        <v>1.49754338589915</v>
      </c>
      <c r="X18" s="65">
        <v>2.19862348259156</v>
      </c>
      <c r="Y18" s="5">
        <v>0.6811277136610797</v>
      </c>
      <c r="Z18" s="5">
        <v>0.52</v>
      </c>
      <c r="AA18" s="5">
        <v>2.97</v>
      </c>
      <c r="AB18" s="5">
        <v>0.863432862244684</v>
      </c>
      <c r="AC18" s="5">
        <v>0.387025365366379</v>
      </c>
      <c r="AD18" s="5">
        <v>0.458528235494008</v>
      </c>
      <c r="AE18" s="5">
        <v>0.8440600499757808</v>
      </c>
    </row>
    <row r="19">
      <c r="A19" s="15" t="s">
        <v>40</v>
      </c>
      <c r="B19" s="106">
        <v>0.05319135135</v>
      </c>
      <c r="C19" s="5">
        <v>2.41</v>
      </c>
      <c r="D19" s="5">
        <v>4.3</v>
      </c>
      <c r="E19" s="5">
        <v>0.5294</v>
      </c>
      <c r="F19" s="5">
        <v>1.58604623037888</v>
      </c>
      <c r="G19" s="5">
        <v>1.3696867805237</v>
      </c>
      <c r="H19" s="65">
        <v>2.39039516823275</v>
      </c>
      <c r="I19" s="65">
        <v>0.5729959626450916</v>
      </c>
      <c r="J19" s="65">
        <v>0.4</v>
      </c>
      <c r="K19" s="65">
        <v>2.81</v>
      </c>
      <c r="L19" s="65">
        <v>0.399173069474262</v>
      </c>
      <c r="M19" s="104">
        <v>0.395406640227753</v>
      </c>
      <c r="N19" s="65">
        <v>0.3585</v>
      </c>
      <c r="O19" s="104">
        <v>1.1029473925460336</v>
      </c>
      <c r="Q19" s="23" t="s">
        <v>46</v>
      </c>
      <c r="R19" s="106">
        <v>0.1457936241</v>
      </c>
      <c r="S19" s="5">
        <v>2.3</v>
      </c>
      <c r="T19" s="5">
        <v>10.37</v>
      </c>
      <c r="U19" s="5">
        <v>0.5949</v>
      </c>
      <c r="V19" s="5">
        <v>1.29090854519365</v>
      </c>
      <c r="W19" s="5">
        <v>1.13236027034631</v>
      </c>
      <c r="X19" s="65">
        <v>1.68283568707555</v>
      </c>
      <c r="Y19" s="5">
        <v>0.6728881964193058</v>
      </c>
      <c r="Z19" s="5">
        <v>0.21</v>
      </c>
      <c r="AA19" s="5">
        <v>2.51</v>
      </c>
      <c r="AB19" s="5">
        <v>0.153755811899208</v>
      </c>
      <c r="AC19" s="5">
        <v>0.052892228605656</v>
      </c>
      <c r="AD19" s="5">
        <v>0.0529486833020296</v>
      </c>
      <c r="AE19" s="5">
        <v>0.9989337846976936</v>
      </c>
    </row>
    <row r="20">
      <c r="A20" s="15" t="s">
        <v>41</v>
      </c>
      <c r="B20" s="106">
        <v>0.1401760692</v>
      </c>
      <c r="C20" s="5">
        <v>2.17</v>
      </c>
      <c r="D20" s="5">
        <v>11.55</v>
      </c>
      <c r="E20" s="5">
        <v>0.6146</v>
      </c>
      <c r="F20" s="5">
        <v>1.03387649198708</v>
      </c>
      <c r="G20" s="5">
        <v>0.703801867894821</v>
      </c>
      <c r="H20" s="65">
        <v>1.02688936346848</v>
      </c>
      <c r="I20" s="65">
        <v>0.6853726340271165</v>
      </c>
      <c r="J20" s="65">
        <v>1.61</v>
      </c>
      <c r="K20" s="65">
        <v>3.7800000000000002</v>
      </c>
      <c r="L20" s="65">
        <v>1.59188470064508</v>
      </c>
      <c r="M20" s="104">
        <v>0.543848729017897</v>
      </c>
      <c r="N20" s="65">
        <v>0.612335485583232</v>
      </c>
      <c r="O20" s="104">
        <v>0.8881548461949689</v>
      </c>
      <c r="Q20" s="21" t="s">
        <v>47</v>
      </c>
      <c r="R20" s="106">
        <v>0.1682437616</v>
      </c>
      <c r="S20" s="5">
        <v>2.28</v>
      </c>
      <c r="T20" s="5">
        <v>13.01</v>
      </c>
      <c r="U20" s="5">
        <v>0.6074</v>
      </c>
      <c r="V20" s="5">
        <v>1.18170805840538</v>
      </c>
      <c r="W20" s="5">
        <v>0.988080907379795</v>
      </c>
      <c r="X20" s="65">
        <v>1.4450781799462</v>
      </c>
      <c r="Y20" s="5">
        <v>0.6837560217098988</v>
      </c>
      <c r="Z20" s="5">
        <v>3.09</v>
      </c>
      <c r="AA20" s="5">
        <v>5.369999999999999</v>
      </c>
      <c r="AB20" s="5">
        <v>4.31949286427651</v>
      </c>
      <c r="AC20" s="5">
        <v>1.01984695007325</v>
      </c>
      <c r="AD20" s="5">
        <v>1.29368117688371</v>
      </c>
      <c r="AE20" s="5">
        <v>0.7883294340958977</v>
      </c>
    </row>
    <row r="21">
      <c r="A21" s="18" t="s">
        <v>43</v>
      </c>
      <c r="B21" s="106">
        <v>0.1624610293</v>
      </c>
      <c r="C21" s="5">
        <v>2.64</v>
      </c>
      <c r="D21" s="5">
        <v>12.07</v>
      </c>
      <c r="E21" s="5">
        <v>0.6476</v>
      </c>
      <c r="F21" s="5">
        <v>1.56997187022648</v>
      </c>
      <c r="G21" s="5">
        <v>1.91938323501156</v>
      </c>
      <c r="H21" s="65">
        <v>2.82495665736074</v>
      </c>
      <c r="I21" s="65">
        <v>0.6794381181071903</v>
      </c>
      <c r="J21" s="65">
        <v>2.02</v>
      </c>
      <c r="K21" s="65">
        <v>4.66</v>
      </c>
      <c r="L21" s="65">
        <v>2.27374163586703</v>
      </c>
      <c r="M21" s="104">
        <v>1.04969333596971</v>
      </c>
      <c r="N21" s="65">
        <v>1.82181566789692</v>
      </c>
      <c r="O21" s="104">
        <v>0.5761797718983623</v>
      </c>
      <c r="S21" s="85" t="s">
        <v>20</v>
      </c>
      <c r="T21" s="85" t="s">
        <v>21</v>
      </c>
      <c r="U21" s="85" t="s">
        <v>22</v>
      </c>
      <c r="V21" s="85" t="s">
        <v>23</v>
      </c>
      <c r="W21" s="85" t="s">
        <v>24</v>
      </c>
      <c r="X21" s="102" t="s">
        <v>25</v>
      </c>
      <c r="Y21" s="103" t="s">
        <v>26</v>
      </c>
    </row>
    <row r="22">
      <c r="A22" s="15" t="s">
        <v>44</v>
      </c>
      <c r="B22" s="106">
        <v>0.1036876207</v>
      </c>
      <c r="C22" s="5">
        <v>2.28</v>
      </c>
      <c r="D22" s="5">
        <v>17.19</v>
      </c>
      <c r="E22" s="5">
        <v>0.6462</v>
      </c>
      <c r="F22" s="5">
        <v>2.40992717124794</v>
      </c>
      <c r="G22" s="5">
        <v>1.37685431443125</v>
      </c>
      <c r="H22" s="65">
        <v>2.0053800377579</v>
      </c>
      <c r="I22" s="65">
        <v>0.6865802433989676</v>
      </c>
      <c r="J22" s="65">
        <v>1.61</v>
      </c>
      <c r="K22" s="65">
        <v>3.8899999999999997</v>
      </c>
      <c r="L22" s="65">
        <v>0.51324989063471</v>
      </c>
      <c r="M22" s="104">
        <v>0.645892258055499</v>
      </c>
      <c r="N22" s="65">
        <v>0.890361060196819</v>
      </c>
      <c r="O22" s="104">
        <v>0.7254273428273257</v>
      </c>
      <c r="Q22" s="78" t="s">
        <v>114</v>
      </c>
      <c r="R22" s="79"/>
      <c r="S22" s="80">
        <f t="shared" ref="S22:AE22" si="9">CORREL($R16:$R20,S16:S20)</f>
        <v>0.31523336</v>
      </c>
      <c r="T22" s="80">
        <f t="shared" si="9"/>
        <v>-0.7163203535</v>
      </c>
      <c r="U22" s="80">
        <f t="shared" si="9"/>
        <v>-0.4745812311</v>
      </c>
      <c r="V22" s="80">
        <f t="shared" si="9"/>
        <v>-0.8557367732</v>
      </c>
      <c r="W22" s="80">
        <f t="shared" si="9"/>
        <v>-0.0463031727</v>
      </c>
      <c r="X22" s="80">
        <f t="shared" si="9"/>
        <v>-0.03389067066</v>
      </c>
      <c r="Y22" s="80">
        <f t="shared" si="9"/>
        <v>-0.378074641</v>
      </c>
      <c r="Z22" s="80">
        <f t="shared" si="9"/>
        <v>0.4657909494</v>
      </c>
      <c r="AA22" s="80">
        <f t="shared" si="9"/>
        <v>0.5036419119</v>
      </c>
      <c r="AB22" s="80">
        <f t="shared" si="9"/>
        <v>0.7308798123</v>
      </c>
      <c r="AC22" s="80">
        <f t="shared" si="9"/>
        <v>0.4352746916</v>
      </c>
      <c r="AD22" s="80">
        <f t="shared" si="9"/>
        <v>0.4472047768</v>
      </c>
      <c r="AE22" s="80">
        <f t="shared" si="9"/>
        <v>-0.1183485409</v>
      </c>
    </row>
    <row r="23">
      <c r="A23" s="21" t="s">
        <v>45</v>
      </c>
      <c r="B23" s="106">
        <v>0.1274999012</v>
      </c>
      <c r="C23" s="5">
        <v>2.45</v>
      </c>
      <c r="D23" s="5">
        <v>18.86</v>
      </c>
      <c r="E23" s="5">
        <v>0.6633</v>
      </c>
      <c r="F23" s="5">
        <v>1.58738036682583</v>
      </c>
      <c r="G23" s="5">
        <v>1.49754338589915</v>
      </c>
      <c r="H23" s="65">
        <v>2.19862348259156</v>
      </c>
      <c r="I23" s="65">
        <v>0.6811277136610797</v>
      </c>
      <c r="J23" s="65">
        <v>0.52</v>
      </c>
      <c r="K23" s="65">
        <v>2.97</v>
      </c>
      <c r="L23" s="65">
        <v>0.863432862244684</v>
      </c>
      <c r="M23" s="104">
        <v>0.387025365366379</v>
      </c>
      <c r="N23" s="65">
        <v>0.458528235494008</v>
      </c>
      <c r="O23" s="104">
        <v>0.8440600499757808</v>
      </c>
      <c r="Q23" s="81" t="s">
        <v>110</v>
      </c>
      <c r="R23" s="82"/>
      <c r="S23" s="83">
        <v>5.0</v>
      </c>
      <c r="T23" s="83">
        <v>5.0</v>
      </c>
      <c r="U23" s="83">
        <v>5.0</v>
      </c>
      <c r="V23" s="83">
        <v>5.0</v>
      </c>
      <c r="W23" s="83">
        <v>5.0</v>
      </c>
      <c r="X23" s="83">
        <v>5.0</v>
      </c>
      <c r="Y23" s="83">
        <v>5.0</v>
      </c>
      <c r="Z23" s="83">
        <v>5.0</v>
      </c>
      <c r="AA23" s="83">
        <v>5.0</v>
      </c>
      <c r="AB23" s="83">
        <v>5.0</v>
      </c>
      <c r="AC23" s="83">
        <v>5.0</v>
      </c>
      <c r="AD23" s="83">
        <v>5.0</v>
      </c>
      <c r="AE23" s="83">
        <v>5.0</v>
      </c>
    </row>
    <row r="24">
      <c r="A24" s="23" t="s">
        <v>46</v>
      </c>
      <c r="B24" s="106">
        <v>0.1457936241</v>
      </c>
      <c r="C24" s="5">
        <v>2.3</v>
      </c>
      <c r="D24" s="5">
        <v>10.37</v>
      </c>
      <c r="E24" s="5">
        <v>0.5949</v>
      </c>
      <c r="F24" s="5">
        <v>1.29090854519365</v>
      </c>
      <c r="G24" s="5">
        <v>1.13236027034631</v>
      </c>
      <c r="H24" s="65">
        <v>1.68283568707555</v>
      </c>
      <c r="I24" s="65">
        <v>0.6728881964193058</v>
      </c>
      <c r="J24" s="65">
        <v>0.21</v>
      </c>
      <c r="K24" s="65">
        <v>2.51</v>
      </c>
      <c r="L24" s="65">
        <v>0.153755811899208</v>
      </c>
      <c r="M24" s="104">
        <v>0.052892228605656</v>
      </c>
      <c r="N24" s="65">
        <v>0.0529486833020296</v>
      </c>
      <c r="O24" s="104">
        <v>0.9989337846976936</v>
      </c>
      <c r="Q24" s="82" t="s">
        <v>111</v>
      </c>
      <c r="R24" s="82"/>
      <c r="S24" s="80">
        <f t="shared" ref="S24:AE24" si="10">S23-2</f>
        <v>3</v>
      </c>
      <c r="T24" s="80">
        <f t="shared" si="10"/>
        <v>3</v>
      </c>
      <c r="U24" s="80">
        <f t="shared" si="10"/>
        <v>3</v>
      </c>
      <c r="V24" s="80">
        <f t="shared" si="10"/>
        <v>3</v>
      </c>
      <c r="W24" s="80">
        <f t="shared" si="10"/>
        <v>3</v>
      </c>
      <c r="X24" s="80">
        <f t="shared" si="10"/>
        <v>3</v>
      </c>
      <c r="Y24" s="80">
        <f t="shared" si="10"/>
        <v>3</v>
      </c>
      <c r="Z24" s="80">
        <f t="shared" si="10"/>
        <v>3</v>
      </c>
      <c r="AA24" s="80">
        <f t="shared" si="10"/>
        <v>3</v>
      </c>
      <c r="AB24" s="80">
        <f t="shared" si="10"/>
        <v>3</v>
      </c>
      <c r="AC24" s="80">
        <f t="shared" si="10"/>
        <v>3</v>
      </c>
      <c r="AD24" s="80">
        <f t="shared" si="10"/>
        <v>3</v>
      </c>
      <c r="AE24" s="80">
        <f t="shared" si="10"/>
        <v>3</v>
      </c>
    </row>
    <row r="25">
      <c r="A25" s="21" t="s">
        <v>47</v>
      </c>
      <c r="B25" s="106">
        <v>0.1682437616</v>
      </c>
      <c r="C25" s="5">
        <v>2.28</v>
      </c>
      <c r="D25" s="5">
        <v>13.01</v>
      </c>
      <c r="E25" s="5">
        <v>0.6074</v>
      </c>
      <c r="F25" s="5">
        <v>1.18170805840538</v>
      </c>
      <c r="G25" s="5">
        <v>0.988080907379795</v>
      </c>
      <c r="H25" s="65">
        <v>1.4450781799462</v>
      </c>
      <c r="I25" s="65">
        <v>0.6837560217098988</v>
      </c>
      <c r="J25" s="65">
        <v>3.09</v>
      </c>
      <c r="K25" s="65">
        <v>5.369999999999999</v>
      </c>
      <c r="L25" s="65">
        <v>4.31949286427651</v>
      </c>
      <c r="M25" s="104">
        <v>1.01984695007325</v>
      </c>
      <c r="N25" s="65">
        <v>1.29368117688371</v>
      </c>
      <c r="O25" s="104">
        <v>0.7883294340958977</v>
      </c>
      <c r="Q25" s="82" t="s">
        <v>112</v>
      </c>
      <c r="R25" s="82"/>
      <c r="S25" s="80">
        <f t="shared" ref="S25:AE25" si="11">(ABS(S22)*SQRT(S23-2))/(SQRT(1-ABS(S22)^2))</f>
        <v>0.5753340706</v>
      </c>
      <c r="T25" s="80">
        <f t="shared" si="11"/>
        <v>1.778093744</v>
      </c>
      <c r="U25" s="80">
        <f t="shared" si="11"/>
        <v>0.9338648814</v>
      </c>
      <c r="V25" s="80">
        <f t="shared" si="11"/>
        <v>2.864605455</v>
      </c>
      <c r="W25" s="80">
        <f t="shared" si="11"/>
        <v>0.08028555931</v>
      </c>
      <c r="X25" s="80">
        <f t="shared" si="11"/>
        <v>0.05873410351</v>
      </c>
      <c r="Y25" s="80">
        <f t="shared" si="11"/>
        <v>0.707347255</v>
      </c>
      <c r="Z25" s="80">
        <f t="shared" si="11"/>
        <v>0.9117169612</v>
      </c>
      <c r="AA25" s="80">
        <f t="shared" si="11"/>
        <v>1.009747365</v>
      </c>
      <c r="AB25" s="80">
        <f t="shared" si="11"/>
        <v>1.854812435</v>
      </c>
      <c r="AC25" s="80">
        <f t="shared" si="11"/>
        <v>0.8374095411</v>
      </c>
      <c r="AD25" s="80">
        <f t="shared" si="11"/>
        <v>0.8660040572</v>
      </c>
      <c r="AE25" s="80">
        <f t="shared" si="11"/>
        <v>0.2064364977</v>
      </c>
    </row>
    <row r="26">
      <c r="C26" s="85" t="s">
        <v>20</v>
      </c>
      <c r="D26" s="85" t="s">
        <v>21</v>
      </c>
      <c r="E26" s="85" t="s">
        <v>22</v>
      </c>
      <c r="F26" s="85" t="s">
        <v>23</v>
      </c>
      <c r="G26" s="85" t="s">
        <v>24</v>
      </c>
      <c r="H26" s="102" t="s">
        <v>25</v>
      </c>
      <c r="M26" s="104"/>
      <c r="O26" s="104"/>
      <c r="Q26" s="82" t="s">
        <v>113</v>
      </c>
      <c r="R26" s="82"/>
      <c r="S26" s="80">
        <f t="shared" ref="S26:AE26" si="12">TDIST(S25,S24,2)</f>
        <v>0.6053826573</v>
      </c>
      <c r="T26" s="80">
        <f t="shared" si="12"/>
        <v>0.173449501</v>
      </c>
      <c r="U26" s="80">
        <f t="shared" si="12"/>
        <v>0.419262604</v>
      </c>
      <c r="V26" s="80">
        <f t="shared" si="12"/>
        <v>0.06433375281</v>
      </c>
      <c r="W26" s="80">
        <f t="shared" si="12"/>
        <v>0.9410660427</v>
      </c>
      <c r="X26" s="80">
        <f t="shared" si="12"/>
        <v>0.9568573197</v>
      </c>
      <c r="Y26" s="80">
        <f t="shared" si="12"/>
        <v>0.5303479091</v>
      </c>
      <c r="Z26" s="80">
        <f t="shared" si="12"/>
        <v>0.4291403633</v>
      </c>
      <c r="AA26" s="80">
        <f t="shared" si="12"/>
        <v>0.3869913273</v>
      </c>
      <c r="AB26" s="80">
        <f t="shared" si="12"/>
        <v>0.1606549322</v>
      </c>
      <c r="AC26" s="80">
        <f t="shared" si="12"/>
        <v>0.463825988</v>
      </c>
      <c r="AD26" s="80">
        <f t="shared" si="12"/>
        <v>0.4501948987</v>
      </c>
      <c r="AE26" s="80">
        <f t="shared" si="12"/>
        <v>0.8496664613</v>
      </c>
    </row>
    <row r="27">
      <c r="A27" s="78" t="s">
        <v>114</v>
      </c>
      <c r="B27" s="79"/>
      <c r="C27" s="80">
        <f t="shared" ref="C27:O27" si="13">CORREL($B$18:$B$25,C18:C25)</f>
        <v>-0.1235643676</v>
      </c>
      <c r="D27" s="80">
        <f t="shared" si="13"/>
        <v>-0.1539367042</v>
      </c>
      <c r="E27" s="80">
        <f t="shared" si="13"/>
        <v>-0.498853089</v>
      </c>
      <c r="F27" s="80">
        <f t="shared" si="13"/>
        <v>-0.5792111738</v>
      </c>
      <c r="G27" s="80">
        <f t="shared" si="13"/>
        <v>-0.4368686758</v>
      </c>
      <c r="H27" s="80">
        <f t="shared" si="13"/>
        <v>-0.4628869548</v>
      </c>
      <c r="I27" s="80">
        <f t="shared" si="13"/>
        <v>-0.07649899216</v>
      </c>
      <c r="J27" s="80">
        <f t="shared" si="13"/>
        <v>-0.04020693975</v>
      </c>
      <c r="K27" s="80">
        <f t="shared" si="13"/>
        <v>-0.158226605</v>
      </c>
      <c r="L27" s="80">
        <f t="shared" si="13"/>
        <v>-0.01853365654</v>
      </c>
      <c r="M27" s="87">
        <f t="shared" si="13"/>
        <v>-0.05736326581</v>
      </c>
      <c r="N27" s="80">
        <f t="shared" si="13"/>
        <v>0.01322495503</v>
      </c>
      <c r="O27" s="87">
        <f t="shared" si="13"/>
        <v>-0.4231174042</v>
      </c>
      <c r="P27" s="24"/>
    </row>
    <row r="28">
      <c r="A28" s="81" t="s">
        <v>110</v>
      </c>
      <c r="B28" s="82"/>
      <c r="C28" s="83">
        <v>8.0</v>
      </c>
      <c r="D28" s="83">
        <v>8.0</v>
      </c>
      <c r="E28" s="83">
        <v>8.0</v>
      </c>
      <c r="F28" s="83">
        <v>8.0</v>
      </c>
      <c r="G28" s="83">
        <v>8.0</v>
      </c>
      <c r="H28" s="83">
        <v>8.0</v>
      </c>
      <c r="I28" s="83">
        <v>8.0</v>
      </c>
      <c r="J28" s="83">
        <v>8.0</v>
      </c>
      <c r="K28" s="83">
        <v>8.0</v>
      </c>
      <c r="L28" s="83">
        <v>8.0</v>
      </c>
      <c r="M28" s="105">
        <v>8.0</v>
      </c>
      <c r="N28" s="83">
        <v>8.0</v>
      </c>
      <c r="O28" s="105">
        <v>8.0</v>
      </c>
      <c r="P28" s="98"/>
    </row>
    <row r="29">
      <c r="A29" s="82" t="s">
        <v>111</v>
      </c>
      <c r="B29" s="82"/>
      <c r="C29" s="80">
        <f t="shared" ref="C29:O29" si="14">C28-2</f>
        <v>6</v>
      </c>
      <c r="D29" s="80">
        <f t="shared" si="14"/>
        <v>6</v>
      </c>
      <c r="E29" s="80">
        <f t="shared" si="14"/>
        <v>6</v>
      </c>
      <c r="F29" s="80">
        <f t="shared" si="14"/>
        <v>6</v>
      </c>
      <c r="G29" s="80">
        <f t="shared" si="14"/>
        <v>6</v>
      </c>
      <c r="H29" s="80">
        <f t="shared" si="14"/>
        <v>6</v>
      </c>
      <c r="I29" s="80">
        <f t="shared" si="14"/>
        <v>6</v>
      </c>
      <c r="J29" s="80">
        <f t="shared" si="14"/>
        <v>6</v>
      </c>
      <c r="K29" s="80">
        <f t="shared" si="14"/>
        <v>6</v>
      </c>
      <c r="L29" s="80">
        <f t="shared" si="14"/>
        <v>6</v>
      </c>
      <c r="M29" s="87">
        <f t="shared" si="14"/>
        <v>6</v>
      </c>
      <c r="N29" s="80">
        <f t="shared" si="14"/>
        <v>6</v>
      </c>
      <c r="O29" s="87">
        <f t="shared" si="14"/>
        <v>6</v>
      </c>
      <c r="P29" s="24"/>
    </row>
    <row r="30">
      <c r="A30" s="82" t="s">
        <v>112</v>
      </c>
      <c r="B30" s="82"/>
      <c r="C30" s="80">
        <f t="shared" ref="C30:O30" si="15">(ABS(C27)*SQRT(C28-2))/(SQRT(1-ABS(C27)^2))</f>
        <v>0.3050070545</v>
      </c>
      <c r="D30" s="80">
        <f t="shared" si="15"/>
        <v>0.3816149571</v>
      </c>
      <c r="E30" s="80">
        <f t="shared" si="15"/>
        <v>1.409893241</v>
      </c>
      <c r="F30" s="80">
        <f t="shared" si="15"/>
        <v>1.740445198</v>
      </c>
      <c r="G30" s="80">
        <f t="shared" si="15"/>
        <v>1.189633403</v>
      </c>
      <c r="H30" s="80">
        <f t="shared" si="15"/>
        <v>1.279123073</v>
      </c>
      <c r="I30" s="80">
        <f t="shared" si="15"/>
        <v>0.187934208</v>
      </c>
      <c r="J30" s="80">
        <f t="shared" si="15"/>
        <v>0.09856618969</v>
      </c>
      <c r="K30" s="80">
        <f t="shared" si="15"/>
        <v>0.3925190769</v>
      </c>
      <c r="L30" s="80">
        <f t="shared" si="15"/>
        <v>0.04540580063</v>
      </c>
      <c r="M30" s="87">
        <f t="shared" si="15"/>
        <v>0.1407424817</v>
      </c>
      <c r="N30" s="80">
        <f t="shared" si="15"/>
        <v>0.03239722496</v>
      </c>
      <c r="O30" s="87">
        <f t="shared" si="15"/>
        <v>1.143858837</v>
      </c>
      <c r="P30" s="24"/>
    </row>
    <row r="31">
      <c r="A31" s="82" t="s">
        <v>113</v>
      </c>
      <c r="B31" s="82"/>
      <c r="C31" s="80">
        <f t="shared" ref="C31:O31" si="16">TDIST(C30,C29,2)</f>
        <v>0.7706642585</v>
      </c>
      <c r="D31" s="80">
        <f t="shared" si="16"/>
        <v>0.715895968</v>
      </c>
      <c r="E31" s="80">
        <f t="shared" si="16"/>
        <v>0.208242732</v>
      </c>
      <c r="F31" s="80">
        <f t="shared" si="16"/>
        <v>0.1324288407</v>
      </c>
      <c r="G31" s="80">
        <f t="shared" si="16"/>
        <v>0.2791266228</v>
      </c>
      <c r="H31" s="80">
        <f t="shared" si="16"/>
        <v>0.2480931261</v>
      </c>
      <c r="I31" s="80">
        <f t="shared" si="16"/>
        <v>0.8571230065</v>
      </c>
      <c r="J31" s="80">
        <f t="shared" si="16"/>
        <v>0.9246931966</v>
      </c>
      <c r="K31" s="80">
        <f t="shared" si="16"/>
        <v>0.7082395595</v>
      </c>
      <c r="L31" s="80">
        <f t="shared" si="16"/>
        <v>0.965257351</v>
      </c>
      <c r="M31" s="87">
        <f t="shared" si="16"/>
        <v>0.8926795891</v>
      </c>
      <c r="N31" s="80">
        <f t="shared" si="16"/>
        <v>0.9752061005</v>
      </c>
      <c r="O31" s="87">
        <f t="shared" si="16"/>
        <v>0.2962568499</v>
      </c>
      <c r="P31" s="24"/>
    </row>
    <row r="32">
      <c r="M32" s="104"/>
      <c r="O32" s="104"/>
    </row>
    <row r="33">
      <c r="M33" s="104"/>
      <c r="O33" s="104"/>
    </row>
    <row r="34">
      <c r="M34" s="104"/>
      <c r="O34" s="104"/>
    </row>
    <row r="35">
      <c r="M35" s="104"/>
      <c r="O35" s="104"/>
    </row>
    <row r="36">
      <c r="M36" s="104"/>
      <c r="O36" s="104"/>
    </row>
    <row r="37">
      <c r="M37" s="104"/>
      <c r="O37" s="104"/>
    </row>
    <row r="38">
      <c r="M38" s="104"/>
      <c r="O38" s="104"/>
    </row>
    <row r="39">
      <c r="M39" s="104"/>
      <c r="O39" s="104"/>
    </row>
    <row r="40">
      <c r="M40" s="104"/>
      <c r="O40" s="104"/>
    </row>
    <row r="41">
      <c r="M41" s="104"/>
      <c r="O41" s="104"/>
    </row>
    <row r="42">
      <c r="M42" s="104"/>
      <c r="O42" s="104"/>
    </row>
    <row r="43">
      <c r="M43" s="104"/>
      <c r="O43" s="104"/>
    </row>
    <row r="44">
      <c r="M44" s="104"/>
      <c r="O44" s="104"/>
    </row>
    <row r="45">
      <c r="M45" s="104"/>
      <c r="O45" s="104"/>
    </row>
    <row r="46">
      <c r="E46" s="29"/>
      <c r="M46" s="104"/>
      <c r="O46" s="104"/>
    </row>
    <row r="47">
      <c r="E47" s="9"/>
      <c r="M47" s="104"/>
      <c r="O47" s="104"/>
    </row>
    <row r="48">
      <c r="E48" s="13"/>
      <c r="M48" s="104"/>
      <c r="O48" s="104"/>
    </row>
    <row r="49">
      <c r="E49" s="9"/>
      <c r="M49" s="104"/>
      <c r="O49" s="104"/>
    </row>
    <row r="50">
      <c r="E50" s="9"/>
      <c r="M50" s="104"/>
      <c r="O50" s="104"/>
    </row>
    <row r="51">
      <c r="E51" s="9"/>
      <c r="M51" s="104"/>
      <c r="O51" s="104"/>
    </row>
    <row r="52">
      <c r="E52" s="9"/>
      <c r="M52" s="104"/>
      <c r="O52" s="104"/>
    </row>
    <row r="53">
      <c r="E53" s="9"/>
      <c r="M53" s="104"/>
      <c r="O53" s="104"/>
    </row>
    <row r="54">
      <c r="E54" s="9"/>
      <c r="M54" s="104"/>
      <c r="O54" s="104"/>
    </row>
    <row r="55">
      <c r="E55" s="9"/>
      <c r="M55" s="104"/>
      <c r="O55" s="104"/>
    </row>
    <row r="56">
      <c r="M56" s="104"/>
      <c r="O56" s="104"/>
    </row>
    <row r="57">
      <c r="M57" s="104"/>
      <c r="O57" s="104"/>
    </row>
    <row r="58">
      <c r="M58" s="104"/>
      <c r="O58" s="104"/>
    </row>
    <row r="59">
      <c r="M59" s="104"/>
      <c r="O59" s="104"/>
    </row>
    <row r="60">
      <c r="M60" s="104"/>
      <c r="O60" s="104"/>
    </row>
    <row r="61">
      <c r="M61" s="104"/>
      <c r="O61" s="104"/>
    </row>
    <row r="62">
      <c r="M62" s="104"/>
      <c r="O62" s="104"/>
    </row>
    <row r="63">
      <c r="M63" s="104"/>
      <c r="O63" s="104"/>
    </row>
    <row r="64">
      <c r="M64" s="104"/>
      <c r="O64" s="104"/>
    </row>
    <row r="65">
      <c r="M65" s="104"/>
      <c r="O65" s="104"/>
    </row>
    <row r="66">
      <c r="M66" s="104"/>
      <c r="O66" s="104"/>
    </row>
    <row r="67">
      <c r="M67" s="104"/>
      <c r="O67" s="104"/>
    </row>
    <row r="68">
      <c r="M68" s="104"/>
      <c r="O68" s="104"/>
    </row>
    <row r="69">
      <c r="M69" s="104"/>
      <c r="O69" s="104"/>
    </row>
    <row r="70">
      <c r="M70" s="104"/>
      <c r="O70" s="104"/>
    </row>
    <row r="71">
      <c r="M71" s="104"/>
      <c r="O71" s="104"/>
    </row>
    <row r="72">
      <c r="M72" s="104"/>
      <c r="O72" s="104"/>
    </row>
    <row r="73">
      <c r="M73" s="104"/>
      <c r="O73" s="104"/>
    </row>
    <row r="74">
      <c r="M74" s="104"/>
      <c r="O74" s="104"/>
    </row>
    <row r="75">
      <c r="M75" s="104"/>
      <c r="O75" s="104"/>
    </row>
    <row r="76">
      <c r="M76" s="104"/>
      <c r="O76" s="104"/>
    </row>
    <row r="77">
      <c r="M77" s="104"/>
      <c r="O77" s="104"/>
    </row>
    <row r="78">
      <c r="M78" s="104"/>
      <c r="O78" s="104"/>
    </row>
    <row r="79">
      <c r="M79" s="104"/>
      <c r="O79" s="104"/>
    </row>
    <row r="80">
      <c r="M80" s="104"/>
      <c r="O80" s="104"/>
    </row>
    <row r="81">
      <c r="M81" s="104"/>
      <c r="O81" s="104"/>
    </row>
    <row r="82">
      <c r="M82" s="104"/>
      <c r="O82" s="104"/>
    </row>
    <row r="83">
      <c r="M83" s="104"/>
      <c r="O83" s="104"/>
    </row>
    <row r="84">
      <c r="M84" s="104"/>
      <c r="O84" s="104"/>
    </row>
    <row r="85">
      <c r="M85" s="104"/>
      <c r="O85" s="104"/>
    </row>
    <row r="86">
      <c r="M86" s="104"/>
      <c r="O86" s="104"/>
    </row>
    <row r="87">
      <c r="M87" s="104"/>
      <c r="O87" s="104"/>
    </row>
    <row r="88">
      <c r="M88" s="104"/>
      <c r="O88" s="104"/>
    </row>
    <row r="89">
      <c r="M89" s="104"/>
      <c r="O89" s="104"/>
    </row>
    <row r="90">
      <c r="M90" s="104"/>
      <c r="O90" s="104"/>
    </row>
    <row r="91">
      <c r="M91" s="104"/>
      <c r="O91" s="104"/>
    </row>
    <row r="92">
      <c r="M92" s="104"/>
      <c r="O92" s="104"/>
    </row>
    <row r="93">
      <c r="M93" s="104"/>
      <c r="O93" s="104"/>
    </row>
    <row r="94">
      <c r="M94" s="104"/>
      <c r="O94" s="104"/>
    </row>
    <row r="95">
      <c r="M95" s="104"/>
      <c r="O95" s="104"/>
    </row>
    <row r="96">
      <c r="M96" s="104"/>
      <c r="O96" s="104"/>
    </row>
    <row r="97">
      <c r="M97" s="104"/>
      <c r="O97" s="104"/>
    </row>
    <row r="98">
      <c r="M98" s="104"/>
      <c r="O98" s="104"/>
    </row>
    <row r="99">
      <c r="M99" s="104"/>
      <c r="O99" s="104"/>
    </row>
    <row r="100">
      <c r="M100" s="104"/>
      <c r="O100" s="104"/>
    </row>
    <row r="101">
      <c r="M101" s="104"/>
      <c r="O101" s="104"/>
    </row>
    <row r="102">
      <c r="M102" s="104"/>
      <c r="O102" s="104"/>
    </row>
    <row r="103">
      <c r="M103" s="104"/>
      <c r="O103" s="104"/>
    </row>
    <row r="104">
      <c r="M104" s="104"/>
      <c r="O104" s="104"/>
    </row>
    <row r="105">
      <c r="M105" s="104"/>
      <c r="O105" s="104"/>
    </row>
    <row r="106">
      <c r="M106" s="104"/>
      <c r="O106" s="104"/>
    </row>
    <row r="107">
      <c r="M107" s="104"/>
      <c r="O107" s="104"/>
    </row>
    <row r="108">
      <c r="M108" s="104"/>
      <c r="O108" s="104"/>
    </row>
    <row r="109">
      <c r="M109" s="104"/>
      <c r="O109" s="104"/>
    </row>
    <row r="110">
      <c r="M110" s="104"/>
      <c r="O110" s="104"/>
    </row>
    <row r="111">
      <c r="M111" s="104"/>
      <c r="O111" s="104"/>
    </row>
    <row r="112">
      <c r="M112" s="104"/>
      <c r="O112" s="104"/>
    </row>
    <row r="113">
      <c r="M113" s="104"/>
      <c r="O113" s="104"/>
    </row>
    <row r="114">
      <c r="M114" s="104"/>
      <c r="O114" s="104"/>
    </row>
    <row r="115">
      <c r="M115" s="104"/>
      <c r="O115" s="104"/>
    </row>
    <row r="116">
      <c r="M116" s="104"/>
      <c r="O116" s="104"/>
    </row>
    <row r="117">
      <c r="M117" s="104"/>
      <c r="O117" s="104"/>
    </row>
    <row r="118">
      <c r="M118" s="104"/>
      <c r="O118" s="104"/>
    </row>
    <row r="119">
      <c r="M119" s="104"/>
      <c r="O119" s="104"/>
    </row>
    <row r="120">
      <c r="M120" s="104"/>
      <c r="O120" s="104"/>
    </row>
    <row r="121">
      <c r="M121" s="104"/>
      <c r="O121" s="104"/>
    </row>
    <row r="122">
      <c r="M122" s="104"/>
      <c r="O122" s="104"/>
    </row>
    <row r="123">
      <c r="M123" s="104"/>
      <c r="O123" s="104"/>
    </row>
    <row r="124">
      <c r="M124" s="104"/>
      <c r="O124" s="104"/>
    </row>
    <row r="125">
      <c r="M125" s="104"/>
      <c r="O125" s="104"/>
    </row>
    <row r="126">
      <c r="M126" s="104"/>
      <c r="O126" s="104"/>
    </row>
    <row r="127">
      <c r="M127" s="104"/>
      <c r="O127" s="104"/>
    </row>
    <row r="128">
      <c r="M128" s="104"/>
      <c r="O128" s="104"/>
    </row>
    <row r="129">
      <c r="M129" s="104"/>
      <c r="O129" s="104"/>
    </row>
    <row r="130">
      <c r="M130" s="104"/>
      <c r="O130" s="104"/>
    </row>
    <row r="131">
      <c r="M131" s="104"/>
      <c r="O131" s="104"/>
    </row>
    <row r="132">
      <c r="M132" s="104"/>
      <c r="O132" s="104"/>
    </row>
    <row r="133">
      <c r="M133" s="104"/>
      <c r="O133" s="104"/>
    </row>
    <row r="134">
      <c r="M134" s="104"/>
      <c r="O134" s="104"/>
    </row>
    <row r="135">
      <c r="M135" s="104"/>
      <c r="O135" s="104"/>
    </row>
    <row r="136">
      <c r="M136" s="104"/>
      <c r="O136" s="104"/>
    </row>
    <row r="137">
      <c r="M137" s="104"/>
      <c r="O137" s="104"/>
    </row>
    <row r="138">
      <c r="M138" s="104"/>
      <c r="O138" s="104"/>
    </row>
    <row r="139">
      <c r="M139" s="104"/>
      <c r="O139" s="104"/>
    </row>
    <row r="140">
      <c r="M140" s="104"/>
      <c r="O140" s="104"/>
    </row>
    <row r="141">
      <c r="M141" s="104"/>
      <c r="O141" s="104"/>
    </row>
    <row r="142">
      <c r="M142" s="104"/>
      <c r="O142" s="104"/>
    </row>
    <row r="143">
      <c r="M143" s="104"/>
      <c r="O143" s="104"/>
    </row>
    <row r="144">
      <c r="M144" s="104"/>
      <c r="O144" s="104"/>
    </row>
    <row r="145">
      <c r="M145" s="104"/>
      <c r="O145" s="104"/>
    </row>
    <row r="146">
      <c r="M146" s="104"/>
      <c r="O146" s="104"/>
    </row>
    <row r="147">
      <c r="M147" s="104"/>
      <c r="O147" s="104"/>
    </row>
    <row r="148">
      <c r="M148" s="104"/>
      <c r="O148" s="104"/>
    </row>
    <row r="149">
      <c r="M149" s="104"/>
      <c r="O149" s="104"/>
    </row>
    <row r="150">
      <c r="M150" s="104"/>
      <c r="O150" s="104"/>
    </row>
    <row r="151">
      <c r="M151" s="104"/>
      <c r="O151" s="104"/>
    </row>
    <row r="152">
      <c r="M152" s="104"/>
      <c r="O152" s="104"/>
    </row>
    <row r="153">
      <c r="M153" s="104"/>
      <c r="O153" s="104"/>
    </row>
    <row r="154">
      <c r="M154" s="104"/>
      <c r="O154" s="104"/>
    </row>
    <row r="155">
      <c r="M155" s="104"/>
      <c r="O155" s="104"/>
    </row>
    <row r="156">
      <c r="M156" s="104"/>
      <c r="O156" s="104"/>
    </row>
    <row r="157">
      <c r="M157" s="104"/>
      <c r="O157" s="104"/>
    </row>
    <row r="158">
      <c r="M158" s="104"/>
      <c r="O158" s="104"/>
    </row>
    <row r="159">
      <c r="M159" s="104"/>
      <c r="O159" s="104"/>
    </row>
    <row r="160">
      <c r="M160" s="104"/>
      <c r="O160" s="104"/>
    </row>
    <row r="161">
      <c r="M161" s="104"/>
      <c r="O161" s="104"/>
    </row>
    <row r="162">
      <c r="M162" s="104"/>
      <c r="O162" s="104"/>
    </row>
    <row r="163">
      <c r="M163" s="104"/>
      <c r="O163" s="104"/>
    </row>
    <row r="164">
      <c r="M164" s="104"/>
      <c r="O164" s="104"/>
    </row>
    <row r="165">
      <c r="M165" s="104"/>
      <c r="O165" s="104"/>
    </row>
    <row r="166">
      <c r="M166" s="104"/>
      <c r="O166" s="104"/>
    </row>
    <row r="167">
      <c r="M167" s="104"/>
      <c r="O167" s="104"/>
    </row>
    <row r="168">
      <c r="M168" s="104"/>
      <c r="O168" s="104"/>
    </row>
    <row r="169">
      <c r="M169" s="104"/>
      <c r="O169" s="104"/>
    </row>
    <row r="170">
      <c r="M170" s="104"/>
      <c r="O170" s="104"/>
    </row>
    <row r="171">
      <c r="M171" s="104"/>
      <c r="O171" s="104"/>
    </row>
    <row r="172">
      <c r="M172" s="104"/>
      <c r="O172" s="104"/>
    </row>
    <row r="173">
      <c r="M173" s="104"/>
      <c r="O173" s="104"/>
    </row>
    <row r="174">
      <c r="M174" s="104"/>
      <c r="O174" s="104"/>
    </row>
    <row r="175">
      <c r="M175" s="104"/>
      <c r="O175" s="104"/>
    </row>
    <row r="176">
      <c r="M176" s="104"/>
      <c r="O176" s="104"/>
    </row>
    <row r="177">
      <c r="M177" s="104"/>
      <c r="O177" s="104"/>
    </row>
    <row r="178">
      <c r="M178" s="104"/>
      <c r="O178" s="104"/>
    </row>
    <row r="179">
      <c r="M179" s="104"/>
      <c r="O179" s="104"/>
    </row>
    <row r="180">
      <c r="M180" s="104"/>
      <c r="O180" s="104"/>
    </row>
    <row r="181">
      <c r="M181" s="104"/>
      <c r="O181" s="104"/>
    </row>
    <row r="182">
      <c r="M182" s="104"/>
      <c r="O182" s="104"/>
    </row>
    <row r="183">
      <c r="M183" s="104"/>
      <c r="O183" s="104"/>
    </row>
    <row r="184">
      <c r="M184" s="104"/>
      <c r="O184" s="104"/>
    </row>
    <row r="185">
      <c r="M185" s="104"/>
      <c r="O185" s="104"/>
    </row>
    <row r="186">
      <c r="M186" s="104"/>
      <c r="O186" s="104"/>
    </row>
    <row r="187">
      <c r="M187" s="104"/>
      <c r="O187" s="104"/>
    </row>
    <row r="188">
      <c r="M188" s="104"/>
      <c r="O188" s="104"/>
    </row>
    <row r="189">
      <c r="M189" s="104"/>
      <c r="O189" s="104"/>
    </row>
    <row r="190">
      <c r="M190" s="104"/>
      <c r="O190" s="104"/>
    </row>
    <row r="191">
      <c r="M191" s="104"/>
      <c r="O191" s="104"/>
    </row>
    <row r="192">
      <c r="M192" s="104"/>
      <c r="O192" s="104"/>
    </row>
    <row r="193">
      <c r="M193" s="104"/>
      <c r="O193" s="104"/>
    </row>
    <row r="194">
      <c r="M194" s="104"/>
      <c r="O194" s="104"/>
    </row>
    <row r="195">
      <c r="M195" s="104"/>
      <c r="O195" s="104"/>
    </row>
    <row r="196">
      <c r="M196" s="104"/>
      <c r="O196" s="104"/>
    </row>
    <row r="197">
      <c r="M197" s="104"/>
      <c r="O197" s="104"/>
    </row>
    <row r="198">
      <c r="M198" s="104"/>
      <c r="O198" s="104"/>
    </row>
    <row r="199">
      <c r="M199" s="104"/>
      <c r="O199" s="104"/>
    </row>
    <row r="200">
      <c r="M200" s="104"/>
      <c r="O200" s="104"/>
    </row>
    <row r="201">
      <c r="M201" s="104"/>
      <c r="O201" s="104"/>
    </row>
    <row r="202">
      <c r="M202" s="104"/>
      <c r="O202" s="104"/>
    </row>
    <row r="203">
      <c r="M203" s="104"/>
      <c r="O203" s="104"/>
    </row>
    <row r="204">
      <c r="M204" s="104"/>
      <c r="O204" s="104"/>
    </row>
    <row r="205">
      <c r="M205" s="104"/>
      <c r="O205" s="104"/>
    </row>
    <row r="206">
      <c r="M206" s="104"/>
      <c r="O206" s="104"/>
    </row>
    <row r="207">
      <c r="M207" s="104"/>
      <c r="O207" s="104"/>
    </row>
    <row r="208">
      <c r="M208" s="104"/>
      <c r="O208" s="104"/>
    </row>
    <row r="209">
      <c r="M209" s="104"/>
      <c r="O209" s="104"/>
    </row>
    <row r="210">
      <c r="M210" s="104"/>
      <c r="O210" s="104"/>
    </row>
    <row r="211">
      <c r="M211" s="104"/>
      <c r="O211" s="104"/>
    </row>
    <row r="212">
      <c r="M212" s="104"/>
      <c r="O212" s="104"/>
    </row>
    <row r="213">
      <c r="M213" s="104"/>
      <c r="O213" s="104"/>
    </row>
    <row r="214">
      <c r="M214" s="104"/>
      <c r="O214" s="104"/>
    </row>
    <row r="215">
      <c r="M215" s="104"/>
      <c r="O215" s="104"/>
    </row>
    <row r="216">
      <c r="M216" s="104"/>
      <c r="O216" s="104"/>
    </row>
    <row r="217">
      <c r="M217" s="104"/>
      <c r="O217" s="104"/>
    </row>
    <row r="218">
      <c r="M218" s="104"/>
      <c r="O218" s="104"/>
    </row>
    <row r="219">
      <c r="M219" s="104"/>
      <c r="O219" s="104"/>
    </row>
    <row r="220">
      <c r="M220" s="104"/>
      <c r="O220" s="104"/>
    </row>
    <row r="221">
      <c r="M221" s="104"/>
      <c r="O221" s="104"/>
    </row>
    <row r="222">
      <c r="M222" s="104"/>
      <c r="O222" s="104"/>
    </row>
    <row r="223">
      <c r="M223" s="104"/>
      <c r="O223" s="104"/>
    </row>
    <row r="224">
      <c r="M224" s="104"/>
      <c r="O224" s="104"/>
    </row>
    <row r="225">
      <c r="M225" s="104"/>
      <c r="O225" s="104"/>
    </row>
    <row r="226">
      <c r="M226" s="104"/>
      <c r="O226" s="104"/>
    </row>
    <row r="227">
      <c r="M227" s="104"/>
      <c r="O227" s="104"/>
    </row>
    <row r="228">
      <c r="M228" s="104"/>
      <c r="O228" s="104"/>
    </row>
    <row r="229">
      <c r="M229" s="104"/>
      <c r="O229" s="104"/>
    </row>
    <row r="230">
      <c r="M230" s="104"/>
      <c r="O230" s="104"/>
    </row>
    <row r="231">
      <c r="M231" s="104"/>
      <c r="O231" s="104"/>
    </row>
    <row r="232">
      <c r="M232" s="104"/>
      <c r="O232" s="104"/>
    </row>
    <row r="233">
      <c r="M233" s="104"/>
      <c r="O233" s="104"/>
    </row>
    <row r="234">
      <c r="M234" s="104"/>
      <c r="O234" s="104"/>
    </row>
    <row r="235">
      <c r="M235" s="104"/>
      <c r="O235" s="104"/>
    </row>
    <row r="236">
      <c r="M236" s="104"/>
      <c r="O236" s="104"/>
    </row>
    <row r="237">
      <c r="M237" s="104"/>
      <c r="O237" s="104"/>
    </row>
    <row r="238">
      <c r="M238" s="104"/>
      <c r="O238" s="104"/>
    </row>
    <row r="239">
      <c r="M239" s="104"/>
      <c r="O239" s="104"/>
    </row>
    <row r="240">
      <c r="M240" s="104"/>
      <c r="O240" s="104"/>
    </row>
    <row r="241">
      <c r="M241" s="104"/>
      <c r="O241" s="104"/>
    </row>
    <row r="242">
      <c r="M242" s="104"/>
      <c r="O242" s="104"/>
    </row>
    <row r="243">
      <c r="M243" s="104"/>
      <c r="O243" s="104"/>
    </row>
    <row r="244">
      <c r="M244" s="104"/>
      <c r="O244" s="104"/>
    </row>
    <row r="245">
      <c r="M245" s="104"/>
      <c r="O245" s="104"/>
    </row>
    <row r="246">
      <c r="M246" s="104"/>
      <c r="O246" s="104"/>
    </row>
    <row r="247">
      <c r="M247" s="104"/>
      <c r="O247" s="104"/>
    </row>
    <row r="248">
      <c r="M248" s="104"/>
      <c r="O248" s="104"/>
    </row>
    <row r="249">
      <c r="M249" s="104"/>
      <c r="O249" s="104"/>
    </row>
    <row r="250">
      <c r="M250" s="104"/>
      <c r="O250" s="104"/>
    </row>
    <row r="251">
      <c r="M251" s="104"/>
      <c r="O251" s="104"/>
    </row>
    <row r="252">
      <c r="M252" s="104"/>
      <c r="O252" s="104"/>
    </row>
    <row r="253">
      <c r="M253" s="104"/>
      <c r="O253" s="104"/>
    </row>
    <row r="254">
      <c r="M254" s="104"/>
      <c r="O254" s="104"/>
    </row>
    <row r="255">
      <c r="M255" s="104"/>
      <c r="O255" s="104"/>
    </row>
    <row r="256">
      <c r="M256" s="104"/>
      <c r="O256" s="104"/>
    </row>
    <row r="257">
      <c r="M257" s="104"/>
      <c r="O257" s="104"/>
    </row>
    <row r="258">
      <c r="M258" s="104"/>
      <c r="O258" s="104"/>
    </row>
    <row r="259">
      <c r="M259" s="104"/>
      <c r="O259" s="104"/>
    </row>
    <row r="260">
      <c r="M260" s="104"/>
      <c r="O260" s="104"/>
    </row>
    <row r="261">
      <c r="M261" s="104"/>
      <c r="O261" s="104"/>
    </row>
    <row r="262">
      <c r="M262" s="104"/>
      <c r="O262" s="104"/>
    </row>
    <row r="263">
      <c r="M263" s="104"/>
      <c r="O263" s="104"/>
    </row>
    <row r="264">
      <c r="M264" s="104"/>
      <c r="O264" s="104"/>
    </row>
    <row r="265">
      <c r="M265" s="104"/>
      <c r="O265" s="104"/>
    </row>
    <row r="266">
      <c r="M266" s="104"/>
      <c r="O266" s="104"/>
    </row>
    <row r="267">
      <c r="M267" s="104"/>
      <c r="O267" s="104"/>
    </row>
    <row r="268">
      <c r="M268" s="104"/>
      <c r="O268" s="104"/>
    </row>
    <row r="269">
      <c r="M269" s="104"/>
      <c r="O269" s="104"/>
    </row>
    <row r="270">
      <c r="M270" s="104"/>
      <c r="O270" s="104"/>
    </row>
    <row r="271">
      <c r="M271" s="104"/>
      <c r="O271" s="104"/>
    </row>
    <row r="272">
      <c r="M272" s="104"/>
      <c r="O272" s="104"/>
    </row>
    <row r="273">
      <c r="M273" s="104"/>
      <c r="O273" s="104"/>
    </row>
    <row r="274">
      <c r="M274" s="104"/>
      <c r="O274" s="104"/>
    </row>
    <row r="275">
      <c r="M275" s="104"/>
      <c r="O275" s="104"/>
    </row>
    <row r="276">
      <c r="M276" s="104"/>
      <c r="O276" s="104"/>
    </row>
    <row r="277">
      <c r="M277" s="104"/>
      <c r="O277" s="104"/>
    </row>
    <row r="278">
      <c r="M278" s="104"/>
      <c r="O278" s="104"/>
    </row>
    <row r="279">
      <c r="M279" s="104"/>
      <c r="O279" s="104"/>
    </row>
    <row r="280">
      <c r="M280" s="104"/>
      <c r="O280" s="104"/>
    </row>
    <row r="281">
      <c r="M281" s="104"/>
      <c r="O281" s="104"/>
    </row>
    <row r="282">
      <c r="M282" s="104"/>
      <c r="O282" s="104"/>
    </row>
    <row r="283">
      <c r="M283" s="104"/>
      <c r="O283" s="104"/>
    </row>
    <row r="284">
      <c r="M284" s="104"/>
      <c r="O284" s="104"/>
    </row>
    <row r="285">
      <c r="M285" s="104"/>
      <c r="O285" s="104"/>
    </row>
    <row r="286">
      <c r="M286" s="104"/>
      <c r="O286" s="104"/>
    </row>
    <row r="287">
      <c r="M287" s="104"/>
      <c r="O287" s="104"/>
    </row>
    <row r="288">
      <c r="M288" s="104"/>
      <c r="O288" s="104"/>
    </row>
    <row r="289">
      <c r="M289" s="104"/>
      <c r="O289" s="104"/>
    </row>
    <row r="290">
      <c r="M290" s="104"/>
      <c r="O290" s="104"/>
    </row>
    <row r="291">
      <c r="M291" s="104"/>
      <c r="O291" s="104"/>
    </row>
    <row r="292">
      <c r="M292" s="104"/>
      <c r="O292" s="104"/>
    </row>
    <row r="293">
      <c r="M293" s="104"/>
      <c r="O293" s="104"/>
    </row>
    <row r="294">
      <c r="M294" s="104"/>
      <c r="O294" s="104"/>
    </row>
    <row r="295">
      <c r="M295" s="104"/>
      <c r="O295" s="104"/>
    </row>
    <row r="296">
      <c r="M296" s="104"/>
      <c r="O296" s="104"/>
    </row>
    <row r="297">
      <c r="M297" s="104"/>
      <c r="O297" s="104"/>
    </row>
    <row r="298">
      <c r="M298" s="104"/>
      <c r="O298" s="104"/>
    </row>
    <row r="299">
      <c r="M299" s="104"/>
      <c r="O299" s="104"/>
    </row>
    <row r="300">
      <c r="M300" s="104"/>
      <c r="O300" s="104"/>
    </row>
    <row r="301">
      <c r="M301" s="104"/>
      <c r="O301" s="104"/>
    </row>
    <row r="302">
      <c r="M302" s="104"/>
      <c r="O302" s="104"/>
    </row>
    <row r="303">
      <c r="M303" s="104"/>
      <c r="O303" s="104"/>
    </row>
    <row r="304">
      <c r="M304" s="104"/>
      <c r="O304" s="104"/>
    </row>
    <row r="305">
      <c r="M305" s="104"/>
      <c r="O305" s="104"/>
    </row>
    <row r="306">
      <c r="M306" s="104"/>
      <c r="O306" s="104"/>
    </row>
    <row r="307">
      <c r="M307" s="104"/>
      <c r="O307" s="104"/>
    </row>
    <row r="308">
      <c r="M308" s="104"/>
      <c r="O308" s="104"/>
    </row>
    <row r="309">
      <c r="M309" s="104"/>
      <c r="O309" s="104"/>
    </row>
    <row r="310">
      <c r="M310" s="104"/>
      <c r="O310" s="104"/>
    </row>
    <row r="311">
      <c r="M311" s="104"/>
      <c r="O311" s="104"/>
    </row>
    <row r="312">
      <c r="M312" s="104"/>
      <c r="O312" s="104"/>
    </row>
    <row r="313">
      <c r="M313" s="104"/>
      <c r="O313" s="104"/>
    </row>
    <row r="314">
      <c r="M314" s="104"/>
      <c r="O314" s="104"/>
    </row>
    <row r="315">
      <c r="M315" s="104"/>
      <c r="O315" s="104"/>
    </row>
    <row r="316">
      <c r="M316" s="104"/>
      <c r="O316" s="104"/>
    </row>
    <row r="317">
      <c r="M317" s="104"/>
      <c r="O317" s="104"/>
    </row>
    <row r="318">
      <c r="M318" s="104"/>
      <c r="O318" s="104"/>
    </row>
    <row r="319">
      <c r="M319" s="104"/>
      <c r="O319" s="104"/>
    </row>
    <row r="320">
      <c r="M320" s="104"/>
      <c r="O320" s="104"/>
    </row>
    <row r="321">
      <c r="M321" s="104"/>
      <c r="O321" s="104"/>
    </row>
    <row r="322">
      <c r="M322" s="104"/>
      <c r="O322" s="104"/>
    </row>
    <row r="323">
      <c r="M323" s="104"/>
      <c r="O323" s="104"/>
    </row>
    <row r="324">
      <c r="M324" s="104"/>
      <c r="O324" s="104"/>
    </row>
    <row r="325">
      <c r="M325" s="104"/>
      <c r="O325" s="104"/>
    </row>
    <row r="326">
      <c r="M326" s="104"/>
      <c r="O326" s="104"/>
    </row>
    <row r="327">
      <c r="M327" s="104"/>
      <c r="O327" s="104"/>
    </row>
    <row r="328">
      <c r="M328" s="104"/>
      <c r="O328" s="104"/>
    </row>
    <row r="329">
      <c r="M329" s="104"/>
      <c r="O329" s="104"/>
    </row>
    <row r="330">
      <c r="M330" s="104"/>
      <c r="O330" s="104"/>
    </row>
    <row r="331">
      <c r="M331" s="104"/>
      <c r="O331" s="104"/>
    </row>
    <row r="332">
      <c r="M332" s="104"/>
      <c r="O332" s="104"/>
    </row>
    <row r="333">
      <c r="M333" s="104"/>
      <c r="O333" s="104"/>
    </row>
    <row r="334">
      <c r="M334" s="104"/>
      <c r="O334" s="104"/>
    </row>
    <row r="335">
      <c r="M335" s="104"/>
      <c r="O335" s="104"/>
    </row>
    <row r="336">
      <c r="M336" s="104"/>
      <c r="O336" s="104"/>
    </row>
    <row r="337">
      <c r="M337" s="104"/>
      <c r="O337" s="104"/>
    </row>
    <row r="338">
      <c r="M338" s="104"/>
      <c r="O338" s="104"/>
    </row>
    <row r="339">
      <c r="M339" s="104"/>
      <c r="O339" s="104"/>
    </row>
    <row r="340">
      <c r="M340" s="104"/>
      <c r="O340" s="104"/>
    </row>
    <row r="341">
      <c r="M341" s="104"/>
      <c r="O341" s="104"/>
    </row>
    <row r="342">
      <c r="M342" s="104"/>
      <c r="O342" s="104"/>
    </row>
    <row r="343">
      <c r="M343" s="104"/>
      <c r="O343" s="104"/>
    </row>
    <row r="344">
      <c r="M344" s="104"/>
      <c r="O344" s="104"/>
    </row>
    <row r="345">
      <c r="M345" s="104"/>
      <c r="O345" s="104"/>
    </row>
    <row r="346">
      <c r="M346" s="104"/>
      <c r="O346" s="104"/>
    </row>
    <row r="347">
      <c r="M347" s="104"/>
      <c r="O347" s="104"/>
    </row>
    <row r="348">
      <c r="M348" s="104"/>
      <c r="O348" s="104"/>
    </row>
    <row r="349">
      <c r="M349" s="104"/>
      <c r="O349" s="104"/>
    </row>
    <row r="350">
      <c r="M350" s="104"/>
      <c r="O350" s="104"/>
    </row>
    <row r="351">
      <c r="M351" s="104"/>
      <c r="O351" s="104"/>
    </row>
    <row r="352">
      <c r="M352" s="104"/>
      <c r="O352" s="104"/>
    </row>
    <row r="353">
      <c r="M353" s="104"/>
      <c r="O353" s="104"/>
    </row>
    <row r="354">
      <c r="M354" s="104"/>
      <c r="O354" s="104"/>
    </row>
    <row r="355">
      <c r="M355" s="104"/>
      <c r="O355" s="104"/>
    </row>
    <row r="356">
      <c r="M356" s="104"/>
      <c r="O356" s="104"/>
    </row>
    <row r="357">
      <c r="M357" s="104"/>
      <c r="O357" s="104"/>
    </row>
    <row r="358">
      <c r="M358" s="104"/>
      <c r="O358" s="104"/>
    </row>
    <row r="359">
      <c r="M359" s="104"/>
      <c r="O359" s="104"/>
    </row>
    <row r="360">
      <c r="M360" s="104"/>
      <c r="O360" s="104"/>
    </row>
    <row r="361">
      <c r="M361" s="104"/>
      <c r="O361" s="104"/>
    </row>
    <row r="362">
      <c r="M362" s="104"/>
      <c r="O362" s="104"/>
    </row>
    <row r="363">
      <c r="M363" s="104"/>
      <c r="O363" s="104"/>
    </row>
    <row r="364">
      <c r="M364" s="104"/>
      <c r="O364" s="104"/>
    </row>
    <row r="365">
      <c r="M365" s="104"/>
      <c r="O365" s="104"/>
    </row>
    <row r="366">
      <c r="M366" s="104"/>
      <c r="O366" s="104"/>
    </row>
    <row r="367">
      <c r="M367" s="104"/>
      <c r="O367" s="104"/>
    </row>
    <row r="368">
      <c r="M368" s="104"/>
      <c r="O368" s="104"/>
    </row>
    <row r="369">
      <c r="M369" s="104"/>
      <c r="O369" s="104"/>
    </row>
    <row r="370">
      <c r="M370" s="104"/>
      <c r="O370" s="104"/>
    </row>
    <row r="371">
      <c r="M371" s="104"/>
      <c r="O371" s="104"/>
    </row>
    <row r="372">
      <c r="M372" s="104"/>
      <c r="O372" s="104"/>
    </row>
    <row r="373">
      <c r="M373" s="104"/>
      <c r="O373" s="104"/>
    </row>
    <row r="374">
      <c r="M374" s="104"/>
      <c r="O374" s="104"/>
    </row>
    <row r="375">
      <c r="M375" s="104"/>
      <c r="O375" s="104"/>
    </row>
    <row r="376">
      <c r="M376" s="104"/>
      <c r="O376" s="104"/>
    </row>
    <row r="377">
      <c r="M377" s="104"/>
      <c r="O377" s="104"/>
    </row>
    <row r="378">
      <c r="M378" s="104"/>
      <c r="O378" s="104"/>
    </row>
    <row r="379">
      <c r="M379" s="104"/>
      <c r="O379" s="104"/>
    </row>
    <row r="380">
      <c r="M380" s="104"/>
      <c r="O380" s="104"/>
    </row>
    <row r="381">
      <c r="M381" s="104"/>
      <c r="O381" s="104"/>
    </row>
    <row r="382">
      <c r="M382" s="104"/>
      <c r="O382" s="104"/>
    </row>
    <row r="383">
      <c r="M383" s="104"/>
      <c r="O383" s="104"/>
    </row>
    <row r="384">
      <c r="M384" s="104"/>
      <c r="O384" s="104"/>
    </row>
    <row r="385">
      <c r="M385" s="104"/>
      <c r="O385" s="104"/>
    </row>
    <row r="386">
      <c r="M386" s="104"/>
      <c r="O386" s="104"/>
    </row>
    <row r="387">
      <c r="M387" s="104"/>
      <c r="O387" s="104"/>
    </row>
    <row r="388">
      <c r="M388" s="104"/>
      <c r="O388" s="104"/>
    </row>
    <row r="389">
      <c r="M389" s="104"/>
      <c r="O389" s="104"/>
    </row>
    <row r="390">
      <c r="M390" s="104"/>
      <c r="O390" s="104"/>
    </row>
    <row r="391">
      <c r="M391" s="104"/>
      <c r="O391" s="104"/>
    </row>
    <row r="392">
      <c r="M392" s="104"/>
      <c r="O392" s="104"/>
    </row>
    <row r="393">
      <c r="M393" s="104"/>
      <c r="O393" s="104"/>
    </row>
    <row r="394">
      <c r="M394" s="104"/>
      <c r="O394" s="104"/>
    </row>
    <row r="395">
      <c r="M395" s="104"/>
      <c r="O395" s="104"/>
    </row>
    <row r="396">
      <c r="M396" s="104"/>
      <c r="O396" s="104"/>
    </row>
    <row r="397">
      <c r="M397" s="104"/>
      <c r="O397" s="104"/>
    </row>
    <row r="398">
      <c r="M398" s="104"/>
      <c r="O398" s="104"/>
    </row>
    <row r="399">
      <c r="M399" s="104"/>
      <c r="O399" s="104"/>
    </row>
    <row r="400">
      <c r="M400" s="104"/>
      <c r="O400" s="104"/>
    </row>
    <row r="401">
      <c r="M401" s="104"/>
      <c r="O401" s="104"/>
    </row>
    <row r="402">
      <c r="M402" s="104"/>
      <c r="O402" s="104"/>
    </row>
    <row r="403">
      <c r="M403" s="104"/>
      <c r="O403" s="104"/>
    </row>
    <row r="404">
      <c r="M404" s="104"/>
      <c r="O404" s="104"/>
    </row>
    <row r="405">
      <c r="M405" s="104"/>
      <c r="O405" s="104"/>
    </row>
    <row r="406">
      <c r="M406" s="104"/>
      <c r="O406" s="104"/>
    </row>
    <row r="407">
      <c r="M407" s="104"/>
      <c r="O407" s="104"/>
    </row>
    <row r="408">
      <c r="M408" s="104"/>
      <c r="O408" s="104"/>
    </row>
    <row r="409">
      <c r="M409" s="104"/>
      <c r="O409" s="104"/>
    </row>
    <row r="410">
      <c r="M410" s="104"/>
      <c r="O410" s="104"/>
    </row>
    <row r="411">
      <c r="M411" s="104"/>
      <c r="O411" s="104"/>
    </row>
    <row r="412">
      <c r="M412" s="104"/>
      <c r="O412" s="104"/>
    </row>
    <row r="413">
      <c r="M413" s="104"/>
      <c r="O413" s="104"/>
    </row>
    <row r="414">
      <c r="M414" s="104"/>
      <c r="O414" s="104"/>
    </row>
    <row r="415">
      <c r="M415" s="104"/>
      <c r="O415" s="104"/>
    </row>
    <row r="416">
      <c r="M416" s="104"/>
      <c r="O416" s="104"/>
    </row>
    <row r="417">
      <c r="M417" s="104"/>
      <c r="O417" s="104"/>
    </row>
    <row r="418">
      <c r="M418" s="104"/>
      <c r="O418" s="104"/>
    </row>
    <row r="419">
      <c r="M419" s="104"/>
      <c r="O419" s="104"/>
    </row>
    <row r="420">
      <c r="M420" s="104"/>
      <c r="O420" s="104"/>
    </row>
    <row r="421">
      <c r="M421" s="104"/>
      <c r="O421" s="104"/>
    </row>
    <row r="422">
      <c r="M422" s="104"/>
      <c r="O422" s="104"/>
    </row>
    <row r="423">
      <c r="M423" s="104"/>
      <c r="O423" s="104"/>
    </row>
    <row r="424">
      <c r="M424" s="104"/>
      <c r="O424" s="104"/>
    </row>
    <row r="425">
      <c r="M425" s="104"/>
      <c r="O425" s="104"/>
    </row>
    <row r="426">
      <c r="M426" s="104"/>
      <c r="O426" s="104"/>
    </row>
    <row r="427">
      <c r="M427" s="104"/>
      <c r="O427" s="104"/>
    </row>
    <row r="428">
      <c r="M428" s="104"/>
      <c r="O428" s="104"/>
    </row>
    <row r="429">
      <c r="M429" s="104"/>
      <c r="O429" s="104"/>
    </row>
    <row r="430">
      <c r="M430" s="104"/>
      <c r="O430" s="104"/>
    </row>
    <row r="431">
      <c r="M431" s="104"/>
      <c r="O431" s="104"/>
    </row>
    <row r="432">
      <c r="M432" s="104"/>
      <c r="O432" s="104"/>
    </row>
    <row r="433">
      <c r="M433" s="104"/>
      <c r="O433" s="104"/>
    </row>
    <row r="434">
      <c r="M434" s="104"/>
      <c r="O434" s="104"/>
    </row>
    <row r="435">
      <c r="M435" s="104"/>
      <c r="O435" s="104"/>
    </row>
    <row r="436">
      <c r="M436" s="104"/>
      <c r="O436" s="104"/>
    </row>
    <row r="437">
      <c r="M437" s="104"/>
      <c r="O437" s="104"/>
    </row>
    <row r="438">
      <c r="M438" s="104"/>
      <c r="O438" s="104"/>
    </row>
    <row r="439">
      <c r="M439" s="104"/>
      <c r="O439" s="104"/>
    </row>
    <row r="440">
      <c r="M440" s="104"/>
      <c r="O440" s="104"/>
    </row>
    <row r="441">
      <c r="M441" s="104"/>
      <c r="O441" s="104"/>
    </row>
    <row r="442">
      <c r="M442" s="104"/>
      <c r="O442" s="104"/>
    </row>
    <row r="443">
      <c r="M443" s="104"/>
      <c r="O443" s="104"/>
    </row>
    <row r="444">
      <c r="M444" s="104"/>
      <c r="O444" s="104"/>
    </row>
    <row r="445">
      <c r="M445" s="104"/>
      <c r="O445" s="104"/>
    </row>
    <row r="446">
      <c r="M446" s="104"/>
      <c r="O446" s="104"/>
    </row>
    <row r="447">
      <c r="M447" s="104"/>
      <c r="O447" s="104"/>
    </row>
    <row r="448">
      <c r="M448" s="104"/>
      <c r="O448" s="104"/>
    </row>
    <row r="449">
      <c r="M449" s="104"/>
      <c r="O449" s="104"/>
    </row>
    <row r="450">
      <c r="M450" s="104"/>
      <c r="O450" s="104"/>
    </row>
    <row r="451">
      <c r="M451" s="104"/>
      <c r="O451" s="104"/>
    </row>
    <row r="452">
      <c r="M452" s="104"/>
      <c r="O452" s="104"/>
    </row>
    <row r="453">
      <c r="M453" s="104"/>
      <c r="O453" s="104"/>
    </row>
    <row r="454">
      <c r="M454" s="104"/>
      <c r="O454" s="104"/>
    </row>
    <row r="455">
      <c r="M455" s="104"/>
      <c r="O455" s="104"/>
    </row>
    <row r="456">
      <c r="M456" s="104"/>
      <c r="O456" s="104"/>
    </row>
    <row r="457">
      <c r="M457" s="104"/>
      <c r="O457" s="104"/>
    </row>
    <row r="458">
      <c r="M458" s="104"/>
      <c r="O458" s="104"/>
    </row>
    <row r="459">
      <c r="M459" s="104"/>
      <c r="O459" s="104"/>
    </row>
    <row r="460">
      <c r="M460" s="104"/>
      <c r="O460" s="104"/>
    </row>
    <row r="461">
      <c r="M461" s="104"/>
      <c r="O461" s="104"/>
    </row>
    <row r="462">
      <c r="M462" s="104"/>
      <c r="O462" s="104"/>
    </row>
    <row r="463">
      <c r="M463" s="104"/>
      <c r="O463" s="104"/>
    </row>
    <row r="464">
      <c r="M464" s="104"/>
      <c r="O464" s="104"/>
    </row>
    <row r="465">
      <c r="M465" s="104"/>
      <c r="O465" s="104"/>
    </row>
    <row r="466">
      <c r="M466" s="104"/>
      <c r="O466" s="104"/>
    </row>
    <row r="467">
      <c r="M467" s="104"/>
      <c r="O467" s="104"/>
    </row>
    <row r="468">
      <c r="M468" s="104"/>
      <c r="O468" s="104"/>
    </row>
    <row r="469">
      <c r="M469" s="104"/>
      <c r="O469" s="104"/>
    </row>
    <row r="470">
      <c r="M470" s="104"/>
      <c r="O470" s="104"/>
    </row>
    <row r="471">
      <c r="M471" s="104"/>
      <c r="O471" s="104"/>
    </row>
    <row r="472">
      <c r="M472" s="104"/>
      <c r="O472" s="104"/>
    </row>
    <row r="473">
      <c r="M473" s="104"/>
      <c r="O473" s="104"/>
    </row>
    <row r="474">
      <c r="M474" s="104"/>
      <c r="O474" s="104"/>
    </row>
    <row r="475">
      <c r="M475" s="104"/>
      <c r="O475" s="104"/>
    </row>
    <row r="476">
      <c r="M476" s="104"/>
      <c r="O476" s="104"/>
    </row>
    <row r="477">
      <c r="M477" s="104"/>
      <c r="O477" s="104"/>
    </row>
    <row r="478">
      <c r="M478" s="104"/>
      <c r="O478" s="104"/>
    </row>
    <row r="479">
      <c r="M479" s="104"/>
      <c r="O479" s="104"/>
    </row>
    <row r="480">
      <c r="M480" s="104"/>
      <c r="O480" s="104"/>
    </row>
    <row r="481">
      <c r="M481" s="104"/>
      <c r="O481" s="104"/>
    </row>
    <row r="482">
      <c r="M482" s="104"/>
      <c r="O482" s="104"/>
    </row>
    <row r="483">
      <c r="M483" s="104"/>
      <c r="O483" s="104"/>
    </row>
    <row r="484">
      <c r="M484" s="104"/>
      <c r="O484" s="104"/>
    </row>
    <row r="485">
      <c r="M485" s="104"/>
      <c r="O485" s="104"/>
    </row>
    <row r="486">
      <c r="M486" s="104"/>
      <c r="O486" s="104"/>
    </row>
    <row r="487">
      <c r="M487" s="104"/>
      <c r="O487" s="104"/>
    </row>
    <row r="488">
      <c r="M488" s="104"/>
      <c r="O488" s="104"/>
    </row>
    <row r="489">
      <c r="M489" s="104"/>
      <c r="O489" s="104"/>
    </row>
    <row r="490">
      <c r="M490" s="104"/>
      <c r="O490" s="104"/>
    </row>
    <row r="491">
      <c r="M491" s="104"/>
      <c r="O491" s="104"/>
    </row>
    <row r="492">
      <c r="M492" s="104"/>
      <c r="O492" s="104"/>
    </row>
    <row r="493">
      <c r="M493" s="104"/>
      <c r="O493" s="104"/>
    </row>
    <row r="494">
      <c r="M494" s="104"/>
      <c r="O494" s="104"/>
    </row>
    <row r="495">
      <c r="M495" s="104"/>
      <c r="O495" s="104"/>
    </row>
    <row r="496">
      <c r="M496" s="104"/>
      <c r="O496" s="104"/>
    </row>
    <row r="497">
      <c r="M497" s="104"/>
      <c r="O497" s="104"/>
    </row>
    <row r="498">
      <c r="M498" s="104"/>
      <c r="O498" s="104"/>
    </row>
    <row r="499">
      <c r="M499" s="104"/>
      <c r="O499" s="104"/>
    </row>
    <row r="500">
      <c r="M500" s="104"/>
      <c r="O500" s="104"/>
    </row>
    <row r="501">
      <c r="M501" s="104"/>
      <c r="O501" s="104"/>
    </row>
    <row r="502">
      <c r="M502" s="104"/>
      <c r="O502" s="104"/>
    </row>
    <row r="503">
      <c r="M503" s="104"/>
      <c r="O503" s="104"/>
    </row>
    <row r="504">
      <c r="M504" s="104"/>
      <c r="O504" s="104"/>
    </row>
    <row r="505">
      <c r="M505" s="104"/>
      <c r="O505" s="104"/>
    </row>
    <row r="506">
      <c r="M506" s="104"/>
      <c r="O506" s="104"/>
    </row>
    <row r="507">
      <c r="M507" s="104"/>
      <c r="O507" s="104"/>
    </row>
    <row r="508">
      <c r="M508" s="104"/>
      <c r="O508" s="104"/>
    </row>
    <row r="509">
      <c r="M509" s="104"/>
      <c r="O509" s="104"/>
    </row>
    <row r="510">
      <c r="M510" s="104"/>
      <c r="O510" s="104"/>
    </row>
    <row r="511">
      <c r="M511" s="104"/>
      <c r="O511" s="104"/>
    </row>
    <row r="512">
      <c r="M512" s="104"/>
      <c r="O512" s="104"/>
    </row>
    <row r="513">
      <c r="M513" s="104"/>
      <c r="O513" s="104"/>
    </row>
    <row r="514">
      <c r="M514" s="104"/>
      <c r="O514" s="104"/>
    </row>
    <row r="515">
      <c r="M515" s="104"/>
      <c r="O515" s="104"/>
    </row>
    <row r="516">
      <c r="M516" s="104"/>
      <c r="O516" s="104"/>
    </row>
    <row r="517">
      <c r="M517" s="104"/>
      <c r="O517" s="104"/>
    </row>
    <row r="518">
      <c r="M518" s="104"/>
      <c r="O518" s="104"/>
    </row>
    <row r="519">
      <c r="M519" s="104"/>
      <c r="O519" s="104"/>
    </row>
    <row r="520">
      <c r="M520" s="104"/>
      <c r="O520" s="104"/>
    </row>
    <row r="521">
      <c r="M521" s="104"/>
      <c r="O521" s="104"/>
    </row>
    <row r="522">
      <c r="M522" s="104"/>
      <c r="O522" s="104"/>
    </row>
    <row r="523">
      <c r="M523" s="104"/>
      <c r="O523" s="104"/>
    </row>
    <row r="524">
      <c r="M524" s="104"/>
      <c r="O524" s="104"/>
    </row>
    <row r="525">
      <c r="M525" s="104"/>
      <c r="O525" s="104"/>
    </row>
    <row r="526">
      <c r="M526" s="104"/>
      <c r="O526" s="104"/>
    </row>
    <row r="527">
      <c r="M527" s="104"/>
      <c r="O527" s="104"/>
    </row>
    <row r="528">
      <c r="M528" s="104"/>
      <c r="O528" s="104"/>
    </row>
    <row r="529">
      <c r="M529" s="104"/>
      <c r="O529" s="104"/>
    </row>
    <row r="530">
      <c r="M530" s="104"/>
      <c r="O530" s="104"/>
    </row>
    <row r="531">
      <c r="M531" s="104"/>
      <c r="O531" s="104"/>
    </row>
    <row r="532">
      <c r="M532" s="104"/>
      <c r="O532" s="104"/>
    </row>
    <row r="533">
      <c r="M533" s="104"/>
      <c r="O533" s="104"/>
    </row>
    <row r="534">
      <c r="M534" s="104"/>
      <c r="O534" s="104"/>
    </row>
    <row r="535">
      <c r="M535" s="104"/>
      <c r="O535" s="104"/>
    </row>
    <row r="536">
      <c r="M536" s="104"/>
      <c r="O536" s="104"/>
    </row>
    <row r="537">
      <c r="M537" s="104"/>
      <c r="O537" s="104"/>
    </row>
    <row r="538">
      <c r="M538" s="104"/>
      <c r="O538" s="104"/>
    </row>
    <row r="539">
      <c r="M539" s="104"/>
      <c r="O539" s="104"/>
    </row>
    <row r="540">
      <c r="M540" s="104"/>
      <c r="O540" s="104"/>
    </row>
    <row r="541">
      <c r="M541" s="104"/>
      <c r="O541" s="104"/>
    </row>
    <row r="542">
      <c r="M542" s="104"/>
      <c r="O542" s="104"/>
    </row>
    <row r="543">
      <c r="M543" s="104"/>
      <c r="O543" s="104"/>
    </row>
    <row r="544">
      <c r="M544" s="104"/>
      <c r="O544" s="104"/>
    </row>
    <row r="545">
      <c r="M545" s="104"/>
      <c r="O545" s="104"/>
    </row>
    <row r="546">
      <c r="M546" s="104"/>
      <c r="O546" s="104"/>
    </row>
    <row r="547">
      <c r="M547" s="104"/>
      <c r="O547" s="104"/>
    </row>
    <row r="548">
      <c r="M548" s="104"/>
      <c r="O548" s="104"/>
    </row>
    <row r="549">
      <c r="M549" s="104"/>
      <c r="O549" s="104"/>
    </row>
    <row r="550">
      <c r="M550" s="104"/>
      <c r="O550" s="104"/>
    </row>
    <row r="551">
      <c r="M551" s="104"/>
      <c r="O551" s="104"/>
    </row>
    <row r="552">
      <c r="M552" s="104"/>
      <c r="O552" s="104"/>
    </row>
    <row r="553">
      <c r="M553" s="104"/>
      <c r="O553" s="104"/>
    </row>
    <row r="554">
      <c r="M554" s="104"/>
      <c r="O554" s="104"/>
    </row>
    <row r="555">
      <c r="M555" s="104"/>
      <c r="O555" s="104"/>
    </row>
    <row r="556">
      <c r="M556" s="104"/>
      <c r="O556" s="104"/>
    </row>
    <row r="557">
      <c r="M557" s="104"/>
      <c r="O557" s="104"/>
    </row>
    <row r="558">
      <c r="M558" s="104"/>
      <c r="O558" s="104"/>
    </row>
    <row r="559">
      <c r="M559" s="104"/>
      <c r="O559" s="104"/>
    </row>
    <row r="560">
      <c r="M560" s="104"/>
      <c r="O560" s="104"/>
    </row>
    <row r="561">
      <c r="M561" s="104"/>
      <c r="O561" s="104"/>
    </row>
    <row r="562">
      <c r="M562" s="104"/>
      <c r="O562" s="104"/>
    </row>
    <row r="563">
      <c r="M563" s="104"/>
      <c r="O563" s="104"/>
    </row>
    <row r="564">
      <c r="M564" s="104"/>
      <c r="O564" s="104"/>
    </row>
    <row r="565">
      <c r="M565" s="104"/>
      <c r="O565" s="104"/>
    </row>
    <row r="566">
      <c r="M566" s="104"/>
      <c r="O566" s="104"/>
    </row>
    <row r="567">
      <c r="M567" s="104"/>
      <c r="O567" s="104"/>
    </row>
    <row r="568">
      <c r="M568" s="104"/>
      <c r="O568" s="104"/>
    </row>
    <row r="569">
      <c r="M569" s="104"/>
      <c r="O569" s="104"/>
    </row>
    <row r="570">
      <c r="M570" s="104"/>
      <c r="O570" s="104"/>
    </row>
    <row r="571">
      <c r="M571" s="104"/>
      <c r="O571" s="104"/>
    </row>
    <row r="572">
      <c r="M572" s="104"/>
      <c r="O572" s="104"/>
    </row>
    <row r="573">
      <c r="M573" s="104"/>
      <c r="O573" s="104"/>
    </row>
    <row r="574">
      <c r="M574" s="104"/>
      <c r="O574" s="104"/>
    </row>
    <row r="575">
      <c r="M575" s="104"/>
      <c r="O575" s="104"/>
    </row>
    <row r="576">
      <c r="M576" s="104"/>
      <c r="O576" s="104"/>
    </row>
    <row r="577">
      <c r="M577" s="104"/>
      <c r="O577" s="104"/>
    </row>
    <row r="578">
      <c r="M578" s="104"/>
      <c r="O578" s="104"/>
    </row>
    <row r="579">
      <c r="M579" s="104"/>
      <c r="O579" s="104"/>
    </row>
    <row r="580">
      <c r="M580" s="104"/>
      <c r="O580" s="104"/>
    </row>
    <row r="581">
      <c r="M581" s="104"/>
      <c r="O581" s="104"/>
    </row>
    <row r="582">
      <c r="M582" s="104"/>
      <c r="O582" s="104"/>
    </row>
    <row r="583">
      <c r="M583" s="104"/>
      <c r="O583" s="104"/>
    </row>
    <row r="584">
      <c r="M584" s="104"/>
      <c r="O584" s="104"/>
    </row>
    <row r="585">
      <c r="M585" s="104"/>
      <c r="O585" s="104"/>
    </row>
    <row r="586">
      <c r="M586" s="104"/>
      <c r="O586" s="104"/>
    </row>
    <row r="587">
      <c r="M587" s="104"/>
      <c r="O587" s="104"/>
    </row>
    <row r="588">
      <c r="M588" s="104"/>
      <c r="O588" s="104"/>
    </row>
    <row r="589">
      <c r="M589" s="104"/>
      <c r="O589" s="104"/>
    </row>
    <row r="590">
      <c r="M590" s="104"/>
      <c r="O590" s="104"/>
    </row>
    <row r="591">
      <c r="M591" s="104"/>
      <c r="O591" s="104"/>
    </row>
    <row r="592">
      <c r="M592" s="104"/>
      <c r="O592" s="104"/>
    </row>
    <row r="593">
      <c r="M593" s="104"/>
      <c r="O593" s="104"/>
    </row>
    <row r="594">
      <c r="M594" s="104"/>
      <c r="O594" s="104"/>
    </row>
    <row r="595">
      <c r="M595" s="104"/>
      <c r="O595" s="104"/>
    </row>
    <row r="596">
      <c r="M596" s="104"/>
      <c r="O596" s="104"/>
    </row>
    <row r="597">
      <c r="M597" s="104"/>
      <c r="O597" s="104"/>
    </row>
    <row r="598">
      <c r="M598" s="104"/>
      <c r="O598" s="104"/>
    </row>
    <row r="599">
      <c r="M599" s="104"/>
      <c r="O599" s="104"/>
    </row>
    <row r="600">
      <c r="M600" s="104"/>
      <c r="O600" s="104"/>
    </row>
    <row r="601">
      <c r="M601" s="104"/>
      <c r="O601" s="104"/>
    </row>
    <row r="602">
      <c r="M602" s="104"/>
      <c r="O602" s="104"/>
    </row>
    <row r="603">
      <c r="M603" s="104"/>
      <c r="O603" s="104"/>
    </row>
    <row r="604">
      <c r="M604" s="104"/>
      <c r="O604" s="104"/>
    </row>
    <row r="605">
      <c r="M605" s="104"/>
      <c r="O605" s="104"/>
    </row>
    <row r="606">
      <c r="M606" s="104"/>
      <c r="O606" s="104"/>
    </row>
    <row r="607">
      <c r="M607" s="104"/>
      <c r="O607" s="104"/>
    </row>
    <row r="608">
      <c r="M608" s="104"/>
      <c r="O608" s="104"/>
    </row>
    <row r="609">
      <c r="M609" s="104"/>
      <c r="O609" s="104"/>
    </row>
    <row r="610">
      <c r="M610" s="104"/>
      <c r="O610" s="104"/>
    </row>
    <row r="611">
      <c r="M611" s="104"/>
      <c r="O611" s="104"/>
    </row>
    <row r="612">
      <c r="M612" s="104"/>
      <c r="O612" s="104"/>
    </row>
    <row r="613">
      <c r="M613" s="104"/>
      <c r="O613" s="104"/>
    </row>
    <row r="614">
      <c r="M614" s="104"/>
      <c r="O614" s="104"/>
    </row>
    <row r="615">
      <c r="M615" s="104"/>
      <c r="O615" s="104"/>
    </row>
    <row r="616">
      <c r="M616" s="104"/>
      <c r="O616" s="104"/>
    </row>
    <row r="617">
      <c r="M617" s="104"/>
      <c r="O617" s="104"/>
    </row>
    <row r="618">
      <c r="M618" s="104"/>
      <c r="O618" s="104"/>
    </row>
    <row r="619">
      <c r="M619" s="104"/>
      <c r="O619" s="104"/>
    </row>
    <row r="620">
      <c r="M620" s="104"/>
      <c r="O620" s="104"/>
    </row>
    <row r="621">
      <c r="M621" s="104"/>
      <c r="O621" s="104"/>
    </row>
    <row r="622">
      <c r="M622" s="104"/>
      <c r="O622" s="104"/>
    </row>
    <row r="623">
      <c r="M623" s="104"/>
      <c r="O623" s="104"/>
    </row>
    <row r="624">
      <c r="M624" s="104"/>
      <c r="O624" s="104"/>
    </row>
    <row r="625">
      <c r="M625" s="104"/>
      <c r="O625" s="104"/>
    </row>
    <row r="626">
      <c r="M626" s="104"/>
      <c r="O626" s="104"/>
    </row>
    <row r="627">
      <c r="M627" s="104"/>
      <c r="O627" s="104"/>
    </row>
    <row r="628">
      <c r="M628" s="104"/>
      <c r="O628" s="104"/>
    </row>
    <row r="629">
      <c r="M629" s="104"/>
      <c r="O629" s="104"/>
    </row>
    <row r="630">
      <c r="M630" s="104"/>
      <c r="O630" s="104"/>
    </row>
    <row r="631">
      <c r="M631" s="104"/>
      <c r="O631" s="104"/>
    </row>
    <row r="632">
      <c r="M632" s="104"/>
      <c r="O632" s="104"/>
    </row>
    <row r="633">
      <c r="M633" s="104"/>
      <c r="O633" s="104"/>
    </row>
    <row r="634">
      <c r="M634" s="104"/>
      <c r="O634" s="104"/>
    </row>
    <row r="635">
      <c r="M635" s="104"/>
      <c r="O635" s="104"/>
    </row>
    <row r="636">
      <c r="M636" s="104"/>
      <c r="O636" s="104"/>
    </row>
    <row r="637">
      <c r="M637" s="104"/>
      <c r="O637" s="104"/>
    </row>
    <row r="638">
      <c r="M638" s="104"/>
      <c r="O638" s="104"/>
    </row>
    <row r="639">
      <c r="M639" s="104"/>
      <c r="O639" s="104"/>
    </row>
    <row r="640">
      <c r="M640" s="104"/>
      <c r="O640" s="104"/>
    </row>
    <row r="641">
      <c r="M641" s="104"/>
      <c r="O641" s="104"/>
    </row>
    <row r="642">
      <c r="M642" s="104"/>
      <c r="O642" s="104"/>
    </row>
    <row r="643">
      <c r="M643" s="104"/>
      <c r="O643" s="104"/>
    </row>
    <row r="644">
      <c r="M644" s="104"/>
      <c r="O644" s="104"/>
    </row>
    <row r="645">
      <c r="M645" s="104"/>
      <c r="O645" s="104"/>
    </row>
    <row r="646">
      <c r="M646" s="104"/>
      <c r="O646" s="104"/>
    </row>
    <row r="647">
      <c r="M647" s="104"/>
      <c r="O647" s="104"/>
    </row>
    <row r="648">
      <c r="M648" s="104"/>
      <c r="O648" s="104"/>
    </row>
    <row r="649">
      <c r="M649" s="104"/>
      <c r="O649" s="104"/>
    </row>
    <row r="650">
      <c r="M650" s="104"/>
      <c r="O650" s="104"/>
    </row>
    <row r="651">
      <c r="M651" s="104"/>
      <c r="O651" s="104"/>
    </row>
    <row r="652">
      <c r="M652" s="104"/>
      <c r="O652" s="104"/>
    </row>
    <row r="653">
      <c r="M653" s="104"/>
      <c r="O653" s="104"/>
    </row>
    <row r="654">
      <c r="M654" s="104"/>
      <c r="O654" s="104"/>
    </row>
    <row r="655">
      <c r="M655" s="104"/>
      <c r="O655" s="104"/>
    </row>
    <row r="656">
      <c r="M656" s="104"/>
      <c r="O656" s="104"/>
    </row>
    <row r="657">
      <c r="M657" s="104"/>
      <c r="O657" s="104"/>
    </row>
    <row r="658">
      <c r="M658" s="104"/>
      <c r="O658" s="104"/>
    </row>
    <row r="659">
      <c r="M659" s="104"/>
      <c r="O659" s="104"/>
    </row>
    <row r="660">
      <c r="M660" s="104"/>
      <c r="O660" s="104"/>
    </row>
    <row r="661">
      <c r="M661" s="104"/>
      <c r="O661" s="104"/>
    </row>
    <row r="662">
      <c r="M662" s="104"/>
      <c r="O662" s="104"/>
    </row>
    <row r="663">
      <c r="M663" s="104"/>
      <c r="O663" s="104"/>
    </row>
    <row r="664">
      <c r="M664" s="104"/>
      <c r="O664" s="104"/>
    </row>
    <row r="665">
      <c r="M665" s="104"/>
      <c r="O665" s="104"/>
    </row>
    <row r="666">
      <c r="M666" s="104"/>
      <c r="O666" s="104"/>
    </row>
    <row r="667">
      <c r="M667" s="104"/>
      <c r="O667" s="104"/>
    </row>
    <row r="668">
      <c r="M668" s="104"/>
      <c r="O668" s="104"/>
    </row>
    <row r="669">
      <c r="M669" s="104"/>
      <c r="O669" s="104"/>
    </row>
    <row r="670">
      <c r="M670" s="104"/>
      <c r="O670" s="104"/>
    </row>
    <row r="671">
      <c r="M671" s="104"/>
      <c r="O671" s="104"/>
    </row>
    <row r="672">
      <c r="M672" s="104"/>
      <c r="O672" s="104"/>
    </row>
    <row r="673">
      <c r="M673" s="104"/>
      <c r="O673" s="104"/>
    </row>
    <row r="674">
      <c r="M674" s="104"/>
      <c r="O674" s="104"/>
    </row>
    <row r="675">
      <c r="M675" s="104"/>
      <c r="O675" s="104"/>
    </row>
    <row r="676">
      <c r="M676" s="104"/>
      <c r="O676" s="104"/>
    </row>
    <row r="677">
      <c r="M677" s="104"/>
      <c r="O677" s="104"/>
    </row>
    <row r="678">
      <c r="M678" s="104"/>
      <c r="O678" s="104"/>
    </row>
    <row r="679">
      <c r="M679" s="104"/>
      <c r="O679" s="104"/>
    </row>
    <row r="680">
      <c r="M680" s="104"/>
      <c r="O680" s="104"/>
    </row>
    <row r="681">
      <c r="M681" s="104"/>
      <c r="O681" s="104"/>
    </row>
    <row r="682">
      <c r="M682" s="104"/>
      <c r="O682" s="104"/>
    </row>
    <row r="683">
      <c r="M683" s="104"/>
      <c r="O683" s="104"/>
    </row>
    <row r="684">
      <c r="M684" s="104"/>
      <c r="O684" s="104"/>
    </row>
    <row r="685">
      <c r="M685" s="104"/>
      <c r="O685" s="104"/>
    </row>
    <row r="686">
      <c r="M686" s="104"/>
      <c r="O686" s="104"/>
    </row>
    <row r="687">
      <c r="M687" s="104"/>
      <c r="O687" s="104"/>
    </row>
    <row r="688">
      <c r="M688" s="104"/>
      <c r="O688" s="104"/>
    </row>
    <row r="689">
      <c r="M689" s="104"/>
      <c r="O689" s="104"/>
    </row>
    <row r="690">
      <c r="M690" s="104"/>
      <c r="O690" s="104"/>
    </row>
    <row r="691">
      <c r="M691" s="104"/>
      <c r="O691" s="104"/>
    </row>
    <row r="692">
      <c r="M692" s="104"/>
      <c r="O692" s="104"/>
    </row>
    <row r="693">
      <c r="M693" s="104"/>
      <c r="O693" s="104"/>
    </row>
    <row r="694">
      <c r="M694" s="104"/>
      <c r="O694" s="104"/>
    </row>
    <row r="695">
      <c r="M695" s="104"/>
      <c r="O695" s="104"/>
    </row>
    <row r="696">
      <c r="M696" s="104"/>
      <c r="O696" s="104"/>
    </row>
    <row r="697">
      <c r="M697" s="104"/>
      <c r="O697" s="104"/>
    </row>
    <row r="698">
      <c r="M698" s="104"/>
      <c r="O698" s="104"/>
    </row>
    <row r="699">
      <c r="M699" s="104"/>
      <c r="O699" s="104"/>
    </row>
    <row r="700">
      <c r="M700" s="104"/>
      <c r="O700" s="104"/>
    </row>
    <row r="701">
      <c r="M701" s="104"/>
      <c r="O701" s="104"/>
    </row>
    <row r="702">
      <c r="M702" s="104"/>
      <c r="O702" s="104"/>
    </row>
    <row r="703">
      <c r="M703" s="104"/>
      <c r="O703" s="104"/>
    </row>
    <row r="704">
      <c r="M704" s="104"/>
      <c r="O704" s="104"/>
    </row>
    <row r="705">
      <c r="M705" s="104"/>
      <c r="O705" s="104"/>
    </row>
    <row r="706">
      <c r="M706" s="104"/>
      <c r="O706" s="104"/>
    </row>
    <row r="707">
      <c r="M707" s="104"/>
      <c r="O707" s="104"/>
    </row>
    <row r="708">
      <c r="M708" s="104"/>
      <c r="O708" s="104"/>
    </row>
    <row r="709">
      <c r="M709" s="104"/>
      <c r="O709" s="104"/>
    </row>
    <row r="710">
      <c r="M710" s="104"/>
      <c r="O710" s="104"/>
    </row>
    <row r="711">
      <c r="M711" s="104"/>
      <c r="O711" s="104"/>
    </row>
    <row r="712">
      <c r="M712" s="104"/>
      <c r="O712" s="104"/>
    </row>
    <row r="713">
      <c r="M713" s="104"/>
      <c r="O713" s="104"/>
    </row>
    <row r="714">
      <c r="M714" s="104"/>
      <c r="O714" s="104"/>
    </row>
    <row r="715">
      <c r="M715" s="104"/>
      <c r="O715" s="104"/>
    </row>
    <row r="716">
      <c r="M716" s="104"/>
      <c r="O716" s="104"/>
    </row>
    <row r="717">
      <c r="M717" s="104"/>
      <c r="O717" s="104"/>
    </row>
    <row r="718">
      <c r="M718" s="104"/>
      <c r="O718" s="104"/>
    </row>
    <row r="719">
      <c r="M719" s="104"/>
      <c r="O719" s="104"/>
    </row>
    <row r="720">
      <c r="M720" s="104"/>
      <c r="O720" s="104"/>
    </row>
    <row r="721">
      <c r="M721" s="104"/>
      <c r="O721" s="104"/>
    </row>
    <row r="722">
      <c r="M722" s="104"/>
      <c r="O722" s="104"/>
    </row>
    <row r="723">
      <c r="M723" s="104"/>
      <c r="O723" s="104"/>
    </row>
    <row r="724">
      <c r="M724" s="104"/>
      <c r="O724" s="104"/>
    </row>
    <row r="725">
      <c r="M725" s="104"/>
      <c r="O725" s="104"/>
    </row>
    <row r="726">
      <c r="M726" s="104"/>
      <c r="O726" s="104"/>
    </row>
    <row r="727">
      <c r="M727" s="104"/>
      <c r="O727" s="104"/>
    </row>
    <row r="728">
      <c r="M728" s="104"/>
      <c r="O728" s="104"/>
    </row>
    <row r="729">
      <c r="M729" s="104"/>
      <c r="O729" s="104"/>
    </row>
    <row r="730">
      <c r="M730" s="104"/>
      <c r="O730" s="104"/>
    </row>
    <row r="731">
      <c r="M731" s="104"/>
      <c r="O731" s="104"/>
    </row>
    <row r="732">
      <c r="M732" s="104"/>
      <c r="O732" s="104"/>
    </row>
    <row r="733">
      <c r="M733" s="104"/>
      <c r="O733" s="104"/>
    </row>
    <row r="734">
      <c r="M734" s="104"/>
      <c r="O734" s="104"/>
    </row>
    <row r="735">
      <c r="M735" s="104"/>
      <c r="O735" s="104"/>
    </row>
    <row r="736">
      <c r="M736" s="104"/>
      <c r="O736" s="104"/>
    </row>
    <row r="737">
      <c r="M737" s="104"/>
      <c r="O737" s="104"/>
    </row>
    <row r="738">
      <c r="M738" s="104"/>
      <c r="O738" s="104"/>
    </row>
    <row r="739">
      <c r="M739" s="104"/>
      <c r="O739" s="104"/>
    </row>
    <row r="740">
      <c r="M740" s="104"/>
      <c r="O740" s="104"/>
    </row>
    <row r="741">
      <c r="M741" s="104"/>
      <c r="O741" s="104"/>
    </row>
    <row r="742">
      <c r="M742" s="104"/>
      <c r="O742" s="104"/>
    </row>
    <row r="743">
      <c r="M743" s="104"/>
      <c r="O743" s="104"/>
    </row>
    <row r="744">
      <c r="M744" s="104"/>
      <c r="O744" s="104"/>
    </row>
    <row r="745">
      <c r="M745" s="104"/>
      <c r="O745" s="104"/>
    </row>
    <row r="746">
      <c r="M746" s="104"/>
      <c r="O746" s="104"/>
    </row>
    <row r="747">
      <c r="M747" s="104"/>
      <c r="O747" s="104"/>
    </row>
    <row r="748">
      <c r="M748" s="104"/>
      <c r="O748" s="104"/>
    </row>
    <row r="749">
      <c r="M749" s="104"/>
      <c r="O749" s="104"/>
    </row>
    <row r="750">
      <c r="M750" s="104"/>
      <c r="O750" s="104"/>
    </row>
    <row r="751">
      <c r="M751" s="104"/>
      <c r="O751" s="104"/>
    </row>
    <row r="752">
      <c r="M752" s="104"/>
      <c r="O752" s="104"/>
    </row>
    <row r="753">
      <c r="M753" s="104"/>
      <c r="O753" s="104"/>
    </row>
    <row r="754">
      <c r="M754" s="104"/>
      <c r="O754" s="104"/>
    </row>
    <row r="755">
      <c r="M755" s="104"/>
      <c r="O755" s="104"/>
    </row>
    <row r="756">
      <c r="M756" s="104"/>
      <c r="O756" s="104"/>
    </row>
    <row r="757">
      <c r="M757" s="104"/>
      <c r="O757" s="104"/>
    </row>
    <row r="758">
      <c r="M758" s="104"/>
      <c r="O758" s="104"/>
    </row>
    <row r="759">
      <c r="M759" s="104"/>
      <c r="O759" s="104"/>
    </row>
    <row r="760">
      <c r="M760" s="104"/>
      <c r="O760" s="104"/>
    </row>
    <row r="761">
      <c r="M761" s="104"/>
      <c r="O761" s="104"/>
    </row>
    <row r="762">
      <c r="M762" s="104"/>
      <c r="O762" s="104"/>
    </row>
    <row r="763">
      <c r="M763" s="104"/>
      <c r="O763" s="104"/>
    </row>
    <row r="764">
      <c r="M764" s="104"/>
      <c r="O764" s="104"/>
    </row>
    <row r="765">
      <c r="M765" s="104"/>
      <c r="O765" s="104"/>
    </row>
    <row r="766">
      <c r="M766" s="104"/>
      <c r="O766" s="104"/>
    </row>
    <row r="767">
      <c r="M767" s="104"/>
      <c r="O767" s="104"/>
    </row>
    <row r="768">
      <c r="M768" s="104"/>
      <c r="O768" s="104"/>
    </row>
    <row r="769">
      <c r="M769" s="104"/>
      <c r="O769" s="104"/>
    </row>
    <row r="770">
      <c r="M770" s="104"/>
      <c r="O770" s="104"/>
    </row>
    <row r="771">
      <c r="M771" s="104"/>
      <c r="O771" s="104"/>
    </row>
    <row r="772">
      <c r="M772" s="104"/>
      <c r="O772" s="104"/>
    </row>
    <row r="773">
      <c r="M773" s="104"/>
      <c r="O773" s="104"/>
    </row>
    <row r="774">
      <c r="M774" s="104"/>
      <c r="O774" s="104"/>
    </row>
    <row r="775">
      <c r="M775" s="104"/>
      <c r="O775" s="104"/>
    </row>
    <row r="776">
      <c r="M776" s="104"/>
      <c r="O776" s="104"/>
    </row>
    <row r="777">
      <c r="M777" s="104"/>
      <c r="O777" s="104"/>
    </row>
    <row r="778">
      <c r="M778" s="104"/>
      <c r="O778" s="104"/>
    </row>
    <row r="779">
      <c r="M779" s="104"/>
      <c r="O779" s="104"/>
    </row>
    <row r="780">
      <c r="M780" s="104"/>
      <c r="O780" s="104"/>
    </row>
    <row r="781">
      <c r="M781" s="104"/>
      <c r="O781" s="104"/>
    </row>
    <row r="782">
      <c r="M782" s="104"/>
      <c r="O782" s="104"/>
    </row>
    <row r="783">
      <c r="M783" s="104"/>
      <c r="O783" s="104"/>
    </row>
    <row r="784">
      <c r="M784" s="104"/>
      <c r="O784" s="104"/>
    </row>
    <row r="785">
      <c r="M785" s="104"/>
      <c r="O785" s="104"/>
    </row>
    <row r="786">
      <c r="M786" s="104"/>
      <c r="O786" s="104"/>
    </row>
    <row r="787">
      <c r="M787" s="104"/>
      <c r="O787" s="104"/>
    </row>
    <row r="788">
      <c r="M788" s="104"/>
      <c r="O788" s="104"/>
    </row>
    <row r="789">
      <c r="M789" s="104"/>
      <c r="O789" s="104"/>
    </row>
    <row r="790">
      <c r="M790" s="104"/>
      <c r="O790" s="104"/>
    </row>
    <row r="791">
      <c r="M791" s="104"/>
      <c r="O791" s="104"/>
    </row>
    <row r="792">
      <c r="M792" s="104"/>
      <c r="O792" s="104"/>
    </row>
    <row r="793">
      <c r="M793" s="104"/>
      <c r="O793" s="104"/>
    </row>
    <row r="794">
      <c r="M794" s="104"/>
      <c r="O794" s="104"/>
    </row>
    <row r="795">
      <c r="M795" s="104"/>
      <c r="O795" s="104"/>
    </row>
    <row r="796">
      <c r="M796" s="104"/>
      <c r="O796" s="104"/>
    </row>
    <row r="797">
      <c r="M797" s="104"/>
      <c r="O797" s="104"/>
    </row>
    <row r="798">
      <c r="M798" s="104"/>
      <c r="O798" s="104"/>
    </row>
    <row r="799">
      <c r="M799" s="104"/>
      <c r="O799" s="104"/>
    </row>
    <row r="800">
      <c r="M800" s="104"/>
      <c r="O800" s="104"/>
    </row>
    <row r="801">
      <c r="M801" s="104"/>
      <c r="O801" s="104"/>
    </row>
    <row r="802">
      <c r="M802" s="104"/>
      <c r="O802" s="104"/>
    </row>
    <row r="803">
      <c r="M803" s="104"/>
      <c r="O803" s="104"/>
    </row>
    <row r="804">
      <c r="M804" s="104"/>
      <c r="O804" s="104"/>
    </row>
    <row r="805">
      <c r="M805" s="104"/>
      <c r="O805" s="104"/>
    </row>
    <row r="806">
      <c r="M806" s="104"/>
      <c r="O806" s="104"/>
    </row>
    <row r="807">
      <c r="M807" s="104"/>
      <c r="O807" s="104"/>
    </row>
    <row r="808">
      <c r="M808" s="104"/>
      <c r="O808" s="104"/>
    </row>
    <row r="809">
      <c r="M809" s="104"/>
      <c r="O809" s="104"/>
    </row>
    <row r="810">
      <c r="M810" s="104"/>
      <c r="O810" s="104"/>
    </row>
    <row r="811">
      <c r="M811" s="104"/>
      <c r="O811" s="104"/>
    </row>
    <row r="812">
      <c r="M812" s="104"/>
      <c r="O812" s="104"/>
    </row>
    <row r="813">
      <c r="M813" s="104"/>
      <c r="O813" s="104"/>
    </row>
    <row r="814">
      <c r="M814" s="104"/>
      <c r="O814" s="104"/>
    </row>
    <row r="815">
      <c r="M815" s="104"/>
      <c r="O815" s="104"/>
    </row>
    <row r="816">
      <c r="M816" s="104"/>
      <c r="O816" s="104"/>
    </row>
    <row r="817">
      <c r="M817" s="104"/>
      <c r="O817" s="104"/>
    </row>
    <row r="818">
      <c r="M818" s="104"/>
      <c r="O818" s="104"/>
    </row>
    <row r="819">
      <c r="M819" s="104"/>
      <c r="O819" s="104"/>
    </row>
    <row r="820">
      <c r="M820" s="104"/>
      <c r="O820" s="104"/>
    </row>
    <row r="821">
      <c r="M821" s="104"/>
      <c r="O821" s="104"/>
    </row>
    <row r="822">
      <c r="M822" s="104"/>
      <c r="O822" s="104"/>
    </row>
    <row r="823">
      <c r="M823" s="104"/>
      <c r="O823" s="104"/>
    </row>
    <row r="824">
      <c r="M824" s="104"/>
      <c r="O824" s="104"/>
    </row>
    <row r="825">
      <c r="M825" s="104"/>
      <c r="O825" s="104"/>
    </row>
    <row r="826">
      <c r="M826" s="104"/>
      <c r="O826" s="104"/>
    </row>
    <row r="827">
      <c r="M827" s="104"/>
      <c r="O827" s="104"/>
    </row>
    <row r="828">
      <c r="M828" s="104"/>
      <c r="O828" s="104"/>
    </row>
    <row r="829">
      <c r="M829" s="104"/>
      <c r="O829" s="104"/>
    </row>
    <row r="830">
      <c r="M830" s="104"/>
      <c r="O830" s="104"/>
    </row>
    <row r="831">
      <c r="M831" s="104"/>
      <c r="O831" s="104"/>
    </row>
    <row r="832">
      <c r="M832" s="104"/>
      <c r="O832" s="104"/>
    </row>
    <row r="833">
      <c r="M833" s="104"/>
      <c r="O833" s="104"/>
    </row>
    <row r="834">
      <c r="M834" s="104"/>
      <c r="O834" s="104"/>
    </row>
    <row r="835">
      <c r="M835" s="104"/>
      <c r="O835" s="104"/>
    </row>
    <row r="836">
      <c r="M836" s="104"/>
      <c r="O836" s="104"/>
    </row>
    <row r="837">
      <c r="M837" s="104"/>
      <c r="O837" s="104"/>
    </row>
    <row r="838">
      <c r="M838" s="104"/>
      <c r="O838" s="104"/>
    </row>
    <row r="839">
      <c r="M839" s="104"/>
      <c r="O839" s="104"/>
    </row>
    <row r="840">
      <c r="M840" s="104"/>
      <c r="O840" s="104"/>
    </row>
    <row r="841">
      <c r="M841" s="104"/>
      <c r="O841" s="104"/>
    </row>
    <row r="842">
      <c r="M842" s="104"/>
      <c r="O842" s="104"/>
    </row>
    <row r="843">
      <c r="M843" s="104"/>
      <c r="O843" s="104"/>
    </row>
    <row r="844">
      <c r="M844" s="104"/>
      <c r="O844" s="104"/>
    </row>
    <row r="845">
      <c r="M845" s="104"/>
      <c r="O845" s="104"/>
    </row>
    <row r="846">
      <c r="M846" s="104"/>
      <c r="O846" s="104"/>
    </row>
    <row r="847">
      <c r="M847" s="104"/>
      <c r="O847" s="104"/>
    </row>
    <row r="848">
      <c r="M848" s="104"/>
      <c r="O848" s="104"/>
    </row>
    <row r="849">
      <c r="M849" s="104"/>
      <c r="O849" s="104"/>
    </row>
    <row r="850">
      <c r="M850" s="104"/>
      <c r="O850" s="104"/>
    </row>
    <row r="851">
      <c r="M851" s="104"/>
      <c r="O851" s="104"/>
    </row>
    <row r="852">
      <c r="M852" s="104"/>
      <c r="O852" s="104"/>
    </row>
    <row r="853">
      <c r="M853" s="104"/>
      <c r="O853" s="104"/>
    </row>
    <row r="854">
      <c r="M854" s="104"/>
      <c r="O854" s="104"/>
    </row>
    <row r="855">
      <c r="M855" s="104"/>
      <c r="O855" s="104"/>
    </row>
    <row r="856">
      <c r="M856" s="104"/>
      <c r="O856" s="104"/>
    </row>
    <row r="857">
      <c r="M857" s="104"/>
      <c r="O857" s="104"/>
    </row>
    <row r="858">
      <c r="M858" s="104"/>
      <c r="O858" s="104"/>
    </row>
    <row r="859">
      <c r="M859" s="104"/>
      <c r="O859" s="104"/>
    </row>
    <row r="860">
      <c r="M860" s="104"/>
      <c r="O860" s="104"/>
    </row>
    <row r="861">
      <c r="M861" s="104"/>
      <c r="O861" s="104"/>
    </row>
    <row r="862">
      <c r="M862" s="104"/>
      <c r="O862" s="104"/>
    </row>
    <row r="863">
      <c r="M863" s="104"/>
      <c r="O863" s="104"/>
    </row>
    <row r="864">
      <c r="M864" s="104"/>
      <c r="O864" s="104"/>
    </row>
    <row r="865">
      <c r="M865" s="104"/>
      <c r="O865" s="104"/>
    </row>
    <row r="866">
      <c r="M866" s="104"/>
      <c r="O866" s="104"/>
    </row>
    <row r="867">
      <c r="M867" s="104"/>
      <c r="O867" s="104"/>
    </row>
    <row r="868">
      <c r="M868" s="104"/>
      <c r="O868" s="104"/>
    </row>
    <row r="869">
      <c r="M869" s="104"/>
      <c r="O869" s="104"/>
    </row>
    <row r="870">
      <c r="M870" s="104"/>
      <c r="O870" s="104"/>
    </row>
    <row r="871">
      <c r="M871" s="104"/>
      <c r="O871" s="104"/>
    </row>
    <row r="872">
      <c r="M872" s="104"/>
      <c r="O872" s="104"/>
    </row>
    <row r="873">
      <c r="M873" s="104"/>
      <c r="O873" s="104"/>
    </row>
    <row r="874">
      <c r="M874" s="104"/>
      <c r="O874" s="104"/>
    </row>
    <row r="875">
      <c r="M875" s="104"/>
      <c r="O875" s="104"/>
    </row>
    <row r="876">
      <c r="M876" s="104"/>
      <c r="O876" s="104"/>
    </row>
    <row r="877">
      <c r="M877" s="104"/>
      <c r="O877" s="104"/>
    </row>
    <row r="878">
      <c r="M878" s="104"/>
      <c r="O878" s="104"/>
    </row>
    <row r="879">
      <c r="M879" s="104"/>
      <c r="O879" s="104"/>
    </row>
    <row r="880">
      <c r="M880" s="104"/>
      <c r="O880" s="104"/>
    </row>
    <row r="881">
      <c r="M881" s="104"/>
      <c r="O881" s="104"/>
    </row>
    <row r="882">
      <c r="M882" s="104"/>
      <c r="O882" s="104"/>
    </row>
    <row r="883">
      <c r="M883" s="104"/>
      <c r="O883" s="104"/>
    </row>
    <row r="884">
      <c r="M884" s="104"/>
      <c r="O884" s="104"/>
    </row>
    <row r="885">
      <c r="M885" s="104"/>
      <c r="O885" s="104"/>
    </row>
    <row r="886">
      <c r="M886" s="104"/>
      <c r="O886" s="104"/>
    </row>
    <row r="887">
      <c r="M887" s="104"/>
      <c r="O887" s="104"/>
    </row>
    <row r="888">
      <c r="M888" s="104"/>
      <c r="O888" s="104"/>
    </row>
    <row r="889">
      <c r="M889" s="104"/>
      <c r="O889" s="104"/>
    </row>
    <row r="890">
      <c r="M890" s="104"/>
      <c r="O890" s="104"/>
    </row>
    <row r="891">
      <c r="M891" s="104"/>
      <c r="O891" s="104"/>
    </row>
    <row r="892">
      <c r="M892" s="104"/>
      <c r="O892" s="104"/>
    </row>
    <row r="893">
      <c r="M893" s="104"/>
      <c r="O893" s="104"/>
    </row>
    <row r="894">
      <c r="M894" s="104"/>
      <c r="O894" s="104"/>
    </row>
    <row r="895">
      <c r="M895" s="104"/>
      <c r="O895" s="104"/>
    </row>
    <row r="896">
      <c r="M896" s="104"/>
      <c r="O896" s="104"/>
    </row>
    <row r="897">
      <c r="M897" s="104"/>
      <c r="O897" s="104"/>
    </row>
    <row r="898">
      <c r="M898" s="104"/>
      <c r="O898" s="104"/>
    </row>
    <row r="899">
      <c r="M899" s="104"/>
      <c r="O899" s="104"/>
    </row>
    <row r="900">
      <c r="M900" s="104"/>
      <c r="O900" s="104"/>
    </row>
    <row r="901">
      <c r="M901" s="104"/>
      <c r="O901" s="104"/>
    </row>
    <row r="902">
      <c r="M902" s="104"/>
      <c r="O902" s="104"/>
    </row>
    <row r="903">
      <c r="M903" s="104"/>
      <c r="O903" s="104"/>
    </row>
    <row r="904">
      <c r="M904" s="104"/>
      <c r="O904" s="104"/>
    </row>
    <row r="905">
      <c r="M905" s="104"/>
      <c r="O905" s="104"/>
    </row>
    <row r="906">
      <c r="M906" s="104"/>
      <c r="O906" s="104"/>
    </row>
    <row r="907">
      <c r="M907" s="104"/>
      <c r="O907" s="104"/>
    </row>
    <row r="908">
      <c r="M908" s="104"/>
      <c r="O908" s="104"/>
    </row>
    <row r="909">
      <c r="M909" s="104"/>
      <c r="O909" s="104"/>
    </row>
    <row r="910">
      <c r="M910" s="104"/>
      <c r="O910" s="104"/>
    </row>
    <row r="911">
      <c r="M911" s="104"/>
      <c r="O911" s="104"/>
    </row>
    <row r="912">
      <c r="M912" s="104"/>
      <c r="O912" s="104"/>
    </row>
    <row r="913">
      <c r="M913" s="104"/>
      <c r="O913" s="104"/>
    </row>
    <row r="914">
      <c r="M914" s="104"/>
      <c r="O914" s="104"/>
    </row>
    <row r="915">
      <c r="M915" s="104"/>
      <c r="O915" s="104"/>
    </row>
    <row r="916">
      <c r="M916" s="104"/>
      <c r="O916" s="104"/>
    </row>
    <row r="917">
      <c r="M917" s="104"/>
      <c r="O917" s="104"/>
    </row>
    <row r="918">
      <c r="M918" s="104"/>
      <c r="O918" s="104"/>
    </row>
    <row r="919">
      <c r="M919" s="104"/>
      <c r="O919" s="104"/>
    </row>
    <row r="920">
      <c r="M920" s="104"/>
      <c r="O920" s="104"/>
    </row>
    <row r="921">
      <c r="M921" s="104"/>
      <c r="O921" s="104"/>
    </row>
    <row r="922">
      <c r="M922" s="104"/>
      <c r="O922" s="104"/>
    </row>
    <row r="923">
      <c r="M923" s="104"/>
      <c r="O923" s="104"/>
    </row>
    <row r="924">
      <c r="M924" s="104"/>
      <c r="O924" s="104"/>
    </row>
    <row r="925">
      <c r="M925" s="104"/>
      <c r="O925" s="104"/>
    </row>
    <row r="926">
      <c r="M926" s="104"/>
      <c r="O926" s="104"/>
    </row>
    <row r="927">
      <c r="M927" s="104"/>
      <c r="O927" s="104"/>
    </row>
    <row r="928">
      <c r="M928" s="104"/>
      <c r="O928" s="104"/>
    </row>
    <row r="929">
      <c r="M929" s="104"/>
      <c r="O929" s="104"/>
    </row>
    <row r="930">
      <c r="M930" s="104"/>
      <c r="O930" s="104"/>
    </row>
    <row r="931">
      <c r="M931" s="104"/>
      <c r="O931" s="104"/>
    </row>
    <row r="932">
      <c r="M932" s="104"/>
      <c r="O932" s="104"/>
    </row>
    <row r="933">
      <c r="M933" s="104"/>
      <c r="O933" s="104"/>
    </row>
    <row r="934">
      <c r="M934" s="104"/>
      <c r="O934" s="104"/>
    </row>
    <row r="935">
      <c r="M935" s="104"/>
      <c r="O935" s="104"/>
    </row>
    <row r="936">
      <c r="M936" s="104"/>
      <c r="O936" s="104"/>
    </row>
    <row r="937">
      <c r="M937" s="104"/>
      <c r="O937" s="104"/>
    </row>
    <row r="938">
      <c r="M938" s="104"/>
      <c r="O938" s="104"/>
    </row>
    <row r="939">
      <c r="M939" s="104"/>
      <c r="O939" s="104"/>
    </row>
    <row r="940">
      <c r="M940" s="104"/>
      <c r="O940" s="104"/>
    </row>
    <row r="941">
      <c r="M941" s="104"/>
      <c r="O941" s="104"/>
    </row>
    <row r="942">
      <c r="M942" s="104"/>
      <c r="O942" s="104"/>
    </row>
    <row r="943">
      <c r="M943" s="104"/>
      <c r="O943" s="104"/>
    </row>
    <row r="944">
      <c r="M944" s="104"/>
      <c r="O944" s="104"/>
    </row>
    <row r="945">
      <c r="M945" s="104"/>
      <c r="O945" s="104"/>
    </row>
    <row r="946">
      <c r="M946" s="104"/>
      <c r="O946" s="104"/>
    </row>
    <row r="947">
      <c r="M947" s="104"/>
      <c r="O947" s="104"/>
    </row>
    <row r="948">
      <c r="M948" s="104"/>
      <c r="O948" s="104"/>
    </row>
    <row r="949">
      <c r="M949" s="104"/>
      <c r="O949" s="104"/>
    </row>
    <row r="950">
      <c r="M950" s="104"/>
      <c r="O950" s="104"/>
    </row>
    <row r="951">
      <c r="M951" s="104"/>
      <c r="O951" s="104"/>
    </row>
    <row r="952">
      <c r="M952" s="104"/>
      <c r="O952" s="104"/>
    </row>
    <row r="953">
      <c r="M953" s="104"/>
      <c r="O953" s="104"/>
    </row>
    <row r="954">
      <c r="M954" s="104"/>
      <c r="O954" s="104"/>
    </row>
    <row r="955">
      <c r="M955" s="104"/>
      <c r="O955" s="104"/>
    </row>
    <row r="956">
      <c r="M956" s="104"/>
      <c r="O956" s="104"/>
    </row>
    <row r="957">
      <c r="M957" s="104"/>
      <c r="O957" s="104"/>
    </row>
    <row r="958">
      <c r="M958" s="104"/>
      <c r="O958" s="104"/>
    </row>
    <row r="959">
      <c r="M959" s="104"/>
      <c r="O959" s="104"/>
    </row>
    <row r="960">
      <c r="M960" s="104"/>
      <c r="O960" s="104"/>
    </row>
    <row r="961">
      <c r="M961" s="104"/>
      <c r="O961" s="104"/>
    </row>
    <row r="962">
      <c r="M962" s="104"/>
      <c r="O962" s="104"/>
    </row>
    <row r="963">
      <c r="M963" s="104"/>
      <c r="O963" s="104"/>
    </row>
    <row r="964">
      <c r="M964" s="104"/>
      <c r="O964" s="104"/>
    </row>
    <row r="965">
      <c r="M965" s="104"/>
      <c r="O965" s="104"/>
    </row>
  </sheetData>
  <mergeCells count="4">
    <mergeCell ref="Q9:R9"/>
    <mergeCell ref="A11:B11"/>
    <mergeCell ref="Q22:R22"/>
    <mergeCell ref="A27:B27"/>
  </mergeCells>
  <conditionalFormatting sqref="S13:AE13 C15:P15 Q21:R21 S26:AE26 C31:P31 Q33:R33 C37:G37 S38:AE38 C43:F43 C48:D48 F48:O48 C59:F59">
    <cfRule type="cellIs" dxfId="0" priority="1" operator="lessThan">
      <formula>0.05</formula>
    </cfRule>
  </conditionalFormatting>
  <conditionalFormatting sqref="Q1:AE1 S9:AE9 C11:P11 Q17 S17:U17 S22:AE22 C27:P27 Q29 S29:U29 S34:AE34 C39:F39 C44:O44 C55:D55 F55">
    <cfRule type="cellIs" dxfId="1" priority="2" operator="between">
      <formula>0.5</formula>
      <formula>0.7</formula>
    </cfRule>
  </conditionalFormatting>
  <conditionalFormatting sqref="Q1:AE1 S9:AE9 C11:P11 Q17 S17:U17 S22:AE22 C27:P27 Q29 S29:U29 S34:AE34 C39:F39 C44:O44 C55:D55 F55">
    <cfRule type="cellIs" dxfId="1" priority="3" operator="between">
      <formula>-0.5</formula>
      <formula>-0.7</formula>
    </cfRule>
  </conditionalFormatting>
  <conditionalFormatting sqref="S13:AE13 C15:P15 Q21:R21 S26:AE26 C31:P31 Q33:R33 C37:G37 S38:AE38 C43:F43 C48:D48 F48:O48 C59:F59">
    <cfRule type="cellIs" dxfId="2" priority="4" operator="lessThan">
      <formula>0.1</formula>
    </cfRule>
  </conditionalFormatting>
  <conditionalFormatting sqref="Q1:AE1 S9:AE9 C11:P11 Q17 S17:U17 S22:AE22 C27:P27 Q29 S29:U29 S34:AE34 C39:F39 C44:O44 C55:D55 F55">
    <cfRule type="cellIs" dxfId="0" priority="5" operator="greaterThan">
      <formula>0.7</formula>
    </cfRule>
  </conditionalFormatting>
  <conditionalFormatting sqref="Q1:AE1 S9:AE9 C11:P11 Q17 S17:U17 S22:AE22 C27:P27 Q29 S29:U29 S34:AE34 C39:F39 C44:O44 C55:D55 F55">
    <cfRule type="cellIs" dxfId="0" priority="6" operator="lessThan">
      <formula>-0.7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99" t="s">
        <v>124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6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100" t="s">
        <v>30</v>
      </c>
      <c r="N1" s="5" t="s">
        <v>31</v>
      </c>
      <c r="O1" s="100" t="s">
        <v>32</v>
      </c>
      <c r="P1" s="5"/>
    </row>
    <row r="2">
      <c r="A2" s="12" t="s">
        <v>39</v>
      </c>
      <c r="B2" s="89">
        <v>0.41048383499999996</v>
      </c>
      <c r="C2" s="5">
        <v>2.3</v>
      </c>
      <c r="D2" s="5">
        <v>7.94</v>
      </c>
      <c r="E2" s="5">
        <v>0.4895</v>
      </c>
      <c r="F2" s="5">
        <v>0.929559623328233</v>
      </c>
      <c r="G2" s="5">
        <v>0.779358622035616</v>
      </c>
      <c r="H2" s="65">
        <v>1.26618820336586</v>
      </c>
      <c r="I2" s="5">
        <v>0.6155156239521712</v>
      </c>
      <c r="J2" s="5">
        <v>0.51</v>
      </c>
      <c r="K2" s="5">
        <v>2.4699999999999998</v>
      </c>
      <c r="L2" s="5">
        <v>0.226579566520126</v>
      </c>
      <c r="M2" s="100">
        <v>0.3396</v>
      </c>
      <c r="N2" s="5">
        <v>0.45</v>
      </c>
      <c r="O2" s="100">
        <v>0.7546666666666667</v>
      </c>
      <c r="P2" s="5"/>
      <c r="Q2" s="3" t="s">
        <v>2</v>
      </c>
      <c r="R2" s="99" t="s">
        <v>129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65" t="s">
        <v>25</v>
      </c>
      <c r="Y2" s="5" t="s">
        <v>26</v>
      </c>
      <c r="Z2" s="5" t="s">
        <v>27</v>
      </c>
      <c r="AA2" s="5" t="s">
        <v>28</v>
      </c>
      <c r="AB2" s="5" t="s">
        <v>29</v>
      </c>
      <c r="AC2" s="5" t="s">
        <v>30</v>
      </c>
      <c r="AD2" s="5" t="s">
        <v>31</v>
      </c>
      <c r="AE2" s="5" t="s">
        <v>32</v>
      </c>
    </row>
    <row r="3">
      <c r="A3" s="15" t="s">
        <v>40</v>
      </c>
      <c r="B3" s="88">
        <v>0.83202225234</v>
      </c>
      <c r="C3" s="5">
        <v>2.41</v>
      </c>
      <c r="D3" s="5">
        <v>4.3</v>
      </c>
      <c r="E3" s="5">
        <v>0.5294</v>
      </c>
      <c r="F3" s="5">
        <v>1.58604623037888</v>
      </c>
      <c r="G3" s="5">
        <v>1.3696867805237</v>
      </c>
      <c r="H3" s="65">
        <v>2.39039516823275</v>
      </c>
      <c r="I3" s="5">
        <v>0.5729959626450916</v>
      </c>
      <c r="J3" s="5">
        <v>0.4</v>
      </c>
      <c r="K3" s="5">
        <v>2.81</v>
      </c>
      <c r="L3" s="5">
        <v>0.399173069474262</v>
      </c>
      <c r="M3" s="100">
        <v>0.395406640227753</v>
      </c>
      <c r="N3" s="5">
        <v>0.3585</v>
      </c>
      <c r="O3" s="100">
        <v>1.1029473925460336</v>
      </c>
      <c r="P3" s="5"/>
      <c r="Q3" s="18" t="s">
        <v>43</v>
      </c>
      <c r="R3" s="90">
        <v>0.67463430052</v>
      </c>
      <c r="S3" s="5">
        <v>2.64</v>
      </c>
      <c r="T3" s="5">
        <v>12.07</v>
      </c>
      <c r="U3" s="5">
        <v>0.6476</v>
      </c>
      <c r="V3" s="5">
        <v>1.56997187022648</v>
      </c>
      <c r="W3" s="5">
        <v>1.91938323501156</v>
      </c>
      <c r="X3" s="65">
        <v>2.82495665736074</v>
      </c>
      <c r="Y3" s="5">
        <v>0.6794381181071903</v>
      </c>
      <c r="Z3" s="5">
        <v>2.02</v>
      </c>
      <c r="AA3" s="5">
        <v>4.66</v>
      </c>
      <c r="AB3" s="5">
        <v>2.27374163586703</v>
      </c>
      <c r="AC3" s="5">
        <v>1.04969333596971</v>
      </c>
      <c r="AD3" s="5">
        <v>1.82181566789692</v>
      </c>
      <c r="AE3" s="5">
        <v>0.5761797718983623</v>
      </c>
    </row>
    <row r="4">
      <c r="A4" s="15" t="s">
        <v>41</v>
      </c>
      <c r="B4" s="88">
        <v>0.7349059194</v>
      </c>
      <c r="C4" s="5">
        <v>2.17</v>
      </c>
      <c r="D4" s="5">
        <v>11.55</v>
      </c>
      <c r="E4" s="5">
        <v>0.6146</v>
      </c>
      <c r="F4" s="5">
        <v>1.03387649198708</v>
      </c>
      <c r="G4" s="5">
        <v>0.703801867894821</v>
      </c>
      <c r="H4" s="65">
        <v>1.02688936346848</v>
      </c>
      <c r="I4" s="5">
        <v>0.6853726340271165</v>
      </c>
      <c r="J4" s="5">
        <v>1.61</v>
      </c>
      <c r="K4" s="5">
        <v>3.7800000000000002</v>
      </c>
      <c r="L4" s="5">
        <v>1.59188470064508</v>
      </c>
      <c r="M4" s="100">
        <v>0.543848729017897</v>
      </c>
      <c r="N4" s="5">
        <v>0.612335485583232</v>
      </c>
      <c r="O4" s="100">
        <v>0.8881548461949689</v>
      </c>
      <c r="P4" s="5"/>
      <c r="Q4" s="15" t="s">
        <v>44</v>
      </c>
      <c r="R4" s="88">
        <v>0.88139379041</v>
      </c>
      <c r="S4" s="5">
        <v>2.28</v>
      </c>
      <c r="T4" s="5">
        <v>17.19</v>
      </c>
      <c r="U4" s="5">
        <v>0.6462</v>
      </c>
      <c r="V4" s="5">
        <v>2.40992717124794</v>
      </c>
      <c r="W4" s="5">
        <v>1.37685431443125</v>
      </c>
      <c r="X4" s="65">
        <v>2.0053800377579</v>
      </c>
      <c r="Y4" s="5">
        <v>0.6865802433989676</v>
      </c>
      <c r="Z4" s="5">
        <v>1.61</v>
      </c>
      <c r="AA4" s="5">
        <v>3.8899999999999997</v>
      </c>
      <c r="AB4" s="5">
        <v>0.51324989063471</v>
      </c>
      <c r="AC4" s="5">
        <v>0.645892258055499</v>
      </c>
      <c r="AD4" s="5">
        <v>0.890361060196819</v>
      </c>
      <c r="AE4" s="5">
        <v>0.7254273428273257</v>
      </c>
    </row>
    <row r="5">
      <c r="A5" s="18" t="s">
        <v>43</v>
      </c>
      <c r="B5" s="90">
        <v>0.67463430052</v>
      </c>
      <c r="C5" s="5">
        <v>2.64</v>
      </c>
      <c r="D5" s="5">
        <v>12.07</v>
      </c>
      <c r="E5" s="5">
        <v>0.6476</v>
      </c>
      <c r="F5" s="5">
        <v>1.56997187022648</v>
      </c>
      <c r="G5" s="5">
        <v>1.91938323501156</v>
      </c>
      <c r="H5" s="65">
        <v>2.82495665736074</v>
      </c>
      <c r="I5" s="5">
        <v>0.6794381181071903</v>
      </c>
      <c r="J5" s="5">
        <v>2.02</v>
      </c>
      <c r="K5" s="5">
        <v>4.66</v>
      </c>
      <c r="L5" s="5">
        <v>2.27374163586703</v>
      </c>
      <c r="M5" s="100">
        <v>1.04969333596971</v>
      </c>
      <c r="N5" s="5">
        <v>1.82181566789692</v>
      </c>
      <c r="O5" s="100">
        <v>0.5761797718983623</v>
      </c>
      <c r="P5" s="5"/>
      <c r="Q5" s="21" t="s">
        <v>45</v>
      </c>
      <c r="R5" s="88">
        <v>0.8264934939399999</v>
      </c>
      <c r="S5" s="5">
        <v>2.45</v>
      </c>
      <c r="T5" s="5">
        <v>18.86</v>
      </c>
      <c r="U5" s="5">
        <v>0.6633</v>
      </c>
      <c r="V5" s="5">
        <v>1.58738036682583</v>
      </c>
      <c r="W5" s="5">
        <v>1.49754338589915</v>
      </c>
      <c r="X5" s="65">
        <v>2.19862348259156</v>
      </c>
      <c r="Y5" s="5">
        <v>0.6811277136610797</v>
      </c>
      <c r="Z5" s="5">
        <v>0.52</v>
      </c>
      <c r="AA5" s="5">
        <v>2.97</v>
      </c>
      <c r="AB5" s="5">
        <v>0.863432862244684</v>
      </c>
      <c r="AC5" s="5">
        <v>0.387025365366379</v>
      </c>
      <c r="AD5" s="5">
        <v>0.458528235494008</v>
      </c>
      <c r="AE5" s="5">
        <v>0.8440600499757808</v>
      </c>
    </row>
    <row r="6">
      <c r="A6" s="15" t="s">
        <v>44</v>
      </c>
      <c r="B6" s="88">
        <v>0.88139379041</v>
      </c>
      <c r="C6" s="5">
        <v>2.28</v>
      </c>
      <c r="D6" s="5">
        <v>17.19</v>
      </c>
      <c r="E6" s="5">
        <v>0.6462</v>
      </c>
      <c r="F6" s="5">
        <v>2.40992717124794</v>
      </c>
      <c r="G6" s="5">
        <v>1.37685431443125</v>
      </c>
      <c r="H6" s="65">
        <v>2.0053800377579</v>
      </c>
      <c r="I6" s="5">
        <v>0.6865802433989676</v>
      </c>
      <c r="J6" s="5">
        <v>1.61</v>
      </c>
      <c r="K6" s="5">
        <v>3.8899999999999997</v>
      </c>
      <c r="L6" s="5">
        <v>0.51324989063471</v>
      </c>
      <c r="M6" s="100">
        <v>0.645892258055499</v>
      </c>
      <c r="N6" s="5">
        <v>0.890361060196819</v>
      </c>
      <c r="O6" s="100">
        <v>0.7254273428273257</v>
      </c>
      <c r="P6" s="5"/>
      <c r="Q6" s="23" t="s">
        <v>46</v>
      </c>
      <c r="R6" s="88">
        <v>0.73675270523</v>
      </c>
      <c r="S6" s="5">
        <v>2.3</v>
      </c>
      <c r="T6" s="5">
        <v>10.37</v>
      </c>
      <c r="U6" s="5">
        <v>0.5949</v>
      </c>
      <c r="V6" s="5">
        <v>1.29090854519365</v>
      </c>
      <c r="W6" s="5">
        <v>1.13236027034631</v>
      </c>
      <c r="X6" s="65">
        <v>1.68283568707555</v>
      </c>
      <c r="Y6" s="5">
        <v>0.6728881964193058</v>
      </c>
      <c r="Z6" s="5">
        <v>0.21</v>
      </c>
      <c r="AA6" s="5">
        <v>2.51</v>
      </c>
      <c r="AB6" s="5">
        <v>0.153755811899208</v>
      </c>
      <c r="AC6" s="5">
        <v>0.052892228605656</v>
      </c>
      <c r="AD6" s="5">
        <v>0.0529486833020296</v>
      </c>
      <c r="AE6" s="5">
        <v>0.9989337846976936</v>
      </c>
    </row>
    <row r="7">
      <c r="A7" s="21" t="s">
        <v>45</v>
      </c>
      <c r="B7" s="88">
        <v>0.8264934939399999</v>
      </c>
      <c r="C7" s="5">
        <v>2.45</v>
      </c>
      <c r="D7" s="5">
        <v>18.86</v>
      </c>
      <c r="E7" s="5">
        <v>0.6633</v>
      </c>
      <c r="F7" s="5">
        <v>1.58738036682583</v>
      </c>
      <c r="G7" s="5">
        <v>1.49754338589915</v>
      </c>
      <c r="H7" s="65">
        <v>2.19862348259156</v>
      </c>
      <c r="I7" s="5">
        <v>0.6811277136610797</v>
      </c>
      <c r="J7" s="5">
        <v>0.52</v>
      </c>
      <c r="K7" s="5">
        <v>2.97</v>
      </c>
      <c r="L7" s="5">
        <v>0.863432862244684</v>
      </c>
      <c r="M7" s="100">
        <v>0.387025365366379</v>
      </c>
      <c r="N7" s="5">
        <v>0.458528235494008</v>
      </c>
      <c r="O7" s="100">
        <v>0.8440600499757808</v>
      </c>
      <c r="P7" s="5"/>
      <c r="Q7" s="21" t="s">
        <v>47</v>
      </c>
      <c r="R7" s="88">
        <v>0.77332027751</v>
      </c>
      <c r="S7" s="5">
        <v>2.28</v>
      </c>
      <c r="T7" s="5">
        <v>13.01</v>
      </c>
      <c r="U7" s="5">
        <v>0.6074</v>
      </c>
      <c r="V7" s="5">
        <v>1.18170805840538</v>
      </c>
      <c r="W7" s="5">
        <v>0.988080907379795</v>
      </c>
      <c r="X7" s="65">
        <v>1.4450781799462</v>
      </c>
      <c r="Y7" s="5">
        <v>0.6837560217098988</v>
      </c>
      <c r="Z7" s="5">
        <v>3.09</v>
      </c>
      <c r="AA7" s="5">
        <v>5.369999999999999</v>
      </c>
      <c r="AB7" s="5">
        <v>4.31949286427651</v>
      </c>
      <c r="AC7" s="5">
        <v>1.01984695007325</v>
      </c>
      <c r="AD7" s="5">
        <v>1.29368117688371</v>
      </c>
      <c r="AE7" s="5">
        <v>0.7883294340958977</v>
      </c>
    </row>
    <row r="8">
      <c r="A8" s="23" t="s">
        <v>46</v>
      </c>
      <c r="B8" s="88">
        <v>0.73675270523</v>
      </c>
      <c r="C8" s="5">
        <v>2.3</v>
      </c>
      <c r="D8" s="5">
        <v>10.37</v>
      </c>
      <c r="E8" s="5">
        <v>0.5949</v>
      </c>
      <c r="F8" s="5">
        <v>1.29090854519365</v>
      </c>
      <c r="G8" s="5">
        <v>1.13236027034631</v>
      </c>
      <c r="H8" s="65">
        <v>1.68283568707555</v>
      </c>
      <c r="I8" s="5">
        <v>0.6728881964193058</v>
      </c>
      <c r="J8" s="5">
        <v>0.21</v>
      </c>
      <c r="K8" s="5">
        <v>2.51</v>
      </c>
      <c r="L8" s="5">
        <v>0.153755811899208</v>
      </c>
      <c r="M8" s="100">
        <v>0.052892228605656</v>
      </c>
      <c r="N8" s="5">
        <v>0.0529486833020296</v>
      </c>
      <c r="O8" s="100">
        <v>0.9989337846976936</v>
      </c>
      <c r="P8" s="5"/>
      <c r="S8" s="85" t="s">
        <v>20</v>
      </c>
      <c r="T8" s="85" t="s">
        <v>21</v>
      </c>
      <c r="U8" s="85" t="s">
        <v>22</v>
      </c>
      <c r="V8" s="85" t="s">
        <v>23</v>
      </c>
      <c r="W8" s="85" t="s">
        <v>24</v>
      </c>
      <c r="X8" s="102" t="s">
        <v>25</v>
      </c>
      <c r="Y8" s="103" t="s">
        <v>26</v>
      </c>
    </row>
    <row r="9">
      <c r="A9" s="21" t="s">
        <v>47</v>
      </c>
      <c r="B9" s="88">
        <v>0.77332027751</v>
      </c>
      <c r="C9" s="5">
        <v>2.28</v>
      </c>
      <c r="D9" s="5">
        <v>13.01</v>
      </c>
      <c r="E9" s="5">
        <v>0.6074</v>
      </c>
      <c r="F9" s="5">
        <v>1.18170805840538</v>
      </c>
      <c r="G9" s="5">
        <v>0.988080907379795</v>
      </c>
      <c r="H9" s="65">
        <v>1.4450781799462</v>
      </c>
      <c r="I9" s="5">
        <v>0.6837560217098988</v>
      </c>
      <c r="J9" s="5">
        <v>3.09</v>
      </c>
      <c r="K9" s="5">
        <v>5.369999999999999</v>
      </c>
      <c r="L9" s="5">
        <v>4.31949286427651</v>
      </c>
      <c r="M9" s="100">
        <v>1.01984695007325</v>
      </c>
      <c r="N9" s="5">
        <v>1.29368117688371</v>
      </c>
      <c r="O9" s="100">
        <v>0.7883294340958977</v>
      </c>
      <c r="P9" s="5"/>
      <c r="Q9" s="78" t="s">
        <v>109</v>
      </c>
      <c r="R9" s="79"/>
      <c r="S9" s="80">
        <f t="shared" ref="S9:AE9" si="1">CORREL($R3:$R7,S3:S7)</f>
        <v>-0.601068448</v>
      </c>
      <c r="T9" s="80">
        <f t="shared" si="1"/>
        <v>0.8045206675</v>
      </c>
      <c r="U9" s="80">
        <f t="shared" si="1"/>
        <v>0.3242906172</v>
      </c>
      <c r="V9" s="80">
        <f t="shared" si="1"/>
        <v>0.656979035</v>
      </c>
      <c r="W9" s="80">
        <f t="shared" si="1"/>
        <v>-0.3333829556</v>
      </c>
      <c r="X9" s="80">
        <f t="shared" si="1"/>
        <v>-0.3517824852</v>
      </c>
      <c r="Y9" s="80">
        <f t="shared" si="1"/>
        <v>0.6474744446</v>
      </c>
      <c r="Z9" s="80">
        <f t="shared" si="1"/>
        <v>-0.1186007862</v>
      </c>
      <c r="AA9" s="80">
        <f t="shared" si="1"/>
        <v>-0.1976876694</v>
      </c>
      <c r="AB9" s="80">
        <f t="shared" si="1"/>
        <v>-0.3136406981</v>
      </c>
      <c r="AC9" s="80">
        <f t="shared" si="1"/>
        <v>-0.2329640346</v>
      </c>
      <c r="AD9" s="80">
        <f t="shared" si="1"/>
        <v>-0.3830212531</v>
      </c>
      <c r="AE9" s="80">
        <f t="shared" si="1"/>
        <v>0.1906949836</v>
      </c>
    </row>
    <row r="10">
      <c r="C10" s="85"/>
      <c r="D10" s="85"/>
      <c r="E10" s="85"/>
      <c r="F10" s="85"/>
      <c r="G10" s="85"/>
      <c r="H10" s="102"/>
      <c r="M10" s="104"/>
      <c r="O10" s="104"/>
      <c r="Q10" s="81" t="s">
        <v>110</v>
      </c>
      <c r="R10" s="82"/>
      <c r="S10" s="83">
        <v>5.0</v>
      </c>
      <c r="T10" s="83">
        <v>5.0</v>
      </c>
      <c r="U10" s="83">
        <v>5.0</v>
      </c>
      <c r="V10" s="83">
        <v>5.0</v>
      </c>
      <c r="W10" s="83">
        <v>5.0</v>
      </c>
      <c r="X10" s="83">
        <v>5.0</v>
      </c>
      <c r="Y10" s="83">
        <v>5.0</v>
      </c>
      <c r="Z10" s="83">
        <v>5.0</v>
      </c>
      <c r="AA10" s="83">
        <v>5.0</v>
      </c>
      <c r="AB10" s="83">
        <v>5.0</v>
      </c>
      <c r="AC10" s="83">
        <v>5.0</v>
      </c>
      <c r="AD10" s="83">
        <v>5.0</v>
      </c>
      <c r="AE10" s="83">
        <v>5.0</v>
      </c>
    </row>
    <row r="11">
      <c r="A11" s="78" t="s">
        <v>109</v>
      </c>
      <c r="B11" s="79"/>
      <c r="C11" s="87">
        <f t="shared" ref="C11:O11" si="2">CORREL($B$2:$B$9,C2:C9)</f>
        <v>0.004940805606</v>
      </c>
      <c r="D11" s="87">
        <f t="shared" si="2"/>
        <v>0.4148316571</v>
      </c>
      <c r="E11" s="87">
        <f t="shared" si="2"/>
        <v>0.6258877414</v>
      </c>
      <c r="F11" s="87">
        <f t="shared" si="2"/>
        <v>0.6667690853</v>
      </c>
      <c r="G11" s="87">
        <f t="shared" si="2"/>
        <v>0.3752795913</v>
      </c>
      <c r="H11" s="87">
        <f t="shared" si="2"/>
        <v>0.3560320652</v>
      </c>
      <c r="I11" s="87">
        <f t="shared" si="2"/>
        <v>0.2681050115</v>
      </c>
      <c r="J11" s="87">
        <f t="shared" si="2"/>
        <v>0.1605295404</v>
      </c>
      <c r="K11" s="87">
        <f t="shared" si="2"/>
        <v>0.2550801931</v>
      </c>
      <c r="L11" s="87">
        <f t="shared" si="2"/>
        <v>0.1100606928</v>
      </c>
      <c r="M11" s="87">
        <f t="shared" si="2"/>
        <v>0.1124395706</v>
      </c>
      <c r="N11" s="87">
        <f t="shared" si="2"/>
        <v>0.01381397198</v>
      </c>
      <c r="O11" s="87">
        <f t="shared" si="2"/>
        <v>0.3029337494</v>
      </c>
      <c r="P11" s="24"/>
      <c r="Q11" s="82" t="s">
        <v>111</v>
      </c>
      <c r="R11" s="82"/>
      <c r="S11" s="80">
        <f t="shared" ref="S11:AE11" si="3">S10-2</f>
        <v>3</v>
      </c>
      <c r="T11" s="80">
        <f t="shared" si="3"/>
        <v>3</v>
      </c>
      <c r="U11" s="80">
        <f t="shared" si="3"/>
        <v>3</v>
      </c>
      <c r="V11" s="80">
        <f t="shared" si="3"/>
        <v>3</v>
      </c>
      <c r="W11" s="80">
        <f t="shared" si="3"/>
        <v>3</v>
      </c>
      <c r="X11" s="80">
        <f t="shared" si="3"/>
        <v>3</v>
      </c>
      <c r="Y11" s="80">
        <f t="shared" si="3"/>
        <v>3</v>
      </c>
      <c r="Z11" s="80">
        <f t="shared" si="3"/>
        <v>3</v>
      </c>
      <c r="AA11" s="80">
        <f t="shared" si="3"/>
        <v>3</v>
      </c>
      <c r="AB11" s="80">
        <f t="shared" si="3"/>
        <v>3</v>
      </c>
      <c r="AC11" s="80">
        <f t="shared" si="3"/>
        <v>3</v>
      </c>
      <c r="AD11" s="80">
        <f t="shared" si="3"/>
        <v>3</v>
      </c>
      <c r="AE11" s="80">
        <f t="shared" si="3"/>
        <v>3</v>
      </c>
    </row>
    <row r="12">
      <c r="A12" s="81" t="s">
        <v>110</v>
      </c>
      <c r="B12" s="82"/>
      <c r="C12" s="105">
        <v>8.0</v>
      </c>
      <c r="D12" s="105">
        <v>8.0</v>
      </c>
      <c r="E12" s="105">
        <v>8.0</v>
      </c>
      <c r="F12" s="105">
        <v>8.0</v>
      </c>
      <c r="G12" s="105">
        <v>8.0</v>
      </c>
      <c r="H12" s="105">
        <v>8.0</v>
      </c>
      <c r="I12" s="105">
        <v>8.0</v>
      </c>
      <c r="J12" s="105">
        <v>8.0</v>
      </c>
      <c r="K12" s="105">
        <v>8.0</v>
      </c>
      <c r="L12" s="105">
        <v>8.0</v>
      </c>
      <c r="M12" s="105">
        <v>8.0</v>
      </c>
      <c r="N12" s="105">
        <v>8.0</v>
      </c>
      <c r="O12" s="105">
        <v>8.0</v>
      </c>
      <c r="P12" s="98"/>
      <c r="Q12" s="82" t="s">
        <v>112</v>
      </c>
      <c r="R12" s="82"/>
      <c r="S12" s="80">
        <f t="shared" ref="S12:AE12" si="4">(ABS(S9)*SQRT(S10-2))/(SQRT(1-ABS(S9)^2))</f>
        <v>1.302658014</v>
      </c>
      <c r="T12" s="80">
        <f t="shared" si="4"/>
        <v>2.346207824</v>
      </c>
      <c r="U12" s="80">
        <f t="shared" si="4"/>
        <v>0.5937770187</v>
      </c>
      <c r="V12" s="80">
        <f t="shared" si="4"/>
        <v>1.509361609</v>
      </c>
      <c r="W12" s="80">
        <f t="shared" si="4"/>
        <v>0.6124749957</v>
      </c>
      <c r="X12" s="80">
        <f t="shared" si="4"/>
        <v>0.650910162</v>
      </c>
      <c r="Y12" s="80">
        <f t="shared" si="4"/>
        <v>1.471562165</v>
      </c>
      <c r="Z12" s="80">
        <f t="shared" si="4"/>
        <v>0.206882762</v>
      </c>
      <c r="AA12" s="80">
        <f t="shared" si="4"/>
        <v>0.3492984723</v>
      </c>
      <c r="AB12" s="80">
        <f t="shared" si="4"/>
        <v>0.5721092635</v>
      </c>
      <c r="AC12" s="80">
        <f t="shared" si="4"/>
        <v>0.4149219767</v>
      </c>
      <c r="AD12" s="80">
        <f t="shared" si="4"/>
        <v>0.7181810988</v>
      </c>
      <c r="AE12" s="80">
        <f t="shared" si="4"/>
        <v>0.3364678072</v>
      </c>
    </row>
    <row r="13">
      <c r="A13" s="82" t="s">
        <v>111</v>
      </c>
      <c r="B13" s="82"/>
      <c r="C13" s="87">
        <f t="shared" ref="C13:O13" si="5">C12-2</f>
        <v>6</v>
      </c>
      <c r="D13" s="87">
        <f t="shared" si="5"/>
        <v>6</v>
      </c>
      <c r="E13" s="87">
        <f t="shared" si="5"/>
        <v>6</v>
      </c>
      <c r="F13" s="87">
        <f t="shared" si="5"/>
        <v>6</v>
      </c>
      <c r="G13" s="87">
        <f t="shared" si="5"/>
        <v>6</v>
      </c>
      <c r="H13" s="87">
        <f t="shared" si="5"/>
        <v>6</v>
      </c>
      <c r="I13" s="87">
        <f t="shared" si="5"/>
        <v>6</v>
      </c>
      <c r="J13" s="87">
        <f t="shared" si="5"/>
        <v>6</v>
      </c>
      <c r="K13" s="87">
        <f t="shared" si="5"/>
        <v>6</v>
      </c>
      <c r="L13" s="87">
        <f t="shared" si="5"/>
        <v>6</v>
      </c>
      <c r="M13" s="87">
        <f t="shared" si="5"/>
        <v>6</v>
      </c>
      <c r="N13" s="87">
        <f t="shared" si="5"/>
        <v>6</v>
      </c>
      <c r="O13" s="87">
        <f t="shared" si="5"/>
        <v>6</v>
      </c>
      <c r="P13" s="24"/>
      <c r="Q13" s="82" t="s">
        <v>113</v>
      </c>
      <c r="R13" s="82"/>
      <c r="S13" s="80">
        <f t="shared" ref="S13:AE13" si="6">TDIST(S12,S11,2)</f>
        <v>0.2836692133</v>
      </c>
      <c r="T13" s="80">
        <f t="shared" si="6"/>
        <v>0.1006519415</v>
      </c>
      <c r="U13" s="80">
        <f t="shared" si="6"/>
        <v>0.5944561029</v>
      </c>
      <c r="V13" s="80">
        <f t="shared" si="6"/>
        <v>0.2283487392</v>
      </c>
      <c r="W13" s="80">
        <f t="shared" si="6"/>
        <v>0.5835232445</v>
      </c>
      <c r="X13" s="80">
        <f t="shared" si="6"/>
        <v>0.5615142572</v>
      </c>
      <c r="Y13" s="80">
        <f t="shared" si="6"/>
        <v>0.2375219524</v>
      </c>
      <c r="Z13" s="80">
        <f t="shared" si="6"/>
        <v>0.8493475546</v>
      </c>
      <c r="AA13" s="80">
        <f t="shared" si="6"/>
        <v>0.749945437</v>
      </c>
      <c r="AB13" s="80">
        <f t="shared" si="6"/>
        <v>0.6073076417</v>
      </c>
      <c r="AC13" s="80">
        <f t="shared" si="6"/>
        <v>0.7060862855</v>
      </c>
      <c r="AD13" s="80">
        <f t="shared" si="6"/>
        <v>0.5245235658</v>
      </c>
      <c r="AE13" s="80">
        <f t="shared" si="6"/>
        <v>0.7586792945</v>
      </c>
    </row>
    <row r="14">
      <c r="A14" s="82" t="s">
        <v>112</v>
      </c>
      <c r="B14" s="82"/>
      <c r="C14" s="87">
        <f t="shared" ref="C14:O14" si="7">(ABS(C11)*SQRT(C12-2))/(SQRT(1-ABS(C11)^2))</f>
        <v>0.01210260038</v>
      </c>
      <c r="D14" s="87">
        <f t="shared" si="7"/>
        <v>1.11674681</v>
      </c>
      <c r="E14" s="87">
        <f t="shared" si="7"/>
        <v>1.965738859</v>
      </c>
      <c r="F14" s="87">
        <f t="shared" si="7"/>
        <v>2.191496189</v>
      </c>
      <c r="G14" s="87">
        <f t="shared" si="7"/>
        <v>0.9917272032</v>
      </c>
      <c r="H14" s="87">
        <f t="shared" si="7"/>
        <v>0.9332492243</v>
      </c>
      <c r="I14" s="87">
        <f t="shared" si="7"/>
        <v>0.6816768746</v>
      </c>
      <c r="J14" s="87">
        <f t="shared" si="7"/>
        <v>0.3983820652</v>
      </c>
      <c r="K14" s="87">
        <f t="shared" si="7"/>
        <v>0.6461924259</v>
      </c>
      <c r="L14" s="87">
        <f t="shared" si="7"/>
        <v>0.2712403591</v>
      </c>
      <c r="M14" s="87">
        <f t="shared" si="7"/>
        <v>0.2771772767</v>
      </c>
      <c r="N14" s="87">
        <f t="shared" si="7"/>
        <v>0.03384041163</v>
      </c>
      <c r="O14" s="87">
        <f t="shared" si="7"/>
        <v>0.7786191671</v>
      </c>
      <c r="P14" s="24"/>
    </row>
    <row r="15">
      <c r="A15" s="82" t="s">
        <v>113</v>
      </c>
      <c r="B15" s="82"/>
      <c r="C15" s="87">
        <f t="shared" ref="C15:O15" si="8">TDIST(C14,C13,2)</f>
        <v>0.9907361403</v>
      </c>
      <c r="D15" s="87">
        <f t="shared" si="8"/>
        <v>0.3068169742</v>
      </c>
      <c r="E15" s="87">
        <f t="shared" si="8"/>
        <v>0.09692102222</v>
      </c>
      <c r="F15" s="87">
        <f t="shared" si="8"/>
        <v>0.07092839886</v>
      </c>
      <c r="G15" s="87">
        <f t="shared" si="8"/>
        <v>0.359624989</v>
      </c>
      <c r="H15" s="87">
        <f t="shared" si="8"/>
        <v>0.3867073937</v>
      </c>
      <c r="I15" s="87">
        <f t="shared" si="8"/>
        <v>0.5208729737</v>
      </c>
      <c r="J15" s="87">
        <f t="shared" si="8"/>
        <v>0.7041381394</v>
      </c>
      <c r="K15" s="87">
        <f t="shared" si="8"/>
        <v>0.5420659548</v>
      </c>
      <c r="L15" s="87">
        <f t="shared" si="8"/>
        <v>0.7952966503</v>
      </c>
      <c r="M15" s="87">
        <f t="shared" si="8"/>
        <v>0.7909459843</v>
      </c>
      <c r="N15" s="87">
        <f t="shared" si="8"/>
        <v>0.9741020974</v>
      </c>
      <c r="O15" s="87">
        <f t="shared" si="8"/>
        <v>0.4657923882</v>
      </c>
      <c r="P15" s="24"/>
      <c r="Q15" s="3" t="s">
        <v>2</v>
      </c>
      <c r="R15" s="99" t="s">
        <v>130</v>
      </c>
      <c r="S15" s="4" t="s">
        <v>20</v>
      </c>
      <c r="T15" s="4" t="s">
        <v>21</v>
      </c>
      <c r="U15" s="4" t="s">
        <v>22</v>
      </c>
      <c r="V15" s="4" t="s">
        <v>23</v>
      </c>
      <c r="W15" s="4" t="s">
        <v>24</v>
      </c>
      <c r="X15" s="65" t="s">
        <v>25</v>
      </c>
      <c r="Y15" s="5" t="s">
        <v>26</v>
      </c>
      <c r="Z15" s="5" t="s">
        <v>27</v>
      </c>
      <c r="AA15" s="5" t="s">
        <v>28</v>
      </c>
      <c r="AB15" s="5" t="s">
        <v>29</v>
      </c>
      <c r="AC15" s="5" t="s">
        <v>30</v>
      </c>
      <c r="AD15" s="5" t="s">
        <v>31</v>
      </c>
      <c r="AE15" s="5" t="s">
        <v>32</v>
      </c>
    </row>
    <row r="16">
      <c r="M16" s="104"/>
      <c r="O16" s="104"/>
      <c r="Q16" s="18" t="s">
        <v>43</v>
      </c>
      <c r="R16" s="88">
        <v>0.7444075863499999</v>
      </c>
      <c r="S16" s="5">
        <v>2.64</v>
      </c>
      <c r="T16" s="5">
        <v>12.07</v>
      </c>
      <c r="U16" s="5">
        <v>0.6476</v>
      </c>
      <c r="V16" s="5">
        <v>1.56997187022648</v>
      </c>
      <c r="W16" s="5">
        <v>1.91938323501156</v>
      </c>
      <c r="X16" s="65">
        <v>2.82495665736074</v>
      </c>
      <c r="Y16" s="5">
        <v>0.6794381181071903</v>
      </c>
      <c r="Z16" s="5">
        <v>2.02</v>
      </c>
      <c r="AA16" s="5">
        <v>4.66</v>
      </c>
      <c r="AB16" s="5">
        <v>2.27374163586703</v>
      </c>
      <c r="AC16" s="5">
        <v>1.04969333596971</v>
      </c>
      <c r="AD16" s="5">
        <v>1.82181566789692</v>
      </c>
      <c r="AE16" s="5">
        <v>0.5761797718983623</v>
      </c>
    </row>
    <row r="17">
      <c r="A17" s="3" t="s">
        <v>2</v>
      </c>
      <c r="B17" s="99" t="s">
        <v>125</v>
      </c>
      <c r="C17" s="4" t="s">
        <v>20</v>
      </c>
      <c r="D17" s="4" t="s">
        <v>21</v>
      </c>
      <c r="E17" s="4" t="s">
        <v>22</v>
      </c>
      <c r="F17" s="4" t="s">
        <v>23</v>
      </c>
      <c r="G17" s="4" t="s">
        <v>24</v>
      </c>
      <c r="H17" s="65" t="s">
        <v>25</v>
      </c>
      <c r="I17" s="65" t="s">
        <v>26</v>
      </c>
      <c r="J17" s="65" t="s">
        <v>27</v>
      </c>
      <c r="K17" s="65" t="s">
        <v>28</v>
      </c>
      <c r="L17" s="65" t="s">
        <v>29</v>
      </c>
      <c r="M17" s="104" t="s">
        <v>30</v>
      </c>
      <c r="N17" s="65" t="s">
        <v>31</v>
      </c>
      <c r="O17" s="104" t="s">
        <v>32</v>
      </c>
      <c r="Q17" s="15" t="s">
        <v>44</v>
      </c>
      <c r="R17" s="88">
        <v>0.7053739797</v>
      </c>
      <c r="S17" s="5">
        <v>2.28</v>
      </c>
      <c r="T17" s="5">
        <v>17.19</v>
      </c>
      <c r="U17" s="5">
        <v>0.6462</v>
      </c>
      <c r="V17" s="5">
        <v>2.40992717124794</v>
      </c>
      <c r="W17" s="5">
        <v>1.37685431443125</v>
      </c>
      <c r="X17" s="65">
        <v>2.0053800377579</v>
      </c>
      <c r="Y17" s="5">
        <v>0.6865802433989676</v>
      </c>
      <c r="Z17" s="5">
        <v>1.61</v>
      </c>
      <c r="AA17" s="5">
        <v>3.8899999999999997</v>
      </c>
      <c r="AB17" s="5">
        <v>0.51324989063471</v>
      </c>
      <c r="AC17" s="5">
        <v>0.645892258055499</v>
      </c>
      <c r="AD17" s="5">
        <v>0.890361060196819</v>
      </c>
      <c r="AE17" s="5">
        <v>0.7254273428273257</v>
      </c>
    </row>
    <row r="18">
      <c r="A18" s="12" t="s">
        <v>39</v>
      </c>
      <c r="B18" s="89">
        <v>0.5294650976999999</v>
      </c>
      <c r="C18" s="5">
        <v>2.3</v>
      </c>
      <c r="D18" s="5">
        <v>7.94</v>
      </c>
      <c r="E18" s="5">
        <v>0.4895</v>
      </c>
      <c r="F18" s="5">
        <v>0.929559623328233</v>
      </c>
      <c r="G18" s="5">
        <v>0.779358622035616</v>
      </c>
      <c r="H18" s="65">
        <v>1.26618820336586</v>
      </c>
      <c r="I18" s="65">
        <v>0.6155156239521712</v>
      </c>
      <c r="J18" s="65">
        <v>0.51</v>
      </c>
      <c r="K18" s="65">
        <v>2.4699999999999998</v>
      </c>
      <c r="L18" s="65">
        <v>0.226579566520126</v>
      </c>
      <c r="M18" s="104">
        <v>0.3396</v>
      </c>
      <c r="N18" s="65">
        <v>0.45</v>
      </c>
      <c r="O18" s="104">
        <v>0.7546666666666667</v>
      </c>
      <c r="Q18" s="21" t="s">
        <v>45</v>
      </c>
      <c r="R18" s="88">
        <v>0.6400381819000001</v>
      </c>
      <c r="S18" s="5">
        <v>2.45</v>
      </c>
      <c r="T18" s="5">
        <v>18.86</v>
      </c>
      <c r="U18" s="5">
        <v>0.6633</v>
      </c>
      <c r="V18" s="5">
        <v>1.58738036682583</v>
      </c>
      <c r="W18" s="5">
        <v>1.49754338589915</v>
      </c>
      <c r="X18" s="65">
        <v>2.19862348259156</v>
      </c>
      <c r="Y18" s="5">
        <v>0.6811277136610797</v>
      </c>
      <c r="Z18" s="5">
        <v>0.52</v>
      </c>
      <c r="AA18" s="5">
        <v>2.97</v>
      </c>
      <c r="AB18" s="5">
        <v>0.863432862244684</v>
      </c>
      <c r="AC18" s="5">
        <v>0.387025365366379</v>
      </c>
      <c r="AD18" s="5">
        <v>0.458528235494008</v>
      </c>
      <c r="AE18" s="5">
        <v>0.8440600499757808</v>
      </c>
    </row>
    <row r="19">
      <c r="A19" s="15" t="s">
        <v>40</v>
      </c>
      <c r="B19" s="88">
        <v>0.88952763696</v>
      </c>
      <c r="C19" s="5">
        <v>2.41</v>
      </c>
      <c r="D19" s="5">
        <v>4.3</v>
      </c>
      <c r="E19" s="5">
        <v>0.5294</v>
      </c>
      <c r="F19" s="5">
        <v>1.58604623037888</v>
      </c>
      <c r="G19" s="5">
        <v>1.3696867805237</v>
      </c>
      <c r="H19" s="65">
        <v>2.39039516823275</v>
      </c>
      <c r="I19" s="65">
        <v>0.5729959626450916</v>
      </c>
      <c r="J19" s="65">
        <v>0.4</v>
      </c>
      <c r="K19" s="65">
        <v>2.81</v>
      </c>
      <c r="L19" s="65">
        <v>0.399173069474262</v>
      </c>
      <c r="M19" s="104">
        <v>0.395406640227753</v>
      </c>
      <c r="N19" s="65">
        <v>0.3585</v>
      </c>
      <c r="O19" s="104">
        <v>1.1029473925460336</v>
      </c>
      <c r="Q19" s="23" t="s">
        <v>46</v>
      </c>
      <c r="R19" s="88">
        <v>0.78819096361</v>
      </c>
      <c r="S19" s="5">
        <v>2.3</v>
      </c>
      <c r="T19" s="5">
        <v>10.37</v>
      </c>
      <c r="U19" s="5">
        <v>0.5949</v>
      </c>
      <c r="V19" s="5">
        <v>1.29090854519365</v>
      </c>
      <c r="W19" s="5">
        <v>1.13236027034631</v>
      </c>
      <c r="X19" s="65">
        <v>1.68283568707555</v>
      </c>
      <c r="Y19" s="5">
        <v>0.6728881964193058</v>
      </c>
      <c r="Z19" s="5">
        <v>0.21</v>
      </c>
      <c r="AA19" s="5">
        <v>2.51</v>
      </c>
      <c r="AB19" s="5">
        <v>0.153755811899208</v>
      </c>
      <c r="AC19" s="5">
        <v>0.052892228605656</v>
      </c>
      <c r="AD19" s="5">
        <v>0.0529486833020296</v>
      </c>
      <c r="AE19" s="5">
        <v>0.9989337846976936</v>
      </c>
    </row>
    <row r="20">
      <c r="A20" s="15" t="s">
        <v>41</v>
      </c>
      <c r="B20" s="88">
        <v>0.6655432574</v>
      </c>
      <c r="C20" s="5">
        <v>2.17</v>
      </c>
      <c r="D20" s="5">
        <v>11.55</v>
      </c>
      <c r="E20" s="5">
        <v>0.6146</v>
      </c>
      <c r="F20" s="5">
        <v>1.03387649198708</v>
      </c>
      <c r="G20" s="5">
        <v>0.703801867894821</v>
      </c>
      <c r="H20" s="65">
        <v>1.02688936346848</v>
      </c>
      <c r="I20" s="65">
        <v>0.6853726340271165</v>
      </c>
      <c r="J20" s="65">
        <v>1.61</v>
      </c>
      <c r="K20" s="65">
        <v>3.7800000000000002</v>
      </c>
      <c r="L20" s="65">
        <v>1.59188470064508</v>
      </c>
      <c r="M20" s="104">
        <v>0.543848729017897</v>
      </c>
      <c r="N20" s="65">
        <v>0.612335485583232</v>
      </c>
      <c r="O20" s="104">
        <v>0.8881548461949689</v>
      </c>
      <c r="Q20" s="21" t="s">
        <v>47</v>
      </c>
      <c r="R20" s="88">
        <v>0.5616855306</v>
      </c>
      <c r="S20" s="5">
        <v>2.28</v>
      </c>
      <c r="T20" s="5">
        <v>13.01</v>
      </c>
      <c r="U20" s="5">
        <v>0.6074</v>
      </c>
      <c r="V20" s="5">
        <v>1.18170805840538</v>
      </c>
      <c r="W20" s="5">
        <v>0.988080907379795</v>
      </c>
      <c r="X20" s="65">
        <v>1.4450781799462</v>
      </c>
      <c r="Y20" s="5">
        <v>0.6837560217098988</v>
      </c>
      <c r="Z20" s="5">
        <v>3.09</v>
      </c>
      <c r="AA20" s="5">
        <v>5.369999999999999</v>
      </c>
      <c r="AB20" s="5">
        <v>4.31949286427651</v>
      </c>
      <c r="AC20" s="5">
        <v>1.01984695007325</v>
      </c>
      <c r="AD20" s="5">
        <v>1.29368117688371</v>
      </c>
      <c r="AE20" s="5">
        <v>0.7883294340958977</v>
      </c>
    </row>
    <row r="21">
      <c r="A21" s="18" t="s">
        <v>43</v>
      </c>
      <c r="B21" s="88">
        <v>0.7444075863499999</v>
      </c>
      <c r="C21" s="5">
        <v>2.64</v>
      </c>
      <c r="D21" s="5">
        <v>12.07</v>
      </c>
      <c r="E21" s="5">
        <v>0.6476</v>
      </c>
      <c r="F21" s="5">
        <v>1.56997187022648</v>
      </c>
      <c r="G21" s="5">
        <v>1.91938323501156</v>
      </c>
      <c r="H21" s="65">
        <v>2.82495665736074</v>
      </c>
      <c r="I21" s="65">
        <v>0.6794381181071903</v>
      </c>
      <c r="J21" s="65">
        <v>2.02</v>
      </c>
      <c r="K21" s="65">
        <v>4.66</v>
      </c>
      <c r="L21" s="65">
        <v>2.27374163586703</v>
      </c>
      <c r="M21" s="104">
        <v>1.04969333596971</v>
      </c>
      <c r="N21" s="65">
        <v>1.82181566789692</v>
      </c>
      <c r="O21" s="104">
        <v>0.5761797718983623</v>
      </c>
      <c r="S21" s="85" t="s">
        <v>20</v>
      </c>
      <c r="T21" s="85" t="s">
        <v>21</v>
      </c>
      <c r="U21" s="85" t="s">
        <v>22</v>
      </c>
      <c r="V21" s="85" t="s">
        <v>23</v>
      </c>
      <c r="W21" s="85" t="s">
        <v>24</v>
      </c>
      <c r="X21" s="102" t="s">
        <v>25</v>
      </c>
      <c r="Y21" s="103" t="s">
        <v>26</v>
      </c>
    </row>
    <row r="22">
      <c r="A22" s="15" t="s">
        <v>44</v>
      </c>
      <c r="B22" s="88">
        <v>0.7053739797</v>
      </c>
      <c r="C22" s="5">
        <v>2.28</v>
      </c>
      <c r="D22" s="5">
        <v>17.19</v>
      </c>
      <c r="E22" s="5">
        <v>0.6462</v>
      </c>
      <c r="F22" s="5">
        <v>2.40992717124794</v>
      </c>
      <c r="G22" s="5">
        <v>1.37685431443125</v>
      </c>
      <c r="H22" s="65">
        <v>2.0053800377579</v>
      </c>
      <c r="I22" s="65">
        <v>0.6865802433989676</v>
      </c>
      <c r="J22" s="65">
        <v>1.61</v>
      </c>
      <c r="K22" s="65">
        <v>3.8899999999999997</v>
      </c>
      <c r="L22" s="65">
        <v>0.51324989063471</v>
      </c>
      <c r="M22" s="104">
        <v>0.645892258055499</v>
      </c>
      <c r="N22" s="65">
        <v>0.890361060196819</v>
      </c>
      <c r="O22" s="104">
        <v>0.7254273428273257</v>
      </c>
      <c r="Q22" s="78" t="s">
        <v>114</v>
      </c>
      <c r="R22" s="79"/>
      <c r="S22" s="80">
        <f t="shared" ref="S22:AE22" si="9">CORREL($R16:$R20,S16:S20)</f>
        <v>0.253768941</v>
      </c>
      <c r="T22" s="80">
        <f t="shared" si="9"/>
        <v>-0.4115479854</v>
      </c>
      <c r="U22" s="80">
        <f t="shared" si="9"/>
        <v>-0.09461114163</v>
      </c>
      <c r="V22" s="80">
        <f t="shared" si="9"/>
        <v>0.2030460591</v>
      </c>
      <c r="W22" s="80">
        <f t="shared" si="9"/>
        <v>0.3846416832</v>
      </c>
      <c r="X22" s="80">
        <f t="shared" si="9"/>
        <v>0.3991708576</v>
      </c>
      <c r="Y22" s="80">
        <f t="shared" si="9"/>
        <v>-0.6289908931</v>
      </c>
      <c r="Z22" s="80">
        <f t="shared" si="9"/>
        <v>-0.6060201221</v>
      </c>
      <c r="AA22" s="80">
        <f t="shared" si="9"/>
        <v>-0.566734454</v>
      </c>
      <c r="AB22" s="80">
        <f t="shared" si="9"/>
        <v>-0.7128579324</v>
      </c>
      <c r="AC22" s="80">
        <f t="shared" si="9"/>
        <v>-0.4722811295</v>
      </c>
      <c r="AD22" s="80">
        <f t="shared" si="9"/>
        <v>-0.2495281186</v>
      </c>
      <c r="AE22" s="80">
        <f t="shared" si="9"/>
        <v>0.09697293883</v>
      </c>
    </row>
    <row r="23">
      <c r="A23" s="21" t="s">
        <v>45</v>
      </c>
      <c r="B23" s="88">
        <v>0.6400381819000001</v>
      </c>
      <c r="C23" s="5">
        <v>2.45</v>
      </c>
      <c r="D23" s="5">
        <v>18.86</v>
      </c>
      <c r="E23" s="5">
        <v>0.6633</v>
      </c>
      <c r="F23" s="5">
        <v>1.58738036682583</v>
      </c>
      <c r="G23" s="5">
        <v>1.49754338589915</v>
      </c>
      <c r="H23" s="65">
        <v>2.19862348259156</v>
      </c>
      <c r="I23" s="65">
        <v>0.6811277136610797</v>
      </c>
      <c r="J23" s="65">
        <v>0.52</v>
      </c>
      <c r="K23" s="65">
        <v>2.97</v>
      </c>
      <c r="L23" s="65">
        <v>0.863432862244684</v>
      </c>
      <c r="M23" s="104">
        <v>0.387025365366379</v>
      </c>
      <c r="N23" s="65">
        <v>0.458528235494008</v>
      </c>
      <c r="O23" s="104">
        <v>0.8440600499757808</v>
      </c>
      <c r="Q23" s="81" t="s">
        <v>110</v>
      </c>
      <c r="R23" s="82"/>
      <c r="S23" s="83">
        <v>5.0</v>
      </c>
      <c r="T23" s="83">
        <v>5.0</v>
      </c>
      <c r="U23" s="83">
        <v>5.0</v>
      </c>
      <c r="V23" s="83">
        <v>5.0</v>
      </c>
      <c r="W23" s="83">
        <v>5.0</v>
      </c>
      <c r="X23" s="83">
        <v>5.0</v>
      </c>
      <c r="Y23" s="83">
        <v>5.0</v>
      </c>
      <c r="Z23" s="83">
        <v>5.0</v>
      </c>
      <c r="AA23" s="83">
        <v>5.0</v>
      </c>
      <c r="AB23" s="83">
        <v>5.0</v>
      </c>
      <c r="AC23" s="83">
        <v>5.0</v>
      </c>
      <c r="AD23" s="83">
        <v>5.0</v>
      </c>
      <c r="AE23" s="83">
        <v>5.0</v>
      </c>
    </row>
    <row r="24">
      <c r="A24" s="23" t="s">
        <v>46</v>
      </c>
      <c r="B24" s="88">
        <v>0.78819096361</v>
      </c>
      <c r="C24" s="5">
        <v>2.3</v>
      </c>
      <c r="D24" s="5">
        <v>10.37</v>
      </c>
      <c r="E24" s="5">
        <v>0.5949</v>
      </c>
      <c r="F24" s="5">
        <v>1.29090854519365</v>
      </c>
      <c r="G24" s="5">
        <v>1.13236027034631</v>
      </c>
      <c r="H24" s="65">
        <v>1.68283568707555</v>
      </c>
      <c r="I24" s="65">
        <v>0.6728881964193058</v>
      </c>
      <c r="J24" s="65">
        <v>0.21</v>
      </c>
      <c r="K24" s="65">
        <v>2.51</v>
      </c>
      <c r="L24" s="65">
        <v>0.153755811899208</v>
      </c>
      <c r="M24" s="104">
        <v>0.052892228605656</v>
      </c>
      <c r="N24" s="65">
        <v>0.0529486833020296</v>
      </c>
      <c r="O24" s="104">
        <v>0.9989337846976936</v>
      </c>
      <c r="Q24" s="82" t="s">
        <v>111</v>
      </c>
      <c r="R24" s="82"/>
      <c r="S24" s="80">
        <f t="shared" ref="S24:AE24" si="10">S23-2</f>
        <v>3</v>
      </c>
      <c r="T24" s="80">
        <f t="shared" si="10"/>
        <v>3</v>
      </c>
      <c r="U24" s="80">
        <f t="shared" si="10"/>
        <v>3</v>
      </c>
      <c r="V24" s="80">
        <f t="shared" si="10"/>
        <v>3</v>
      </c>
      <c r="W24" s="80">
        <f t="shared" si="10"/>
        <v>3</v>
      </c>
      <c r="X24" s="80">
        <f t="shared" si="10"/>
        <v>3</v>
      </c>
      <c r="Y24" s="80">
        <f t="shared" si="10"/>
        <v>3</v>
      </c>
      <c r="Z24" s="80">
        <f t="shared" si="10"/>
        <v>3</v>
      </c>
      <c r="AA24" s="80">
        <f t="shared" si="10"/>
        <v>3</v>
      </c>
      <c r="AB24" s="80">
        <f t="shared" si="10"/>
        <v>3</v>
      </c>
      <c r="AC24" s="80">
        <f t="shared" si="10"/>
        <v>3</v>
      </c>
      <c r="AD24" s="80">
        <f t="shared" si="10"/>
        <v>3</v>
      </c>
      <c r="AE24" s="80">
        <f t="shared" si="10"/>
        <v>3</v>
      </c>
    </row>
    <row r="25">
      <c r="A25" s="21" t="s">
        <v>47</v>
      </c>
      <c r="B25" s="88">
        <v>0.5616855306</v>
      </c>
      <c r="C25" s="5">
        <v>2.28</v>
      </c>
      <c r="D25" s="5">
        <v>13.01</v>
      </c>
      <c r="E25" s="5">
        <v>0.6074</v>
      </c>
      <c r="F25" s="5">
        <v>1.18170805840538</v>
      </c>
      <c r="G25" s="5">
        <v>0.988080907379795</v>
      </c>
      <c r="H25" s="65">
        <v>1.4450781799462</v>
      </c>
      <c r="I25" s="65">
        <v>0.6837560217098988</v>
      </c>
      <c r="J25" s="65">
        <v>3.09</v>
      </c>
      <c r="K25" s="65">
        <v>5.369999999999999</v>
      </c>
      <c r="L25" s="65">
        <v>4.31949286427651</v>
      </c>
      <c r="M25" s="104">
        <v>1.01984695007325</v>
      </c>
      <c r="N25" s="65">
        <v>1.29368117688371</v>
      </c>
      <c r="O25" s="104">
        <v>0.7883294340958977</v>
      </c>
      <c r="Q25" s="82" t="s">
        <v>112</v>
      </c>
      <c r="R25" s="82"/>
      <c r="S25" s="80">
        <f t="shared" ref="S25:AE25" si="11">(ABS(S22)*SQRT(S23-2))/(SQRT(1-ABS(S22)^2))</f>
        <v>0.4544160693</v>
      </c>
      <c r="T25" s="80">
        <f t="shared" si="11"/>
        <v>0.782127862</v>
      </c>
      <c r="U25" s="80">
        <f t="shared" si="11"/>
        <v>0.1646096931</v>
      </c>
      <c r="V25" s="80">
        <f t="shared" si="11"/>
        <v>0.3591678486</v>
      </c>
      <c r="W25" s="80">
        <f t="shared" si="11"/>
        <v>0.7217457509</v>
      </c>
      <c r="X25" s="80">
        <f t="shared" si="11"/>
        <v>0.7540646543</v>
      </c>
      <c r="Y25" s="80">
        <f t="shared" si="11"/>
        <v>1.401371793</v>
      </c>
      <c r="Z25" s="80">
        <f t="shared" si="11"/>
        <v>1.319578285</v>
      </c>
      <c r="AA25" s="80">
        <f t="shared" si="11"/>
        <v>1.191421599</v>
      </c>
      <c r="AB25" s="80">
        <f t="shared" si="11"/>
        <v>1.760575</v>
      </c>
      <c r="AC25" s="80">
        <f t="shared" si="11"/>
        <v>0.9280353848</v>
      </c>
      <c r="AD25" s="80">
        <f t="shared" si="11"/>
        <v>0.4463133631</v>
      </c>
      <c r="AE25" s="80">
        <f t="shared" si="11"/>
        <v>0.1687574076</v>
      </c>
    </row>
    <row r="26">
      <c r="C26" s="85" t="s">
        <v>20</v>
      </c>
      <c r="D26" s="85" t="s">
        <v>21</v>
      </c>
      <c r="E26" s="85" t="s">
        <v>22</v>
      </c>
      <c r="F26" s="85" t="s">
        <v>23</v>
      </c>
      <c r="G26" s="85" t="s">
        <v>24</v>
      </c>
      <c r="H26" s="102" t="s">
        <v>25</v>
      </c>
      <c r="M26" s="104"/>
      <c r="O26" s="104"/>
      <c r="Q26" s="82" t="s">
        <v>113</v>
      </c>
      <c r="R26" s="82"/>
      <c r="S26" s="80">
        <f t="shared" ref="S26:AE26" si="12">TDIST(S25,S24,2)</f>
        <v>0.680393606</v>
      </c>
      <c r="T26" s="80">
        <f t="shared" si="12"/>
        <v>0.4911932094</v>
      </c>
      <c r="U26" s="80">
        <f t="shared" si="12"/>
        <v>0.8797173108</v>
      </c>
      <c r="V26" s="80">
        <f t="shared" si="12"/>
        <v>0.7432612862</v>
      </c>
      <c r="W26" s="80">
        <f t="shared" si="12"/>
        <v>0.5226184047</v>
      </c>
      <c r="X26" s="80">
        <f t="shared" si="12"/>
        <v>0.5055993285</v>
      </c>
      <c r="Y26" s="80">
        <f t="shared" si="12"/>
        <v>0.255638707</v>
      </c>
      <c r="Z26" s="80">
        <f t="shared" si="12"/>
        <v>0.2786423289</v>
      </c>
      <c r="AA26" s="80">
        <f t="shared" si="12"/>
        <v>0.3191544331</v>
      </c>
      <c r="AB26" s="80">
        <f t="shared" si="12"/>
        <v>0.1765334301</v>
      </c>
      <c r="AC26" s="80">
        <f t="shared" si="12"/>
        <v>0.4218421868</v>
      </c>
      <c r="AD26" s="80">
        <f t="shared" si="12"/>
        <v>0.6856194186</v>
      </c>
      <c r="AE26" s="80">
        <f t="shared" si="12"/>
        <v>0.8767240066</v>
      </c>
    </row>
    <row r="27">
      <c r="A27" s="78" t="s">
        <v>114</v>
      </c>
      <c r="B27" s="79"/>
      <c r="C27" s="80">
        <f t="shared" ref="C27:O27" si="13">CORREL($B$18:$B$25,C18:C25)</f>
        <v>0.3204162563</v>
      </c>
      <c r="D27" s="80">
        <f t="shared" si="13"/>
        <v>-0.3665669986</v>
      </c>
      <c r="E27" s="80">
        <f t="shared" si="13"/>
        <v>0.03943935217</v>
      </c>
      <c r="F27" s="80">
        <f t="shared" si="13"/>
        <v>0.4000438041</v>
      </c>
      <c r="G27" s="80">
        <f t="shared" si="13"/>
        <v>0.4826682208</v>
      </c>
      <c r="H27" s="80">
        <f t="shared" si="13"/>
        <v>0.5851001004</v>
      </c>
      <c r="I27" s="80">
        <f t="shared" si="13"/>
        <v>-0.3495518355</v>
      </c>
      <c r="J27" s="80">
        <f t="shared" si="13"/>
        <v>-0.3757789621</v>
      </c>
      <c r="K27" s="80">
        <f t="shared" si="13"/>
        <v>-0.2520646568</v>
      </c>
      <c r="L27" s="80">
        <f t="shared" si="13"/>
        <v>-0.3825537802</v>
      </c>
      <c r="M27" s="87">
        <f t="shared" si="13"/>
        <v>-0.2440479112</v>
      </c>
      <c r="N27" s="80">
        <f t="shared" si="13"/>
        <v>-0.1891504014</v>
      </c>
      <c r="O27" s="87">
        <f t="shared" si="13"/>
        <v>0.520930461</v>
      </c>
      <c r="P27" s="24"/>
    </row>
    <row r="28">
      <c r="A28" s="81" t="s">
        <v>110</v>
      </c>
      <c r="B28" s="82"/>
      <c r="C28" s="83">
        <v>8.0</v>
      </c>
      <c r="D28" s="83">
        <v>8.0</v>
      </c>
      <c r="E28" s="83">
        <v>8.0</v>
      </c>
      <c r="F28" s="83">
        <v>8.0</v>
      </c>
      <c r="G28" s="83">
        <v>8.0</v>
      </c>
      <c r="H28" s="83">
        <v>8.0</v>
      </c>
      <c r="I28" s="83">
        <v>8.0</v>
      </c>
      <c r="J28" s="83">
        <v>8.0</v>
      </c>
      <c r="K28" s="83">
        <v>8.0</v>
      </c>
      <c r="L28" s="83">
        <v>8.0</v>
      </c>
      <c r="M28" s="105">
        <v>8.0</v>
      </c>
      <c r="N28" s="83">
        <v>8.0</v>
      </c>
      <c r="O28" s="105">
        <v>8.0</v>
      </c>
      <c r="P28" s="98"/>
    </row>
    <row r="29">
      <c r="A29" s="82" t="s">
        <v>111</v>
      </c>
      <c r="B29" s="82"/>
      <c r="C29" s="80">
        <f t="shared" ref="C29:O29" si="14">C28-2</f>
        <v>6</v>
      </c>
      <c r="D29" s="80">
        <f t="shared" si="14"/>
        <v>6</v>
      </c>
      <c r="E29" s="80">
        <f t="shared" si="14"/>
        <v>6</v>
      </c>
      <c r="F29" s="80">
        <f t="shared" si="14"/>
        <v>6</v>
      </c>
      <c r="G29" s="80">
        <f t="shared" si="14"/>
        <v>6</v>
      </c>
      <c r="H29" s="80">
        <f t="shared" si="14"/>
        <v>6</v>
      </c>
      <c r="I29" s="80">
        <f t="shared" si="14"/>
        <v>6</v>
      </c>
      <c r="J29" s="80">
        <f t="shared" si="14"/>
        <v>6</v>
      </c>
      <c r="K29" s="80">
        <f t="shared" si="14"/>
        <v>6</v>
      </c>
      <c r="L29" s="80">
        <f t="shared" si="14"/>
        <v>6</v>
      </c>
      <c r="M29" s="87">
        <f t="shared" si="14"/>
        <v>6</v>
      </c>
      <c r="N29" s="80">
        <f t="shared" si="14"/>
        <v>6</v>
      </c>
      <c r="O29" s="87">
        <f t="shared" si="14"/>
        <v>6</v>
      </c>
      <c r="P29" s="24"/>
    </row>
    <row r="30">
      <c r="A30" s="82" t="s">
        <v>112</v>
      </c>
      <c r="B30" s="82"/>
      <c r="C30" s="80">
        <f t="shared" ref="C30:O30" si="15">(ABS(C27)*SQRT(C28-2))/(SQRT(1-ABS(C27)^2))</f>
        <v>0.8285395517</v>
      </c>
      <c r="D30" s="80">
        <f t="shared" si="15"/>
        <v>0.965079702</v>
      </c>
      <c r="E30" s="80">
        <f t="shared" si="15"/>
        <v>0.09668151011</v>
      </c>
      <c r="F30" s="80">
        <f t="shared" si="15"/>
        <v>1.069184343</v>
      </c>
      <c r="G30" s="80">
        <f t="shared" si="15"/>
        <v>1.349950246</v>
      </c>
      <c r="H30" s="80">
        <f t="shared" si="15"/>
        <v>1.767281723</v>
      </c>
      <c r="I30" s="80">
        <f t="shared" si="15"/>
        <v>0.913873493</v>
      </c>
      <c r="J30" s="80">
        <f t="shared" si="15"/>
        <v>0.9932636796</v>
      </c>
      <c r="K30" s="80">
        <f t="shared" si="15"/>
        <v>0.6380315788</v>
      </c>
      <c r="L30" s="80">
        <f t="shared" si="15"/>
        <v>1.014209182</v>
      </c>
      <c r="M30" s="87">
        <f t="shared" si="15"/>
        <v>0.6164317952</v>
      </c>
      <c r="N30" s="80">
        <f t="shared" si="15"/>
        <v>0.4718395555</v>
      </c>
      <c r="O30" s="87">
        <f t="shared" si="15"/>
        <v>1.494863096</v>
      </c>
      <c r="P30" s="24"/>
    </row>
    <row r="31">
      <c r="A31" s="82" t="s">
        <v>113</v>
      </c>
      <c r="B31" s="82"/>
      <c r="C31" s="80">
        <f t="shared" ref="C31:O31" si="16">TDIST(C30,C29,2)</f>
        <v>0.4390730734</v>
      </c>
      <c r="D31" s="80">
        <f t="shared" si="16"/>
        <v>0.3717750334</v>
      </c>
      <c r="E31" s="80">
        <f t="shared" si="16"/>
        <v>0.9261278619</v>
      </c>
      <c r="F31" s="80">
        <f t="shared" si="16"/>
        <v>0.3261020497</v>
      </c>
      <c r="G31" s="80">
        <f t="shared" si="16"/>
        <v>0.2257315742</v>
      </c>
      <c r="H31" s="80">
        <f t="shared" si="16"/>
        <v>0.1276030886</v>
      </c>
      <c r="I31" s="80">
        <f t="shared" si="16"/>
        <v>0.3960214538</v>
      </c>
      <c r="J31" s="80">
        <f t="shared" si="16"/>
        <v>0.3589341319</v>
      </c>
      <c r="K31" s="80">
        <f t="shared" si="16"/>
        <v>0.5470163451</v>
      </c>
      <c r="L31" s="80">
        <f t="shared" si="16"/>
        <v>0.3496213353</v>
      </c>
      <c r="M31" s="87">
        <f t="shared" si="16"/>
        <v>0.5602547017</v>
      </c>
      <c r="N31" s="80">
        <f t="shared" si="16"/>
        <v>0.6537114503</v>
      </c>
      <c r="O31" s="87">
        <f t="shared" si="16"/>
        <v>0.1855748943</v>
      </c>
      <c r="P31" s="24"/>
    </row>
    <row r="32">
      <c r="M32" s="104"/>
      <c r="O32" s="104"/>
    </row>
    <row r="33">
      <c r="M33" s="104"/>
      <c r="O33" s="104"/>
    </row>
    <row r="34">
      <c r="M34" s="104"/>
      <c r="O34" s="104"/>
    </row>
    <row r="35">
      <c r="M35" s="104"/>
      <c r="O35" s="104"/>
    </row>
    <row r="36">
      <c r="E36" s="63"/>
      <c r="M36" s="104"/>
      <c r="O36" s="104"/>
    </row>
    <row r="37">
      <c r="E37" s="63"/>
      <c r="M37" s="104"/>
      <c r="O37" s="104"/>
    </row>
    <row r="38">
      <c r="E38" s="63"/>
      <c r="M38" s="104"/>
      <c r="O38" s="104"/>
    </row>
    <row r="39">
      <c r="E39" s="63"/>
      <c r="M39" s="104"/>
      <c r="O39" s="104"/>
    </row>
    <row r="40">
      <c r="E40" s="63"/>
      <c r="M40" s="104"/>
      <c r="O40" s="104"/>
    </row>
    <row r="41">
      <c r="E41" s="63"/>
      <c r="M41" s="104"/>
      <c r="O41" s="104"/>
    </row>
    <row r="42">
      <c r="E42" s="63"/>
      <c r="M42" s="104"/>
      <c r="O42" s="104"/>
    </row>
    <row r="43">
      <c r="E43" s="63"/>
      <c r="M43" s="104"/>
      <c r="O43" s="104"/>
    </row>
    <row r="44">
      <c r="E44" s="63"/>
      <c r="M44" s="104"/>
      <c r="O44" s="104"/>
    </row>
    <row r="45">
      <c r="M45" s="104"/>
      <c r="O45" s="104"/>
    </row>
    <row r="46">
      <c r="M46" s="104"/>
      <c r="O46" s="104"/>
    </row>
    <row r="47">
      <c r="M47" s="104"/>
      <c r="O47" s="104"/>
    </row>
    <row r="48">
      <c r="M48" s="104"/>
      <c r="O48" s="104"/>
    </row>
    <row r="49">
      <c r="M49" s="104"/>
      <c r="O49" s="104"/>
    </row>
    <row r="50">
      <c r="M50" s="104"/>
      <c r="O50" s="104"/>
    </row>
    <row r="51">
      <c r="M51" s="104"/>
      <c r="O51" s="104"/>
    </row>
    <row r="52">
      <c r="M52" s="104"/>
      <c r="O52" s="104"/>
    </row>
    <row r="53">
      <c r="M53" s="104"/>
      <c r="O53" s="104"/>
    </row>
    <row r="54">
      <c r="M54" s="104"/>
      <c r="O54" s="104"/>
    </row>
    <row r="55">
      <c r="M55" s="104"/>
      <c r="O55" s="104"/>
    </row>
    <row r="56">
      <c r="M56" s="104"/>
      <c r="O56" s="104"/>
    </row>
    <row r="57">
      <c r="M57" s="104"/>
      <c r="O57" s="104"/>
    </row>
    <row r="58">
      <c r="M58" s="104"/>
      <c r="O58" s="104"/>
    </row>
    <row r="59">
      <c r="M59" s="104"/>
      <c r="O59" s="104"/>
    </row>
    <row r="60">
      <c r="M60" s="104"/>
      <c r="O60" s="104"/>
    </row>
    <row r="61">
      <c r="M61" s="104"/>
      <c r="O61" s="104"/>
    </row>
    <row r="62">
      <c r="M62" s="104"/>
      <c r="O62" s="104"/>
    </row>
    <row r="63">
      <c r="M63" s="104"/>
      <c r="O63" s="104"/>
    </row>
    <row r="64">
      <c r="M64" s="104"/>
      <c r="O64" s="104"/>
    </row>
    <row r="65">
      <c r="M65" s="104"/>
      <c r="O65" s="104"/>
    </row>
    <row r="66">
      <c r="M66" s="104"/>
      <c r="O66" s="104"/>
    </row>
    <row r="67">
      <c r="M67" s="104"/>
      <c r="O67" s="104"/>
    </row>
    <row r="68">
      <c r="M68" s="104"/>
      <c r="O68" s="104"/>
    </row>
    <row r="69">
      <c r="M69" s="104"/>
      <c r="O69" s="104"/>
    </row>
    <row r="70">
      <c r="M70" s="104"/>
      <c r="O70" s="104"/>
    </row>
    <row r="71">
      <c r="M71" s="104"/>
      <c r="O71" s="104"/>
    </row>
    <row r="72">
      <c r="M72" s="104"/>
      <c r="O72" s="104"/>
    </row>
    <row r="73">
      <c r="M73" s="104"/>
      <c r="O73" s="104"/>
    </row>
    <row r="74">
      <c r="M74" s="104"/>
      <c r="O74" s="104"/>
    </row>
    <row r="75">
      <c r="M75" s="104"/>
      <c r="O75" s="104"/>
    </row>
    <row r="76">
      <c r="M76" s="104"/>
      <c r="O76" s="104"/>
    </row>
    <row r="77">
      <c r="M77" s="104"/>
      <c r="O77" s="104"/>
    </row>
    <row r="78">
      <c r="M78" s="104"/>
      <c r="O78" s="104"/>
    </row>
    <row r="79">
      <c r="M79" s="104"/>
      <c r="O79" s="104"/>
    </row>
    <row r="80">
      <c r="M80" s="104"/>
      <c r="O80" s="104"/>
    </row>
    <row r="81">
      <c r="M81" s="104"/>
      <c r="O81" s="104"/>
    </row>
    <row r="82">
      <c r="M82" s="104"/>
      <c r="O82" s="104"/>
    </row>
    <row r="83">
      <c r="M83" s="104"/>
      <c r="O83" s="104"/>
    </row>
    <row r="84">
      <c r="M84" s="104"/>
      <c r="O84" s="104"/>
    </row>
    <row r="85">
      <c r="M85" s="104"/>
      <c r="O85" s="104"/>
    </row>
    <row r="86">
      <c r="M86" s="104"/>
      <c r="O86" s="104"/>
    </row>
    <row r="87">
      <c r="M87" s="104"/>
      <c r="O87" s="104"/>
    </row>
    <row r="88">
      <c r="M88" s="104"/>
      <c r="O88" s="104"/>
    </row>
    <row r="89">
      <c r="M89" s="104"/>
      <c r="O89" s="104"/>
    </row>
    <row r="90">
      <c r="M90" s="104"/>
      <c r="O90" s="104"/>
    </row>
    <row r="91">
      <c r="M91" s="104"/>
      <c r="O91" s="104"/>
    </row>
    <row r="92">
      <c r="M92" s="104"/>
      <c r="O92" s="104"/>
    </row>
    <row r="93">
      <c r="M93" s="104"/>
      <c r="O93" s="104"/>
    </row>
    <row r="94">
      <c r="M94" s="104"/>
      <c r="O94" s="104"/>
    </row>
    <row r="95">
      <c r="M95" s="104"/>
      <c r="O95" s="104"/>
    </row>
    <row r="96">
      <c r="M96" s="104"/>
      <c r="O96" s="104"/>
    </row>
    <row r="97">
      <c r="M97" s="104"/>
      <c r="O97" s="104"/>
    </row>
    <row r="98">
      <c r="M98" s="104"/>
      <c r="O98" s="104"/>
    </row>
    <row r="99">
      <c r="M99" s="104"/>
      <c r="O99" s="104"/>
    </row>
    <row r="100">
      <c r="M100" s="104"/>
      <c r="O100" s="104"/>
    </row>
    <row r="101">
      <c r="M101" s="104"/>
      <c r="O101" s="104"/>
    </row>
    <row r="102">
      <c r="M102" s="104"/>
      <c r="O102" s="104"/>
    </row>
    <row r="103">
      <c r="M103" s="104"/>
      <c r="O103" s="104"/>
    </row>
    <row r="104">
      <c r="M104" s="104"/>
      <c r="O104" s="104"/>
    </row>
    <row r="105">
      <c r="M105" s="104"/>
      <c r="O105" s="104"/>
    </row>
    <row r="106">
      <c r="M106" s="104"/>
      <c r="O106" s="104"/>
    </row>
    <row r="107">
      <c r="M107" s="104"/>
      <c r="O107" s="104"/>
    </row>
    <row r="108">
      <c r="M108" s="104"/>
      <c r="O108" s="104"/>
    </row>
    <row r="109">
      <c r="M109" s="104"/>
      <c r="O109" s="104"/>
    </row>
    <row r="110">
      <c r="M110" s="104"/>
      <c r="O110" s="104"/>
    </row>
    <row r="111">
      <c r="M111" s="104"/>
      <c r="O111" s="104"/>
    </row>
    <row r="112">
      <c r="M112" s="104"/>
      <c r="O112" s="104"/>
    </row>
    <row r="113">
      <c r="M113" s="104"/>
      <c r="O113" s="104"/>
    </row>
    <row r="114">
      <c r="M114" s="104"/>
      <c r="O114" s="104"/>
    </row>
    <row r="115">
      <c r="M115" s="104"/>
      <c r="O115" s="104"/>
    </row>
    <row r="116">
      <c r="M116" s="104"/>
      <c r="O116" s="104"/>
    </row>
    <row r="117">
      <c r="M117" s="104"/>
      <c r="O117" s="104"/>
    </row>
    <row r="118">
      <c r="M118" s="104"/>
      <c r="O118" s="104"/>
    </row>
    <row r="119">
      <c r="M119" s="104"/>
      <c r="O119" s="104"/>
    </row>
    <row r="120">
      <c r="M120" s="104"/>
      <c r="O120" s="104"/>
    </row>
    <row r="121">
      <c r="M121" s="104"/>
      <c r="O121" s="104"/>
    </row>
    <row r="122">
      <c r="M122" s="104"/>
      <c r="O122" s="104"/>
    </row>
    <row r="123">
      <c r="M123" s="104"/>
      <c r="O123" s="104"/>
    </row>
    <row r="124">
      <c r="M124" s="104"/>
      <c r="O124" s="104"/>
    </row>
    <row r="125">
      <c r="M125" s="104"/>
      <c r="O125" s="104"/>
    </row>
    <row r="126">
      <c r="M126" s="104"/>
      <c r="O126" s="104"/>
    </row>
    <row r="127">
      <c r="M127" s="104"/>
      <c r="O127" s="104"/>
    </row>
    <row r="128">
      <c r="M128" s="104"/>
      <c r="O128" s="104"/>
    </row>
    <row r="129">
      <c r="M129" s="104"/>
      <c r="O129" s="104"/>
    </row>
    <row r="130">
      <c r="M130" s="104"/>
      <c r="O130" s="104"/>
    </row>
    <row r="131">
      <c r="M131" s="104"/>
      <c r="O131" s="104"/>
    </row>
    <row r="132">
      <c r="M132" s="104"/>
      <c r="O132" s="104"/>
    </row>
    <row r="133">
      <c r="M133" s="104"/>
      <c r="O133" s="104"/>
    </row>
    <row r="134">
      <c r="M134" s="104"/>
      <c r="O134" s="104"/>
    </row>
    <row r="135">
      <c r="M135" s="104"/>
      <c r="O135" s="104"/>
    </row>
    <row r="136">
      <c r="M136" s="104"/>
      <c r="O136" s="104"/>
    </row>
    <row r="137">
      <c r="M137" s="104"/>
      <c r="O137" s="104"/>
    </row>
    <row r="138">
      <c r="M138" s="104"/>
      <c r="O138" s="104"/>
    </row>
    <row r="139">
      <c r="M139" s="104"/>
      <c r="O139" s="104"/>
    </row>
    <row r="140">
      <c r="M140" s="104"/>
      <c r="O140" s="104"/>
    </row>
    <row r="141">
      <c r="M141" s="104"/>
      <c r="O141" s="104"/>
    </row>
    <row r="142">
      <c r="M142" s="104"/>
      <c r="O142" s="104"/>
    </row>
    <row r="143">
      <c r="M143" s="104"/>
      <c r="O143" s="104"/>
    </row>
    <row r="144">
      <c r="M144" s="104"/>
      <c r="O144" s="104"/>
    </row>
    <row r="145">
      <c r="M145" s="104"/>
      <c r="O145" s="104"/>
    </row>
    <row r="146">
      <c r="M146" s="104"/>
      <c r="O146" s="104"/>
    </row>
    <row r="147">
      <c r="M147" s="104"/>
      <c r="O147" s="104"/>
    </row>
    <row r="148">
      <c r="M148" s="104"/>
      <c r="O148" s="104"/>
    </row>
    <row r="149">
      <c r="M149" s="104"/>
      <c r="O149" s="104"/>
    </row>
    <row r="150">
      <c r="M150" s="104"/>
      <c r="O150" s="104"/>
    </row>
    <row r="151">
      <c r="M151" s="104"/>
      <c r="O151" s="104"/>
    </row>
    <row r="152">
      <c r="M152" s="104"/>
      <c r="O152" s="104"/>
    </row>
    <row r="153">
      <c r="M153" s="104"/>
      <c r="O153" s="104"/>
    </row>
    <row r="154">
      <c r="M154" s="104"/>
      <c r="O154" s="104"/>
    </row>
    <row r="155">
      <c r="M155" s="104"/>
      <c r="O155" s="104"/>
    </row>
    <row r="156">
      <c r="M156" s="104"/>
      <c r="O156" s="104"/>
    </row>
    <row r="157">
      <c r="M157" s="104"/>
      <c r="O157" s="104"/>
    </row>
    <row r="158">
      <c r="M158" s="104"/>
      <c r="O158" s="104"/>
    </row>
    <row r="159">
      <c r="M159" s="104"/>
      <c r="O159" s="104"/>
    </row>
    <row r="160">
      <c r="M160" s="104"/>
      <c r="O160" s="104"/>
    </row>
    <row r="161">
      <c r="M161" s="104"/>
      <c r="O161" s="104"/>
    </row>
    <row r="162">
      <c r="M162" s="104"/>
      <c r="O162" s="104"/>
    </row>
    <row r="163">
      <c r="M163" s="104"/>
      <c r="O163" s="104"/>
    </row>
    <row r="164">
      <c r="M164" s="104"/>
      <c r="O164" s="104"/>
    </row>
    <row r="165">
      <c r="M165" s="104"/>
      <c r="O165" s="104"/>
    </row>
    <row r="166">
      <c r="M166" s="104"/>
      <c r="O166" s="104"/>
    </row>
    <row r="167">
      <c r="M167" s="104"/>
      <c r="O167" s="104"/>
    </row>
    <row r="168">
      <c r="M168" s="104"/>
      <c r="O168" s="104"/>
    </row>
    <row r="169">
      <c r="M169" s="104"/>
      <c r="O169" s="104"/>
    </row>
    <row r="170">
      <c r="M170" s="104"/>
      <c r="O170" s="104"/>
    </row>
    <row r="171">
      <c r="M171" s="104"/>
      <c r="O171" s="104"/>
    </row>
    <row r="172">
      <c r="M172" s="104"/>
      <c r="O172" s="104"/>
    </row>
    <row r="173">
      <c r="M173" s="104"/>
      <c r="O173" s="104"/>
    </row>
    <row r="174">
      <c r="M174" s="104"/>
      <c r="O174" s="104"/>
    </row>
    <row r="175">
      <c r="M175" s="104"/>
      <c r="O175" s="104"/>
    </row>
    <row r="176">
      <c r="M176" s="104"/>
      <c r="O176" s="104"/>
    </row>
    <row r="177">
      <c r="M177" s="104"/>
      <c r="O177" s="104"/>
    </row>
    <row r="178">
      <c r="M178" s="104"/>
      <c r="O178" s="104"/>
    </row>
    <row r="179">
      <c r="M179" s="104"/>
      <c r="O179" s="104"/>
    </row>
    <row r="180">
      <c r="M180" s="104"/>
      <c r="O180" s="104"/>
    </row>
    <row r="181">
      <c r="M181" s="104"/>
      <c r="O181" s="104"/>
    </row>
    <row r="182">
      <c r="M182" s="104"/>
      <c r="O182" s="104"/>
    </row>
    <row r="183">
      <c r="M183" s="104"/>
      <c r="O183" s="104"/>
    </row>
    <row r="184">
      <c r="M184" s="104"/>
      <c r="O184" s="104"/>
    </row>
    <row r="185">
      <c r="M185" s="104"/>
      <c r="O185" s="104"/>
    </row>
    <row r="186">
      <c r="M186" s="104"/>
      <c r="O186" s="104"/>
    </row>
    <row r="187">
      <c r="M187" s="104"/>
      <c r="O187" s="104"/>
    </row>
    <row r="188">
      <c r="M188" s="104"/>
      <c r="O188" s="104"/>
    </row>
    <row r="189">
      <c r="M189" s="104"/>
      <c r="O189" s="104"/>
    </row>
    <row r="190">
      <c r="M190" s="104"/>
      <c r="O190" s="104"/>
    </row>
    <row r="191">
      <c r="M191" s="104"/>
      <c r="O191" s="104"/>
    </row>
    <row r="192">
      <c r="M192" s="104"/>
      <c r="O192" s="104"/>
    </row>
    <row r="193">
      <c r="M193" s="104"/>
      <c r="O193" s="104"/>
    </row>
    <row r="194">
      <c r="M194" s="104"/>
      <c r="O194" s="104"/>
    </row>
    <row r="195">
      <c r="M195" s="104"/>
      <c r="O195" s="104"/>
    </row>
    <row r="196">
      <c r="M196" s="104"/>
      <c r="O196" s="104"/>
    </row>
    <row r="197">
      <c r="M197" s="104"/>
      <c r="O197" s="104"/>
    </row>
    <row r="198">
      <c r="M198" s="104"/>
      <c r="O198" s="104"/>
    </row>
    <row r="199">
      <c r="M199" s="104"/>
      <c r="O199" s="104"/>
    </row>
    <row r="200">
      <c r="M200" s="104"/>
      <c r="O200" s="104"/>
    </row>
    <row r="201">
      <c r="M201" s="104"/>
      <c r="O201" s="104"/>
    </row>
    <row r="202">
      <c r="M202" s="104"/>
      <c r="O202" s="104"/>
    </row>
    <row r="203">
      <c r="M203" s="104"/>
      <c r="O203" s="104"/>
    </row>
    <row r="204">
      <c r="M204" s="104"/>
      <c r="O204" s="104"/>
    </row>
    <row r="205">
      <c r="M205" s="104"/>
      <c r="O205" s="104"/>
    </row>
    <row r="206">
      <c r="M206" s="104"/>
      <c r="O206" s="104"/>
    </row>
    <row r="207">
      <c r="M207" s="104"/>
      <c r="O207" s="104"/>
    </row>
    <row r="208">
      <c r="M208" s="104"/>
      <c r="O208" s="104"/>
    </row>
    <row r="209">
      <c r="M209" s="104"/>
      <c r="O209" s="104"/>
    </row>
    <row r="210">
      <c r="M210" s="104"/>
      <c r="O210" s="104"/>
    </row>
    <row r="211">
      <c r="M211" s="104"/>
      <c r="O211" s="104"/>
    </row>
    <row r="212">
      <c r="M212" s="104"/>
      <c r="O212" s="104"/>
    </row>
    <row r="213">
      <c r="M213" s="104"/>
      <c r="O213" s="104"/>
    </row>
    <row r="214">
      <c r="M214" s="104"/>
      <c r="O214" s="104"/>
    </row>
    <row r="215">
      <c r="M215" s="104"/>
      <c r="O215" s="104"/>
    </row>
    <row r="216">
      <c r="M216" s="104"/>
      <c r="O216" s="104"/>
    </row>
    <row r="217">
      <c r="M217" s="104"/>
      <c r="O217" s="104"/>
    </row>
    <row r="218">
      <c r="M218" s="104"/>
      <c r="O218" s="104"/>
    </row>
    <row r="219">
      <c r="M219" s="104"/>
      <c r="O219" s="104"/>
    </row>
    <row r="220">
      <c r="M220" s="104"/>
      <c r="O220" s="104"/>
    </row>
    <row r="221">
      <c r="M221" s="104"/>
      <c r="O221" s="104"/>
    </row>
    <row r="222">
      <c r="M222" s="104"/>
      <c r="O222" s="104"/>
    </row>
    <row r="223">
      <c r="M223" s="104"/>
      <c r="O223" s="104"/>
    </row>
    <row r="224">
      <c r="M224" s="104"/>
      <c r="O224" s="104"/>
    </row>
    <row r="225">
      <c r="M225" s="104"/>
      <c r="O225" s="104"/>
    </row>
    <row r="226">
      <c r="M226" s="104"/>
      <c r="O226" s="104"/>
    </row>
    <row r="227">
      <c r="M227" s="104"/>
      <c r="O227" s="104"/>
    </row>
    <row r="228">
      <c r="M228" s="104"/>
      <c r="O228" s="104"/>
    </row>
    <row r="229">
      <c r="M229" s="104"/>
      <c r="O229" s="104"/>
    </row>
    <row r="230">
      <c r="M230" s="104"/>
      <c r="O230" s="104"/>
    </row>
    <row r="231">
      <c r="M231" s="104"/>
      <c r="O231" s="104"/>
    </row>
    <row r="232">
      <c r="M232" s="104"/>
      <c r="O232" s="104"/>
    </row>
    <row r="233">
      <c r="M233" s="104"/>
      <c r="O233" s="104"/>
    </row>
    <row r="234">
      <c r="M234" s="104"/>
      <c r="O234" s="104"/>
    </row>
    <row r="235">
      <c r="M235" s="104"/>
      <c r="O235" s="104"/>
    </row>
    <row r="236">
      <c r="M236" s="104"/>
      <c r="O236" s="104"/>
    </row>
    <row r="237">
      <c r="M237" s="104"/>
      <c r="O237" s="104"/>
    </row>
    <row r="238">
      <c r="M238" s="104"/>
      <c r="O238" s="104"/>
    </row>
    <row r="239">
      <c r="M239" s="104"/>
      <c r="O239" s="104"/>
    </row>
    <row r="240">
      <c r="M240" s="104"/>
      <c r="O240" s="104"/>
    </row>
    <row r="241">
      <c r="M241" s="104"/>
      <c r="O241" s="104"/>
    </row>
    <row r="242">
      <c r="M242" s="104"/>
      <c r="O242" s="104"/>
    </row>
    <row r="243">
      <c r="M243" s="104"/>
      <c r="O243" s="104"/>
    </row>
    <row r="244">
      <c r="M244" s="104"/>
      <c r="O244" s="104"/>
    </row>
    <row r="245">
      <c r="M245" s="104"/>
      <c r="O245" s="104"/>
    </row>
    <row r="246">
      <c r="M246" s="104"/>
      <c r="O246" s="104"/>
    </row>
    <row r="247">
      <c r="M247" s="104"/>
      <c r="O247" s="104"/>
    </row>
    <row r="248">
      <c r="M248" s="104"/>
      <c r="O248" s="104"/>
    </row>
    <row r="249">
      <c r="M249" s="104"/>
      <c r="O249" s="104"/>
    </row>
    <row r="250">
      <c r="M250" s="104"/>
      <c r="O250" s="104"/>
    </row>
    <row r="251">
      <c r="M251" s="104"/>
      <c r="O251" s="104"/>
    </row>
    <row r="252">
      <c r="M252" s="104"/>
      <c r="O252" s="104"/>
    </row>
    <row r="253">
      <c r="M253" s="104"/>
      <c r="O253" s="104"/>
    </row>
    <row r="254">
      <c r="M254" s="104"/>
      <c r="O254" s="104"/>
    </row>
    <row r="255">
      <c r="M255" s="104"/>
      <c r="O255" s="104"/>
    </row>
    <row r="256">
      <c r="M256" s="104"/>
      <c r="O256" s="104"/>
    </row>
    <row r="257">
      <c r="M257" s="104"/>
      <c r="O257" s="104"/>
    </row>
    <row r="258">
      <c r="M258" s="104"/>
      <c r="O258" s="104"/>
    </row>
    <row r="259">
      <c r="M259" s="104"/>
      <c r="O259" s="104"/>
    </row>
    <row r="260">
      <c r="M260" s="104"/>
      <c r="O260" s="104"/>
    </row>
    <row r="261">
      <c r="M261" s="104"/>
      <c r="O261" s="104"/>
    </row>
    <row r="262">
      <c r="M262" s="104"/>
      <c r="O262" s="104"/>
    </row>
    <row r="263">
      <c r="M263" s="104"/>
      <c r="O263" s="104"/>
    </row>
    <row r="264">
      <c r="M264" s="104"/>
      <c r="O264" s="104"/>
    </row>
    <row r="265">
      <c r="M265" s="104"/>
      <c r="O265" s="104"/>
    </row>
    <row r="266">
      <c r="M266" s="104"/>
      <c r="O266" s="104"/>
    </row>
    <row r="267">
      <c r="M267" s="104"/>
      <c r="O267" s="104"/>
    </row>
    <row r="268">
      <c r="M268" s="104"/>
      <c r="O268" s="104"/>
    </row>
    <row r="269">
      <c r="M269" s="104"/>
      <c r="O269" s="104"/>
    </row>
    <row r="270">
      <c r="M270" s="104"/>
      <c r="O270" s="104"/>
    </row>
    <row r="271">
      <c r="M271" s="104"/>
      <c r="O271" s="104"/>
    </row>
    <row r="272">
      <c r="M272" s="104"/>
      <c r="O272" s="104"/>
    </row>
    <row r="273">
      <c r="M273" s="104"/>
      <c r="O273" s="104"/>
    </row>
    <row r="274">
      <c r="M274" s="104"/>
      <c r="O274" s="104"/>
    </row>
    <row r="275">
      <c r="M275" s="104"/>
      <c r="O275" s="104"/>
    </row>
    <row r="276">
      <c r="M276" s="104"/>
      <c r="O276" s="104"/>
    </row>
    <row r="277">
      <c r="M277" s="104"/>
      <c r="O277" s="104"/>
    </row>
    <row r="278">
      <c r="M278" s="104"/>
      <c r="O278" s="104"/>
    </row>
    <row r="279">
      <c r="M279" s="104"/>
      <c r="O279" s="104"/>
    </row>
    <row r="280">
      <c r="M280" s="104"/>
      <c r="O280" s="104"/>
    </row>
    <row r="281">
      <c r="M281" s="104"/>
      <c r="O281" s="104"/>
    </row>
    <row r="282">
      <c r="M282" s="104"/>
      <c r="O282" s="104"/>
    </row>
    <row r="283">
      <c r="M283" s="104"/>
      <c r="O283" s="104"/>
    </row>
    <row r="284">
      <c r="M284" s="104"/>
      <c r="O284" s="104"/>
    </row>
    <row r="285">
      <c r="M285" s="104"/>
      <c r="O285" s="104"/>
    </row>
    <row r="286">
      <c r="M286" s="104"/>
      <c r="O286" s="104"/>
    </row>
    <row r="287">
      <c r="M287" s="104"/>
      <c r="O287" s="104"/>
    </row>
    <row r="288">
      <c r="M288" s="104"/>
      <c r="O288" s="104"/>
    </row>
    <row r="289">
      <c r="M289" s="104"/>
      <c r="O289" s="104"/>
    </row>
    <row r="290">
      <c r="M290" s="104"/>
      <c r="O290" s="104"/>
    </row>
    <row r="291">
      <c r="M291" s="104"/>
      <c r="O291" s="104"/>
    </row>
    <row r="292">
      <c r="M292" s="104"/>
      <c r="O292" s="104"/>
    </row>
    <row r="293">
      <c r="M293" s="104"/>
      <c r="O293" s="104"/>
    </row>
    <row r="294">
      <c r="M294" s="104"/>
      <c r="O294" s="104"/>
    </row>
    <row r="295">
      <c r="M295" s="104"/>
      <c r="O295" s="104"/>
    </row>
    <row r="296">
      <c r="M296" s="104"/>
      <c r="O296" s="104"/>
    </row>
    <row r="297">
      <c r="M297" s="104"/>
      <c r="O297" s="104"/>
    </row>
    <row r="298">
      <c r="M298" s="104"/>
      <c r="O298" s="104"/>
    </row>
    <row r="299">
      <c r="M299" s="104"/>
      <c r="O299" s="104"/>
    </row>
    <row r="300">
      <c r="M300" s="104"/>
      <c r="O300" s="104"/>
    </row>
    <row r="301">
      <c r="M301" s="104"/>
      <c r="O301" s="104"/>
    </row>
    <row r="302">
      <c r="M302" s="104"/>
      <c r="O302" s="104"/>
    </row>
    <row r="303">
      <c r="M303" s="104"/>
      <c r="O303" s="104"/>
    </row>
    <row r="304">
      <c r="M304" s="104"/>
      <c r="O304" s="104"/>
    </row>
    <row r="305">
      <c r="M305" s="104"/>
      <c r="O305" s="104"/>
    </row>
    <row r="306">
      <c r="M306" s="104"/>
      <c r="O306" s="104"/>
    </row>
    <row r="307">
      <c r="M307" s="104"/>
      <c r="O307" s="104"/>
    </row>
    <row r="308">
      <c r="M308" s="104"/>
      <c r="O308" s="104"/>
    </row>
    <row r="309">
      <c r="M309" s="104"/>
      <c r="O309" s="104"/>
    </row>
    <row r="310">
      <c r="M310" s="104"/>
      <c r="O310" s="104"/>
    </row>
    <row r="311">
      <c r="M311" s="104"/>
      <c r="O311" s="104"/>
    </row>
    <row r="312">
      <c r="M312" s="104"/>
      <c r="O312" s="104"/>
    </row>
    <row r="313">
      <c r="M313" s="104"/>
      <c r="O313" s="104"/>
    </row>
    <row r="314">
      <c r="M314" s="104"/>
      <c r="O314" s="104"/>
    </row>
    <row r="315">
      <c r="M315" s="104"/>
      <c r="O315" s="104"/>
    </row>
    <row r="316">
      <c r="M316" s="104"/>
      <c r="O316" s="104"/>
    </row>
    <row r="317">
      <c r="M317" s="104"/>
      <c r="O317" s="104"/>
    </row>
    <row r="318">
      <c r="M318" s="104"/>
      <c r="O318" s="104"/>
    </row>
    <row r="319">
      <c r="M319" s="104"/>
      <c r="O319" s="104"/>
    </row>
    <row r="320">
      <c r="M320" s="104"/>
      <c r="O320" s="104"/>
    </row>
    <row r="321">
      <c r="M321" s="104"/>
      <c r="O321" s="104"/>
    </row>
    <row r="322">
      <c r="M322" s="104"/>
      <c r="O322" s="104"/>
    </row>
    <row r="323">
      <c r="M323" s="104"/>
      <c r="O323" s="104"/>
    </row>
    <row r="324">
      <c r="M324" s="104"/>
      <c r="O324" s="104"/>
    </row>
    <row r="325">
      <c r="M325" s="104"/>
      <c r="O325" s="104"/>
    </row>
    <row r="326">
      <c r="M326" s="104"/>
      <c r="O326" s="104"/>
    </row>
    <row r="327">
      <c r="M327" s="104"/>
      <c r="O327" s="104"/>
    </row>
    <row r="328">
      <c r="M328" s="104"/>
      <c r="O328" s="104"/>
    </row>
    <row r="329">
      <c r="M329" s="104"/>
      <c r="O329" s="104"/>
    </row>
    <row r="330">
      <c r="M330" s="104"/>
      <c r="O330" s="104"/>
    </row>
    <row r="331">
      <c r="M331" s="104"/>
      <c r="O331" s="104"/>
    </row>
    <row r="332">
      <c r="M332" s="104"/>
      <c r="O332" s="104"/>
    </row>
    <row r="333">
      <c r="M333" s="104"/>
      <c r="O333" s="104"/>
    </row>
    <row r="334">
      <c r="M334" s="104"/>
      <c r="O334" s="104"/>
    </row>
    <row r="335">
      <c r="M335" s="104"/>
      <c r="O335" s="104"/>
    </row>
    <row r="336">
      <c r="M336" s="104"/>
      <c r="O336" s="104"/>
    </row>
    <row r="337">
      <c r="M337" s="104"/>
      <c r="O337" s="104"/>
    </row>
    <row r="338">
      <c r="M338" s="104"/>
      <c r="O338" s="104"/>
    </row>
    <row r="339">
      <c r="M339" s="104"/>
      <c r="O339" s="104"/>
    </row>
    <row r="340">
      <c r="M340" s="104"/>
      <c r="O340" s="104"/>
    </row>
    <row r="341">
      <c r="M341" s="104"/>
      <c r="O341" s="104"/>
    </row>
    <row r="342">
      <c r="M342" s="104"/>
      <c r="O342" s="104"/>
    </row>
    <row r="343">
      <c r="M343" s="104"/>
      <c r="O343" s="104"/>
    </row>
    <row r="344">
      <c r="M344" s="104"/>
      <c r="O344" s="104"/>
    </row>
    <row r="345">
      <c r="M345" s="104"/>
      <c r="O345" s="104"/>
    </row>
    <row r="346">
      <c r="M346" s="104"/>
      <c r="O346" s="104"/>
    </row>
    <row r="347">
      <c r="M347" s="104"/>
      <c r="O347" s="104"/>
    </row>
    <row r="348">
      <c r="M348" s="104"/>
      <c r="O348" s="104"/>
    </row>
    <row r="349">
      <c r="M349" s="104"/>
      <c r="O349" s="104"/>
    </row>
    <row r="350">
      <c r="M350" s="104"/>
      <c r="O350" s="104"/>
    </row>
    <row r="351">
      <c r="M351" s="104"/>
      <c r="O351" s="104"/>
    </row>
    <row r="352">
      <c r="M352" s="104"/>
      <c r="O352" s="104"/>
    </row>
    <row r="353">
      <c r="M353" s="104"/>
      <c r="O353" s="104"/>
    </row>
    <row r="354">
      <c r="M354" s="104"/>
      <c r="O354" s="104"/>
    </row>
    <row r="355">
      <c r="M355" s="104"/>
      <c r="O355" s="104"/>
    </row>
    <row r="356">
      <c r="M356" s="104"/>
      <c r="O356" s="104"/>
    </row>
    <row r="357">
      <c r="M357" s="104"/>
      <c r="O357" s="104"/>
    </row>
    <row r="358">
      <c r="M358" s="104"/>
      <c r="O358" s="104"/>
    </row>
    <row r="359">
      <c r="M359" s="104"/>
      <c r="O359" s="104"/>
    </row>
    <row r="360">
      <c r="M360" s="104"/>
      <c r="O360" s="104"/>
    </row>
    <row r="361">
      <c r="M361" s="104"/>
      <c r="O361" s="104"/>
    </row>
    <row r="362">
      <c r="M362" s="104"/>
      <c r="O362" s="104"/>
    </row>
    <row r="363">
      <c r="M363" s="104"/>
      <c r="O363" s="104"/>
    </row>
    <row r="364">
      <c r="M364" s="104"/>
      <c r="O364" s="104"/>
    </row>
    <row r="365">
      <c r="M365" s="104"/>
      <c r="O365" s="104"/>
    </row>
    <row r="366">
      <c r="M366" s="104"/>
      <c r="O366" s="104"/>
    </row>
    <row r="367">
      <c r="M367" s="104"/>
      <c r="O367" s="104"/>
    </row>
    <row r="368">
      <c r="M368" s="104"/>
      <c r="O368" s="104"/>
    </row>
    <row r="369">
      <c r="M369" s="104"/>
      <c r="O369" s="104"/>
    </row>
    <row r="370">
      <c r="M370" s="104"/>
      <c r="O370" s="104"/>
    </row>
    <row r="371">
      <c r="M371" s="104"/>
      <c r="O371" s="104"/>
    </row>
    <row r="372">
      <c r="M372" s="104"/>
      <c r="O372" s="104"/>
    </row>
    <row r="373">
      <c r="M373" s="104"/>
      <c r="O373" s="104"/>
    </row>
    <row r="374">
      <c r="M374" s="104"/>
      <c r="O374" s="104"/>
    </row>
    <row r="375">
      <c r="M375" s="104"/>
      <c r="O375" s="104"/>
    </row>
    <row r="376">
      <c r="M376" s="104"/>
      <c r="O376" s="104"/>
    </row>
    <row r="377">
      <c r="M377" s="104"/>
      <c r="O377" s="104"/>
    </row>
    <row r="378">
      <c r="M378" s="104"/>
      <c r="O378" s="104"/>
    </row>
    <row r="379">
      <c r="M379" s="104"/>
      <c r="O379" s="104"/>
    </row>
    <row r="380">
      <c r="M380" s="104"/>
      <c r="O380" s="104"/>
    </row>
    <row r="381">
      <c r="M381" s="104"/>
      <c r="O381" s="104"/>
    </row>
    <row r="382">
      <c r="M382" s="104"/>
      <c r="O382" s="104"/>
    </row>
    <row r="383">
      <c r="M383" s="104"/>
      <c r="O383" s="104"/>
    </row>
    <row r="384">
      <c r="M384" s="104"/>
      <c r="O384" s="104"/>
    </row>
    <row r="385">
      <c r="M385" s="104"/>
      <c r="O385" s="104"/>
    </row>
    <row r="386">
      <c r="M386" s="104"/>
      <c r="O386" s="104"/>
    </row>
    <row r="387">
      <c r="M387" s="104"/>
      <c r="O387" s="104"/>
    </row>
    <row r="388">
      <c r="M388" s="104"/>
      <c r="O388" s="104"/>
    </row>
    <row r="389">
      <c r="M389" s="104"/>
      <c r="O389" s="104"/>
    </row>
    <row r="390">
      <c r="M390" s="104"/>
      <c r="O390" s="104"/>
    </row>
    <row r="391">
      <c r="M391" s="104"/>
      <c r="O391" s="104"/>
    </row>
    <row r="392">
      <c r="M392" s="104"/>
      <c r="O392" s="104"/>
    </row>
    <row r="393">
      <c r="M393" s="104"/>
      <c r="O393" s="104"/>
    </row>
    <row r="394">
      <c r="M394" s="104"/>
      <c r="O394" s="104"/>
    </row>
    <row r="395">
      <c r="M395" s="104"/>
      <c r="O395" s="104"/>
    </row>
    <row r="396">
      <c r="M396" s="104"/>
      <c r="O396" s="104"/>
    </row>
    <row r="397">
      <c r="M397" s="104"/>
      <c r="O397" s="104"/>
    </row>
    <row r="398">
      <c r="M398" s="104"/>
      <c r="O398" s="104"/>
    </row>
    <row r="399">
      <c r="M399" s="104"/>
      <c r="O399" s="104"/>
    </row>
    <row r="400">
      <c r="M400" s="104"/>
      <c r="O400" s="104"/>
    </row>
    <row r="401">
      <c r="M401" s="104"/>
      <c r="O401" s="104"/>
    </row>
    <row r="402">
      <c r="M402" s="104"/>
      <c r="O402" s="104"/>
    </row>
    <row r="403">
      <c r="M403" s="104"/>
      <c r="O403" s="104"/>
    </row>
    <row r="404">
      <c r="M404" s="104"/>
      <c r="O404" s="104"/>
    </row>
    <row r="405">
      <c r="M405" s="104"/>
      <c r="O405" s="104"/>
    </row>
    <row r="406">
      <c r="M406" s="104"/>
      <c r="O406" s="104"/>
    </row>
    <row r="407">
      <c r="M407" s="104"/>
      <c r="O407" s="104"/>
    </row>
    <row r="408">
      <c r="M408" s="104"/>
      <c r="O408" s="104"/>
    </row>
    <row r="409">
      <c r="M409" s="104"/>
      <c r="O409" s="104"/>
    </row>
    <row r="410">
      <c r="M410" s="104"/>
      <c r="O410" s="104"/>
    </row>
    <row r="411">
      <c r="M411" s="104"/>
      <c r="O411" s="104"/>
    </row>
    <row r="412">
      <c r="M412" s="104"/>
      <c r="O412" s="104"/>
    </row>
    <row r="413">
      <c r="M413" s="104"/>
      <c r="O413" s="104"/>
    </row>
    <row r="414">
      <c r="M414" s="104"/>
      <c r="O414" s="104"/>
    </row>
    <row r="415">
      <c r="M415" s="104"/>
      <c r="O415" s="104"/>
    </row>
    <row r="416">
      <c r="M416" s="104"/>
      <c r="O416" s="104"/>
    </row>
    <row r="417">
      <c r="M417" s="104"/>
      <c r="O417" s="104"/>
    </row>
    <row r="418">
      <c r="M418" s="104"/>
      <c r="O418" s="104"/>
    </row>
    <row r="419">
      <c r="M419" s="104"/>
      <c r="O419" s="104"/>
    </row>
    <row r="420">
      <c r="M420" s="104"/>
      <c r="O420" s="104"/>
    </row>
    <row r="421">
      <c r="M421" s="104"/>
      <c r="O421" s="104"/>
    </row>
    <row r="422">
      <c r="M422" s="104"/>
      <c r="O422" s="104"/>
    </row>
    <row r="423">
      <c r="M423" s="104"/>
      <c r="O423" s="104"/>
    </row>
    <row r="424">
      <c r="M424" s="104"/>
      <c r="O424" s="104"/>
    </row>
    <row r="425">
      <c r="M425" s="104"/>
      <c r="O425" s="104"/>
    </row>
    <row r="426">
      <c r="M426" s="104"/>
      <c r="O426" s="104"/>
    </row>
    <row r="427">
      <c r="M427" s="104"/>
      <c r="O427" s="104"/>
    </row>
    <row r="428">
      <c r="M428" s="104"/>
      <c r="O428" s="104"/>
    </row>
    <row r="429">
      <c r="M429" s="104"/>
      <c r="O429" s="104"/>
    </row>
    <row r="430">
      <c r="M430" s="104"/>
      <c r="O430" s="104"/>
    </row>
    <row r="431">
      <c r="M431" s="104"/>
      <c r="O431" s="104"/>
    </row>
    <row r="432">
      <c r="M432" s="104"/>
      <c r="O432" s="104"/>
    </row>
    <row r="433">
      <c r="M433" s="104"/>
      <c r="O433" s="104"/>
    </row>
    <row r="434">
      <c r="M434" s="104"/>
      <c r="O434" s="104"/>
    </row>
    <row r="435">
      <c r="M435" s="104"/>
      <c r="O435" s="104"/>
    </row>
    <row r="436">
      <c r="M436" s="104"/>
      <c r="O436" s="104"/>
    </row>
    <row r="437">
      <c r="M437" s="104"/>
      <c r="O437" s="104"/>
    </row>
    <row r="438">
      <c r="M438" s="104"/>
      <c r="O438" s="104"/>
    </row>
    <row r="439">
      <c r="M439" s="104"/>
      <c r="O439" s="104"/>
    </row>
    <row r="440">
      <c r="M440" s="104"/>
      <c r="O440" s="104"/>
    </row>
    <row r="441">
      <c r="M441" s="104"/>
      <c r="O441" s="104"/>
    </row>
    <row r="442">
      <c r="M442" s="104"/>
      <c r="O442" s="104"/>
    </row>
    <row r="443">
      <c r="M443" s="104"/>
      <c r="O443" s="104"/>
    </row>
    <row r="444">
      <c r="M444" s="104"/>
      <c r="O444" s="104"/>
    </row>
    <row r="445">
      <c r="M445" s="104"/>
      <c r="O445" s="104"/>
    </row>
    <row r="446">
      <c r="M446" s="104"/>
      <c r="O446" s="104"/>
    </row>
    <row r="447">
      <c r="M447" s="104"/>
      <c r="O447" s="104"/>
    </row>
    <row r="448">
      <c r="M448" s="104"/>
      <c r="O448" s="104"/>
    </row>
    <row r="449">
      <c r="M449" s="104"/>
      <c r="O449" s="104"/>
    </row>
    <row r="450">
      <c r="M450" s="104"/>
      <c r="O450" s="104"/>
    </row>
    <row r="451">
      <c r="M451" s="104"/>
      <c r="O451" s="104"/>
    </row>
    <row r="452">
      <c r="M452" s="104"/>
      <c r="O452" s="104"/>
    </row>
    <row r="453">
      <c r="M453" s="104"/>
      <c r="O453" s="104"/>
    </row>
    <row r="454">
      <c r="M454" s="104"/>
      <c r="O454" s="104"/>
    </row>
    <row r="455">
      <c r="M455" s="104"/>
      <c r="O455" s="104"/>
    </row>
    <row r="456">
      <c r="M456" s="104"/>
      <c r="O456" s="104"/>
    </row>
    <row r="457">
      <c r="M457" s="104"/>
      <c r="O457" s="104"/>
    </row>
    <row r="458">
      <c r="M458" s="104"/>
      <c r="O458" s="104"/>
    </row>
    <row r="459">
      <c r="M459" s="104"/>
      <c r="O459" s="104"/>
    </row>
    <row r="460">
      <c r="M460" s="104"/>
      <c r="O460" s="104"/>
    </row>
    <row r="461">
      <c r="M461" s="104"/>
      <c r="O461" s="104"/>
    </row>
    <row r="462">
      <c r="M462" s="104"/>
      <c r="O462" s="104"/>
    </row>
    <row r="463">
      <c r="M463" s="104"/>
      <c r="O463" s="104"/>
    </row>
    <row r="464">
      <c r="M464" s="104"/>
      <c r="O464" s="104"/>
    </row>
    <row r="465">
      <c r="M465" s="104"/>
      <c r="O465" s="104"/>
    </row>
    <row r="466">
      <c r="M466" s="104"/>
      <c r="O466" s="104"/>
    </row>
    <row r="467">
      <c r="M467" s="104"/>
      <c r="O467" s="104"/>
    </row>
    <row r="468">
      <c r="M468" s="104"/>
      <c r="O468" s="104"/>
    </row>
    <row r="469">
      <c r="M469" s="104"/>
      <c r="O469" s="104"/>
    </row>
    <row r="470">
      <c r="M470" s="104"/>
      <c r="O470" s="104"/>
    </row>
    <row r="471">
      <c r="M471" s="104"/>
      <c r="O471" s="104"/>
    </row>
    <row r="472">
      <c r="M472" s="104"/>
      <c r="O472" s="104"/>
    </row>
    <row r="473">
      <c r="M473" s="104"/>
      <c r="O473" s="104"/>
    </row>
    <row r="474">
      <c r="M474" s="104"/>
      <c r="O474" s="104"/>
    </row>
    <row r="475">
      <c r="M475" s="104"/>
      <c r="O475" s="104"/>
    </row>
    <row r="476">
      <c r="M476" s="104"/>
      <c r="O476" s="104"/>
    </row>
    <row r="477">
      <c r="M477" s="104"/>
      <c r="O477" s="104"/>
    </row>
    <row r="478">
      <c r="M478" s="104"/>
      <c r="O478" s="104"/>
    </row>
    <row r="479">
      <c r="M479" s="104"/>
      <c r="O479" s="104"/>
    </row>
    <row r="480">
      <c r="M480" s="104"/>
      <c r="O480" s="104"/>
    </row>
    <row r="481">
      <c r="M481" s="104"/>
      <c r="O481" s="104"/>
    </row>
    <row r="482">
      <c r="M482" s="104"/>
      <c r="O482" s="104"/>
    </row>
    <row r="483">
      <c r="M483" s="104"/>
      <c r="O483" s="104"/>
    </row>
    <row r="484">
      <c r="M484" s="104"/>
      <c r="O484" s="104"/>
    </row>
    <row r="485">
      <c r="M485" s="104"/>
      <c r="O485" s="104"/>
    </row>
    <row r="486">
      <c r="M486" s="104"/>
      <c r="O486" s="104"/>
    </row>
    <row r="487">
      <c r="M487" s="104"/>
      <c r="O487" s="104"/>
    </row>
    <row r="488">
      <c r="M488" s="104"/>
      <c r="O488" s="104"/>
    </row>
    <row r="489">
      <c r="M489" s="104"/>
      <c r="O489" s="104"/>
    </row>
    <row r="490">
      <c r="M490" s="104"/>
      <c r="O490" s="104"/>
    </row>
    <row r="491">
      <c r="M491" s="104"/>
      <c r="O491" s="104"/>
    </row>
    <row r="492">
      <c r="M492" s="104"/>
      <c r="O492" s="104"/>
    </row>
    <row r="493">
      <c r="M493" s="104"/>
      <c r="O493" s="104"/>
    </row>
    <row r="494">
      <c r="M494" s="104"/>
      <c r="O494" s="104"/>
    </row>
    <row r="495">
      <c r="M495" s="104"/>
      <c r="O495" s="104"/>
    </row>
    <row r="496">
      <c r="M496" s="104"/>
      <c r="O496" s="104"/>
    </row>
    <row r="497">
      <c r="M497" s="104"/>
      <c r="O497" s="104"/>
    </row>
    <row r="498">
      <c r="M498" s="104"/>
      <c r="O498" s="104"/>
    </row>
    <row r="499">
      <c r="M499" s="104"/>
      <c r="O499" s="104"/>
    </row>
    <row r="500">
      <c r="M500" s="104"/>
      <c r="O500" s="104"/>
    </row>
    <row r="501">
      <c r="M501" s="104"/>
      <c r="O501" s="104"/>
    </row>
    <row r="502">
      <c r="M502" s="104"/>
      <c r="O502" s="104"/>
    </row>
    <row r="503">
      <c r="M503" s="104"/>
      <c r="O503" s="104"/>
    </row>
    <row r="504">
      <c r="M504" s="104"/>
      <c r="O504" s="104"/>
    </row>
    <row r="505">
      <c r="M505" s="104"/>
      <c r="O505" s="104"/>
    </row>
    <row r="506">
      <c r="M506" s="104"/>
      <c r="O506" s="104"/>
    </row>
    <row r="507">
      <c r="M507" s="104"/>
      <c r="O507" s="104"/>
    </row>
    <row r="508">
      <c r="M508" s="104"/>
      <c r="O508" s="104"/>
    </row>
    <row r="509">
      <c r="M509" s="104"/>
      <c r="O509" s="104"/>
    </row>
    <row r="510">
      <c r="M510" s="104"/>
      <c r="O510" s="104"/>
    </row>
    <row r="511">
      <c r="M511" s="104"/>
      <c r="O511" s="104"/>
    </row>
    <row r="512">
      <c r="M512" s="104"/>
      <c r="O512" s="104"/>
    </row>
    <row r="513">
      <c r="M513" s="104"/>
      <c r="O513" s="104"/>
    </row>
    <row r="514">
      <c r="M514" s="104"/>
      <c r="O514" s="104"/>
    </row>
    <row r="515">
      <c r="M515" s="104"/>
      <c r="O515" s="104"/>
    </row>
    <row r="516">
      <c r="M516" s="104"/>
      <c r="O516" s="104"/>
    </row>
    <row r="517">
      <c r="M517" s="104"/>
      <c r="O517" s="104"/>
    </row>
    <row r="518">
      <c r="M518" s="104"/>
      <c r="O518" s="104"/>
    </row>
    <row r="519">
      <c r="M519" s="104"/>
      <c r="O519" s="104"/>
    </row>
    <row r="520">
      <c r="M520" s="104"/>
      <c r="O520" s="104"/>
    </row>
    <row r="521">
      <c r="M521" s="104"/>
      <c r="O521" s="104"/>
    </row>
    <row r="522">
      <c r="M522" s="104"/>
      <c r="O522" s="104"/>
    </row>
    <row r="523">
      <c r="M523" s="104"/>
      <c r="O523" s="104"/>
    </row>
    <row r="524">
      <c r="M524" s="104"/>
      <c r="O524" s="104"/>
    </row>
    <row r="525">
      <c r="M525" s="104"/>
      <c r="O525" s="104"/>
    </row>
    <row r="526">
      <c r="M526" s="104"/>
      <c r="O526" s="104"/>
    </row>
    <row r="527">
      <c r="M527" s="104"/>
      <c r="O527" s="104"/>
    </row>
    <row r="528">
      <c r="M528" s="104"/>
      <c r="O528" s="104"/>
    </row>
    <row r="529">
      <c r="M529" s="104"/>
      <c r="O529" s="104"/>
    </row>
    <row r="530">
      <c r="M530" s="104"/>
      <c r="O530" s="104"/>
    </row>
    <row r="531">
      <c r="M531" s="104"/>
      <c r="O531" s="104"/>
    </row>
    <row r="532">
      <c r="M532" s="104"/>
      <c r="O532" s="104"/>
    </row>
    <row r="533">
      <c r="M533" s="104"/>
      <c r="O533" s="104"/>
    </row>
    <row r="534">
      <c r="M534" s="104"/>
      <c r="O534" s="104"/>
    </row>
    <row r="535">
      <c r="M535" s="104"/>
      <c r="O535" s="104"/>
    </row>
    <row r="536">
      <c r="M536" s="104"/>
      <c r="O536" s="104"/>
    </row>
    <row r="537">
      <c r="M537" s="104"/>
      <c r="O537" s="104"/>
    </row>
    <row r="538">
      <c r="M538" s="104"/>
      <c r="O538" s="104"/>
    </row>
    <row r="539">
      <c r="M539" s="104"/>
      <c r="O539" s="104"/>
    </row>
    <row r="540">
      <c r="M540" s="104"/>
      <c r="O540" s="104"/>
    </row>
    <row r="541">
      <c r="M541" s="104"/>
      <c r="O541" s="104"/>
    </row>
    <row r="542">
      <c r="M542" s="104"/>
      <c r="O542" s="104"/>
    </row>
    <row r="543">
      <c r="M543" s="104"/>
      <c r="O543" s="104"/>
    </row>
    <row r="544">
      <c r="M544" s="104"/>
      <c r="O544" s="104"/>
    </row>
    <row r="545">
      <c r="M545" s="104"/>
      <c r="O545" s="104"/>
    </row>
    <row r="546">
      <c r="M546" s="104"/>
      <c r="O546" s="104"/>
    </row>
    <row r="547">
      <c r="M547" s="104"/>
      <c r="O547" s="104"/>
    </row>
    <row r="548">
      <c r="M548" s="104"/>
      <c r="O548" s="104"/>
    </row>
    <row r="549">
      <c r="M549" s="104"/>
      <c r="O549" s="104"/>
    </row>
    <row r="550">
      <c r="M550" s="104"/>
      <c r="O550" s="104"/>
    </row>
    <row r="551">
      <c r="M551" s="104"/>
      <c r="O551" s="104"/>
    </row>
    <row r="552">
      <c r="M552" s="104"/>
      <c r="O552" s="104"/>
    </row>
    <row r="553">
      <c r="M553" s="104"/>
      <c r="O553" s="104"/>
    </row>
    <row r="554">
      <c r="M554" s="104"/>
      <c r="O554" s="104"/>
    </row>
    <row r="555">
      <c r="M555" s="104"/>
      <c r="O555" s="104"/>
    </row>
    <row r="556">
      <c r="M556" s="104"/>
      <c r="O556" s="104"/>
    </row>
    <row r="557">
      <c r="M557" s="104"/>
      <c r="O557" s="104"/>
    </row>
    <row r="558">
      <c r="M558" s="104"/>
      <c r="O558" s="104"/>
    </row>
    <row r="559">
      <c r="M559" s="104"/>
      <c r="O559" s="104"/>
    </row>
    <row r="560">
      <c r="M560" s="104"/>
      <c r="O560" s="104"/>
    </row>
    <row r="561">
      <c r="M561" s="104"/>
      <c r="O561" s="104"/>
    </row>
    <row r="562">
      <c r="M562" s="104"/>
      <c r="O562" s="104"/>
    </row>
    <row r="563">
      <c r="M563" s="104"/>
      <c r="O563" s="104"/>
    </row>
    <row r="564">
      <c r="M564" s="104"/>
      <c r="O564" s="104"/>
    </row>
    <row r="565">
      <c r="M565" s="104"/>
      <c r="O565" s="104"/>
    </row>
    <row r="566">
      <c r="M566" s="104"/>
      <c r="O566" s="104"/>
    </row>
    <row r="567">
      <c r="M567" s="104"/>
      <c r="O567" s="104"/>
    </row>
    <row r="568">
      <c r="M568" s="104"/>
      <c r="O568" s="104"/>
    </row>
    <row r="569">
      <c r="M569" s="104"/>
      <c r="O569" s="104"/>
    </row>
    <row r="570">
      <c r="M570" s="104"/>
      <c r="O570" s="104"/>
    </row>
    <row r="571">
      <c r="M571" s="104"/>
      <c r="O571" s="104"/>
    </row>
    <row r="572">
      <c r="M572" s="104"/>
      <c r="O572" s="104"/>
    </row>
    <row r="573">
      <c r="M573" s="104"/>
      <c r="O573" s="104"/>
    </row>
    <row r="574">
      <c r="M574" s="104"/>
      <c r="O574" s="104"/>
    </row>
    <row r="575">
      <c r="M575" s="104"/>
      <c r="O575" s="104"/>
    </row>
    <row r="576">
      <c r="M576" s="104"/>
      <c r="O576" s="104"/>
    </row>
    <row r="577">
      <c r="M577" s="104"/>
      <c r="O577" s="104"/>
    </row>
    <row r="578">
      <c r="M578" s="104"/>
      <c r="O578" s="104"/>
    </row>
    <row r="579">
      <c r="M579" s="104"/>
      <c r="O579" s="104"/>
    </row>
    <row r="580">
      <c r="M580" s="104"/>
      <c r="O580" s="104"/>
    </row>
    <row r="581">
      <c r="M581" s="104"/>
      <c r="O581" s="104"/>
    </row>
    <row r="582">
      <c r="M582" s="104"/>
      <c r="O582" s="104"/>
    </row>
    <row r="583">
      <c r="M583" s="104"/>
      <c r="O583" s="104"/>
    </row>
    <row r="584">
      <c r="M584" s="104"/>
      <c r="O584" s="104"/>
    </row>
    <row r="585">
      <c r="M585" s="104"/>
      <c r="O585" s="104"/>
    </row>
    <row r="586">
      <c r="M586" s="104"/>
      <c r="O586" s="104"/>
    </row>
    <row r="587">
      <c r="M587" s="104"/>
      <c r="O587" s="104"/>
    </row>
    <row r="588">
      <c r="M588" s="104"/>
      <c r="O588" s="104"/>
    </row>
    <row r="589">
      <c r="M589" s="104"/>
      <c r="O589" s="104"/>
    </row>
    <row r="590">
      <c r="M590" s="104"/>
      <c r="O590" s="104"/>
    </row>
    <row r="591">
      <c r="M591" s="104"/>
      <c r="O591" s="104"/>
    </row>
    <row r="592">
      <c r="M592" s="104"/>
      <c r="O592" s="104"/>
    </row>
    <row r="593">
      <c r="M593" s="104"/>
      <c r="O593" s="104"/>
    </row>
    <row r="594">
      <c r="M594" s="104"/>
      <c r="O594" s="104"/>
    </row>
    <row r="595">
      <c r="M595" s="104"/>
      <c r="O595" s="104"/>
    </row>
    <row r="596">
      <c r="M596" s="104"/>
      <c r="O596" s="104"/>
    </row>
    <row r="597">
      <c r="M597" s="104"/>
      <c r="O597" s="104"/>
    </row>
    <row r="598">
      <c r="M598" s="104"/>
      <c r="O598" s="104"/>
    </row>
    <row r="599">
      <c r="M599" s="104"/>
      <c r="O599" s="104"/>
    </row>
    <row r="600">
      <c r="M600" s="104"/>
      <c r="O600" s="104"/>
    </row>
    <row r="601">
      <c r="M601" s="104"/>
      <c r="O601" s="104"/>
    </row>
    <row r="602">
      <c r="M602" s="104"/>
      <c r="O602" s="104"/>
    </row>
    <row r="603">
      <c r="M603" s="104"/>
      <c r="O603" s="104"/>
    </row>
    <row r="604">
      <c r="M604" s="104"/>
      <c r="O604" s="104"/>
    </row>
    <row r="605">
      <c r="M605" s="104"/>
      <c r="O605" s="104"/>
    </row>
    <row r="606">
      <c r="M606" s="104"/>
      <c r="O606" s="104"/>
    </row>
    <row r="607">
      <c r="M607" s="104"/>
      <c r="O607" s="104"/>
    </row>
    <row r="608">
      <c r="M608" s="104"/>
      <c r="O608" s="104"/>
    </row>
    <row r="609">
      <c r="M609" s="104"/>
      <c r="O609" s="104"/>
    </row>
    <row r="610">
      <c r="M610" s="104"/>
      <c r="O610" s="104"/>
    </row>
    <row r="611">
      <c r="M611" s="104"/>
      <c r="O611" s="104"/>
    </row>
    <row r="612">
      <c r="M612" s="104"/>
      <c r="O612" s="104"/>
    </row>
    <row r="613">
      <c r="M613" s="104"/>
      <c r="O613" s="104"/>
    </row>
    <row r="614">
      <c r="M614" s="104"/>
      <c r="O614" s="104"/>
    </row>
    <row r="615">
      <c r="M615" s="104"/>
      <c r="O615" s="104"/>
    </row>
    <row r="616">
      <c r="M616" s="104"/>
      <c r="O616" s="104"/>
    </row>
    <row r="617">
      <c r="M617" s="104"/>
      <c r="O617" s="104"/>
    </row>
    <row r="618">
      <c r="M618" s="104"/>
      <c r="O618" s="104"/>
    </row>
    <row r="619">
      <c r="M619" s="104"/>
      <c r="O619" s="104"/>
    </row>
    <row r="620">
      <c r="M620" s="104"/>
      <c r="O620" s="104"/>
    </row>
    <row r="621">
      <c r="M621" s="104"/>
      <c r="O621" s="104"/>
    </row>
    <row r="622">
      <c r="M622" s="104"/>
      <c r="O622" s="104"/>
    </row>
    <row r="623">
      <c r="M623" s="104"/>
      <c r="O623" s="104"/>
    </row>
    <row r="624">
      <c r="M624" s="104"/>
      <c r="O624" s="104"/>
    </row>
    <row r="625">
      <c r="M625" s="104"/>
      <c r="O625" s="104"/>
    </row>
    <row r="626">
      <c r="M626" s="104"/>
      <c r="O626" s="104"/>
    </row>
    <row r="627">
      <c r="M627" s="104"/>
      <c r="O627" s="104"/>
    </row>
    <row r="628">
      <c r="M628" s="104"/>
      <c r="O628" s="104"/>
    </row>
    <row r="629">
      <c r="M629" s="104"/>
      <c r="O629" s="104"/>
    </row>
    <row r="630">
      <c r="M630" s="104"/>
      <c r="O630" s="104"/>
    </row>
    <row r="631">
      <c r="M631" s="104"/>
      <c r="O631" s="104"/>
    </row>
    <row r="632">
      <c r="M632" s="104"/>
      <c r="O632" s="104"/>
    </row>
    <row r="633">
      <c r="M633" s="104"/>
      <c r="O633" s="104"/>
    </row>
    <row r="634">
      <c r="M634" s="104"/>
      <c r="O634" s="104"/>
    </row>
    <row r="635">
      <c r="M635" s="104"/>
      <c r="O635" s="104"/>
    </row>
    <row r="636">
      <c r="M636" s="104"/>
      <c r="O636" s="104"/>
    </row>
    <row r="637">
      <c r="M637" s="104"/>
      <c r="O637" s="104"/>
    </row>
    <row r="638">
      <c r="M638" s="104"/>
      <c r="O638" s="104"/>
    </row>
    <row r="639">
      <c r="M639" s="104"/>
      <c r="O639" s="104"/>
    </row>
    <row r="640">
      <c r="M640" s="104"/>
      <c r="O640" s="104"/>
    </row>
    <row r="641">
      <c r="M641" s="104"/>
      <c r="O641" s="104"/>
    </row>
    <row r="642">
      <c r="M642" s="104"/>
      <c r="O642" s="104"/>
    </row>
    <row r="643">
      <c r="M643" s="104"/>
      <c r="O643" s="104"/>
    </row>
    <row r="644">
      <c r="M644" s="104"/>
      <c r="O644" s="104"/>
    </row>
    <row r="645">
      <c r="M645" s="104"/>
      <c r="O645" s="104"/>
    </row>
    <row r="646">
      <c r="M646" s="104"/>
      <c r="O646" s="104"/>
    </row>
    <row r="647">
      <c r="M647" s="104"/>
      <c r="O647" s="104"/>
    </row>
    <row r="648">
      <c r="M648" s="104"/>
      <c r="O648" s="104"/>
    </row>
    <row r="649">
      <c r="M649" s="104"/>
      <c r="O649" s="104"/>
    </row>
    <row r="650">
      <c r="M650" s="104"/>
      <c r="O650" s="104"/>
    </row>
    <row r="651">
      <c r="M651" s="104"/>
      <c r="O651" s="104"/>
    </row>
    <row r="652">
      <c r="M652" s="104"/>
      <c r="O652" s="104"/>
    </row>
    <row r="653">
      <c r="M653" s="104"/>
      <c r="O653" s="104"/>
    </row>
    <row r="654">
      <c r="M654" s="104"/>
      <c r="O654" s="104"/>
    </row>
    <row r="655">
      <c r="M655" s="104"/>
      <c r="O655" s="104"/>
    </row>
    <row r="656">
      <c r="M656" s="104"/>
      <c r="O656" s="104"/>
    </row>
    <row r="657">
      <c r="M657" s="104"/>
      <c r="O657" s="104"/>
    </row>
    <row r="658">
      <c r="M658" s="104"/>
      <c r="O658" s="104"/>
    </row>
    <row r="659">
      <c r="M659" s="104"/>
      <c r="O659" s="104"/>
    </row>
    <row r="660">
      <c r="M660" s="104"/>
      <c r="O660" s="104"/>
    </row>
    <row r="661">
      <c r="M661" s="104"/>
      <c r="O661" s="104"/>
    </row>
    <row r="662">
      <c r="M662" s="104"/>
      <c r="O662" s="104"/>
    </row>
    <row r="663">
      <c r="M663" s="104"/>
      <c r="O663" s="104"/>
    </row>
    <row r="664">
      <c r="M664" s="104"/>
      <c r="O664" s="104"/>
    </row>
    <row r="665">
      <c r="M665" s="104"/>
      <c r="O665" s="104"/>
    </row>
    <row r="666">
      <c r="M666" s="104"/>
      <c r="O666" s="104"/>
    </row>
    <row r="667">
      <c r="M667" s="104"/>
      <c r="O667" s="104"/>
    </row>
    <row r="668">
      <c r="M668" s="104"/>
      <c r="O668" s="104"/>
    </row>
    <row r="669">
      <c r="M669" s="104"/>
      <c r="O669" s="104"/>
    </row>
    <row r="670">
      <c r="M670" s="104"/>
      <c r="O670" s="104"/>
    </row>
    <row r="671">
      <c r="M671" s="104"/>
      <c r="O671" s="104"/>
    </row>
    <row r="672">
      <c r="M672" s="104"/>
      <c r="O672" s="104"/>
    </row>
    <row r="673">
      <c r="M673" s="104"/>
      <c r="O673" s="104"/>
    </row>
    <row r="674">
      <c r="M674" s="104"/>
      <c r="O674" s="104"/>
    </row>
    <row r="675">
      <c r="M675" s="104"/>
      <c r="O675" s="104"/>
    </row>
    <row r="676">
      <c r="M676" s="104"/>
      <c r="O676" s="104"/>
    </row>
    <row r="677">
      <c r="M677" s="104"/>
      <c r="O677" s="104"/>
    </row>
    <row r="678">
      <c r="M678" s="104"/>
      <c r="O678" s="104"/>
    </row>
    <row r="679">
      <c r="M679" s="104"/>
      <c r="O679" s="104"/>
    </row>
    <row r="680">
      <c r="M680" s="104"/>
      <c r="O680" s="104"/>
    </row>
    <row r="681">
      <c r="M681" s="104"/>
      <c r="O681" s="104"/>
    </row>
    <row r="682">
      <c r="M682" s="104"/>
      <c r="O682" s="104"/>
    </row>
    <row r="683">
      <c r="M683" s="104"/>
      <c r="O683" s="104"/>
    </row>
    <row r="684">
      <c r="M684" s="104"/>
      <c r="O684" s="104"/>
    </row>
    <row r="685">
      <c r="M685" s="104"/>
      <c r="O685" s="104"/>
    </row>
    <row r="686">
      <c r="M686" s="104"/>
      <c r="O686" s="104"/>
    </row>
    <row r="687">
      <c r="M687" s="104"/>
      <c r="O687" s="104"/>
    </row>
    <row r="688">
      <c r="M688" s="104"/>
      <c r="O688" s="104"/>
    </row>
    <row r="689">
      <c r="M689" s="104"/>
      <c r="O689" s="104"/>
    </row>
    <row r="690">
      <c r="M690" s="104"/>
      <c r="O690" s="104"/>
    </row>
    <row r="691">
      <c r="M691" s="104"/>
      <c r="O691" s="104"/>
    </row>
    <row r="692">
      <c r="M692" s="104"/>
      <c r="O692" s="104"/>
    </row>
    <row r="693">
      <c r="M693" s="104"/>
      <c r="O693" s="104"/>
    </row>
    <row r="694">
      <c r="M694" s="104"/>
      <c r="O694" s="104"/>
    </row>
    <row r="695">
      <c r="M695" s="104"/>
      <c r="O695" s="104"/>
    </row>
    <row r="696">
      <c r="M696" s="104"/>
      <c r="O696" s="104"/>
    </row>
    <row r="697">
      <c r="M697" s="104"/>
      <c r="O697" s="104"/>
    </row>
    <row r="698">
      <c r="M698" s="104"/>
      <c r="O698" s="104"/>
    </row>
    <row r="699">
      <c r="M699" s="104"/>
      <c r="O699" s="104"/>
    </row>
    <row r="700">
      <c r="M700" s="104"/>
      <c r="O700" s="104"/>
    </row>
    <row r="701">
      <c r="M701" s="104"/>
      <c r="O701" s="104"/>
    </row>
    <row r="702">
      <c r="M702" s="104"/>
      <c r="O702" s="104"/>
    </row>
    <row r="703">
      <c r="M703" s="104"/>
      <c r="O703" s="104"/>
    </row>
    <row r="704">
      <c r="M704" s="104"/>
      <c r="O704" s="104"/>
    </row>
    <row r="705">
      <c r="M705" s="104"/>
      <c r="O705" s="104"/>
    </row>
    <row r="706">
      <c r="M706" s="104"/>
      <c r="O706" s="104"/>
    </row>
    <row r="707">
      <c r="M707" s="104"/>
      <c r="O707" s="104"/>
    </row>
    <row r="708">
      <c r="M708" s="104"/>
      <c r="O708" s="104"/>
    </row>
    <row r="709">
      <c r="M709" s="104"/>
      <c r="O709" s="104"/>
    </row>
    <row r="710">
      <c r="M710" s="104"/>
      <c r="O710" s="104"/>
    </row>
    <row r="711">
      <c r="M711" s="104"/>
      <c r="O711" s="104"/>
    </row>
    <row r="712">
      <c r="M712" s="104"/>
      <c r="O712" s="104"/>
    </row>
    <row r="713">
      <c r="M713" s="104"/>
      <c r="O713" s="104"/>
    </row>
    <row r="714">
      <c r="M714" s="104"/>
      <c r="O714" s="104"/>
    </row>
    <row r="715">
      <c r="M715" s="104"/>
      <c r="O715" s="104"/>
    </row>
    <row r="716">
      <c r="M716" s="104"/>
      <c r="O716" s="104"/>
    </row>
    <row r="717">
      <c r="M717" s="104"/>
      <c r="O717" s="104"/>
    </row>
    <row r="718">
      <c r="M718" s="104"/>
      <c r="O718" s="104"/>
    </row>
    <row r="719">
      <c r="M719" s="104"/>
      <c r="O719" s="104"/>
    </row>
    <row r="720">
      <c r="M720" s="104"/>
      <c r="O720" s="104"/>
    </row>
    <row r="721">
      <c r="M721" s="104"/>
      <c r="O721" s="104"/>
    </row>
    <row r="722">
      <c r="M722" s="104"/>
      <c r="O722" s="104"/>
    </row>
    <row r="723">
      <c r="M723" s="104"/>
      <c r="O723" s="104"/>
    </row>
    <row r="724">
      <c r="M724" s="104"/>
      <c r="O724" s="104"/>
    </row>
    <row r="725">
      <c r="M725" s="104"/>
      <c r="O725" s="104"/>
    </row>
    <row r="726">
      <c r="M726" s="104"/>
      <c r="O726" s="104"/>
    </row>
    <row r="727">
      <c r="M727" s="104"/>
      <c r="O727" s="104"/>
    </row>
    <row r="728">
      <c r="M728" s="104"/>
      <c r="O728" s="104"/>
    </row>
    <row r="729">
      <c r="M729" s="104"/>
      <c r="O729" s="104"/>
    </row>
    <row r="730">
      <c r="M730" s="104"/>
      <c r="O730" s="104"/>
    </row>
    <row r="731">
      <c r="M731" s="104"/>
      <c r="O731" s="104"/>
    </row>
    <row r="732">
      <c r="M732" s="104"/>
      <c r="O732" s="104"/>
    </row>
    <row r="733">
      <c r="M733" s="104"/>
      <c r="O733" s="104"/>
    </row>
    <row r="734">
      <c r="M734" s="104"/>
      <c r="O734" s="104"/>
    </row>
    <row r="735">
      <c r="M735" s="104"/>
      <c r="O735" s="104"/>
    </row>
    <row r="736">
      <c r="M736" s="104"/>
      <c r="O736" s="104"/>
    </row>
    <row r="737">
      <c r="M737" s="104"/>
      <c r="O737" s="104"/>
    </row>
    <row r="738">
      <c r="M738" s="104"/>
      <c r="O738" s="104"/>
    </row>
    <row r="739">
      <c r="M739" s="104"/>
      <c r="O739" s="104"/>
    </row>
    <row r="740">
      <c r="M740" s="104"/>
      <c r="O740" s="104"/>
    </row>
    <row r="741">
      <c r="M741" s="104"/>
      <c r="O741" s="104"/>
    </row>
    <row r="742">
      <c r="M742" s="104"/>
      <c r="O742" s="104"/>
    </row>
    <row r="743">
      <c r="M743" s="104"/>
      <c r="O743" s="104"/>
    </row>
    <row r="744">
      <c r="M744" s="104"/>
      <c r="O744" s="104"/>
    </row>
    <row r="745">
      <c r="M745" s="104"/>
      <c r="O745" s="104"/>
    </row>
    <row r="746">
      <c r="M746" s="104"/>
      <c r="O746" s="104"/>
    </row>
    <row r="747">
      <c r="M747" s="104"/>
      <c r="O747" s="104"/>
    </row>
    <row r="748">
      <c r="M748" s="104"/>
      <c r="O748" s="104"/>
    </row>
    <row r="749">
      <c r="M749" s="104"/>
      <c r="O749" s="104"/>
    </row>
    <row r="750">
      <c r="M750" s="104"/>
      <c r="O750" s="104"/>
    </row>
    <row r="751">
      <c r="M751" s="104"/>
      <c r="O751" s="104"/>
    </row>
    <row r="752">
      <c r="M752" s="104"/>
      <c r="O752" s="104"/>
    </row>
    <row r="753">
      <c r="M753" s="104"/>
      <c r="O753" s="104"/>
    </row>
    <row r="754">
      <c r="M754" s="104"/>
      <c r="O754" s="104"/>
    </row>
    <row r="755">
      <c r="M755" s="104"/>
      <c r="O755" s="104"/>
    </row>
    <row r="756">
      <c r="M756" s="104"/>
      <c r="O756" s="104"/>
    </row>
    <row r="757">
      <c r="M757" s="104"/>
      <c r="O757" s="104"/>
    </row>
    <row r="758">
      <c r="M758" s="104"/>
      <c r="O758" s="104"/>
    </row>
    <row r="759">
      <c r="M759" s="104"/>
      <c r="O759" s="104"/>
    </row>
    <row r="760">
      <c r="M760" s="104"/>
      <c r="O760" s="104"/>
    </row>
    <row r="761">
      <c r="M761" s="104"/>
      <c r="O761" s="104"/>
    </row>
    <row r="762">
      <c r="M762" s="104"/>
      <c r="O762" s="104"/>
    </row>
    <row r="763">
      <c r="M763" s="104"/>
      <c r="O763" s="104"/>
    </row>
    <row r="764">
      <c r="M764" s="104"/>
      <c r="O764" s="104"/>
    </row>
    <row r="765">
      <c r="M765" s="104"/>
      <c r="O765" s="104"/>
    </row>
    <row r="766">
      <c r="M766" s="104"/>
      <c r="O766" s="104"/>
    </row>
    <row r="767">
      <c r="M767" s="104"/>
      <c r="O767" s="104"/>
    </row>
    <row r="768">
      <c r="M768" s="104"/>
      <c r="O768" s="104"/>
    </row>
    <row r="769">
      <c r="M769" s="104"/>
      <c r="O769" s="104"/>
    </row>
    <row r="770">
      <c r="M770" s="104"/>
      <c r="O770" s="104"/>
    </row>
    <row r="771">
      <c r="M771" s="104"/>
      <c r="O771" s="104"/>
    </row>
    <row r="772">
      <c r="M772" s="104"/>
      <c r="O772" s="104"/>
    </row>
    <row r="773">
      <c r="M773" s="104"/>
      <c r="O773" s="104"/>
    </row>
    <row r="774">
      <c r="M774" s="104"/>
      <c r="O774" s="104"/>
    </row>
    <row r="775">
      <c r="M775" s="104"/>
      <c r="O775" s="104"/>
    </row>
    <row r="776">
      <c r="M776" s="104"/>
      <c r="O776" s="104"/>
    </row>
    <row r="777">
      <c r="M777" s="104"/>
      <c r="O777" s="104"/>
    </row>
    <row r="778">
      <c r="M778" s="104"/>
      <c r="O778" s="104"/>
    </row>
    <row r="779">
      <c r="M779" s="104"/>
      <c r="O779" s="104"/>
    </row>
    <row r="780">
      <c r="M780" s="104"/>
      <c r="O780" s="104"/>
    </row>
    <row r="781">
      <c r="M781" s="104"/>
      <c r="O781" s="104"/>
    </row>
    <row r="782">
      <c r="M782" s="104"/>
      <c r="O782" s="104"/>
    </row>
    <row r="783">
      <c r="M783" s="104"/>
      <c r="O783" s="104"/>
    </row>
    <row r="784">
      <c r="M784" s="104"/>
      <c r="O784" s="104"/>
    </row>
    <row r="785">
      <c r="M785" s="104"/>
      <c r="O785" s="104"/>
    </row>
    <row r="786">
      <c r="M786" s="104"/>
      <c r="O786" s="104"/>
    </row>
    <row r="787">
      <c r="M787" s="104"/>
      <c r="O787" s="104"/>
    </row>
    <row r="788">
      <c r="M788" s="104"/>
      <c r="O788" s="104"/>
    </row>
    <row r="789">
      <c r="M789" s="104"/>
      <c r="O789" s="104"/>
    </row>
    <row r="790">
      <c r="M790" s="104"/>
      <c r="O790" s="104"/>
    </row>
    <row r="791">
      <c r="M791" s="104"/>
      <c r="O791" s="104"/>
    </row>
    <row r="792">
      <c r="M792" s="104"/>
      <c r="O792" s="104"/>
    </row>
    <row r="793">
      <c r="M793" s="104"/>
      <c r="O793" s="104"/>
    </row>
    <row r="794">
      <c r="M794" s="104"/>
      <c r="O794" s="104"/>
    </row>
    <row r="795">
      <c r="M795" s="104"/>
      <c r="O795" s="104"/>
    </row>
    <row r="796">
      <c r="M796" s="104"/>
      <c r="O796" s="104"/>
    </row>
    <row r="797">
      <c r="M797" s="104"/>
      <c r="O797" s="104"/>
    </row>
    <row r="798">
      <c r="M798" s="104"/>
      <c r="O798" s="104"/>
    </row>
    <row r="799">
      <c r="M799" s="104"/>
      <c r="O799" s="104"/>
    </row>
    <row r="800">
      <c r="M800" s="104"/>
      <c r="O800" s="104"/>
    </row>
    <row r="801">
      <c r="M801" s="104"/>
      <c r="O801" s="104"/>
    </row>
    <row r="802">
      <c r="M802" s="104"/>
      <c r="O802" s="104"/>
    </row>
    <row r="803">
      <c r="M803" s="104"/>
      <c r="O803" s="104"/>
    </row>
    <row r="804">
      <c r="M804" s="104"/>
      <c r="O804" s="104"/>
    </row>
    <row r="805">
      <c r="M805" s="104"/>
      <c r="O805" s="104"/>
    </row>
    <row r="806">
      <c r="M806" s="104"/>
      <c r="O806" s="104"/>
    </row>
    <row r="807">
      <c r="M807" s="104"/>
      <c r="O807" s="104"/>
    </row>
    <row r="808">
      <c r="M808" s="104"/>
      <c r="O808" s="104"/>
    </row>
    <row r="809">
      <c r="M809" s="104"/>
      <c r="O809" s="104"/>
    </row>
    <row r="810">
      <c r="M810" s="104"/>
      <c r="O810" s="104"/>
    </row>
    <row r="811">
      <c r="M811" s="104"/>
      <c r="O811" s="104"/>
    </row>
    <row r="812">
      <c r="M812" s="104"/>
      <c r="O812" s="104"/>
    </row>
    <row r="813">
      <c r="M813" s="104"/>
      <c r="O813" s="104"/>
    </row>
    <row r="814">
      <c r="M814" s="104"/>
      <c r="O814" s="104"/>
    </row>
    <row r="815">
      <c r="M815" s="104"/>
      <c r="O815" s="104"/>
    </row>
    <row r="816">
      <c r="M816" s="104"/>
      <c r="O816" s="104"/>
    </row>
    <row r="817">
      <c r="M817" s="104"/>
      <c r="O817" s="104"/>
    </row>
    <row r="818">
      <c r="M818" s="104"/>
      <c r="O818" s="104"/>
    </row>
    <row r="819">
      <c r="M819" s="104"/>
      <c r="O819" s="104"/>
    </row>
    <row r="820">
      <c r="M820" s="104"/>
      <c r="O820" s="104"/>
    </row>
    <row r="821">
      <c r="M821" s="104"/>
      <c r="O821" s="104"/>
    </row>
    <row r="822">
      <c r="M822" s="104"/>
      <c r="O822" s="104"/>
    </row>
    <row r="823">
      <c r="M823" s="104"/>
      <c r="O823" s="104"/>
    </row>
    <row r="824">
      <c r="M824" s="104"/>
      <c r="O824" s="104"/>
    </row>
    <row r="825">
      <c r="M825" s="104"/>
      <c r="O825" s="104"/>
    </row>
    <row r="826">
      <c r="M826" s="104"/>
      <c r="O826" s="104"/>
    </row>
    <row r="827">
      <c r="M827" s="104"/>
      <c r="O827" s="104"/>
    </row>
    <row r="828">
      <c r="M828" s="104"/>
      <c r="O828" s="104"/>
    </row>
    <row r="829">
      <c r="M829" s="104"/>
      <c r="O829" s="104"/>
    </row>
    <row r="830">
      <c r="M830" s="104"/>
      <c r="O830" s="104"/>
    </row>
    <row r="831">
      <c r="M831" s="104"/>
      <c r="O831" s="104"/>
    </row>
    <row r="832">
      <c r="M832" s="104"/>
      <c r="O832" s="104"/>
    </row>
    <row r="833">
      <c r="M833" s="104"/>
      <c r="O833" s="104"/>
    </row>
    <row r="834">
      <c r="M834" s="104"/>
      <c r="O834" s="104"/>
    </row>
    <row r="835">
      <c r="M835" s="104"/>
      <c r="O835" s="104"/>
    </row>
    <row r="836">
      <c r="M836" s="104"/>
      <c r="O836" s="104"/>
    </row>
    <row r="837">
      <c r="M837" s="104"/>
      <c r="O837" s="104"/>
    </row>
    <row r="838">
      <c r="M838" s="104"/>
      <c r="O838" s="104"/>
    </row>
    <row r="839">
      <c r="M839" s="104"/>
      <c r="O839" s="104"/>
    </row>
    <row r="840">
      <c r="M840" s="104"/>
      <c r="O840" s="104"/>
    </row>
    <row r="841">
      <c r="M841" s="104"/>
      <c r="O841" s="104"/>
    </row>
    <row r="842">
      <c r="M842" s="104"/>
      <c r="O842" s="104"/>
    </row>
    <row r="843">
      <c r="M843" s="104"/>
      <c r="O843" s="104"/>
    </row>
    <row r="844">
      <c r="M844" s="104"/>
      <c r="O844" s="104"/>
    </row>
    <row r="845">
      <c r="M845" s="104"/>
      <c r="O845" s="104"/>
    </row>
    <row r="846">
      <c r="M846" s="104"/>
      <c r="O846" s="104"/>
    </row>
    <row r="847">
      <c r="M847" s="104"/>
      <c r="O847" s="104"/>
    </row>
    <row r="848">
      <c r="M848" s="104"/>
      <c r="O848" s="104"/>
    </row>
    <row r="849">
      <c r="M849" s="104"/>
      <c r="O849" s="104"/>
    </row>
    <row r="850">
      <c r="M850" s="104"/>
      <c r="O850" s="104"/>
    </row>
    <row r="851">
      <c r="M851" s="104"/>
      <c r="O851" s="104"/>
    </row>
    <row r="852">
      <c r="M852" s="104"/>
      <c r="O852" s="104"/>
    </row>
    <row r="853">
      <c r="M853" s="104"/>
      <c r="O853" s="104"/>
    </row>
    <row r="854">
      <c r="M854" s="104"/>
      <c r="O854" s="104"/>
    </row>
    <row r="855">
      <c r="M855" s="104"/>
      <c r="O855" s="104"/>
    </row>
    <row r="856">
      <c r="M856" s="104"/>
      <c r="O856" s="104"/>
    </row>
    <row r="857">
      <c r="M857" s="104"/>
      <c r="O857" s="104"/>
    </row>
    <row r="858">
      <c r="M858" s="104"/>
      <c r="O858" s="104"/>
    </row>
    <row r="859">
      <c r="M859" s="104"/>
      <c r="O859" s="104"/>
    </row>
    <row r="860">
      <c r="M860" s="104"/>
      <c r="O860" s="104"/>
    </row>
    <row r="861">
      <c r="M861" s="104"/>
      <c r="O861" s="104"/>
    </row>
    <row r="862">
      <c r="M862" s="104"/>
      <c r="O862" s="104"/>
    </row>
    <row r="863">
      <c r="M863" s="104"/>
      <c r="O863" s="104"/>
    </row>
    <row r="864">
      <c r="M864" s="104"/>
      <c r="O864" s="104"/>
    </row>
    <row r="865">
      <c r="M865" s="104"/>
      <c r="O865" s="104"/>
    </row>
    <row r="866">
      <c r="M866" s="104"/>
      <c r="O866" s="104"/>
    </row>
    <row r="867">
      <c r="M867" s="104"/>
      <c r="O867" s="104"/>
    </row>
    <row r="868">
      <c r="M868" s="104"/>
      <c r="O868" s="104"/>
    </row>
    <row r="869">
      <c r="M869" s="104"/>
      <c r="O869" s="104"/>
    </row>
    <row r="870">
      <c r="M870" s="104"/>
      <c r="O870" s="104"/>
    </row>
    <row r="871">
      <c r="M871" s="104"/>
      <c r="O871" s="104"/>
    </row>
    <row r="872">
      <c r="M872" s="104"/>
      <c r="O872" s="104"/>
    </row>
    <row r="873">
      <c r="M873" s="104"/>
      <c r="O873" s="104"/>
    </row>
    <row r="874">
      <c r="M874" s="104"/>
      <c r="O874" s="104"/>
    </row>
    <row r="875">
      <c r="M875" s="104"/>
      <c r="O875" s="104"/>
    </row>
    <row r="876">
      <c r="M876" s="104"/>
      <c r="O876" s="104"/>
    </row>
    <row r="877">
      <c r="M877" s="104"/>
      <c r="O877" s="104"/>
    </row>
    <row r="878">
      <c r="M878" s="104"/>
      <c r="O878" s="104"/>
    </row>
    <row r="879">
      <c r="M879" s="104"/>
      <c r="O879" s="104"/>
    </row>
    <row r="880">
      <c r="M880" s="104"/>
      <c r="O880" s="104"/>
    </row>
    <row r="881">
      <c r="M881" s="104"/>
      <c r="O881" s="104"/>
    </row>
    <row r="882">
      <c r="M882" s="104"/>
      <c r="O882" s="104"/>
    </row>
    <row r="883">
      <c r="M883" s="104"/>
      <c r="O883" s="104"/>
    </row>
    <row r="884">
      <c r="M884" s="104"/>
      <c r="O884" s="104"/>
    </row>
    <row r="885">
      <c r="M885" s="104"/>
      <c r="O885" s="104"/>
    </row>
    <row r="886">
      <c r="M886" s="104"/>
      <c r="O886" s="104"/>
    </row>
    <row r="887">
      <c r="M887" s="104"/>
      <c r="O887" s="104"/>
    </row>
    <row r="888">
      <c r="M888" s="104"/>
      <c r="O888" s="104"/>
    </row>
    <row r="889">
      <c r="M889" s="104"/>
      <c r="O889" s="104"/>
    </row>
    <row r="890">
      <c r="M890" s="104"/>
      <c r="O890" s="104"/>
    </row>
    <row r="891">
      <c r="M891" s="104"/>
      <c r="O891" s="104"/>
    </row>
    <row r="892">
      <c r="M892" s="104"/>
      <c r="O892" s="104"/>
    </row>
    <row r="893">
      <c r="M893" s="104"/>
      <c r="O893" s="104"/>
    </row>
    <row r="894">
      <c r="M894" s="104"/>
      <c r="O894" s="104"/>
    </row>
    <row r="895">
      <c r="M895" s="104"/>
      <c r="O895" s="104"/>
    </row>
    <row r="896">
      <c r="M896" s="104"/>
      <c r="O896" s="104"/>
    </row>
    <row r="897">
      <c r="M897" s="104"/>
      <c r="O897" s="104"/>
    </row>
    <row r="898">
      <c r="M898" s="104"/>
      <c r="O898" s="104"/>
    </row>
    <row r="899">
      <c r="M899" s="104"/>
      <c r="O899" s="104"/>
    </row>
    <row r="900">
      <c r="M900" s="104"/>
      <c r="O900" s="104"/>
    </row>
    <row r="901">
      <c r="M901" s="104"/>
      <c r="O901" s="104"/>
    </row>
    <row r="902">
      <c r="M902" s="104"/>
      <c r="O902" s="104"/>
    </row>
    <row r="903">
      <c r="M903" s="104"/>
      <c r="O903" s="104"/>
    </row>
    <row r="904">
      <c r="M904" s="104"/>
      <c r="O904" s="104"/>
    </row>
    <row r="905">
      <c r="M905" s="104"/>
      <c r="O905" s="104"/>
    </row>
    <row r="906">
      <c r="M906" s="104"/>
      <c r="O906" s="104"/>
    </row>
    <row r="907">
      <c r="M907" s="104"/>
      <c r="O907" s="104"/>
    </row>
    <row r="908">
      <c r="M908" s="104"/>
      <c r="O908" s="104"/>
    </row>
    <row r="909">
      <c r="M909" s="104"/>
      <c r="O909" s="104"/>
    </row>
    <row r="910">
      <c r="M910" s="104"/>
      <c r="O910" s="104"/>
    </row>
    <row r="911">
      <c r="M911" s="104"/>
      <c r="O911" s="104"/>
    </row>
    <row r="912">
      <c r="M912" s="104"/>
      <c r="O912" s="104"/>
    </row>
    <row r="913">
      <c r="M913" s="104"/>
      <c r="O913" s="104"/>
    </row>
    <row r="914">
      <c r="M914" s="104"/>
      <c r="O914" s="104"/>
    </row>
    <row r="915">
      <c r="M915" s="104"/>
      <c r="O915" s="104"/>
    </row>
    <row r="916">
      <c r="M916" s="104"/>
      <c r="O916" s="104"/>
    </row>
    <row r="917">
      <c r="M917" s="104"/>
      <c r="O917" s="104"/>
    </row>
    <row r="918">
      <c r="M918" s="104"/>
      <c r="O918" s="104"/>
    </row>
    <row r="919">
      <c r="M919" s="104"/>
      <c r="O919" s="104"/>
    </row>
    <row r="920">
      <c r="M920" s="104"/>
      <c r="O920" s="104"/>
    </row>
    <row r="921">
      <c r="M921" s="104"/>
      <c r="O921" s="104"/>
    </row>
    <row r="922">
      <c r="M922" s="104"/>
      <c r="O922" s="104"/>
    </row>
    <row r="923">
      <c r="M923" s="104"/>
      <c r="O923" s="104"/>
    </row>
    <row r="924">
      <c r="M924" s="104"/>
      <c r="O924" s="104"/>
    </row>
    <row r="925">
      <c r="M925" s="104"/>
      <c r="O925" s="104"/>
    </row>
    <row r="926">
      <c r="M926" s="104"/>
      <c r="O926" s="104"/>
    </row>
    <row r="927">
      <c r="M927" s="104"/>
      <c r="O927" s="104"/>
    </row>
    <row r="928">
      <c r="M928" s="104"/>
      <c r="O928" s="104"/>
    </row>
    <row r="929">
      <c r="M929" s="104"/>
      <c r="O929" s="104"/>
    </row>
    <row r="930">
      <c r="M930" s="104"/>
      <c r="O930" s="104"/>
    </row>
    <row r="931">
      <c r="M931" s="104"/>
      <c r="O931" s="104"/>
    </row>
    <row r="932">
      <c r="M932" s="104"/>
      <c r="O932" s="104"/>
    </row>
    <row r="933">
      <c r="M933" s="104"/>
      <c r="O933" s="104"/>
    </row>
    <row r="934">
      <c r="M934" s="104"/>
      <c r="O934" s="104"/>
    </row>
    <row r="935">
      <c r="M935" s="104"/>
      <c r="O935" s="104"/>
    </row>
    <row r="936">
      <c r="M936" s="104"/>
      <c r="O936" s="104"/>
    </row>
    <row r="937">
      <c r="M937" s="104"/>
      <c r="O937" s="104"/>
    </row>
    <row r="938">
      <c r="M938" s="104"/>
      <c r="O938" s="104"/>
    </row>
    <row r="939">
      <c r="M939" s="104"/>
      <c r="O939" s="104"/>
    </row>
    <row r="940">
      <c r="M940" s="104"/>
      <c r="O940" s="104"/>
    </row>
    <row r="941">
      <c r="M941" s="104"/>
      <c r="O941" s="104"/>
    </row>
    <row r="942">
      <c r="M942" s="104"/>
      <c r="O942" s="104"/>
    </row>
    <row r="943">
      <c r="M943" s="104"/>
      <c r="O943" s="104"/>
    </row>
    <row r="944">
      <c r="M944" s="104"/>
      <c r="O944" s="104"/>
    </row>
    <row r="945">
      <c r="M945" s="104"/>
      <c r="O945" s="104"/>
    </row>
    <row r="946">
      <c r="M946" s="104"/>
      <c r="O946" s="104"/>
    </row>
    <row r="947">
      <c r="M947" s="104"/>
      <c r="O947" s="104"/>
    </row>
    <row r="948">
      <c r="M948" s="104"/>
      <c r="O948" s="104"/>
    </row>
    <row r="949">
      <c r="M949" s="104"/>
      <c r="O949" s="104"/>
    </row>
    <row r="950">
      <c r="M950" s="104"/>
      <c r="O950" s="104"/>
    </row>
    <row r="951">
      <c r="M951" s="104"/>
      <c r="O951" s="104"/>
    </row>
    <row r="952">
      <c r="M952" s="104"/>
      <c r="O952" s="104"/>
    </row>
    <row r="953">
      <c r="M953" s="104"/>
      <c r="O953" s="104"/>
    </row>
    <row r="954">
      <c r="M954" s="104"/>
      <c r="O954" s="104"/>
    </row>
    <row r="955">
      <c r="M955" s="104"/>
      <c r="O955" s="104"/>
    </row>
    <row r="956">
      <c r="M956" s="104"/>
      <c r="O956" s="104"/>
    </row>
    <row r="957">
      <c r="M957" s="104"/>
      <c r="O957" s="104"/>
    </row>
    <row r="958">
      <c r="M958" s="104"/>
      <c r="O958" s="104"/>
    </row>
    <row r="959">
      <c r="M959" s="104"/>
      <c r="O959" s="104"/>
    </row>
    <row r="960">
      <c r="M960" s="104"/>
      <c r="O960" s="104"/>
    </row>
    <row r="961">
      <c r="M961" s="104"/>
      <c r="O961" s="104"/>
    </row>
    <row r="962">
      <c r="M962" s="104"/>
      <c r="O962" s="104"/>
    </row>
    <row r="963">
      <c r="M963" s="104"/>
      <c r="O963" s="104"/>
    </row>
    <row r="964">
      <c r="M964" s="104"/>
      <c r="O964" s="104"/>
    </row>
    <row r="965">
      <c r="M965" s="104"/>
      <c r="O965" s="104"/>
    </row>
  </sheetData>
  <mergeCells count="4">
    <mergeCell ref="Q9:R9"/>
    <mergeCell ref="A11:B11"/>
    <mergeCell ref="Q22:R22"/>
    <mergeCell ref="A27:B27"/>
  </mergeCells>
  <conditionalFormatting sqref="S13:AE13 C15:P15 Q21:R21 S26:AE26 C31:P31 Q33:R33 C37:D37 F37:G37 S38:AE38 C43:D43 F43 C48:O48 C59:F59">
    <cfRule type="cellIs" dxfId="0" priority="1" operator="lessThan">
      <formula>0.05</formula>
    </cfRule>
  </conditionalFormatting>
  <conditionalFormatting sqref="Q1:AE1 S9:AE9 C11:P11 Q17 S17:U17 S22:AE22 C27:P27 Q29 S29:U29 S34:AE34 C39:D39 F39 C44:D44 F44:O44 C55:F55">
    <cfRule type="cellIs" dxfId="1" priority="2" operator="between">
      <formula>0.5</formula>
      <formula>0.7</formula>
    </cfRule>
  </conditionalFormatting>
  <conditionalFormatting sqref="Q1:AE1 S9:AE9 C11:P11 Q17 S17:U17 S22:AE22 C27:P27 Q29 S29:U29 S34:AE34 C39:D39 F39 C44:D44 F44:O44 C55:F55">
    <cfRule type="cellIs" dxfId="1" priority="3" operator="between">
      <formula>-0.5</formula>
      <formula>-0.7</formula>
    </cfRule>
  </conditionalFormatting>
  <conditionalFormatting sqref="S13:AE13 C15:P15 Q21:R21 S26:AE26 C31:P31 Q33:R33 C37:D37 F37:G37 S38:AE38 C43:D43 F43 C48:O48 C59:F59">
    <cfRule type="cellIs" dxfId="2" priority="4" operator="lessThan">
      <formula>0.1</formula>
    </cfRule>
  </conditionalFormatting>
  <conditionalFormatting sqref="Q1:AE1 S9:AE9 C11:P11 Q17 S17:U17 S22:AE22 C27:P27 Q29 S29:U29 S34:AE34 C39:D39 F39 C44:D44 F44:O44 C55:F55">
    <cfRule type="cellIs" dxfId="0" priority="5" operator="greaterThan">
      <formula>0.7</formula>
    </cfRule>
  </conditionalFormatting>
  <conditionalFormatting sqref="Q1:AE1 S9:AE9 C11:P11 Q17 S17:U17 S22:AE22 C27:P27 Q29 S29:U29 S34:AE34 C39:D39 F39 C44:D44 F44:O44 C55:F55">
    <cfRule type="cellIs" dxfId="0" priority="6" operator="lessThan">
      <formula>-0.7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1" t="s">
        <v>63</v>
      </c>
      <c r="C1" s="60" t="s">
        <v>64</v>
      </c>
      <c r="D1" s="60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61" t="s">
        <v>74</v>
      </c>
      <c r="N1" s="61" t="s">
        <v>75</v>
      </c>
      <c r="O1" s="61" t="s">
        <v>76</v>
      </c>
      <c r="P1" s="61" t="s">
        <v>77</v>
      </c>
      <c r="Q1" s="61" t="s">
        <v>78</v>
      </c>
      <c r="R1" s="61" t="s">
        <v>79</v>
      </c>
      <c r="S1" s="61" t="s">
        <v>80</v>
      </c>
      <c r="T1" s="61" t="s">
        <v>81</v>
      </c>
      <c r="U1" s="61" t="s">
        <v>82</v>
      </c>
      <c r="V1" s="61" t="s">
        <v>83</v>
      </c>
      <c r="W1" s="61" t="s">
        <v>84</v>
      </c>
      <c r="X1" s="61" t="s">
        <v>85</v>
      </c>
      <c r="Y1" s="61" t="s">
        <v>86</v>
      </c>
      <c r="Z1" s="61" t="s">
        <v>87</v>
      </c>
      <c r="AA1" s="61" t="s">
        <v>88</v>
      </c>
      <c r="AB1" s="5" t="s">
        <v>20</v>
      </c>
      <c r="AC1" s="5" t="s">
        <v>21</v>
      </c>
      <c r="AD1" s="43" t="s">
        <v>89</v>
      </c>
      <c r="AE1" s="5" t="s">
        <v>23</v>
      </c>
      <c r="AF1" s="5" t="s">
        <v>24</v>
      </c>
      <c r="AG1" s="5" t="s">
        <v>25</v>
      </c>
      <c r="AH1" s="43" t="s">
        <v>90</v>
      </c>
      <c r="AI1" s="5" t="s">
        <v>27</v>
      </c>
      <c r="AJ1" s="43" t="s">
        <v>91</v>
      </c>
      <c r="AK1" s="5" t="s">
        <v>29</v>
      </c>
      <c r="AL1" s="5" t="s">
        <v>30</v>
      </c>
      <c r="AM1" s="5" t="s">
        <v>31</v>
      </c>
      <c r="AN1" s="43" t="s">
        <v>92</v>
      </c>
      <c r="AO1" s="62" t="s">
        <v>93</v>
      </c>
      <c r="AP1" s="62" t="s">
        <v>94</v>
      </c>
      <c r="AQ1" s="62" t="s">
        <v>95</v>
      </c>
      <c r="AR1" s="62" t="s">
        <v>96</v>
      </c>
    </row>
    <row r="2">
      <c r="A2" s="8" t="s">
        <v>38</v>
      </c>
      <c r="B2" s="9">
        <v>5.0</v>
      </c>
      <c r="C2" s="1">
        <v>13.4</v>
      </c>
      <c r="D2" s="1">
        <v>16.7</v>
      </c>
      <c r="E2" s="9">
        <v>0.1319780684</v>
      </c>
      <c r="F2" s="9">
        <v>0.4267010049</v>
      </c>
      <c r="G2" s="29">
        <v>0.1244714617</v>
      </c>
      <c r="H2" s="9">
        <v>0.1609109766</v>
      </c>
      <c r="I2" s="63">
        <v>0.8755285383</v>
      </c>
      <c r="J2" s="63">
        <v>0.8390890234</v>
      </c>
      <c r="K2" s="63">
        <v>0.7435504699</v>
      </c>
      <c r="L2" s="63">
        <v>0.41238801849999995</v>
      </c>
      <c r="M2" s="5">
        <v>0.8375</v>
      </c>
      <c r="N2" s="5">
        <v>0.6905</v>
      </c>
      <c r="O2" s="5">
        <v>1.2128892107168718</v>
      </c>
      <c r="P2" s="5">
        <v>0.7345</v>
      </c>
      <c r="Q2" s="5">
        <v>0.6494</v>
      </c>
      <c r="R2" s="5">
        <v>1.1310440406529105</v>
      </c>
      <c r="S2" s="5">
        <v>0.7458</v>
      </c>
      <c r="T2" s="5">
        <v>0.6725</v>
      </c>
      <c r="U2" s="5">
        <v>1.1089962825278812</v>
      </c>
      <c r="V2" s="5">
        <v>1.372</v>
      </c>
      <c r="W2" s="5">
        <v>1.065</v>
      </c>
      <c r="X2" s="5">
        <v>1.2882629107981223</v>
      </c>
      <c r="Y2" s="5">
        <v>1.702</v>
      </c>
      <c r="Z2" s="5">
        <v>1.06</v>
      </c>
      <c r="AA2" s="5">
        <v>1.6056603773584905</v>
      </c>
      <c r="AO2" s="10">
        <v>392.0</v>
      </c>
      <c r="AP2" s="10">
        <v>2.3333333333333335</v>
      </c>
      <c r="AQ2" s="10">
        <v>5.166666666666667</v>
      </c>
      <c r="AR2" s="10">
        <v>7.5</v>
      </c>
    </row>
    <row r="3">
      <c r="A3" s="12" t="s">
        <v>39</v>
      </c>
      <c r="B3" s="13">
        <v>5.0</v>
      </c>
      <c r="C3" s="1">
        <v>12.8</v>
      </c>
      <c r="D3" s="1">
        <v>11.5</v>
      </c>
      <c r="E3" s="13">
        <v>0.1019622076</v>
      </c>
      <c r="F3" s="13">
        <v>0.1162389836</v>
      </c>
      <c r="G3" s="33">
        <v>0.4875539574</v>
      </c>
      <c r="H3" s="13">
        <v>0.3542959187</v>
      </c>
      <c r="I3" s="64">
        <v>0.5124460425999999</v>
      </c>
      <c r="J3" s="64">
        <v>0.6457040813</v>
      </c>
      <c r="K3" s="64">
        <v>0.41048383499999996</v>
      </c>
      <c r="L3" s="64">
        <v>0.5294650976999999</v>
      </c>
      <c r="M3" s="5">
        <v>1.089</v>
      </c>
      <c r="N3" s="5">
        <v>0.869</v>
      </c>
      <c r="O3" s="5">
        <v>1.2531645569620253</v>
      </c>
      <c r="P3" s="5">
        <v>1.202</v>
      </c>
      <c r="Q3" s="5">
        <v>0.9937</v>
      </c>
      <c r="R3" s="5">
        <v>1.2096206098420046</v>
      </c>
      <c r="S3" s="5">
        <v>1.238</v>
      </c>
      <c r="T3" s="5">
        <v>0.9929</v>
      </c>
      <c r="U3" s="5">
        <v>1.2468526538422802</v>
      </c>
      <c r="V3" s="5">
        <v>0.9413</v>
      </c>
      <c r="W3" s="5">
        <v>0.7055</v>
      </c>
      <c r="X3" s="5">
        <v>1.3342310418143162</v>
      </c>
      <c r="Y3" s="5">
        <v>1.082</v>
      </c>
      <c r="Z3" s="5">
        <v>0.7347</v>
      </c>
      <c r="AA3" s="5">
        <v>1.4727099496393086</v>
      </c>
      <c r="AB3" s="5">
        <v>2.3</v>
      </c>
      <c r="AC3" s="5">
        <v>7.94</v>
      </c>
      <c r="AD3" s="5">
        <v>0.4895</v>
      </c>
      <c r="AE3" s="5">
        <v>0.929559623328233</v>
      </c>
      <c r="AF3" s="5">
        <v>0.779358622035616</v>
      </c>
      <c r="AG3" s="5">
        <v>1.26618820336586</v>
      </c>
      <c r="AH3" s="5">
        <v>0.6155156239521712</v>
      </c>
      <c r="AI3" s="5">
        <v>0.51</v>
      </c>
      <c r="AJ3" s="5">
        <v>2.4699999999999998</v>
      </c>
      <c r="AK3" s="5">
        <v>0.226579566520126</v>
      </c>
      <c r="AL3" s="5">
        <v>0.3396</v>
      </c>
      <c r="AM3" s="5">
        <v>0.45</v>
      </c>
      <c r="AN3" s="5">
        <f t="shared" ref="AN3:AN10" si="1">AL3/AM3</f>
        <v>0.7546666667</v>
      </c>
      <c r="AO3" s="10">
        <v>330.0</v>
      </c>
      <c r="AP3" s="10">
        <v>1.6666666666666665</v>
      </c>
      <c r="AQ3" s="10">
        <v>3.9166666666666665</v>
      </c>
      <c r="AR3" s="10">
        <v>5.583333333333333</v>
      </c>
    </row>
    <row r="4">
      <c r="A4" s="15" t="s">
        <v>40</v>
      </c>
      <c r="B4" s="9">
        <v>5.0</v>
      </c>
      <c r="C4" s="1">
        <v>11.3</v>
      </c>
      <c r="D4" s="1">
        <v>9.4</v>
      </c>
      <c r="E4" s="9">
        <v>0.1283341581</v>
      </c>
      <c r="F4" s="9">
        <v>0.05728101169</v>
      </c>
      <c r="G4" s="33">
        <v>0.03964358956</v>
      </c>
      <c r="H4" s="9">
        <v>0.05319135135</v>
      </c>
      <c r="I4" s="63">
        <v>0.96035641044</v>
      </c>
      <c r="J4" s="63">
        <v>0.94680864865</v>
      </c>
      <c r="K4" s="63">
        <v>0.83202225234</v>
      </c>
      <c r="L4" s="63">
        <v>0.88952763696</v>
      </c>
      <c r="M4" s="5">
        <v>1.183</v>
      </c>
      <c r="N4" s="5">
        <v>0.9722</v>
      </c>
      <c r="O4" s="5">
        <v>1.216827813207159</v>
      </c>
      <c r="P4" s="5">
        <v>1.334</v>
      </c>
      <c r="Q4" s="5">
        <v>0.9113</v>
      </c>
      <c r="R4" s="5">
        <v>1.463842861845715</v>
      </c>
      <c r="S4" s="5">
        <v>1.279</v>
      </c>
      <c r="T4" s="5">
        <v>0.8292</v>
      </c>
      <c r="U4" s="5">
        <v>1.5424505547515677</v>
      </c>
      <c r="V4" s="5">
        <v>0.9208</v>
      </c>
      <c r="W4" s="5">
        <v>0.688</v>
      </c>
      <c r="X4" s="5">
        <v>1.3383720930232559</v>
      </c>
      <c r="Y4" s="5">
        <v>1.205</v>
      </c>
      <c r="Z4" s="5">
        <v>0.7082</v>
      </c>
      <c r="AA4" s="5">
        <v>1.7014967523298503</v>
      </c>
      <c r="AB4" s="5">
        <v>2.41</v>
      </c>
      <c r="AC4" s="5">
        <v>4.3</v>
      </c>
      <c r="AD4" s="5">
        <v>0.5294</v>
      </c>
      <c r="AE4" s="5">
        <v>1.58604623037888</v>
      </c>
      <c r="AF4" s="5">
        <v>1.3696867805237</v>
      </c>
      <c r="AG4" s="5">
        <v>2.39039516823275</v>
      </c>
      <c r="AH4" s="5">
        <v>0.5729959626450916</v>
      </c>
      <c r="AI4" s="5">
        <v>0.4</v>
      </c>
      <c r="AJ4" s="5">
        <v>2.81</v>
      </c>
      <c r="AK4" s="5">
        <v>0.399173069474262</v>
      </c>
      <c r="AL4" s="5">
        <v>0.395406640227753</v>
      </c>
      <c r="AM4" s="5">
        <v>0.3585</v>
      </c>
      <c r="AN4" s="5">
        <f t="shared" si="1"/>
        <v>1.102947393</v>
      </c>
      <c r="AO4" s="10">
        <v>324.0</v>
      </c>
      <c r="AP4" s="10">
        <v>2.783333333333333</v>
      </c>
      <c r="AQ4" s="10">
        <v>3.0166666666666666</v>
      </c>
      <c r="AR4" s="10">
        <v>5.8</v>
      </c>
    </row>
    <row r="5">
      <c r="A5" s="15" t="s">
        <v>41</v>
      </c>
      <c r="B5" s="9">
        <v>5.0</v>
      </c>
      <c r="C5" s="1">
        <v>14.4</v>
      </c>
      <c r="D5" s="1">
        <v>15.5</v>
      </c>
      <c r="E5" s="9">
        <v>0.1069999816</v>
      </c>
      <c r="F5" s="9">
        <v>0.1942806734</v>
      </c>
      <c r="G5" s="33">
        <v>0.158094099</v>
      </c>
      <c r="H5" s="9">
        <v>0.1401760692</v>
      </c>
      <c r="I5" s="63">
        <v>0.8419059010000001</v>
      </c>
      <c r="J5" s="63">
        <v>0.8598239308</v>
      </c>
      <c r="K5" s="63">
        <v>0.7349059194</v>
      </c>
      <c r="L5" s="63">
        <v>0.6655432574</v>
      </c>
      <c r="M5" s="5">
        <v>0.8186</v>
      </c>
      <c r="N5" s="5">
        <v>0.856</v>
      </c>
      <c r="O5" s="5">
        <v>0.9563084112149532</v>
      </c>
      <c r="P5" s="5">
        <v>0.7306</v>
      </c>
      <c r="Q5" s="5">
        <v>0.7369</v>
      </c>
      <c r="R5" s="5">
        <v>0.9914506717329353</v>
      </c>
      <c r="S5" s="5">
        <v>0.7223</v>
      </c>
      <c r="T5" s="5">
        <v>0.7154</v>
      </c>
      <c r="U5" s="5">
        <v>1.0096449538719598</v>
      </c>
      <c r="V5" s="5">
        <v>1.273</v>
      </c>
      <c r="W5" s="5">
        <v>1.052</v>
      </c>
      <c r="X5" s="5">
        <v>1.2100760456273763</v>
      </c>
      <c r="Y5" s="5">
        <v>1.744</v>
      </c>
      <c r="Z5" s="5">
        <v>1.188</v>
      </c>
      <c r="AA5" s="5">
        <v>1.468013468013468</v>
      </c>
      <c r="AB5" s="5">
        <v>2.17</v>
      </c>
      <c r="AC5" s="5">
        <v>11.55</v>
      </c>
      <c r="AD5" s="5">
        <v>0.6146</v>
      </c>
      <c r="AE5" s="5">
        <v>1.03387649198708</v>
      </c>
      <c r="AF5" s="5">
        <v>0.703801867894821</v>
      </c>
      <c r="AG5" s="5">
        <v>1.02688936346848</v>
      </c>
      <c r="AH5" s="5">
        <v>0.6853726340271165</v>
      </c>
      <c r="AI5" s="5">
        <v>1.61</v>
      </c>
      <c r="AJ5" s="5">
        <v>3.7800000000000002</v>
      </c>
      <c r="AK5" s="5">
        <v>1.59188470064508</v>
      </c>
      <c r="AL5" s="5">
        <v>0.543848729017897</v>
      </c>
      <c r="AM5" s="5">
        <v>0.612335485583232</v>
      </c>
      <c r="AN5" s="5">
        <f t="shared" si="1"/>
        <v>0.8881548462</v>
      </c>
      <c r="AO5" s="16">
        <v>430.0</v>
      </c>
      <c r="AP5" s="16">
        <v>2.9333333333333336</v>
      </c>
      <c r="AQ5" s="16">
        <v>2.75</v>
      </c>
      <c r="AR5" s="16">
        <v>5.683333333333334</v>
      </c>
    </row>
    <row r="6">
      <c r="A6" s="18" t="s">
        <v>43</v>
      </c>
      <c r="B6" s="19">
        <v>7.0</v>
      </c>
      <c r="C6" s="1">
        <v>15.3</v>
      </c>
      <c r="D6" s="1">
        <v>14.5</v>
      </c>
      <c r="E6" s="19">
        <v>0.03976786278</v>
      </c>
      <c r="F6" s="9">
        <v>0.09313138435</v>
      </c>
      <c r="G6" s="33">
        <v>0.2855978367</v>
      </c>
      <c r="H6" s="9">
        <v>0.1624610293</v>
      </c>
      <c r="I6" s="63">
        <v>0.7144021633</v>
      </c>
      <c r="J6" s="63">
        <v>0.8375389707</v>
      </c>
      <c r="K6" s="63">
        <v>0.67463430052</v>
      </c>
      <c r="L6" s="63">
        <v>0.7444075863499999</v>
      </c>
      <c r="M6" s="5">
        <v>1.011</v>
      </c>
      <c r="N6" s="5">
        <v>1.066</v>
      </c>
      <c r="O6" s="5">
        <v>0.9484052532833019</v>
      </c>
      <c r="P6" s="5">
        <v>1.132</v>
      </c>
      <c r="Q6" s="5">
        <v>1.206</v>
      </c>
      <c r="R6" s="5">
        <v>0.9386401326699834</v>
      </c>
      <c r="S6" s="5">
        <v>1.305</v>
      </c>
      <c r="T6" s="5">
        <v>1.418</v>
      </c>
      <c r="U6" s="5">
        <v>0.9203102961918195</v>
      </c>
      <c r="V6" s="5">
        <v>2.924</v>
      </c>
      <c r="W6" s="5">
        <v>2.433</v>
      </c>
      <c r="X6" s="5">
        <v>1.2018084669132758</v>
      </c>
      <c r="Y6" s="5">
        <v>2.527</v>
      </c>
      <c r="Z6" s="5">
        <v>1.395</v>
      </c>
      <c r="AA6" s="5">
        <v>1.8114695340501792</v>
      </c>
      <c r="AB6" s="5">
        <v>2.64</v>
      </c>
      <c r="AC6" s="5">
        <v>12.07</v>
      </c>
      <c r="AD6" s="5">
        <v>0.6476</v>
      </c>
      <c r="AE6" s="5">
        <v>1.56997187022648</v>
      </c>
      <c r="AF6" s="5">
        <v>1.91938323501156</v>
      </c>
      <c r="AG6" s="5">
        <v>2.82495665736074</v>
      </c>
      <c r="AH6" s="5">
        <v>0.6794381181071903</v>
      </c>
      <c r="AI6" s="5">
        <v>2.02</v>
      </c>
      <c r="AJ6" s="5">
        <v>4.66</v>
      </c>
      <c r="AK6" s="5">
        <v>2.27374163586703</v>
      </c>
      <c r="AL6" s="5">
        <v>1.04969333596971</v>
      </c>
      <c r="AM6" s="5">
        <v>1.82181566789692</v>
      </c>
      <c r="AN6" s="5">
        <f t="shared" si="1"/>
        <v>0.5761797719</v>
      </c>
      <c r="AO6" s="10">
        <v>374.0</v>
      </c>
      <c r="AP6" s="10">
        <v>3.4833333333333334</v>
      </c>
      <c r="AQ6" s="10">
        <v>4.133333333333334</v>
      </c>
      <c r="AR6" s="10">
        <v>7.616666666666667</v>
      </c>
    </row>
    <row r="7">
      <c r="A7" s="15" t="s">
        <v>44</v>
      </c>
      <c r="B7" s="9">
        <v>7.0</v>
      </c>
      <c r="C7" s="1">
        <v>15.4</v>
      </c>
      <c r="D7" s="1">
        <v>13.4</v>
      </c>
      <c r="E7" s="9">
        <v>0.05761847634</v>
      </c>
      <c r="F7" s="9">
        <v>0.1909383996</v>
      </c>
      <c r="G7" s="33">
        <v>0.06098773325</v>
      </c>
      <c r="H7" s="9">
        <v>0.1036876207</v>
      </c>
      <c r="I7" s="63">
        <v>0.93901226675</v>
      </c>
      <c r="J7" s="63">
        <v>0.8963123793</v>
      </c>
      <c r="K7" s="63">
        <v>0.88139379041</v>
      </c>
      <c r="L7" s="63">
        <v>0.7053739797</v>
      </c>
      <c r="M7" s="5">
        <v>0.8718</v>
      </c>
      <c r="N7" s="5">
        <v>0.8795</v>
      </c>
      <c r="O7" s="5">
        <v>0.9912450255827175</v>
      </c>
      <c r="P7" s="5">
        <v>0.9305</v>
      </c>
      <c r="Q7" s="5">
        <v>0.9745</v>
      </c>
      <c r="R7" s="5">
        <v>0.9548486403283735</v>
      </c>
      <c r="S7" s="5">
        <v>0.9432</v>
      </c>
      <c r="T7" s="5">
        <v>1.006</v>
      </c>
      <c r="U7" s="5">
        <v>0.9375745526838967</v>
      </c>
      <c r="V7" s="5">
        <v>1.71</v>
      </c>
      <c r="W7" s="5">
        <v>1.669</v>
      </c>
      <c r="X7" s="5">
        <v>1.0245656081485919</v>
      </c>
      <c r="Y7" s="5">
        <v>2.097</v>
      </c>
      <c r="Z7" s="5">
        <v>1.845</v>
      </c>
      <c r="AA7" s="5">
        <v>1.1365853658536584</v>
      </c>
      <c r="AB7" s="5">
        <v>2.28</v>
      </c>
      <c r="AC7" s="5">
        <v>17.19</v>
      </c>
      <c r="AD7" s="5">
        <v>0.6462</v>
      </c>
      <c r="AE7" s="5">
        <v>2.40992717124794</v>
      </c>
      <c r="AF7" s="5">
        <v>1.37685431443125</v>
      </c>
      <c r="AG7" s="5">
        <v>2.0053800377579</v>
      </c>
      <c r="AH7" s="5">
        <v>0.6865802433989676</v>
      </c>
      <c r="AI7" s="5">
        <v>1.61</v>
      </c>
      <c r="AJ7" s="5">
        <v>3.8899999999999997</v>
      </c>
      <c r="AK7" s="5">
        <v>0.51324989063471</v>
      </c>
      <c r="AL7" s="5">
        <v>0.645892258055499</v>
      </c>
      <c r="AM7" s="5">
        <v>0.890361060196819</v>
      </c>
      <c r="AN7" s="5">
        <f t="shared" si="1"/>
        <v>0.7254273428</v>
      </c>
      <c r="AO7" s="10">
        <v>293.0</v>
      </c>
      <c r="AP7" s="10">
        <v>3.0833333333333335</v>
      </c>
      <c r="AQ7" s="10">
        <v>4.583333333333333</v>
      </c>
      <c r="AR7" s="10">
        <v>7.666666666666667</v>
      </c>
    </row>
    <row r="8">
      <c r="A8" s="21" t="s">
        <v>45</v>
      </c>
      <c r="B8" s="9">
        <v>7.0</v>
      </c>
      <c r="C8" s="1">
        <v>15.4</v>
      </c>
      <c r="D8" s="1">
        <v>13.8</v>
      </c>
      <c r="E8" s="9">
        <v>0.08889691804</v>
      </c>
      <c r="F8" s="9">
        <v>0.2324619169</v>
      </c>
      <c r="G8" s="33">
        <v>0.08460958802</v>
      </c>
      <c r="H8" s="9">
        <v>0.1274999012</v>
      </c>
      <c r="I8" s="63">
        <v>0.91539041198</v>
      </c>
      <c r="J8" s="63">
        <v>0.8725000988</v>
      </c>
      <c r="K8" s="63">
        <v>0.8264934939399999</v>
      </c>
      <c r="L8" s="63">
        <v>0.6400381819000001</v>
      </c>
      <c r="M8" s="5">
        <v>0.7852</v>
      </c>
      <c r="N8" s="5">
        <v>0.8738</v>
      </c>
      <c r="O8" s="5">
        <v>0.8986037994964523</v>
      </c>
      <c r="P8" s="5">
        <v>0.7427</v>
      </c>
      <c r="Q8" s="5">
        <v>0.8532</v>
      </c>
      <c r="R8" s="5">
        <v>0.8704875761837788</v>
      </c>
      <c r="S8" s="5">
        <v>0.8165</v>
      </c>
      <c r="T8" s="5">
        <v>0.8854</v>
      </c>
      <c r="U8" s="5">
        <v>0.922182064603569</v>
      </c>
      <c r="V8" s="5">
        <v>1.229</v>
      </c>
      <c r="W8" s="5">
        <v>0.9432</v>
      </c>
      <c r="X8" s="5">
        <v>1.303011026293469</v>
      </c>
      <c r="Y8" s="5">
        <v>1.378</v>
      </c>
      <c r="Z8" s="5">
        <v>0.9646</v>
      </c>
      <c r="AA8" s="5">
        <v>1.4285714285714284</v>
      </c>
      <c r="AB8" s="5">
        <v>2.45</v>
      </c>
      <c r="AC8" s="5">
        <v>18.86</v>
      </c>
      <c r="AD8" s="5">
        <v>0.6633</v>
      </c>
      <c r="AE8" s="5">
        <v>1.58738036682583</v>
      </c>
      <c r="AF8" s="5">
        <v>1.49754338589915</v>
      </c>
      <c r="AG8" s="5">
        <v>2.19862348259156</v>
      </c>
      <c r="AH8" s="5">
        <v>0.6811277136610797</v>
      </c>
      <c r="AI8" s="5">
        <v>0.52</v>
      </c>
      <c r="AJ8" s="5">
        <v>2.97</v>
      </c>
      <c r="AK8" s="5">
        <v>0.863432862244684</v>
      </c>
      <c r="AL8" s="5">
        <v>0.387025365366379</v>
      </c>
      <c r="AM8" s="5">
        <v>0.458528235494008</v>
      </c>
      <c r="AN8" s="5">
        <f t="shared" si="1"/>
        <v>0.84406005</v>
      </c>
      <c r="AO8" s="10">
        <v>341.0</v>
      </c>
      <c r="AP8" s="10">
        <v>3.4333333333333336</v>
      </c>
      <c r="AQ8" s="10">
        <v>4.05</v>
      </c>
      <c r="AR8" s="10">
        <v>7.483333333333333</v>
      </c>
    </row>
    <row r="9">
      <c r="A9" s="23" t="s">
        <v>46</v>
      </c>
      <c r="B9" s="9">
        <v>7.0</v>
      </c>
      <c r="C9" s="1">
        <v>15.1</v>
      </c>
      <c r="D9" s="1">
        <v>18.0</v>
      </c>
      <c r="E9" s="9">
        <v>0.01937975817</v>
      </c>
      <c r="F9" s="9">
        <v>0.06601541229</v>
      </c>
      <c r="G9" s="33">
        <v>0.2438675366</v>
      </c>
      <c r="H9" s="9">
        <v>0.1457936241</v>
      </c>
      <c r="I9" s="63">
        <v>0.7561324634</v>
      </c>
      <c r="J9" s="63">
        <v>0.8542063759</v>
      </c>
      <c r="K9" s="63">
        <v>0.73675270523</v>
      </c>
      <c r="L9" s="63">
        <v>0.78819096361</v>
      </c>
      <c r="M9" s="5">
        <v>0.8085</v>
      </c>
      <c r="N9" s="5">
        <v>0.9084</v>
      </c>
      <c r="O9" s="5">
        <v>0.8900264200792602</v>
      </c>
      <c r="P9" s="5">
        <v>0.8676</v>
      </c>
      <c r="Q9" s="5">
        <v>0.9797</v>
      </c>
      <c r="R9" s="5">
        <v>0.8855772175155661</v>
      </c>
      <c r="S9" s="5">
        <v>0.8906</v>
      </c>
      <c r="T9" s="5">
        <v>1.034</v>
      </c>
      <c r="U9" s="5">
        <v>0.8613152804642166</v>
      </c>
      <c r="V9" s="5">
        <v>1.063</v>
      </c>
      <c r="W9" s="5">
        <v>1.199</v>
      </c>
      <c r="X9" s="5">
        <v>0.8865721434528773</v>
      </c>
      <c r="Y9" s="5">
        <v>1.43</v>
      </c>
      <c r="Z9" s="5">
        <v>1.511</v>
      </c>
      <c r="AA9" s="5">
        <v>0.9463931171409663</v>
      </c>
      <c r="AB9" s="5">
        <v>2.3</v>
      </c>
      <c r="AC9" s="5">
        <v>10.37</v>
      </c>
      <c r="AD9" s="5">
        <v>0.5949</v>
      </c>
      <c r="AE9" s="5">
        <v>1.29090854519365</v>
      </c>
      <c r="AF9" s="5">
        <v>1.13236027034631</v>
      </c>
      <c r="AG9" s="5">
        <v>1.68283568707555</v>
      </c>
      <c r="AH9" s="5">
        <v>0.6728881964193058</v>
      </c>
      <c r="AI9" s="5">
        <v>0.21</v>
      </c>
      <c r="AJ9" s="5">
        <v>2.51</v>
      </c>
      <c r="AK9" s="5">
        <v>0.153755811899208</v>
      </c>
      <c r="AL9" s="5">
        <v>0.052892228605656</v>
      </c>
      <c r="AM9" s="5">
        <v>0.0529486833020296</v>
      </c>
      <c r="AN9" s="5">
        <f t="shared" si="1"/>
        <v>0.9989337847</v>
      </c>
      <c r="AO9" s="10">
        <v>355.0</v>
      </c>
      <c r="AP9" s="10">
        <v>3.0833333333333335</v>
      </c>
      <c r="AQ9" s="10">
        <v>4.916666666666667</v>
      </c>
      <c r="AR9" s="10">
        <v>8.0</v>
      </c>
    </row>
    <row r="10">
      <c r="A10" s="21" t="s">
        <v>47</v>
      </c>
      <c r="B10" s="9">
        <v>7.0</v>
      </c>
      <c r="C10" s="1">
        <v>15.7</v>
      </c>
      <c r="D10" s="1">
        <v>14.0</v>
      </c>
      <c r="E10" s="9">
        <v>0.1396322598</v>
      </c>
      <c r="F10" s="9">
        <v>0.2700707078</v>
      </c>
      <c r="G10" s="33">
        <v>0.08704746269</v>
      </c>
      <c r="H10" s="9">
        <v>0.1682437616</v>
      </c>
      <c r="I10" s="63">
        <v>0.91295253731</v>
      </c>
      <c r="J10" s="63">
        <v>0.8317562384</v>
      </c>
      <c r="K10" s="63">
        <v>0.77332027751</v>
      </c>
      <c r="L10" s="63">
        <v>0.5616855306</v>
      </c>
      <c r="M10" s="5">
        <v>0.7669</v>
      </c>
      <c r="N10" s="5">
        <v>0.8155</v>
      </c>
      <c r="O10" s="5">
        <v>0.9404046597179645</v>
      </c>
      <c r="P10" s="5">
        <v>0.7401</v>
      </c>
      <c r="Q10" s="5">
        <v>0.8124</v>
      </c>
      <c r="R10" s="5">
        <v>0.9110044313146233</v>
      </c>
      <c r="S10" s="5">
        <v>0.7506</v>
      </c>
      <c r="T10" s="5">
        <v>0.8359</v>
      </c>
      <c r="U10" s="5">
        <v>0.8979543007536788</v>
      </c>
      <c r="V10" s="5">
        <v>1.125</v>
      </c>
      <c r="W10" s="5">
        <v>1.214</v>
      </c>
      <c r="X10" s="5">
        <v>0.9266886326194399</v>
      </c>
      <c r="Y10" s="5">
        <v>3.278</v>
      </c>
      <c r="Z10" s="5">
        <v>2.96</v>
      </c>
      <c r="AA10" s="5">
        <v>1.1074324324324325</v>
      </c>
      <c r="AB10" s="5">
        <v>2.28</v>
      </c>
      <c r="AC10" s="5">
        <v>13.01</v>
      </c>
      <c r="AD10" s="5">
        <v>0.6074</v>
      </c>
      <c r="AE10" s="5">
        <v>1.18170805840538</v>
      </c>
      <c r="AF10" s="5">
        <v>0.988080907379795</v>
      </c>
      <c r="AG10" s="5">
        <v>1.4450781799462</v>
      </c>
      <c r="AH10" s="5">
        <v>0.6837560217098988</v>
      </c>
      <c r="AI10" s="5">
        <v>3.09</v>
      </c>
      <c r="AJ10" s="5">
        <v>5.369999999999999</v>
      </c>
      <c r="AK10" s="5">
        <v>4.31949286427651</v>
      </c>
      <c r="AL10" s="5">
        <v>1.01984695007325</v>
      </c>
      <c r="AM10" s="5">
        <v>1.29368117688371</v>
      </c>
      <c r="AN10" s="5">
        <f t="shared" si="1"/>
        <v>0.7883294341</v>
      </c>
      <c r="AO10" s="24">
        <v>375.0</v>
      </c>
      <c r="AP10" s="24">
        <v>2.9166666666666665</v>
      </c>
      <c r="AQ10" s="24">
        <v>4.733333333333333</v>
      </c>
      <c r="AR10" s="24">
        <v>7.65</v>
      </c>
    </row>
    <row r="12">
      <c r="C12" s="65">
        <f t="shared" ref="C12:F12" si="2">ttest(C2:C5,C6:C10,2,3)</f>
        <v>0.03257636804</v>
      </c>
      <c r="D12" s="65">
        <f t="shared" si="2"/>
        <v>0.4792439827</v>
      </c>
      <c r="E12" s="65">
        <f t="shared" si="2"/>
        <v>0.08314691995</v>
      </c>
      <c r="F12" s="65">
        <f t="shared" si="2"/>
        <v>0.7693753979</v>
      </c>
    </row>
  </sheetData>
  <conditionalFormatting sqref="C4:D4">
    <cfRule type="notContainsBlanks" dxfId="0" priority="1">
      <formula>LEN(TRIM(C4))&gt;0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99" t="s">
        <v>131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6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100" t="s">
        <v>30</v>
      </c>
      <c r="N1" s="5" t="s">
        <v>31</v>
      </c>
      <c r="O1" s="100" t="s">
        <v>32</v>
      </c>
      <c r="P1" s="5"/>
    </row>
    <row r="2">
      <c r="A2" s="12" t="s">
        <v>39</v>
      </c>
      <c r="B2" s="13">
        <v>0.09552309187</v>
      </c>
      <c r="C2" s="5">
        <v>2.3</v>
      </c>
      <c r="D2" s="5">
        <v>7.94</v>
      </c>
      <c r="E2" s="5">
        <v>0.4895</v>
      </c>
      <c r="F2" s="5">
        <v>0.929559623328233</v>
      </c>
      <c r="G2" s="5">
        <v>0.779358622035616</v>
      </c>
      <c r="H2" s="65">
        <v>1.26618820336586</v>
      </c>
      <c r="I2" s="5">
        <v>0.6155156239521712</v>
      </c>
      <c r="J2" s="5">
        <v>0.51</v>
      </c>
      <c r="K2" s="5">
        <v>2.4699999999999998</v>
      </c>
      <c r="L2" s="5">
        <v>0.226579566520126</v>
      </c>
      <c r="M2" s="100">
        <v>0.3396</v>
      </c>
      <c r="N2" s="5">
        <v>0.45</v>
      </c>
      <c r="O2" s="100">
        <v>0.7546666666666667</v>
      </c>
      <c r="P2" s="5"/>
      <c r="Q2" s="3" t="s">
        <v>2</v>
      </c>
      <c r="R2" s="99" t="s">
        <v>132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65" t="s">
        <v>25</v>
      </c>
      <c r="Y2" s="5" t="s">
        <v>26</v>
      </c>
      <c r="Z2" s="5" t="s">
        <v>27</v>
      </c>
      <c r="AA2" s="5" t="s">
        <v>28</v>
      </c>
      <c r="AB2" s="5" t="s">
        <v>29</v>
      </c>
      <c r="AC2" s="5" t="s">
        <v>30</v>
      </c>
      <c r="AD2" s="5" t="s">
        <v>31</v>
      </c>
      <c r="AE2" s="5" t="s">
        <v>32</v>
      </c>
    </row>
    <row r="3">
      <c r="A3" s="15" t="s">
        <v>40</v>
      </c>
      <c r="B3" s="9">
        <v>0.1283341581</v>
      </c>
      <c r="C3" s="5">
        <v>2.41</v>
      </c>
      <c r="D3" s="5">
        <v>4.3</v>
      </c>
      <c r="E3" s="5">
        <v>0.5294</v>
      </c>
      <c r="F3" s="5">
        <v>1.58604623037888</v>
      </c>
      <c r="G3" s="5">
        <v>1.3696867805237</v>
      </c>
      <c r="H3" s="65">
        <v>2.39039516823275</v>
      </c>
      <c r="I3" s="5">
        <v>0.5729959626450916</v>
      </c>
      <c r="J3" s="5">
        <v>0.4</v>
      </c>
      <c r="K3" s="5">
        <v>2.81</v>
      </c>
      <c r="L3" s="5">
        <v>0.399173069474262</v>
      </c>
      <c r="M3" s="100">
        <v>0.395406640227753</v>
      </c>
      <c r="N3" s="5">
        <v>0.3585</v>
      </c>
      <c r="O3" s="100">
        <v>1.1029473925460336</v>
      </c>
      <c r="P3" s="5"/>
      <c r="Q3" s="18" t="s">
        <v>43</v>
      </c>
      <c r="R3" s="19">
        <v>0.1466949696</v>
      </c>
      <c r="S3" s="5">
        <v>2.64</v>
      </c>
      <c r="T3" s="5">
        <v>12.07</v>
      </c>
      <c r="U3" s="5">
        <v>0.6476</v>
      </c>
      <c r="V3" s="5">
        <v>1.56997187022648</v>
      </c>
      <c r="W3" s="5">
        <v>1.91938323501156</v>
      </c>
      <c r="X3" s="65">
        <v>2.82495665736074</v>
      </c>
      <c r="Y3" s="5">
        <v>0.6794381181071903</v>
      </c>
      <c r="Z3" s="5">
        <v>2.02</v>
      </c>
      <c r="AA3" s="5">
        <v>4.66</v>
      </c>
      <c r="AB3" s="5">
        <v>2.27374163586703</v>
      </c>
      <c r="AC3" s="5">
        <v>1.04969333596971</v>
      </c>
      <c r="AD3" s="5">
        <v>1.82181566789692</v>
      </c>
      <c r="AE3" s="5">
        <v>0.5761797718983623</v>
      </c>
    </row>
    <row r="4">
      <c r="A4" s="15" t="s">
        <v>41</v>
      </c>
      <c r="B4" s="9">
        <v>0.1069999816</v>
      </c>
      <c r="C4" s="5">
        <v>2.17</v>
      </c>
      <c r="D4" s="5">
        <v>11.55</v>
      </c>
      <c r="E4" s="5">
        <v>0.6146</v>
      </c>
      <c r="F4" s="5">
        <v>1.03387649198708</v>
      </c>
      <c r="G4" s="5">
        <v>0.703801867894821</v>
      </c>
      <c r="H4" s="65">
        <v>1.02688936346848</v>
      </c>
      <c r="I4" s="5">
        <v>0.6853726340271165</v>
      </c>
      <c r="J4" s="5">
        <v>1.61</v>
      </c>
      <c r="K4" s="5">
        <v>3.7800000000000002</v>
      </c>
      <c r="L4" s="5">
        <v>1.59188470064508</v>
      </c>
      <c r="M4" s="100">
        <v>0.543848729017897</v>
      </c>
      <c r="N4" s="5">
        <v>0.612335485583232</v>
      </c>
      <c r="O4" s="100">
        <v>0.8881548461949689</v>
      </c>
      <c r="P4" s="5"/>
      <c r="Q4" s="15" t="s">
        <v>44</v>
      </c>
      <c r="R4" s="9">
        <v>0.1483577846</v>
      </c>
      <c r="S4" s="5">
        <v>2.28</v>
      </c>
      <c r="T4" s="5">
        <v>17.19</v>
      </c>
      <c r="U4" s="5">
        <v>0.6462</v>
      </c>
      <c r="V4" s="5">
        <v>2.40992717124794</v>
      </c>
      <c r="W4" s="5">
        <v>1.37685431443125</v>
      </c>
      <c r="X4" s="65">
        <v>2.0053800377579</v>
      </c>
      <c r="Y4" s="5">
        <v>0.6865802433989676</v>
      </c>
      <c r="Z4" s="5">
        <v>1.61</v>
      </c>
      <c r="AA4" s="5">
        <v>3.8899999999999997</v>
      </c>
      <c r="AB4" s="5">
        <v>0.51324989063471</v>
      </c>
      <c r="AC4" s="5">
        <v>0.645892258055499</v>
      </c>
      <c r="AD4" s="5">
        <v>0.890361060196819</v>
      </c>
      <c r="AE4" s="5">
        <v>0.7254273428273257</v>
      </c>
    </row>
    <row r="5">
      <c r="A5" s="18" t="s">
        <v>43</v>
      </c>
      <c r="B5" s="19">
        <v>0.1466949696</v>
      </c>
      <c r="C5" s="5">
        <v>2.64</v>
      </c>
      <c r="D5" s="5">
        <v>12.07</v>
      </c>
      <c r="E5" s="5">
        <v>0.6476</v>
      </c>
      <c r="F5" s="5">
        <v>1.56997187022648</v>
      </c>
      <c r="G5" s="5">
        <v>1.91938323501156</v>
      </c>
      <c r="H5" s="65">
        <v>2.82495665736074</v>
      </c>
      <c r="I5" s="5">
        <v>0.6794381181071903</v>
      </c>
      <c r="J5" s="5">
        <v>2.02</v>
      </c>
      <c r="K5" s="5">
        <v>4.66</v>
      </c>
      <c r="L5" s="5">
        <v>2.27374163586703</v>
      </c>
      <c r="M5" s="100">
        <v>1.04969333596971</v>
      </c>
      <c r="N5" s="5">
        <v>1.82181566789692</v>
      </c>
      <c r="O5" s="100">
        <v>0.5761797718983623</v>
      </c>
      <c r="P5" s="5"/>
      <c r="Q5" s="21" t="s">
        <v>45</v>
      </c>
      <c r="R5" s="9">
        <v>0.1907224327</v>
      </c>
      <c r="S5" s="5">
        <v>2.45</v>
      </c>
      <c r="T5" s="5">
        <v>18.86</v>
      </c>
      <c r="U5" s="5">
        <v>0.6633</v>
      </c>
      <c r="V5" s="5">
        <v>1.58738036682583</v>
      </c>
      <c r="W5" s="5">
        <v>1.49754338589915</v>
      </c>
      <c r="X5" s="65">
        <v>2.19862348259156</v>
      </c>
      <c r="Y5" s="5">
        <v>0.6811277136610797</v>
      </c>
      <c r="Z5" s="5">
        <v>0.52</v>
      </c>
      <c r="AA5" s="5">
        <v>2.97</v>
      </c>
      <c r="AB5" s="5">
        <v>0.863432862244684</v>
      </c>
      <c r="AC5" s="5">
        <v>0.387025365366379</v>
      </c>
      <c r="AD5" s="5">
        <v>0.458528235494008</v>
      </c>
      <c r="AE5" s="5">
        <v>0.8440600499757808</v>
      </c>
    </row>
    <row r="6">
      <c r="A6" s="15" t="s">
        <v>44</v>
      </c>
      <c r="B6" s="9">
        <v>0.1483577846</v>
      </c>
      <c r="C6" s="5">
        <v>2.28</v>
      </c>
      <c r="D6" s="5">
        <v>17.19</v>
      </c>
      <c r="E6" s="5">
        <v>0.6462</v>
      </c>
      <c r="F6" s="5">
        <v>2.40992717124794</v>
      </c>
      <c r="G6" s="5">
        <v>1.37685431443125</v>
      </c>
      <c r="H6" s="65">
        <v>2.0053800377579</v>
      </c>
      <c r="I6" s="5">
        <v>0.6865802433989676</v>
      </c>
      <c r="J6" s="5">
        <v>1.61</v>
      </c>
      <c r="K6" s="5">
        <v>3.8899999999999997</v>
      </c>
      <c r="L6" s="5">
        <v>0.51324989063471</v>
      </c>
      <c r="M6" s="100">
        <v>0.645892258055499</v>
      </c>
      <c r="N6" s="5">
        <v>0.890361060196819</v>
      </c>
      <c r="O6" s="100">
        <v>0.7254273428273257</v>
      </c>
      <c r="P6" s="5"/>
      <c r="Q6" s="23" t="s">
        <v>46</v>
      </c>
      <c r="R6" s="9">
        <v>0.06382867337</v>
      </c>
      <c r="S6" s="5">
        <v>2.3</v>
      </c>
      <c r="T6" s="5">
        <v>10.37</v>
      </c>
      <c r="U6" s="5">
        <v>0.5949</v>
      </c>
      <c r="V6" s="5">
        <v>1.29090854519365</v>
      </c>
      <c r="W6" s="5">
        <v>1.13236027034631</v>
      </c>
      <c r="X6" s="65">
        <v>1.68283568707555</v>
      </c>
      <c r="Y6" s="5">
        <v>0.6728881964193058</v>
      </c>
      <c r="Z6" s="5">
        <v>0.21</v>
      </c>
      <c r="AA6" s="5">
        <v>2.51</v>
      </c>
      <c r="AB6" s="5">
        <v>0.153755811899208</v>
      </c>
      <c r="AC6" s="5">
        <v>0.052892228605656</v>
      </c>
      <c r="AD6" s="5">
        <v>0.0529486833020296</v>
      </c>
      <c r="AE6" s="5">
        <v>0.9989337846976936</v>
      </c>
    </row>
    <row r="7">
      <c r="A7" s="21" t="s">
        <v>45</v>
      </c>
      <c r="B7" s="9">
        <v>0.1907224327</v>
      </c>
      <c r="C7" s="5">
        <v>2.45</v>
      </c>
      <c r="D7" s="5">
        <v>18.86</v>
      </c>
      <c r="E7" s="5">
        <v>0.6633</v>
      </c>
      <c r="F7" s="5">
        <v>1.58738036682583</v>
      </c>
      <c r="G7" s="5">
        <v>1.49754338589915</v>
      </c>
      <c r="H7" s="65">
        <v>2.19862348259156</v>
      </c>
      <c r="I7" s="5">
        <v>0.6811277136610797</v>
      </c>
      <c r="J7" s="5">
        <v>0.52</v>
      </c>
      <c r="K7" s="5">
        <v>2.97</v>
      </c>
      <c r="L7" s="5">
        <v>0.863432862244684</v>
      </c>
      <c r="M7" s="100">
        <v>0.387025365366379</v>
      </c>
      <c r="N7" s="5">
        <v>0.458528235494008</v>
      </c>
      <c r="O7" s="100">
        <v>0.8440600499757808</v>
      </c>
      <c r="P7" s="5"/>
      <c r="Q7" s="21" t="s">
        <v>47</v>
      </c>
      <c r="R7" s="9">
        <v>0.2001917725</v>
      </c>
      <c r="S7" s="5">
        <v>2.28</v>
      </c>
      <c r="T7" s="5">
        <v>13.01</v>
      </c>
      <c r="U7" s="5">
        <v>0.6074</v>
      </c>
      <c r="V7" s="5">
        <v>1.18170805840538</v>
      </c>
      <c r="W7" s="5">
        <v>0.988080907379795</v>
      </c>
      <c r="X7" s="65">
        <v>1.4450781799462</v>
      </c>
      <c r="Y7" s="5">
        <v>0.6837560217098988</v>
      </c>
      <c r="Z7" s="5">
        <v>3.09</v>
      </c>
      <c r="AA7" s="5">
        <v>5.369999999999999</v>
      </c>
      <c r="AB7" s="5">
        <v>4.31949286427651</v>
      </c>
      <c r="AC7" s="5">
        <v>1.01984695007325</v>
      </c>
      <c r="AD7" s="5">
        <v>1.29368117688371</v>
      </c>
      <c r="AE7" s="5">
        <v>0.7883294340958977</v>
      </c>
    </row>
    <row r="8">
      <c r="A8" s="23" t="s">
        <v>46</v>
      </c>
      <c r="B8" s="9">
        <v>0.06382867337</v>
      </c>
      <c r="C8" s="5">
        <v>2.3</v>
      </c>
      <c r="D8" s="5">
        <v>10.37</v>
      </c>
      <c r="E8" s="5">
        <v>0.5949</v>
      </c>
      <c r="F8" s="5">
        <v>1.29090854519365</v>
      </c>
      <c r="G8" s="5">
        <v>1.13236027034631</v>
      </c>
      <c r="H8" s="65">
        <v>1.68283568707555</v>
      </c>
      <c r="I8" s="5">
        <v>0.6728881964193058</v>
      </c>
      <c r="J8" s="5">
        <v>0.21</v>
      </c>
      <c r="K8" s="5">
        <v>2.51</v>
      </c>
      <c r="L8" s="5">
        <v>0.153755811899208</v>
      </c>
      <c r="M8" s="100">
        <v>0.052892228605656</v>
      </c>
      <c r="N8" s="5">
        <v>0.0529486833020296</v>
      </c>
      <c r="O8" s="100">
        <v>0.9989337846976936</v>
      </c>
      <c r="P8" s="5"/>
      <c r="S8" s="85" t="s">
        <v>20</v>
      </c>
      <c r="T8" s="85" t="s">
        <v>21</v>
      </c>
      <c r="U8" s="85" t="s">
        <v>22</v>
      </c>
      <c r="V8" s="85" t="s">
        <v>23</v>
      </c>
      <c r="W8" s="85" t="s">
        <v>24</v>
      </c>
      <c r="X8" s="102" t="s">
        <v>25</v>
      </c>
      <c r="Y8" s="103" t="s">
        <v>26</v>
      </c>
    </row>
    <row r="9">
      <c r="A9" s="21" t="s">
        <v>47</v>
      </c>
      <c r="B9" s="9">
        <v>0.2001917725</v>
      </c>
      <c r="C9" s="5">
        <v>2.28</v>
      </c>
      <c r="D9" s="5">
        <v>13.01</v>
      </c>
      <c r="E9" s="5">
        <v>0.6074</v>
      </c>
      <c r="F9" s="5">
        <v>1.18170805840538</v>
      </c>
      <c r="G9" s="5">
        <v>0.988080907379795</v>
      </c>
      <c r="H9" s="65">
        <v>1.4450781799462</v>
      </c>
      <c r="I9" s="5">
        <v>0.6837560217098988</v>
      </c>
      <c r="J9" s="5">
        <v>3.09</v>
      </c>
      <c r="K9" s="5">
        <v>5.369999999999999</v>
      </c>
      <c r="L9" s="5">
        <v>4.31949286427651</v>
      </c>
      <c r="M9" s="100">
        <v>1.01984695007325</v>
      </c>
      <c r="N9" s="5">
        <v>1.29368117688371</v>
      </c>
      <c r="O9" s="100">
        <v>0.7883294340958977</v>
      </c>
      <c r="P9" s="5"/>
      <c r="Q9" s="78" t="s">
        <v>109</v>
      </c>
      <c r="R9" s="79"/>
      <c r="S9" s="80">
        <f t="shared" ref="S9:AE9" si="1">CORREL($R3:$R7,S3:S7)</f>
        <v>0.1192583497</v>
      </c>
      <c r="T9" s="80">
        <f t="shared" si="1"/>
        <v>0.5991845875</v>
      </c>
      <c r="U9" s="80">
        <f t="shared" si="1"/>
        <v>0.5026667922</v>
      </c>
      <c r="V9" s="80">
        <f t="shared" si="1"/>
        <v>0.03754790124</v>
      </c>
      <c r="W9" s="80">
        <f t="shared" si="1"/>
        <v>0.06021031634</v>
      </c>
      <c r="X9" s="80">
        <f t="shared" si="1"/>
        <v>0.04234118524</v>
      </c>
      <c r="Y9" s="80">
        <f t="shared" si="1"/>
        <v>0.7531367515</v>
      </c>
      <c r="Z9" s="80">
        <f t="shared" si="1"/>
        <v>0.5936336956</v>
      </c>
      <c r="AA9" s="80">
        <f t="shared" si="1"/>
        <v>0.6042025919</v>
      </c>
      <c r="AB9" s="80">
        <f t="shared" si="1"/>
        <v>0.6267670376</v>
      </c>
      <c r="AC9" s="80">
        <f t="shared" si="1"/>
        <v>0.6338785571</v>
      </c>
      <c r="AD9" s="80">
        <f t="shared" si="1"/>
        <v>0.4807417506</v>
      </c>
      <c r="AE9" s="80">
        <f t="shared" si="1"/>
        <v>-0.4504460533</v>
      </c>
    </row>
    <row r="10">
      <c r="C10" s="85" t="s">
        <v>20</v>
      </c>
      <c r="D10" s="85" t="s">
        <v>21</v>
      </c>
      <c r="E10" s="85" t="s">
        <v>22</v>
      </c>
      <c r="F10" s="85" t="s">
        <v>23</v>
      </c>
      <c r="G10" s="85" t="s">
        <v>24</v>
      </c>
      <c r="H10" s="102" t="s">
        <v>25</v>
      </c>
      <c r="M10" s="104"/>
      <c r="O10" s="104"/>
      <c r="Q10" s="81" t="s">
        <v>110</v>
      </c>
      <c r="R10" s="82"/>
      <c r="S10" s="83">
        <v>5.0</v>
      </c>
      <c r="T10" s="83">
        <v>5.0</v>
      </c>
      <c r="U10" s="83">
        <v>5.0</v>
      </c>
      <c r="V10" s="83">
        <v>5.0</v>
      </c>
      <c r="W10" s="83">
        <v>5.0</v>
      </c>
      <c r="X10" s="83">
        <v>5.0</v>
      </c>
      <c r="Y10" s="83">
        <v>5.0</v>
      </c>
      <c r="Z10" s="83">
        <v>5.0</v>
      </c>
      <c r="AA10" s="83">
        <v>5.0</v>
      </c>
      <c r="AB10" s="83">
        <v>5.0</v>
      </c>
      <c r="AC10" s="83">
        <v>5.0</v>
      </c>
      <c r="AD10" s="83">
        <v>5.0</v>
      </c>
      <c r="AE10" s="83">
        <v>5.0</v>
      </c>
    </row>
    <row r="11">
      <c r="A11" s="78" t="s">
        <v>109</v>
      </c>
      <c r="B11" s="79"/>
      <c r="C11" s="87">
        <f t="shared" ref="C11:O11" si="2">CORREL($B$2:$B$9,C2:C9)</f>
        <v>0.2914009046</v>
      </c>
      <c r="D11" s="87">
        <f t="shared" si="2"/>
        <v>0.5633216665</v>
      </c>
      <c r="E11" s="87">
        <f t="shared" si="2"/>
        <v>0.5039296019</v>
      </c>
      <c r="F11" s="87">
        <f t="shared" si="2"/>
        <v>0.3105888693</v>
      </c>
      <c r="G11" s="87">
        <f t="shared" si="2"/>
        <v>0.3641143901</v>
      </c>
      <c r="H11" s="87">
        <f t="shared" si="2"/>
        <v>0.3071906869</v>
      </c>
      <c r="I11" s="87">
        <f t="shared" si="2"/>
        <v>0.2927176192</v>
      </c>
      <c r="J11" s="87">
        <f t="shared" si="2"/>
        <v>0.5847620323</v>
      </c>
      <c r="K11" s="87">
        <f t="shared" si="2"/>
        <v>0.6358273412</v>
      </c>
      <c r="L11" s="87">
        <f t="shared" si="2"/>
        <v>0.636174683</v>
      </c>
      <c r="M11" s="87">
        <f t="shared" si="2"/>
        <v>0.6600186274</v>
      </c>
      <c r="N11" s="87">
        <f t="shared" si="2"/>
        <v>0.544822245</v>
      </c>
      <c r="O11" s="87">
        <f t="shared" si="2"/>
        <v>-0.3514413391</v>
      </c>
      <c r="P11" s="24"/>
      <c r="Q11" s="82" t="s">
        <v>111</v>
      </c>
      <c r="R11" s="82"/>
      <c r="S11" s="80">
        <f t="shared" ref="S11:AE11" si="3">S10-2</f>
        <v>3</v>
      </c>
      <c r="T11" s="80">
        <f t="shared" si="3"/>
        <v>3</v>
      </c>
      <c r="U11" s="80">
        <f t="shared" si="3"/>
        <v>3</v>
      </c>
      <c r="V11" s="80">
        <f t="shared" si="3"/>
        <v>3</v>
      </c>
      <c r="W11" s="80">
        <f t="shared" si="3"/>
        <v>3</v>
      </c>
      <c r="X11" s="80">
        <f t="shared" si="3"/>
        <v>3</v>
      </c>
      <c r="Y11" s="80">
        <f t="shared" si="3"/>
        <v>3</v>
      </c>
      <c r="Z11" s="80">
        <f t="shared" si="3"/>
        <v>3</v>
      </c>
      <c r="AA11" s="80">
        <f t="shared" si="3"/>
        <v>3</v>
      </c>
      <c r="AB11" s="80">
        <f t="shared" si="3"/>
        <v>3</v>
      </c>
      <c r="AC11" s="80">
        <f t="shared" si="3"/>
        <v>3</v>
      </c>
      <c r="AD11" s="80">
        <f t="shared" si="3"/>
        <v>3</v>
      </c>
      <c r="AE11" s="80">
        <f t="shared" si="3"/>
        <v>3</v>
      </c>
    </row>
    <row r="12">
      <c r="A12" s="81" t="s">
        <v>110</v>
      </c>
      <c r="B12" s="82"/>
      <c r="C12" s="105">
        <v>8.0</v>
      </c>
      <c r="D12" s="105">
        <v>8.0</v>
      </c>
      <c r="E12" s="105">
        <v>8.0</v>
      </c>
      <c r="F12" s="105">
        <v>8.0</v>
      </c>
      <c r="G12" s="105">
        <v>8.0</v>
      </c>
      <c r="H12" s="105">
        <v>8.0</v>
      </c>
      <c r="I12" s="105">
        <v>8.0</v>
      </c>
      <c r="J12" s="105">
        <v>8.0</v>
      </c>
      <c r="K12" s="105">
        <v>8.0</v>
      </c>
      <c r="L12" s="105">
        <v>8.0</v>
      </c>
      <c r="M12" s="105">
        <v>8.0</v>
      </c>
      <c r="N12" s="105">
        <v>8.0</v>
      </c>
      <c r="O12" s="105">
        <v>8.0</v>
      </c>
      <c r="P12" s="98"/>
      <c r="Q12" s="82" t="s">
        <v>112</v>
      </c>
      <c r="R12" s="82"/>
      <c r="S12" s="80">
        <f t="shared" ref="S12:AE12" si="4">(ABS(S9)*SQRT(S10-2))/(SQRT(1-ABS(S9)^2))</f>
        <v>0.208046294</v>
      </c>
      <c r="T12" s="80">
        <f t="shared" si="4"/>
        <v>1.296282795</v>
      </c>
      <c r="U12" s="80">
        <f t="shared" si="4"/>
        <v>1.007130501</v>
      </c>
      <c r="V12" s="80">
        <f t="shared" si="4"/>
        <v>0.06508076573</v>
      </c>
      <c r="W12" s="80">
        <f t="shared" si="4"/>
        <v>0.1044768781</v>
      </c>
      <c r="X12" s="80">
        <f t="shared" si="4"/>
        <v>0.07340291109</v>
      </c>
      <c r="Y12" s="80">
        <f t="shared" si="4"/>
        <v>1.982888761</v>
      </c>
      <c r="Z12" s="80">
        <f t="shared" si="4"/>
        <v>1.277691704</v>
      </c>
      <c r="AA12" s="80">
        <f t="shared" si="4"/>
        <v>1.313339879</v>
      </c>
      <c r="AB12" s="80">
        <f t="shared" si="4"/>
        <v>1.393202027</v>
      </c>
      <c r="AC12" s="80">
        <f t="shared" si="4"/>
        <v>1.419528835</v>
      </c>
      <c r="AD12" s="80">
        <f t="shared" si="4"/>
        <v>0.9496008718</v>
      </c>
      <c r="AE12" s="80">
        <f t="shared" si="4"/>
        <v>0.8738712621</v>
      </c>
    </row>
    <row r="13">
      <c r="A13" s="82" t="s">
        <v>111</v>
      </c>
      <c r="B13" s="82"/>
      <c r="C13" s="87">
        <f t="shared" ref="C13:O13" si="5">C12-2</f>
        <v>6</v>
      </c>
      <c r="D13" s="87">
        <f t="shared" si="5"/>
        <v>6</v>
      </c>
      <c r="E13" s="87">
        <f t="shared" si="5"/>
        <v>6</v>
      </c>
      <c r="F13" s="87">
        <f t="shared" si="5"/>
        <v>6</v>
      </c>
      <c r="G13" s="87">
        <f t="shared" si="5"/>
        <v>6</v>
      </c>
      <c r="H13" s="87">
        <f t="shared" si="5"/>
        <v>6</v>
      </c>
      <c r="I13" s="87">
        <f t="shared" si="5"/>
        <v>6</v>
      </c>
      <c r="J13" s="87">
        <f t="shared" si="5"/>
        <v>6</v>
      </c>
      <c r="K13" s="87">
        <f t="shared" si="5"/>
        <v>6</v>
      </c>
      <c r="L13" s="87">
        <f t="shared" si="5"/>
        <v>6</v>
      </c>
      <c r="M13" s="87">
        <f t="shared" si="5"/>
        <v>6</v>
      </c>
      <c r="N13" s="87">
        <f t="shared" si="5"/>
        <v>6</v>
      </c>
      <c r="O13" s="87">
        <f t="shared" si="5"/>
        <v>6</v>
      </c>
      <c r="P13" s="24"/>
      <c r="Q13" s="82" t="s">
        <v>113</v>
      </c>
      <c r="R13" s="82"/>
      <c r="S13" s="80">
        <f t="shared" ref="S13:AE13" si="6">TDIST(S12,S11,2)</f>
        <v>0.8485162609</v>
      </c>
      <c r="T13" s="80">
        <f t="shared" si="6"/>
        <v>0.2855878695</v>
      </c>
      <c r="U13" s="80">
        <f t="shared" si="6"/>
        <v>0.3880642799</v>
      </c>
      <c r="V13" s="80">
        <f t="shared" si="6"/>
        <v>0.9522037632</v>
      </c>
      <c r="W13" s="80">
        <f t="shared" si="6"/>
        <v>0.9233841898</v>
      </c>
      <c r="X13" s="80">
        <f t="shared" si="6"/>
        <v>0.9461056412</v>
      </c>
      <c r="Y13" s="80">
        <f t="shared" si="6"/>
        <v>0.1416590638</v>
      </c>
      <c r="Z13" s="80">
        <f t="shared" si="6"/>
        <v>0.2912608894</v>
      </c>
      <c r="AA13" s="80">
        <f t="shared" si="6"/>
        <v>0.2804847187</v>
      </c>
      <c r="AB13" s="80">
        <f t="shared" si="6"/>
        <v>0.257842494</v>
      </c>
      <c r="AC13" s="80">
        <f t="shared" si="6"/>
        <v>0.2508130959</v>
      </c>
      <c r="AD13" s="80">
        <f t="shared" si="6"/>
        <v>0.4123714841</v>
      </c>
      <c r="AE13" s="80">
        <f t="shared" si="6"/>
        <v>0.446507004</v>
      </c>
    </row>
    <row r="14">
      <c r="A14" s="82" t="s">
        <v>112</v>
      </c>
      <c r="B14" s="82"/>
      <c r="C14" s="87">
        <f t="shared" ref="C14:O14" si="7">(ABS(C11)*SQRT(C12-2))/(SQRT(1-ABS(C11)^2))</f>
        <v>0.7461663866</v>
      </c>
      <c r="D14" s="87">
        <f t="shared" si="7"/>
        <v>1.670040814</v>
      </c>
      <c r="E14" s="87">
        <f t="shared" si="7"/>
        <v>1.429091663</v>
      </c>
      <c r="F14" s="87">
        <f t="shared" si="7"/>
        <v>0.8003669188</v>
      </c>
      <c r="G14" s="87">
        <f t="shared" si="7"/>
        <v>0.9576318337</v>
      </c>
      <c r="H14" s="87">
        <f t="shared" si="7"/>
        <v>0.7906919898</v>
      </c>
      <c r="I14" s="87">
        <f t="shared" si="7"/>
        <v>0.7498531767</v>
      </c>
      <c r="J14" s="87">
        <f t="shared" si="7"/>
        <v>1.765729751</v>
      </c>
      <c r="K14" s="87">
        <f t="shared" si="7"/>
        <v>2.017866473</v>
      </c>
      <c r="L14" s="87">
        <f t="shared" si="7"/>
        <v>2.019717902</v>
      </c>
      <c r="M14" s="87">
        <f t="shared" si="7"/>
        <v>2.152027296</v>
      </c>
      <c r="N14" s="87">
        <f t="shared" si="7"/>
        <v>1.591478165</v>
      </c>
      <c r="O14" s="87">
        <f t="shared" si="7"/>
        <v>0.9195074215</v>
      </c>
      <c r="P14" s="24"/>
    </row>
    <row r="15">
      <c r="A15" s="82" t="s">
        <v>113</v>
      </c>
      <c r="B15" s="82"/>
      <c r="C15" s="87">
        <f t="shared" ref="C15:O15" si="8">TDIST(C14,C13,2)</f>
        <v>0.4837655752</v>
      </c>
      <c r="D15" s="87">
        <f t="shared" si="8"/>
        <v>0.1459491155</v>
      </c>
      <c r="E15" s="87">
        <f t="shared" si="8"/>
        <v>0.2029084817</v>
      </c>
      <c r="F15" s="87">
        <f t="shared" si="8"/>
        <v>0.4540134083</v>
      </c>
      <c r="G15" s="87">
        <f t="shared" si="8"/>
        <v>0.3752280012</v>
      </c>
      <c r="H15" s="87">
        <f t="shared" si="8"/>
        <v>0.4592271321</v>
      </c>
      <c r="I15" s="87">
        <f t="shared" si="8"/>
        <v>0.4816999502</v>
      </c>
      <c r="J15" s="87">
        <f t="shared" si="8"/>
        <v>0.1278774144</v>
      </c>
      <c r="K15" s="87">
        <f t="shared" si="8"/>
        <v>0.09016650911</v>
      </c>
      <c r="L15" s="87">
        <f t="shared" si="8"/>
        <v>0.08993555493</v>
      </c>
      <c r="M15" s="87">
        <f t="shared" si="8"/>
        <v>0.07489640318</v>
      </c>
      <c r="N15" s="87">
        <f t="shared" si="8"/>
        <v>0.1626072807</v>
      </c>
      <c r="O15" s="87">
        <f t="shared" si="8"/>
        <v>0.3932956245</v>
      </c>
      <c r="P15" s="24"/>
      <c r="Q15" s="3" t="s">
        <v>2</v>
      </c>
      <c r="R15" s="1" t="s">
        <v>133</v>
      </c>
      <c r="S15" s="4" t="s">
        <v>20</v>
      </c>
      <c r="T15" s="4" t="s">
        <v>21</v>
      </c>
      <c r="U15" s="4" t="s">
        <v>22</v>
      </c>
      <c r="V15" s="4" t="s">
        <v>23</v>
      </c>
      <c r="W15" s="4" t="s">
        <v>24</v>
      </c>
      <c r="X15" s="65" t="s">
        <v>25</v>
      </c>
      <c r="Y15" s="5" t="s">
        <v>26</v>
      </c>
      <c r="Z15" s="5" t="s">
        <v>27</v>
      </c>
      <c r="AA15" s="5" t="s">
        <v>28</v>
      </c>
      <c r="AB15" s="5" t="s">
        <v>29</v>
      </c>
      <c r="AC15" s="5" t="s">
        <v>30</v>
      </c>
      <c r="AD15" s="5" t="s">
        <v>31</v>
      </c>
      <c r="AE15" s="5" t="s">
        <v>32</v>
      </c>
    </row>
    <row r="16">
      <c r="M16" s="104"/>
      <c r="O16" s="104"/>
      <c r="Q16" s="18" t="s">
        <v>43</v>
      </c>
      <c r="R16" s="9">
        <v>0.09313138435</v>
      </c>
      <c r="S16" s="5">
        <v>2.64</v>
      </c>
      <c r="T16" s="5">
        <v>12.07</v>
      </c>
      <c r="U16" s="5">
        <v>0.6476</v>
      </c>
      <c r="V16" s="5">
        <v>1.56997187022648</v>
      </c>
      <c r="W16" s="5">
        <v>1.91938323501156</v>
      </c>
      <c r="X16" s="65">
        <v>2.82495665736074</v>
      </c>
      <c r="Y16" s="5">
        <v>0.6794381181071903</v>
      </c>
      <c r="Z16" s="5">
        <v>2.02</v>
      </c>
      <c r="AA16" s="5">
        <v>4.66</v>
      </c>
      <c r="AB16" s="5">
        <v>2.27374163586703</v>
      </c>
      <c r="AC16" s="5">
        <v>1.04969333596971</v>
      </c>
      <c r="AD16" s="5">
        <v>1.82181566789692</v>
      </c>
      <c r="AE16" s="5">
        <v>0.5761797718983623</v>
      </c>
    </row>
    <row r="17">
      <c r="A17" s="3" t="s">
        <v>2</v>
      </c>
      <c r="B17" s="99" t="s">
        <v>126</v>
      </c>
      <c r="C17" s="4" t="s">
        <v>20</v>
      </c>
      <c r="D17" s="4" t="s">
        <v>21</v>
      </c>
      <c r="E17" s="4" t="s">
        <v>22</v>
      </c>
      <c r="F17" s="4" t="s">
        <v>23</v>
      </c>
      <c r="G17" s="4" t="s">
        <v>24</v>
      </c>
      <c r="H17" s="65" t="s">
        <v>25</v>
      </c>
      <c r="I17" s="65" t="s">
        <v>26</v>
      </c>
      <c r="J17" s="65" t="s">
        <v>27</v>
      </c>
      <c r="K17" s="65" t="s">
        <v>28</v>
      </c>
      <c r="L17" s="65" t="s">
        <v>29</v>
      </c>
      <c r="M17" s="104" t="s">
        <v>30</v>
      </c>
      <c r="N17" s="65" t="s">
        <v>31</v>
      </c>
      <c r="O17" s="104" t="s">
        <v>32</v>
      </c>
      <c r="Q17" s="15" t="s">
        <v>44</v>
      </c>
      <c r="R17" s="9">
        <v>0.1909383996</v>
      </c>
      <c r="S17" s="5">
        <v>2.28</v>
      </c>
      <c r="T17" s="5">
        <v>17.19</v>
      </c>
      <c r="U17" s="5">
        <v>0.6462</v>
      </c>
      <c r="V17" s="5">
        <v>2.40992717124794</v>
      </c>
      <c r="W17" s="5">
        <v>1.37685431443125</v>
      </c>
      <c r="X17" s="65">
        <v>2.0053800377579</v>
      </c>
      <c r="Y17" s="5">
        <v>0.6865802433989676</v>
      </c>
      <c r="Z17" s="5">
        <v>1.61</v>
      </c>
      <c r="AA17" s="5">
        <v>3.8899999999999997</v>
      </c>
      <c r="AB17" s="5">
        <v>0.51324989063471</v>
      </c>
      <c r="AC17" s="5">
        <v>0.645892258055499</v>
      </c>
      <c r="AD17" s="5">
        <v>0.890361060196819</v>
      </c>
      <c r="AE17" s="5">
        <v>0.7254273428273257</v>
      </c>
    </row>
    <row r="18">
      <c r="A18" s="12" t="s">
        <v>39</v>
      </c>
      <c r="B18" s="13">
        <v>0.1162389836</v>
      </c>
      <c r="C18" s="5">
        <v>2.3</v>
      </c>
      <c r="D18" s="5">
        <v>7.94</v>
      </c>
      <c r="E18" s="5">
        <v>0.4895</v>
      </c>
      <c r="F18" s="5">
        <v>0.929559623328233</v>
      </c>
      <c r="G18" s="5">
        <v>0.779358622035616</v>
      </c>
      <c r="H18" s="65">
        <v>1.26618820336586</v>
      </c>
      <c r="I18" s="65">
        <v>0.6155156239521712</v>
      </c>
      <c r="J18" s="65">
        <v>0.51</v>
      </c>
      <c r="K18" s="65">
        <v>2.4699999999999998</v>
      </c>
      <c r="L18" s="65">
        <v>0.226579566520126</v>
      </c>
      <c r="M18" s="104">
        <v>0.3396</v>
      </c>
      <c r="N18" s="65">
        <v>0.45</v>
      </c>
      <c r="O18" s="104">
        <v>0.7546666666666667</v>
      </c>
      <c r="Q18" s="21" t="s">
        <v>45</v>
      </c>
      <c r="R18" s="9">
        <v>0.2324619169</v>
      </c>
      <c r="S18" s="5">
        <v>2.45</v>
      </c>
      <c r="T18" s="5">
        <v>18.86</v>
      </c>
      <c r="U18" s="5">
        <v>0.6633</v>
      </c>
      <c r="V18" s="5">
        <v>1.58738036682583</v>
      </c>
      <c r="W18" s="5">
        <v>1.49754338589915</v>
      </c>
      <c r="X18" s="65">
        <v>2.19862348259156</v>
      </c>
      <c r="Y18" s="5">
        <v>0.6811277136610797</v>
      </c>
      <c r="Z18" s="5">
        <v>0.52</v>
      </c>
      <c r="AA18" s="5">
        <v>2.97</v>
      </c>
      <c r="AB18" s="5">
        <v>0.863432862244684</v>
      </c>
      <c r="AC18" s="5">
        <v>0.387025365366379</v>
      </c>
      <c r="AD18" s="5">
        <v>0.458528235494008</v>
      </c>
      <c r="AE18" s="5">
        <v>0.8440600499757808</v>
      </c>
    </row>
    <row r="19">
      <c r="A19" s="15" t="s">
        <v>40</v>
      </c>
      <c r="B19" s="9">
        <v>0.05728101169</v>
      </c>
      <c r="C19" s="5">
        <v>2.41</v>
      </c>
      <c r="D19" s="5">
        <v>4.3</v>
      </c>
      <c r="E19" s="5">
        <v>0.5294</v>
      </c>
      <c r="F19" s="5">
        <v>1.58604623037888</v>
      </c>
      <c r="G19" s="5">
        <v>1.3696867805237</v>
      </c>
      <c r="H19" s="65">
        <v>2.39039516823275</v>
      </c>
      <c r="I19" s="65">
        <v>0.5729959626450916</v>
      </c>
      <c r="J19" s="65">
        <v>0.4</v>
      </c>
      <c r="K19" s="65">
        <v>2.81</v>
      </c>
      <c r="L19" s="65">
        <v>0.399173069474262</v>
      </c>
      <c r="M19" s="104">
        <v>0.395406640227753</v>
      </c>
      <c r="N19" s="65">
        <v>0.3585</v>
      </c>
      <c r="O19" s="104">
        <v>1.1029473925460336</v>
      </c>
      <c r="Q19" s="23" t="s">
        <v>46</v>
      </c>
      <c r="R19" s="9">
        <v>0.06601541229</v>
      </c>
      <c r="S19" s="5">
        <v>2.3</v>
      </c>
      <c r="T19" s="5">
        <v>10.37</v>
      </c>
      <c r="U19" s="5">
        <v>0.5949</v>
      </c>
      <c r="V19" s="5">
        <v>1.29090854519365</v>
      </c>
      <c r="W19" s="5">
        <v>1.13236027034631</v>
      </c>
      <c r="X19" s="65">
        <v>1.68283568707555</v>
      </c>
      <c r="Y19" s="5">
        <v>0.6728881964193058</v>
      </c>
      <c r="Z19" s="5">
        <v>0.21</v>
      </c>
      <c r="AA19" s="5">
        <v>2.51</v>
      </c>
      <c r="AB19" s="5">
        <v>0.153755811899208</v>
      </c>
      <c r="AC19" s="5">
        <v>0.052892228605656</v>
      </c>
      <c r="AD19" s="5">
        <v>0.0529486833020296</v>
      </c>
      <c r="AE19" s="5">
        <v>0.9989337846976936</v>
      </c>
    </row>
    <row r="20">
      <c r="A20" s="15" t="s">
        <v>41</v>
      </c>
      <c r="B20" s="9">
        <v>0.1942806734</v>
      </c>
      <c r="C20" s="5">
        <v>2.17</v>
      </c>
      <c r="D20" s="5">
        <v>11.55</v>
      </c>
      <c r="E20" s="5">
        <v>0.6146</v>
      </c>
      <c r="F20" s="5">
        <v>1.03387649198708</v>
      </c>
      <c r="G20" s="5">
        <v>0.703801867894821</v>
      </c>
      <c r="H20" s="65">
        <v>1.02688936346848</v>
      </c>
      <c r="I20" s="65">
        <v>0.6853726340271165</v>
      </c>
      <c r="J20" s="65">
        <v>1.61</v>
      </c>
      <c r="K20" s="65">
        <v>3.7800000000000002</v>
      </c>
      <c r="L20" s="65">
        <v>1.59188470064508</v>
      </c>
      <c r="M20" s="104">
        <v>0.543848729017897</v>
      </c>
      <c r="N20" s="65">
        <v>0.612335485583232</v>
      </c>
      <c r="O20" s="104">
        <v>0.8881548461949689</v>
      </c>
      <c r="Q20" s="21" t="s">
        <v>47</v>
      </c>
      <c r="R20" s="9">
        <v>0.2700707078</v>
      </c>
      <c r="S20" s="5">
        <v>2.28</v>
      </c>
      <c r="T20" s="5">
        <v>13.01</v>
      </c>
      <c r="U20" s="5">
        <v>0.6074</v>
      </c>
      <c r="V20" s="5">
        <v>1.18170805840538</v>
      </c>
      <c r="W20" s="5">
        <v>0.988080907379795</v>
      </c>
      <c r="X20" s="65">
        <v>1.4450781799462</v>
      </c>
      <c r="Y20" s="5">
        <v>0.6837560217098988</v>
      </c>
      <c r="Z20" s="5">
        <v>3.09</v>
      </c>
      <c r="AA20" s="5">
        <v>5.369999999999999</v>
      </c>
      <c r="AB20" s="5">
        <v>4.31949286427651</v>
      </c>
      <c r="AC20" s="5">
        <v>1.01984695007325</v>
      </c>
      <c r="AD20" s="5">
        <v>1.29368117688371</v>
      </c>
      <c r="AE20" s="5">
        <v>0.7883294340958977</v>
      </c>
    </row>
    <row r="21">
      <c r="A21" s="18" t="s">
        <v>43</v>
      </c>
      <c r="B21" s="9">
        <v>0.09313138435</v>
      </c>
      <c r="C21" s="5">
        <v>2.64</v>
      </c>
      <c r="D21" s="5">
        <v>12.07</v>
      </c>
      <c r="E21" s="5">
        <v>0.6476</v>
      </c>
      <c r="F21" s="5">
        <v>1.56997187022648</v>
      </c>
      <c r="G21" s="5">
        <v>1.91938323501156</v>
      </c>
      <c r="H21" s="65">
        <v>2.82495665736074</v>
      </c>
      <c r="I21" s="65">
        <v>0.6794381181071903</v>
      </c>
      <c r="J21" s="65">
        <v>2.02</v>
      </c>
      <c r="K21" s="65">
        <v>4.66</v>
      </c>
      <c r="L21" s="65">
        <v>2.27374163586703</v>
      </c>
      <c r="M21" s="104">
        <v>1.04969333596971</v>
      </c>
      <c r="N21" s="65">
        <v>1.82181566789692</v>
      </c>
      <c r="O21" s="104">
        <v>0.5761797718983623</v>
      </c>
      <c r="S21" s="85" t="s">
        <v>20</v>
      </c>
      <c r="T21" s="85" t="s">
        <v>21</v>
      </c>
      <c r="U21" s="85" t="s">
        <v>22</v>
      </c>
      <c r="V21" s="85" t="s">
        <v>23</v>
      </c>
      <c r="W21" s="85" t="s">
        <v>24</v>
      </c>
      <c r="X21" s="102" t="s">
        <v>25</v>
      </c>
      <c r="Y21" s="103" t="s">
        <v>26</v>
      </c>
    </row>
    <row r="22">
      <c r="A22" s="15" t="s">
        <v>44</v>
      </c>
      <c r="B22" s="9">
        <v>0.1909383996</v>
      </c>
      <c r="C22" s="5">
        <v>2.28</v>
      </c>
      <c r="D22" s="5">
        <v>17.19</v>
      </c>
      <c r="E22" s="5">
        <v>0.6462</v>
      </c>
      <c r="F22" s="5">
        <v>2.40992717124794</v>
      </c>
      <c r="G22" s="5">
        <v>1.37685431443125</v>
      </c>
      <c r="H22" s="65">
        <v>2.0053800377579</v>
      </c>
      <c r="I22" s="65">
        <v>0.6865802433989676</v>
      </c>
      <c r="J22" s="65">
        <v>1.61</v>
      </c>
      <c r="K22" s="65">
        <v>3.8899999999999997</v>
      </c>
      <c r="L22" s="65">
        <v>0.51324989063471</v>
      </c>
      <c r="M22" s="104">
        <v>0.645892258055499</v>
      </c>
      <c r="N22" s="65">
        <v>0.890361060196819</v>
      </c>
      <c r="O22" s="104">
        <v>0.7254273428273257</v>
      </c>
      <c r="Q22" s="78" t="s">
        <v>114</v>
      </c>
      <c r="R22" s="79"/>
      <c r="S22" s="80">
        <f t="shared" ref="S22:AE22" si="9">CORREL($R16:$R20,S16:S20)</f>
        <v>-0.3512304319</v>
      </c>
      <c r="T22" s="80">
        <f t="shared" si="9"/>
        <v>0.6311566167</v>
      </c>
      <c r="U22" s="80">
        <f t="shared" si="9"/>
        <v>0.2381040598</v>
      </c>
      <c r="V22" s="80">
        <f t="shared" si="9"/>
        <v>0.05148721604</v>
      </c>
      <c r="W22" s="80">
        <f t="shared" si="9"/>
        <v>-0.3750738994</v>
      </c>
      <c r="X22" s="80">
        <f t="shared" si="9"/>
        <v>-0.3934917323</v>
      </c>
      <c r="Y22" s="80">
        <f t="shared" si="9"/>
        <v>0.7495343255</v>
      </c>
      <c r="Z22" s="80">
        <f t="shared" si="9"/>
        <v>0.4730495841</v>
      </c>
      <c r="AA22" s="80">
        <f t="shared" si="9"/>
        <v>0.4219622433</v>
      </c>
      <c r="AB22" s="80">
        <f t="shared" si="9"/>
        <v>0.5015329015</v>
      </c>
      <c r="AC22" s="80">
        <f t="shared" si="9"/>
        <v>0.3469639504</v>
      </c>
      <c r="AD22" s="80">
        <f t="shared" si="9"/>
        <v>0.11812389</v>
      </c>
      <c r="AE22" s="80">
        <f t="shared" si="9"/>
        <v>-0.06254619051</v>
      </c>
    </row>
    <row r="23">
      <c r="A23" s="21" t="s">
        <v>45</v>
      </c>
      <c r="B23" s="9">
        <v>0.2324619169</v>
      </c>
      <c r="C23" s="5">
        <v>2.45</v>
      </c>
      <c r="D23" s="5">
        <v>18.86</v>
      </c>
      <c r="E23" s="5">
        <v>0.6633</v>
      </c>
      <c r="F23" s="5">
        <v>1.58738036682583</v>
      </c>
      <c r="G23" s="5">
        <v>1.49754338589915</v>
      </c>
      <c r="H23" s="65">
        <v>2.19862348259156</v>
      </c>
      <c r="I23" s="65">
        <v>0.6811277136610797</v>
      </c>
      <c r="J23" s="65">
        <v>0.52</v>
      </c>
      <c r="K23" s="65">
        <v>2.97</v>
      </c>
      <c r="L23" s="65">
        <v>0.863432862244684</v>
      </c>
      <c r="M23" s="104">
        <v>0.387025365366379</v>
      </c>
      <c r="N23" s="65">
        <v>0.458528235494008</v>
      </c>
      <c r="O23" s="104">
        <v>0.8440600499757808</v>
      </c>
      <c r="Q23" s="81" t="s">
        <v>110</v>
      </c>
      <c r="R23" s="82"/>
      <c r="S23" s="83">
        <v>5.0</v>
      </c>
      <c r="T23" s="83">
        <v>5.0</v>
      </c>
      <c r="U23" s="83">
        <v>5.0</v>
      </c>
      <c r="V23" s="83">
        <v>5.0</v>
      </c>
      <c r="W23" s="83">
        <v>5.0</v>
      </c>
      <c r="X23" s="83">
        <v>5.0</v>
      </c>
      <c r="Y23" s="83">
        <v>5.0</v>
      </c>
      <c r="Z23" s="83">
        <v>5.0</v>
      </c>
      <c r="AA23" s="83">
        <v>5.0</v>
      </c>
      <c r="AB23" s="83">
        <v>5.0</v>
      </c>
      <c r="AC23" s="83">
        <v>5.0</v>
      </c>
      <c r="AD23" s="83">
        <v>5.0</v>
      </c>
      <c r="AE23" s="83">
        <v>5.0</v>
      </c>
    </row>
    <row r="24">
      <c r="A24" s="23" t="s">
        <v>46</v>
      </c>
      <c r="B24" s="9">
        <v>0.06601541229</v>
      </c>
      <c r="C24" s="5">
        <v>2.3</v>
      </c>
      <c r="D24" s="5">
        <v>10.37</v>
      </c>
      <c r="E24" s="5">
        <v>0.5949</v>
      </c>
      <c r="F24" s="5">
        <v>1.29090854519365</v>
      </c>
      <c r="G24" s="5">
        <v>1.13236027034631</v>
      </c>
      <c r="H24" s="65">
        <v>1.68283568707555</v>
      </c>
      <c r="I24" s="65">
        <v>0.6728881964193058</v>
      </c>
      <c r="J24" s="65">
        <v>0.21</v>
      </c>
      <c r="K24" s="65">
        <v>2.51</v>
      </c>
      <c r="L24" s="65">
        <v>0.153755811899208</v>
      </c>
      <c r="M24" s="104">
        <v>0.052892228605656</v>
      </c>
      <c r="N24" s="65">
        <v>0.0529486833020296</v>
      </c>
      <c r="O24" s="104">
        <v>0.9989337846976936</v>
      </c>
      <c r="Q24" s="82" t="s">
        <v>111</v>
      </c>
      <c r="R24" s="82"/>
      <c r="S24" s="80">
        <f t="shared" ref="S24:AE24" si="10">S23-2</f>
        <v>3</v>
      </c>
      <c r="T24" s="80">
        <f t="shared" si="10"/>
        <v>3</v>
      </c>
      <c r="U24" s="80">
        <f t="shared" si="10"/>
        <v>3</v>
      </c>
      <c r="V24" s="80">
        <f t="shared" si="10"/>
        <v>3</v>
      </c>
      <c r="W24" s="80">
        <f t="shared" si="10"/>
        <v>3</v>
      </c>
      <c r="X24" s="80">
        <f t="shared" si="10"/>
        <v>3</v>
      </c>
      <c r="Y24" s="80">
        <f t="shared" si="10"/>
        <v>3</v>
      </c>
      <c r="Z24" s="80">
        <f t="shared" si="10"/>
        <v>3</v>
      </c>
      <c r="AA24" s="80">
        <f t="shared" si="10"/>
        <v>3</v>
      </c>
      <c r="AB24" s="80">
        <f t="shared" si="10"/>
        <v>3</v>
      </c>
      <c r="AC24" s="80">
        <f t="shared" si="10"/>
        <v>3</v>
      </c>
      <c r="AD24" s="80">
        <f t="shared" si="10"/>
        <v>3</v>
      </c>
      <c r="AE24" s="80">
        <f t="shared" si="10"/>
        <v>3</v>
      </c>
    </row>
    <row r="25">
      <c r="A25" s="21" t="s">
        <v>47</v>
      </c>
      <c r="B25" s="9">
        <v>0.2700707078</v>
      </c>
      <c r="C25" s="5">
        <v>2.28</v>
      </c>
      <c r="D25" s="5">
        <v>13.01</v>
      </c>
      <c r="E25" s="5">
        <v>0.6074</v>
      </c>
      <c r="F25" s="5">
        <v>1.18170805840538</v>
      </c>
      <c r="G25" s="5">
        <v>0.988080907379795</v>
      </c>
      <c r="H25" s="65">
        <v>1.4450781799462</v>
      </c>
      <c r="I25" s="65">
        <v>0.6837560217098988</v>
      </c>
      <c r="J25" s="65">
        <v>3.09</v>
      </c>
      <c r="K25" s="65">
        <v>5.369999999999999</v>
      </c>
      <c r="L25" s="65">
        <v>4.31949286427651</v>
      </c>
      <c r="M25" s="104">
        <v>1.01984695007325</v>
      </c>
      <c r="N25" s="65">
        <v>1.29368117688371</v>
      </c>
      <c r="O25" s="104">
        <v>0.7883294340958977</v>
      </c>
      <c r="Q25" s="82" t="s">
        <v>112</v>
      </c>
      <c r="R25" s="82"/>
      <c r="S25" s="80">
        <f t="shared" ref="S25:AE25" si="11">(ABS(S22)*SQRT(S23-2))/(SQRT(1-ABS(S22)^2))</f>
        <v>0.649744813</v>
      </c>
      <c r="T25" s="80">
        <f t="shared" si="11"/>
        <v>1.409382703</v>
      </c>
      <c r="U25" s="80">
        <f t="shared" si="11"/>
        <v>0.4246205653</v>
      </c>
      <c r="V25" s="80">
        <f t="shared" si="11"/>
        <v>0.08929691274</v>
      </c>
      <c r="W25" s="80">
        <f t="shared" si="11"/>
        <v>0.7008097247</v>
      </c>
      <c r="X25" s="80">
        <f t="shared" si="11"/>
        <v>0.7413540735</v>
      </c>
      <c r="Y25" s="80">
        <f t="shared" si="11"/>
        <v>1.961177094</v>
      </c>
      <c r="Z25" s="80">
        <f t="shared" si="11"/>
        <v>0.9299802674</v>
      </c>
      <c r="AA25" s="80">
        <f t="shared" si="11"/>
        <v>0.806142994</v>
      </c>
      <c r="AB25" s="80">
        <f t="shared" si="11"/>
        <v>1.004094021</v>
      </c>
      <c r="AC25" s="80">
        <f t="shared" si="11"/>
        <v>0.6407644617</v>
      </c>
      <c r="AD25" s="80">
        <f t="shared" si="11"/>
        <v>0.2060390865</v>
      </c>
      <c r="AE25" s="80">
        <f t="shared" si="11"/>
        <v>0.1085457046</v>
      </c>
    </row>
    <row r="26">
      <c r="C26" s="85" t="s">
        <v>20</v>
      </c>
      <c r="D26" s="85" t="s">
        <v>21</v>
      </c>
      <c r="E26" s="85" t="s">
        <v>22</v>
      </c>
      <c r="F26" s="85" t="s">
        <v>23</v>
      </c>
      <c r="G26" s="85" t="s">
        <v>24</v>
      </c>
      <c r="H26" s="102" t="s">
        <v>25</v>
      </c>
      <c r="M26" s="104"/>
      <c r="O26" s="104"/>
      <c r="Q26" s="82" t="s">
        <v>113</v>
      </c>
      <c r="R26" s="82"/>
      <c r="S26" s="80">
        <f t="shared" ref="S26:AE26" si="12">TDIST(S25,S24,2)</f>
        <v>0.5621722983</v>
      </c>
      <c r="T26" s="80">
        <f t="shared" si="12"/>
        <v>0.2534974239</v>
      </c>
      <c r="U26" s="80">
        <f t="shared" si="12"/>
        <v>0.6997259319</v>
      </c>
      <c r="V26" s="80">
        <f t="shared" si="12"/>
        <v>0.9344734159</v>
      </c>
      <c r="W26" s="80">
        <f t="shared" si="12"/>
        <v>0.5338873176</v>
      </c>
      <c r="X26" s="80">
        <f t="shared" si="12"/>
        <v>0.512238048</v>
      </c>
      <c r="Y26" s="80">
        <f t="shared" si="12"/>
        <v>0.1446859458</v>
      </c>
      <c r="Z26" s="80">
        <f t="shared" si="12"/>
        <v>0.4209799561</v>
      </c>
      <c r="AA26" s="80">
        <f t="shared" si="12"/>
        <v>0.4791398408</v>
      </c>
      <c r="AB26" s="80">
        <f t="shared" si="12"/>
        <v>0.389312818</v>
      </c>
      <c r="AC26" s="80">
        <f t="shared" si="12"/>
        <v>0.5672627844</v>
      </c>
      <c r="AD26" s="80">
        <f t="shared" si="12"/>
        <v>0.8499504893</v>
      </c>
      <c r="AE26" s="80">
        <f t="shared" si="12"/>
        <v>0.9204156706</v>
      </c>
    </row>
    <row r="27">
      <c r="A27" s="78" t="s">
        <v>114</v>
      </c>
      <c r="B27" s="79"/>
      <c r="C27" s="80">
        <f t="shared" ref="C27:O27" si="13">CORREL($B$18:$B$25,C18:C25)</f>
        <v>-0.3381170954</v>
      </c>
      <c r="D27" s="80">
        <f t="shared" si="13"/>
        <v>0.7108668061</v>
      </c>
      <c r="E27" s="80">
        <f t="shared" si="13"/>
        <v>0.4891143836</v>
      </c>
      <c r="F27" s="80">
        <f t="shared" si="13"/>
        <v>0.04416903719</v>
      </c>
      <c r="G27" s="80">
        <f t="shared" si="13"/>
        <v>-0.234186406</v>
      </c>
      <c r="H27" s="80">
        <f t="shared" si="13"/>
        <v>-0.3570729615</v>
      </c>
      <c r="I27" s="80">
        <f t="shared" si="13"/>
        <v>0.6007339066</v>
      </c>
      <c r="J27" s="80">
        <f t="shared" si="13"/>
        <v>0.5996832627</v>
      </c>
      <c r="K27" s="80">
        <f t="shared" si="13"/>
        <v>0.5462910525</v>
      </c>
      <c r="L27" s="80">
        <f t="shared" si="13"/>
        <v>0.5859158911</v>
      </c>
      <c r="M27" s="87">
        <f t="shared" si="13"/>
        <v>0.4237552544</v>
      </c>
      <c r="N27" s="80">
        <f t="shared" si="13"/>
        <v>0.2651324524</v>
      </c>
      <c r="O27" s="87">
        <f t="shared" si="13"/>
        <v>-0.3058444538</v>
      </c>
      <c r="P27" s="24"/>
    </row>
    <row r="28">
      <c r="A28" s="81" t="s">
        <v>110</v>
      </c>
      <c r="B28" s="82"/>
      <c r="C28" s="83">
        <v>8.0</v>
      </c>
      <c r="D28" s="83">
        <v>8.0</v>
      </c>
      <c r="E28" s="83">
        <v>8.0</v>
      </c>
      <c r="F28" s="83">
        <v>8.0</v>
      </c>
      <c r="G28" s="83">
        <v>8.0</v>
      </c>
      <c r="H28" s="83">
        <v>8.0</v>
      </c>
      <c r="I28" s="83">
        <v>8.0</v>
      </c>
      <c r="J28" s="83">
        <v>8.0</v>
      </c>
      <c r="K28" s="83">
        <v>8.0</v>
      </c>
      <c r="L28" s="83">
        <v>8.0</v>
      </c>
      <c r="M28" s="105">
        <v>8.0</v>
      </c>
      <c r="N28" s="83">
        <v>8.0</v>
      </c>
      <c r="O28" s="105">
        <v>8.0</v>
      </c>
      <c r="P28" s="98"/>
    </row>
    <row r="29">
      <c r="A29" s="82" t="s">
        <v>111</v>
      </c>
      <c r="B29" s="82"/>
      <c r="C29" s="80">
        <f t="shared" ref="C29:O29" si="14">C28-2</f>
        <v>6</v>
      </c>
      <c r="D29" s="80">
        <f t="shared" si="14"/>
        <v>6</v>
      </c>
      <c r="E29" s="80">
        <f t="shared" si="14"/>
        <v>6</v>
      </c>
      <c r="F29" s="80">
        <f t="shared" si="14"/>
        <v>6</v>
      </c>
      <c r="G29" s="80">
        <f t="shared" si="14"/>
        <v>6</v>
      </c>
      <c r="H29" s="80">
        <f t="shared" si="14"/>
        <v>6</v>
      </c>
      <c r="I29" s="80">
        <f t="shared" si="14"/>
        <v>6</v>
      </c>
      <c r="J29" s="80">
        <f t="shared" si="14"/>
        <v>6</v>
      </c>
      <c r="K29" s="80">
        <f t="shared" si="14"/>
        <v>6</v>
      </c>
      <c r="L29" s="80">
        <f t="shared" si="14"/>
        <v>6</v>
      </c>
      <c r="M29" s="87">
        <f t="shared" si="14"/>
        <v>6</v>
      </c>
      <c r="N29" s="80">
        <f t="shared" si="14"/>
        <v>6</v>
      </c>
      <c r="O29" s="87">
        <f t="shared" si="14"/>
        <v>6</v>
      </c>
      <c r="P29" s="24"/>
    </row>
    <row r="30">
      <c r="A30" s="82" t="s">
        <v>112</v>
      </c>
      <c r="B30" s="82"/>
      <c r="C30" s="80">
        <f t="shared" ref="C30:O30" si="15">(ABS(C27)*SQRT(C28-2))/(SQRT(1-ABS(C27)^2))</f>
        <v>0.8800454725</v>
      </c>
      <c r="D30" s="80">
        <f t="shared" si="15"/>
        <v>2.475749977</v>
      </c>
      <c r="E30" s="80">
        <f t="shared" si="15"/>
        <v>1.373599717</v>
      </c>
      <c r="F30" s="80">
        <f t="shared" si="15"/>
        <v>0.1082972939</v>
      </c>
      <c r="G30" s="80">
        <f t="shared" si="15"/>
        <v>0.5900453497</v>
      </c>
      <c r="H30" s="80">
        <f t="shared" si="15"/>
        <v>0.9363757256</v>
      </c>
      <c r="I30" s="80">
        <f t="shared" si="15"/>
        <v>1.840632063</v>
      </c>
      <c r="J30" s="80">
        <f t="shared" si="15"/>
        <v>1.83560266</v>
      </c>
      <c r="K30" s="80">
        <f t="shared" si="15"/>
        <v>1.597590316</v>
      </c>
      <c r="L30" s="80">
        <f t="shared" si="15"/>
        <v>1.771032556</v>
      </c>
      <c r="M30" s="87">
        <f t="shared" si="15"/>
        <v>1.145960273</v>
      </c>
      <c r="N30" s="80">
        <f t="shared" si="15"/>
        <v>0.6735440153</v>
      </c>
      <c r="O30" s="87">
        <f t="shared" si="15"/>
        <v>0.7868684117</v>
      </c>
      <c r="P30" s="24"/>
    </row>
    <row r="31">
      <c r="A31" s="82" t="s">
        <v>113</v>
      </c>
      <c r="B31" s="82"/>
      <c r="C31" s="80">
        <f t="shared" ref="C31:O31" si="16">TDIST(C30,C29,2)</f>
        <v>0.4126915496</v>
      </c>
      <c r="D31" s="80">
        <f t="shared" si="16"/>
        <v>0.04808146183</v>
      </c>
      <c r="E31" s="80">
        <f t="shared" si="16"/>
        <v>0.2186783933</v>
      </c>
      <c r="F31" s="80">
        <f t="shared" si="16"/>
        <v>0.9172907042</v>
      </c>
      <c r="G31" s="80">
        <f t="shared" si="16"/>
        <v>0.5766907816</v>
      </c>
      <c r="H31" s="80">
        <f t="shared" si="16"/>
        <v>0.3852204035</v>
      </c>
      <c r="I31" s="80">
        <f t="shared" si="16"/>
        <v>0.1152771353</v>
      </c>
      <c r="J31" s="80">
        <f t="shared" si="16"/>
        <v>0.1160833987</v>
      </c>
      <c r="K31" s="80">
        <f t="shared" si="16"/>
        <v>0.1612486686</v>
      </c>
      <c r="L31" s="80">
        <f t="shared" si="16"/>
        <v>0.1269424724</v>
      </c>
      <c r="M31" s="87">
        <f t="shared" si="16"/>
        <v>0.2954513035</v>
      </c>
      <c r="N31" s="80">
        <f t="shared" si="16"/>
        <v>0.5256822821</v>
      </c>
      <c r="O31" s="87">
        <f t="shared" si="16"/>
        <v>0.46129929</v>
      </c>
      <c r="P31" s="24"/>
    </row>
    <row r="32">
      <c r="M32" s="104"/>
      <c r="O32" s="104"/>
    </row>
    <row r="33">
      <c r="A33" s="107" t="s">
        <v>2</v>
      </c>
      <c r="B33" s="92" t="s">
        <v>50</v>
      </c>
      <c r="C33" s="108" t="s">
        <v>20</v>
      </c>
      <c r="D33" s="108" t="s">
        <v>21</v>
      </c>
      <c r="E33" s="108" t="s">
        <v>22</v>
      </c>
      <c r="F33" s="108" t="s">
        <v>23</v>
      </c>
      <c r="G33" s="108" t="s">
        <v>24</v>
      </c>
      <c r="H33" s="91" t="s">
        <v>25</v>
      </c>
      <c r="I33" s="109" t="s">
        <v>26</v>
      </c>
      <c r="J33" s="109" t="s">
        <v>27</v>
      </c>
      <c r="K33" s="109" t="s">
        <v>28</v>
      </c>
      <c r="L33" s="109" t="s">
        <v>29</v>
      </c>
      <c r="M33" s="110" t="s">
        <v>30</v>
      </c>
      <c r="N33" s="109" t="s">
        <v>31</v>
      </c>
      <c r="O33" s="110" t="s">
        <v>32</v>
      </c>
      <c r="P33" s="109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</row>
    <row r="34">
      <c r="A34" s="12" t="s">
        <v>39</v>
      </c>
      <c r="B34" s="92">
        <v>0.24839518369828134</v>
      </c>
      <c r="C34" s="5">
        <v>2.3</v>
      </c>
      <c r="D34" s="5">
        <v>7.94</v>
      </c>
      <c r="E34" s="5">
        <v>0.4895</v>
      </c>
      <c r="F34" s="5">
        <v>0.929559623328233</v>
      </c>
      <c r="G34" s="5">
        <v>0.779358622035616</v>
      </c>
      <c r="H34" s="65">
        <v>1.26618820336586</v>
      </c>
      <c r="I34" s="5">
        <v>0.6155156239521712</v>
      </c>
      <c r="J34" s="5">
        <v>0.51</v>
      </c>
      <c r="K34" s="5">
        <v>2.4699999999999998</v>
      </c>
      <c r="L34" s="5">
        <v>0.226579566520126</v>
      </c>
      <c r="M34" s="100">
        <v>0.3396</v>
      </c>
      <c r="N34" s="5">
        <v>0.45</v>
      </c>
      <c r="O34" s="100">
        <v>0.7546666666666667</v>
      </c>
      <c r="P34" s="5"/>
      <c r="Q34" s="3" t="s">
        <v>2</v>
      </c>
      <c r="R34" s="99"/>
      <c r="S34" s="4" t="s">
        <v>20</v>
      </c>
      <c r="T34" s="4" t="s">
        <v>21</v>
      </c>
      <c r="U34" s="4" t="s">
        <v>22</v>
      </c>
      <c r="V34" s="4" t="s">
        <v>23</v>
      </c>
      <c r="W34" s="4" t="s">
        <v>24</v>
      </c>
      <c r="X34" s="65" t="s">
        <v>25</v>
      </c>
      <c r="Y34" s="5" t="s">
        <v>26</v>
      </c>
      <c r="Z34" s="5" t="s">
        <v>27</v>
      </c>
      <c r="AA34" s="5" t="s">
        <v>28</v>
      </c>
      <c r="AB34" s="5" t="s">
        <v>29</v>
      </c>
      <c r="AC34" s="5" t="s">
        <v>30</v>
      </c>
      <c r="AD34" s="5" t="s">
        <v>31</v>
      </c>
      <c r="AE34" s="5" t="s">
        <v>32</v>
      </c>
    </row>
    <row r="35">
      <c r="A35" s="15" t="s">
        <v>40</v>
      </c>
      <c r="B35" s="92">
        <v>0.15424366083848098</v>
      </c>
      <c r="C35" s="5">
        <v>2.41</v>
      </c>
      <c r="D35" s="5">
        <v>4.3</v>
      </c>
      <c r="E35" s="5">
        <v>0.5294</v>
      </c>
      <c r="F35" s="5">
        <v>1.58604623037888</v>
      </c>
      <c r="G35" s="5">
        <v>1.3696867805237</v>
      </c>
      <c r="H35" s="65">
        <v>2.39039516823275</v>
      </c>
      <c r="I35" s="5">
        <v>0.5729959626450916</v>
      </c>
      <c r="J35" s="5">
        <v>0.4</v>
      </c>
      <c r="K35" s="5">
        <v>2.81</v>
      </c>
      <c r="L35" s="5">
        <v>0.399173069474262</v>
      </c>
      <c r="M35" s="100">
        <v>0.395406640227753</v>
      </c>
      <c r="N35" s="5">
        <v>0.3585</v>
      </c>
      <c r="O35" s="100">
        <v>1.1029473925460336</v>
      </c>
      <c r="P35" s="5"/>
      <c r="Q35" s="18" t="s">
        <v>43</v>
      </c>
      <c r="R35" s="92">
        <v>0.0589472885522533</v>
      </c>
      <c r="S35" s="5">
        <v>2.64</v>
      </c>
      <c r="T35" s="5">
        <v>12.07</v>
      </c>
      <c r="U35" s="5">
        <v>0.6476</v>
      </c>
      <c r="V35" s="5">
        <v>1.56997187022648</v>
      </c>
      <c r="W35" s="5">
        <v>1.91938323501156</v>
      </c>
      <c r="X35" s="65">
        <v>2.82495665736074</v>
      </c>
      <c r="Y35" s="5">
        <v>0.6794381181071903</v>
      </c>
      <c r="Z35" s="5">
        <v>2.02</v>
      </c>
      <c r="AA35" s="5">
        <v>4.66</v>
      </c>
      <c r="AB35" s="5">
        <v>2.27374163586703</v>
      </c>
      <c r="AC35" s="5">
        <v>1.04969333596971</v>
      </c>
      <c r="AD35" s="5">
        <v>1.82181566789692</v>
      </c>
      <c r="AE35" s="5">
        <v>0.5761797718983623</v>
      </c>
    </row>
    <row r="36">
      <c r="A36" s="15" t="s">
        <v>41</v>
      </c>
      <c r="B36" s="92">
        <v>0.14559684277323293</v>
      </c>
      <c r="C36" s="5">
        <v>2.17</v>
      </c>
      <c r="D36" s="5">
        <v>11.55</v>
      </c>
      <c r="E36" s="5">
        <v>0.6146</v>
      </c>
      <c r="F36" s="5">
        <v>1.03387649198708</v>
      </c>
      <c r="G36" s="5">
        <v>0.703801867894821</v>
      </c>
      <c r="H36" s="65">
        <v>1.02688936346848</v>
      </c>
      <c r="I36" s="5">
        <v>0.6853726340271165</v>
      </c>
      <c r="J36" s="5">
        <v>1.61</v>
      </c>
      <c r="K36" s="5">
        <v>3.7800000000000002</v>
      </c>
      <c r="L36" s="5">
        <v>1.59188470064508</v>
      </c>
      <c r="M36" s="100">
        <v>0.543848729017897</v>
      </c>
      <c r="N36" s="5">
        <v>0.612335485583232</v>
      </c>
      <c r="O36" s="100">
        <v>0.8881548461949689</v>
      </c>
      <c r="P36" s="5"/>
      <c r="Q36" s="15" t="s">
        <v>44</v>
      </c>
      <c r="R36" s="92">
        <v>0.06537200167157688</v>
      </c>
      <c r="S36" s="5">
        <v>2.28</v>
      </c>
      <c r="T36" s="5">
        <v>17.19</v>
      </c>
      <c r="U36" s="5">
        <v>0.6462</v>
      </c>
      <c r="V36" s="5">
        <v>2.40992717124794</v>
      </c>
      <c r="W36" s="5">
        <v>1.37685431443125</v>
      </c>
      <c r="X36" s="65">
        <v>2.0053800377579</v>
      </c>
      <c r="Y36" s="5">
        <v>0.6865802433989676</v>
      </c>
      <c r="Z36" s="5">
        <v>1.61</v>
      </c>
      <c r="AA36" s="5">
        <v>3.8899999999999997</v>
      </c>
      <c r="AB36" s="5">
        <v>0.51324989063471</v>
      </c>
      <c r="AC36" s="5">
        <v>0.645892258055499</v>
      </c>
      <c r="AD36" s="5">
        <v>0.890361060196819</v>
      </c>
      <c r="AE36" s="5">
        <v>0.7254273428273257</v>
      </c>
    </row>
    <row r="37">
      <c r="A37" s="18" t="s">
        <v>43</v>
      </c>
      <c r="B37" s="92">
        <v>0.0589472885522533</v>
      </c>
      <c r="C37" s="5">
        <v>2.64</v>
      </c>
      <c r="D37" s="5">
        <v>12.07</v>
      </c>
      <c r="E37" s="5">
        <v>0.6476</v>
      </c>
      <c r="F37" s="5">
        <v>1.56997187022648</v>
      </c>
      <c r="G37" s="5">
        <v>1.91938323501156</v>
      </c>
      <c r="H37" s="65">
        <v>2.82495665736074</v>
      </c>
      <c r="I37" s="5">
        <v>0.6794381181071903</v>
      </c>
      <c r="J37" s="5">
        <v>2.02</v>
      </c>
      <c r="K37" s="5">
        <v>4.66</v>
      </c>
      <c r="L37" s="5">
        <v>2.27374163586703</v>
      </c>
      <c r="M37" s="100">
        <v>1.04969333596971</v>
      </c>
      <c r="N37" s="5">
        <v>1.82181566789692</v>
      </c>
      <c r="O37" s="100">
        <v>0.5761797718983623</v>
      </c>
      <c r="P37" s="5"/>
      <c r="Q37" s="21" t="s">
        <v>45</v>
      </c>
      <c r="R37" s="92">
        <v>0.1075591262264111</v>
      </c>
      <c r="S37" s="5">
        <v>2.45</v>
      </c>
      <c r="T37" s="5">
        <v>18.86</v>
      </c>
      <c r="U37" s="5">
        <v>0.6633</v>
      </c>
      <c r="V37" s="5">
        <v>1.58738036682583</v>
      </c>
      <c r="W37" s="5">
        <v>1.49754338589915</v>
      </c>
      <c r="X37" s="65">
        <v>2.19862348259156</v>
      </c>
      <c r="Y37" s="5">
        <v>0.6811277136610797</v>
      </c>
      <c r="Z37" s="5">
        <v>0.52</v>
      </c>
      <c r="AA37" s="5">
        <v>2.97</v>
      </c>
      <c r="AB37" s="5">
        <v>0.863432862244684</v>
      </c>
      <c r="AC37" s="5">
        <v>0.387025365366379</v>
      </c>
      <c r="AD37" s="5">
        <v>0.458528235494008</v>
      </c>
      <c r="AE37" s="5">
        <v>0.8440600499757808</v>
      </c>
    </row>
    <row r="38">
      <c r="A38" s="15" t="s">
        <v>44</v>
      </c>
      <c r="B38" s="92">
        <v>0.06537200167157688</v>
      </c>
      <c r="C38" s="5">
        <v>2.28</v>
      </c>
      <c r="D38" s="5">
        <v>17.19</v>
      </c>
      <c r="E38" s="5">
        <v>0.6462</v>
      </c>
      <c r="F38" s="5">
        <v>2.40992717124794</v>
      </c>
      <c r="G38" s="5">
        <v>1.37685431443125</v>
      </c>
      <c r="H38" s="65">
        <v>2.0053800377579</v>
      </c>
      <c r="I38" s="5">
        <v>0.6865802433989676</v>
      </c>
      <c r="J38" s="5">
        <v>1.61</v>
      </c>
      <c r="K38" s="5">
        <v>3.8899999999999997</v>
      </c>
      <c r="L38" s="5">
        <v>0.51324989063471</v>
      </c>
      <c r="M38" s="100">
        <v>0.645892258055499</v>
      </c>
      <c r="N38" s="5">
        <v>0.890361060196819</v>
      </c>
      <c r="O38" s="100">
        <v>0.7254273428273257</v>
      </c>
      <c r="P38" s="5"/>
      <c r="Q38" s="23" t="s">
        <v>46</v>
      </c>
      <c r="R38" s="92">
        <v>0.026304291836906135</v>
      </c>
      <c r="S38" s="5">
        <v>2.3</v>
      </c>
      <c r="T38" s="5">
        <v>10.37</v>
      </c>
      <c r="U38" s="5">
        <v>0.5949</v>
      </c>
      <c r="V38" s="5">
        <v>1.29090854519365</v>
      </c>
      <c r="W38" s="5">
        <v>1.13236027034631</v>
      </c>
      <c r="X38" s="65">
        <v>1.68283568707555</v>
      </c>
      <c r="Y38" s="5">
        <v>0.6728881964193058</v>
      </c>
      <c r="Z38" s="5">
        <v>0.21</v>
      </c>
      <c r="AA38" s="5">
        <v>2.51</v>
      </c>
      <c r="AB38" s="5">
        <v>0.153755811899208</v>
      </c>
      <c r="AC38" s="5">
        <v>0.052892228605656</v>
      </c>
      <c r="AD38" s="5">
        <v>0.0529486833020296</v>
      </c>
      <c r="AE38" s="5">
        <v>0.9989337846976936</v>
      </c>
    </row>
    <row r="39">
      <c r="A39" s="21" t="s">
        <v>45</v>
      </c>
      <c r="B39" s="92">
        <v>0.1075591262264111</v>
      </c>
      <c r="C39" s="5">
        <v>2.45</v>
      </c>
      <c r="D39" s="5">
        <v>18.86</v>
      </c>
      <c r="E39" s="5">
        <v>0.6633</v>
      </c>
      <c r="F39" s="5">
        <v>1.58738036682583</v>
      </c>
      <c r="G39" s="5">
        <v>1.49754338589915</v>
      </c>
      <c r="H39" s="65">
        <v>2.19862348259156</v>
      </c>
      <c r="I39" s="5">
        <v>0.6811277136610797</v>
      </c>
      <c r="J39" s="5">
        <v>0.52</v>
      </c>
      <c r="K39" s="5">
        <v>2.97</v>
      </c>
      <c r="L39" s="5">
        <v>0.863432862244684</v>
      </c>
      <c r="M39" s="100">
        <v>0.387025365366379</v>
      </c>
      <c r="N39" s="5">
        <v>0.458528235494008</v>
      </c>
      <c r="O39" s="100">
        <v>0.8440600499757808</v>
      </c>
      <c r="P39" s="5"/>
      <c r="Q39" s="21" t="s">
        <v>47</v>
      </c>
      <c r="R39" s="92">
        <v>0.1805620049814281</v>
      </c>
      <c r="S39" s="5">
        <v>2.28</v>
      </c>
      <c r="T39" s="5">
        <v>13.01</v>
      </c>
      <c r="U39" s="5">
        <v>0.6074</v>
      </c>
      <c r="V39" s="5">
        <v>1.18170805840538</v>
      </c>
      <c r="W39" s="5">
        <v>0.988080907379795</v>
      </c>
      <c r="X39" s="65">
        <v>1.4450781799462</v>
      </c>
      <c r="Y39" s="5">
        <v>0.6837560217098988</v>
      </c>
      <c r="Z39" s="5">
        <v>3.09</v>
      </c>
      <c r="AA39" s="5">
        <v>5.369999999999999</v>
      </c>
      <c r="AB39" s="5">
        <v>4.31949286427651</v>
      </c>
      <c r="AC39" s="5">
        <v>1.01984695007325</v>
      </c>
      <c r="AD39" s="5">
        <v>1.29368117688371</v>
      </c>
      <c r="AE39" s="5">
        <v>0.7883294340958977</v>
      </c>
    </row>
    <row r="40">
      <c r="A40" s="23" t="s">
        <v>46</v>
      </c>
      <c r="B40" s="92">
        <v>0.026304291836906135</v>
      </c>
      <c r="C40" s="5">
        <v>2.3</v>
      </c>
      <c r="D40" s="5">
        <v>10.37</v>
      </c>
      <c r="E40" s="5">
        <v>0.5949</v>
      </c>
      <c r="F40" s="5">
        <v>1.29090854519365</v>
      </c>
      <c r="G40" s="5">
        <v>1.13236027034631</v>
      </c>
      <c r="H40" s="65">
        <v>1.68283568707555</v>
      </c>
      <c r="I40" s="5">
        <v>0.6728881964193058</v>
      </c>
      <c r="J40" s="5">
        <v>0.21</v>
      </c>
      <c r="K40" s="5">
        <v>2.51</v>
      </c>
      <c r="L40" s="5">
        <v>0.153755811899208</v>
      </c>
      <c r="M40" s="100">
        <v>0.052892228605656</v>
      </c>
      <c r="N40" s="5">
        <v>0.0529486833020296</v>
      </c>
      <c r="O40" s="100">
        <v>0.9989337846976936</v>
      </c>
      <c r="P40" s="5"/>
      <c r="S40" s="85" t="s">
        <v>20</v>
      </c>
      <c r="T40" s="85" t="s">
        <v>21</v>
      </c>
      <c r="U40" s="85" t="s">
        <v>22</v>
      </c>
      <c r="V40" s="85" t="s">
        <v>23</v>
      </c>
      <c r="W40" s="85" t="s">
        <v>24</v>
      </c>
      <c r="X40" s="102" t="s">
        <v>25</v>
      </c>
      <c r="Y40" s="103" t="s">
        <v>26</v>
      </c>
    </row>
    <row r="41">
      <c r="A41" s="21" t="s">
        <v>47</v>
      </c>
      <c r="B41" s="92">
        <v>0.1805620049814281</v>
      </c>
      <c r="C41" s="5">
        <v>2.28</v>
      </c>
      <c r="D41" s="5">
        <v>13.01</v>
      </c>
      <c r="E41" s="5">
        <v>0.6074</v>
      </c>
      <c r="F41" s="5">
        <v>1.18170805840538</v>
      </c>
      <c r="G41" s="5">
        <v>0.988080907379795</v>
      </c>
      <c r="H41" s="65">
        <v>1.4450781799462</v>
      </c>
      <c r="I41" s="5">
        <v>0.6837560217098988</v>
      </c>
      <c r="J41" s="5">
        <v>3.09</v>
      </c>
      <c r="K41" s="5">
        <v>5.369999999999999</v>
      </c>
      <c r="L41" s="5">
        <v>4.31949286427651</v>
      </c>
      <c r="M41" s="100">
        <v>1.01984695007325</v>
      </c>
      <c r="N41" s="5">
        <v>1.29368117688371</v>
      </c>
      <c r="O41" s="100">
        <v>0.7883294340958977</v>
      </c>
      <c r="P41" s="5"/>
      <c r="Q41" s="78" t="s">
        <v>109</v>
      </c>
      <c r="R41" s="79"/>
      <c r="S41" s="80">
        <f t="shared" ref="S41:AE41" si="17">CORREL($R35:$R39,S35:S39)</f>
        <v>-0.2208456229</v>
      </c>
      <c r="T41" s="80">
        <f t="shared" si="17"/>
        <v>0.2489131988</v>
      </c>
      <c r="U41" s="80">
        <f t="shared" si="17"/>
        <v>-0.0217221443</v>
      </c>
      <c r="V41" s="80">
        <f t="shared" si="17"/>
        <v>-0.326420287</v>
      </c>
      <c r="W41" s="80">
        <f t="shared" si="17"/>
        <v>-0.4004787826</v>
      </c>
      <c r="X41" s="80">
        <f t="shared" si="17"/>
        <v>-0.4126371086</v>
      </c>
      <c r="Y41" s="80">
        <f t="shared" si="17"/>
        <v>0.5515977784</v>
      </c>
      <c r="Z41" s="80">
        <f t="shared" si="17"/>
        <v>0.686013563</v>
      </c>
      <c r="AA41" s="80">
        <f t="shared" si="17"/>
        <v>0.6503994269</v>
      </c>
      <c r="AB41" s="80">
        <f t="shared" si="17"/>
        <v>0.8173728894</v>
      </c>
      <c r="AC41" s="80">
        <f t="shared" si="17"/>
        <v>0.5393656053</v>
      </c>
      <c r="AD41" s="80">
        <f t="shared" si="17"/>
        <v>0.3252904239</v>
      </c>
      <c r="AE41" s="80">
        <f t="shared" si="17"/>
        <v>-0.1170817968</v>
      </c>
    </row>
    <row r="42">
      <c r="C42" s="85" t="s">
        <v>20</v>
      </c>
      <c r="D42" s="85" t="s">
        <v>21</v>
      </c>
      <c r="E42" s="85" t="s">
        <v>22</v>
      </c>
      <c r="F42" s="85" t="s">
        <v>23</v>
      </c>
      <c r="G42" s="85" t="s">
        <v>24</v>
      </c>
      <c r="H42" s="102" t="s">
        <v>25</v>
      </c>
      <c r="M42" s="104"/>
      <c r="O42" s="104"/>
      <c r="Q42" s="81" t="s">
        <v>110</v>
      </c>
      <c r="R42" s="82"/>
      <c r="S42" s="83">
        <v>5.0</v>
      </c>
      <c r="T42" s="83">
        <v>5.0</v>
      </c>
      <c r="U42" s="83">
        <v>5.0</v>
      </c>
      <c r="V42" s="83">
        <v>5.0</v>
      </c>
      <c r="W42" s="83">
        <v>5.0</v>
      </c>
      <c r="X42" s="83">
        <v>5.0</v>
      </c>
      <c r="Y42" s="83">
        <v>5.0</v>
      </c>
      <c r="Z42" s="83">
        <v>5.0</v>
      </c>
      <c r="AA42" s="83">
        <v>5.0</v>
      </c>
      <c r="AB42" s="83">
        <v>5.0</v>
      </c>
      <c r="AC42" s="83">
        <v>5.0</v>
      </c>
      <c r="AD42" s="83">
        <v>5.0</v>
      </c>
      <c r="AE42" s="83">
        <v>5.0</v>
      </c>
    </row>
    <row r="43">
      <c r="A43" s="78" t="s">
        <v>109</v>
      </c>
      <c r="B43" s="79"/>
      <c r="C43" s="87">
        <f t="shared" ref="C43:O43" si="18">CORREL($B34:$B41,C34:C41)</f>
        <v>-0.3222155638</v>
      </c>
      <c r="D43" s="87">
        <f t="shared" si="18"/>
        <v>-0.3970466274</v>
      </c>
      <c r="E43" s="87">
        <f t="shared" si="18"/>
        <v>-0.6896663481</v>
      </c>
      <c r="F43" s="87">
        <f t="shared" si="18"/>
        <v>-0.5686973343</v>
      </c>
      <c r="G43" s="87">
        <f t="shared" si="18"/>
        <v>-0.6067118796</v>
      </c>
      <c r="H43" s="87">
        <f t="shared" si="18"/>
        <v>-0.5087123366</v>
      </c>
      <c r="I43" s="87">
        <f t="shared" si="18"/>
        <v>-0.4951036612</v>
      </c>
      <c r="J43" s="87">
        <f t="shared" si="18"/>
        <v>0.07055375594</v>
      </c>
      <c r="K43" s="87">
        <f t="shared" si="18"/>
        <v>-0.0548848044</v>
      </c>
      <c r="L43" s="87">
        <f t="shared" si="18"/>
        <v>0.161723268</v>
      </c>
      <c r="M43" s="87">
        <f t="shared" si="18"/>
        <v>0.04973181285</v>
      </c>
      <c r="N43" s="87">
        <f t="shared" si="18"/>
        <v>-0.09019436693</v>
      </c>
      <c r="O43" s="87">
        <f t="shared" si="18"/>
        <v>0.04407642524</v>
      </c>
      <c r="P43" s="24"/>
      <c r="Q43" s="82" t="s">
        <v>111</v>
      </c>
      <c r="R43" s="82"/>
      <c r="S43" s="80">
        <f t="shared" ref="S43:AE43" si="19">S42-2</f>
        <v>3</v>
      </c>
      <c r="T43" s="80">
        <f t="shared" si="19"/>
        <v>3</v>
      </c>
      <c r="U43" s="80">
        <f t="shared" si="19"/>
        <v>3</v>
      </c>
      <c r="V43" s="80">
        <f t="shared" si="19"/>
        <v>3</v>
      </c>
      <c r="W43" s="80">
        <f t="shared" si="19"/>
        <v>3</v>
      </c>
      <c r="X43" s="80">
        <f t="shared" si="19"/>
        <v>3</v>
      </c>
      <c r="Y43" s="80">
        <f t="shared" si="19"/>
        <v>3</v>
      </c>
      <c r="Z43" s="80">
        <f t="shared" si="19"/>
        <v>3</v>
      </c>
      <c r="AA43" s="80">
        <f t="shared" si="19"/>
        <v>3</v>
      </c>
      <c r="AB43" s="80">
        <f t="shared" si="19"/>
        <v>3</v>
      </c>
      <c r="AC43" s="80">
        <f t="shared" si="19"/>
        <v>3</v>
      </c>
      <c r="AD43" s="80">
        <f t="shared" si="19"/>
        <v>3</v>
      </c>
      <c r="AE43" s="80">
        <f t="shared" si="19"/>
        <v>3</v>
      </c>
    </row>
    <row r="44">
      <c r="A44" s="81" t="s">
        <v>110</v>
      </c>
      <c r="B44" s="82"/>
      <c r="C44" s="105">
        <v>8.0</v>
      </c>
      <c r="D44" s="105">
        <v>8.0</v>
      </c>
      <c r="E44" s="105">
        <v>8.0</v>
      </c>
      <c r="F44" s="105">
        <v>8.0</v>
      </c>
      <c r="G44" s="105">
        <v>8.0</v>
      </c>
      <c r="H44" s="105">
        <v>8.0</v>
      </c>
      <c r="I44" s="105">
        <v>8.0</v>
      </c>
      <c r="J44" s="105">
        <v>8.0</v>
      </c>
      <c r="K44" s="105">
        <v>8.0</v>
      </c>
      <c r="L44" s="105">
        <v>8.0</v>
      </c>
      <c r="M44" s="105">
        <v>8.0</v>
      </c>
      <c r="N44" s="105">
        <v>8.0</v>
      </c>
      <c r="O44" s="105">
        <v>8.0</v>
      </c>
      <c r="P44" s="98"/>
      <c r="Q44" s="82" t="s">
        <v>112</v>
      </c>
      <c r="R44" s="82"/>
      <c r="S44" s="80">
        <f t="shared" ref="S44:AE44" si="20">(ABS(S41)*SQRT(S42-2))/(SQRT(1-ABS(S41)^2))</f>
        <v>0.3921997304</v>
      </c>
      <c r="T44" s="80">
        <f t="shared" si="20"/>
        <v>0.4451407575</v>
      </c>
      <c r="U44" s="80">
        <f t="shared" si="20"/>
        <v>0.03763273716</v>
      </c>
      <c r="V44" s="80">
        <f t="shared" si="20"/>
        <v>0.5981397883</v>
      </c>
      <c r="W44" s="80">
        <f t="shared" si="20"/>
        <v>0.7570064743</v>
      </c>
      <c r="X44" s="80">
        <f t="shared" si="20"/>
        <v>0.7846217652</v>
      </c>
      <c r="Y44" s="80">
        <f t="shared" si="20"/>
        <v>1.145406605</v>
      </c>
      <c r="Z44" s="80">
        <f t="shared" si="20"/>
        <v>1.633079598</v>
      </c>
      <c r="AA44" s="80">
        <f t="shared" si="20"/>
        <v>1.483064971</v>
      </c>
      <c r="AB44" s="80">
        <f t="shared" si="20"/>
        <v>2.457402013</v>
      </c>
      <c r="AC44" s="80">
        <f t="shared" si="20"/>
        <v>1.109416971</v>
      </c>
      <c r="AD44" s="80">
        <f t="shared" si="20"/>
        <v>0.595823926</v>
      </c>
      <c r="AE44" s="80">
        <f t="shared" si="20"/>
        <v>0.2041960249</v>
      </c>
    </row>
    <row r="45">
      <c r="A45" s="82" t="s">
        <v>111</v>
      </c>
      <c r="B45" s="82"/>
      <c r="C45" s="87">
        <f t="shared" ref="C45:O45" si="21">C44-2</f>
        <v>6</v>
      </c>
      <c r="D45" s="87">
        <f t="shared" si="21"/>
        <v>6</v>
      </c>
      <c r="E45" s="87">
        <f t="shared" si="21"/>
        <v>6</v>
      </c>
      <c r="F45" s="87">
        <f t="shared" si="21"/>
        <v>6</v>
      </c>
      <c r="G45" s="87">
        <f t="shared" si="21"/>
        <v>6</v>
      </c>
      <c r="H45" s="87">
        <f t="shared" si="21"/>
        <v>6</v>
      </c>
      <c r="I45" s="87">
        <f t="shared" si="21"/>
        <v>6</v>
      </c>
      <c r="J45" s="87">
        <f t="shared" si="21"/>
        <v>6</v>
      </c>
      <c r="K45" s="87">
        <f t="shared" si="21"/>
        <v>6</v>
      </c>
      <c r="L45" s="87">
        <f t="shared" si="21"/>
        <v>6</v>
      </c>
      <c r="M45" s="87">
        <f t="shared" si="21"/>
        <v>6</v>
      </c>
      <c r="N45" s="87">
        <f t="shared" si="21"/>
        <v>6</v>
      </c>
      <c r="O45" s="87">
        <f t="shared" si="21"/>
        <v>6</v>
      </c>
      <c r="P45" s="24"/>
      <c r="Q45" s="82" t="s">
        <v>113</v>
      </c>
      <c r="R45" s="82"/>
      <c r="S45" s="80">
        <f t="shared" ref="S45:AE45" si="22">TDIST(S44,S43,2)</f>
        <v>0.721113372</v>
      </c>
      <c r="T45" s="80">
        <f t="shared" si="22"/>
        <v>0.6863776545</v>
      </c>
      <c r="U45" s="80">
        <f t="shared" si="22"/>
        <v>0.9723446821</v>
      </c>
      <c r="V45" s="80">
        <f t="shared" si="22"/>
        <v>0.5918920558</v>
      </c>
      <c r="W45" s="80">
        <f t="shared" si="22"/>
        <v>0.504072927</v>
      </c>
      <c r="X45" s="80">
        <f t="shared" si="22"/>
        <v>0.4899297155</v>
      </c>
      <c r="Y45" s="80">
        <f t="shared" si="22"/>
        <v>0.3351321795</v>
      </c>
      <c r="Z45" s="80">
        <f t="shared" si="22"/>
        <v>0.2009584185</v>
      </c>
      <c r="AA45" s="80">
        <f t="shared" si="22"/>
        <v>0.2346884246</v>
      </c>
      <c r="AB45" s="80">
        <f t="shared" si="22"/>
        <v>0.09107762651</v>
      </c>
      <c r="AC45" s="80">
        <f t="shared" si="22"/>
        <v>0.3481853457</v>
      </c>
      <c r="AD45" s="80">
        <f t="shared" si="22"/>
        <v>0.5932521236</v>
      </c>
      <c r="AE45" s="80">
        <f t="shared" si="22"/>
        <v>0.8512681163</v>
      </c>
    </row>
    <row r="46">
      <c r="A46" s="82" t="s">
        <v>112</v>
      </c>
      <c r="B46" s="82"/>
      <c r="C46" s="87">
        <f t="shared" ref="C46:O46" si="23">(ABS(C43)*SQRT(C44-2))/(SQRT(1-ABS(C43)^2))</f>
        <v>0.8337295813</v>
      </c>
      <c r="D46" s="87">
        <f t="shared" si="23"/>
        <v>1.059668005</v>
      </c>
      <c r="E46" s="87">
        <f t="shared" si="23"/>
        <v>2.332919468</v>
      </c>
      <c r="F46" s="87">
        <f t="shared" si="23"/>
        <v>1.693542763</v>
      </c>
      <c r="G46" s="87">
        <f t="shared" si="23"/>
        <v>1.869535461</v>
      </c>
      <c r="H46" s="87">
        <f t="shared" si="23"/>
        <v>1.447360595</v>
      </c>
      <c r="I46" s="87">
        <f t="shared" si="23"/>
        <v>1.395837944</v>
      </c>
      <c r="J46" s="87">
        <f t="shared" si="23"/>
        <v>0.1732524503</v>
      </c>
      <c r="K46" s="87">
        <f t="shared" si="23"/>
        <v>0.1346427133</v>
      </c>
      <c r="L46" s="87">
        <f t="shared" si="23"/>
        <v>0.4014237689</v>
      </c>
      <c r="M46" s="87">
        <f t="shared" si="23"/>
        <v>0.1219684883</v>
      </c>
      <c r="N46" s="87">
        <f t="shared" si="23"/>
        <v>0.221834333</v>
      </c>
      <c r="O46" s="87">
        <f t="shared" si="23"/>
        <v>0.1080697778</v>
      </c>
      <c r="P46" s="24"/>
    </row>
    <row r="47">
      <c r="A47" s="82" t="s">
        <v>113</v>
      </c>
      <c r="B47" s="82"/>
      <c r="C47" s="87">
        <f t="shared" ref="C47:O47" si="24">TDIST(C46,C45,2)</f>
        <v>0.43636004</v>
      </c>
      <c r="D47" s="87">
        <f t="shared" si="24"/>
        <v>0.3300782854</v>
      </c>
      <c r="E47" s="87">
        <f t="shared" si="24"/>
        <v>0.05840693378</v>
      </c>
      <c r="F47" s="87">
        <f t="shared" si="24"/>
        <v>0.1412934396</v>
      </c>
      <c r="G47" s="87">
        <f t="shared" si="24"/>
        <v>0.110750115</v>
      </c>
      <c r="H47" s="87">
        <f t="shared" si="24"/>
        <v>0.1979493998</v>
      </c>
      <c r="I47" s="87">
        <f t="shared" si="24"/>
        <v>0.2122290338</v>
      </c>
      <c r="J47" s="87">
        <f t="shared" si="24"/>
        <v>0.868150058</v>
      </c>
      <c r="K47" s="87">
        <f t="shared" si="24"/>
        <v>0.8972974697</v>
      </c>
      <c r="L47" s="87">
        <f t="shared" si="24"/>
        <v>0.7020146092</v>
      </c>
      <c r="M47" s="87">
        <f t="shared" si="24"/>
        <v>0.906906486</v>
      </c>
      <c r="N47" s="87">
        <f t="shared" si="24"/>
        <v>0.8318004903</v>
      </c>
      <c r="O47" s="87">
        <f t="shared" si="24"/>
        <v>0.9174636761</v>
      </c>
      <c r="P47" s="24"/>
      <c r="Q47" s="3" t="s">
        <v>2</v>
      </c>
      <c r="S47" s="4" t="s">
        <v>20</v>
      </c>
      <c r="T47" s="4" t="s">
        <v>21</v>
      </c>
      <c r="U47" s="4" t="s">
        <v>22</v>
      </c>
      <c r="V47" s="4" t="s">
        <v>23</v>
      </c>
      <c r="W47" s="4" t="s">
        <v>24</v>
      </c>
      <c r="X47" s="65" t="s">
        <v>25</v>
      </c>
      <c r="Y47" s="5" t="s">
        <v>26</v>
      </c>
      <c r="Z47" s="5" t="s">
        <v>27</v>
      </c>
      <c r="AA47" s="5" t="s">
        <v>28</v>
      </c>
      <c r="AB47" s="5" t="s">
        <v>29</v>
      </c>
      <c r="AC47" s="5" t="s">
        <v>30</v>
      </c>
      <c r="AD47" s="5" t="s">
        <v>31</v>
      </c>
      <c r="AE47" s="5" t="s">
        <v>32</v>
      </c>
    </row>
    <row r="48">
      <c r="M48" s="104"/>
      <c r="O48" s="104"/>
      <c r="Q48" s="18" t="s">
        <v>43</v>
      </c>
      <c r="R48" s="92">
        <v>0.12510805378360584</v>
      </c>
      <c r="S48" s="5">
        <v>2.64</v>
      </c>
      <c r="T48" s="5">
        <v>12.07</v>
      </c>
      <c r="U48" s="5">
        <v>0.6476</v>
      </c>
      <c r="V48" s="5">
        <v>1.56997187022648</v>
      </c>
      <c r="W48" s="5">
        <v>1.91938323501156</v>
      </c>
      <c r="X48" s="65">
        <v>2.82495665736074</v>
      </c>
      <c r="Y48" s="5">
        <v>0.6794381181071903</v>
      </c>
      <c r="Z48" s="5">
        <v>2.02</v>
      </c>
      <c r="AA48" s="5">
        <v>4.66</v>
      </c>
      <c r="AB48" s="5">
        <v>2.27374163586703</v>
      </c>
      <c r="AC48" s="5">
        <v>1.04969333596971</v>
      </c>
      <c r="AD48" s="5">
        <v>1.82181566789692</v>
      </c>
      <c r="AE48" s="5">
        <v>0.5761797718983623</v>
      </c>
    </row>
    <row r="49">
      <c r="A49" s="3" t="s">
        <v>2</v>
      </c>
      <c r="B49" s="92" t="s">
        <v>51</v>
      </c>
      <c r="C49" s="4" t="s">
        <v>20</v>
      </c>
      <c r="D49" s="4" t="s">
        <v>21</v>
      </c>
      <c r="E49" s="4" t="s">
        <v>22</v>
      </c>
      <c r="F49" s="4" t="s">
        <v>23</v>
      </c>
      <c r="G49" s="4" t="s">
        <v>24</v>
      </c>
      <c r="H49" s="65" t="s">
        <v>25</v>
      </c>
      <c r="I49" s="65" t="s">
        <v>26</v>
      </c>
      <c r="J49" s="65" t="s">
        <v>27</v>
      </c>
      <c r="K49" s="65" t="s">
        <v>28</v>
      </c>
      <c r="L49" s="65" t="s">
        <v>29</v>
      </c>
      <c r="M49" s="104" t="s">
        <v>30</v>
      </c>
      <c r="N49" s="65" t="s">
        <v>31</v>
      </c>
      <c r="O49" s="104" t="s">
        <v>32</v>
      </c>
      <c r="Q49" s="15" t="s">
        <v>44</v>
      </c>
      <c r="R49" s="92">
        <v>0.2706910165316947</v>
      </c>
      <c r="S49" s="5">
        <v>2.28</v>
      </c>
      <c r="T49" s="5">
        <v>17.19</v>
      </c>
      <c r="U49" s="5">
        <v>0.6462</v>
      </c>
      <c r="V49" s="5">
        <v>2.40992717124794</v>
      </c>
      <c r="W49" s="5">
        <v>1.37685431443125</v>
      </c>
      <c r="X49" s="65">
        <v>2.0053800377579</v>
      </c>
      <c r="Y49" s="5">
        <v>0.6865802433989676</v>
      </c>
      <c r="Z49" s="5">
        <v>1.61</v>
      </c>
      <c r="AA49" s="5">
        <v>3.8899999999999997</v>
      </c>
      <c r="AB49" s="5">
        <v>0.51324989063471</v>
      </c>
      <c r="AC49" s="5">
        <v>0.645892258055499</v>
      </c>
      <c r="AD49" s="5">
        <v>0.890361060196819</v>
      </c>
      <c r="AE49" s="5">
        <v>0.7254273428273257</v>
      </c>
    </row>
    <row r="50">
      <c r="A50" s="12" t="s">
        <v>39</v>
      </c>
      <c r="B50" s="92">
        <v>0.2195404080551163</v>
      </c>
      <c r="C50" s="5">
        <v>2.3</v>
      </c>
      <c r="D50" s="5">
        <v>7.94</v>
      </c>
      <c r="E50" s="5">
        <v>0.4895</v>
      </c>
      <c r="F50" s="5">
        <v>0.929559623328233</v>
      </c>
      <c r="G50" s="5">
        <v>0.779358622035616</v>
      </c>
      <c r="H50" s="65">
        <v>1.26618820336586</v>
      </c>
      <c r="I50" s="65">
        <v>0.6155156239521712</v>
      </c>
      <c r="J50" s="65">
        <v>0.51</v>
      </c>
      <c r="K50" s="65">
        <v>2.4699999999999998</v>
      </c>
      <c r="L50" s="65">
        <v>0.226579566520126</v>
      </c>
      <c r="M50" s="104">
        <v>0.3396</v>
      </c>
      <c r="N50" s="65">
        <v>0.45</v>
      </c>
      <c r="O50" s="104">
        <v>0.7546666666666667</v>
      </c>
      <c r="Q50" s="21" t="s">
        <v>45</v>
      </c>
      <c r="R50" s="92">
        <v>0.3632000769234108</v>
      </c>
      <c r="S50" s="5">
        <v>2.45</v>
      </c>
      <c r="T50" s="5">
        <v>18.86</v>
      </c>
      <c r="U50" s="5">
        <v>0.6633</v>
      </c>
      <c r="V50" s="5">
        <v>1.58738036682583</v>
      </c>
      <c r="W50" s="5">
        <v>1.49754338589915</v>
      </c>
      <c r="X50" s="65">
        <v>2.19862348259156</v>
      </c>
      <c r="Y50" s="5">
        <v>0.6811277136610797</v>
      </c>
      <c r="Z50" s="5">
        <v>0.52</v>
      </c>
      <c r="AA50" s="5">
        <v>2.97</v>
      </c>
      <c r="AB50" s="5">
        <v>0.863432862244684</v>
      </c>
      <c r="AC50" s="5">
        <v>0.387025365366379</v>
      </c>
      <c r="AD50" s="5">
        <v>0.458528235494008</v>
      </c>
      <c r="AE50" s="5">
        <v>0.8440600499757808</v>
      </c>
    </row>
    <row r="51">
      <c r="A51" s="15" t="s">
        <v>40</v>
      </c>
      <c r="B51" s="92">
        <v>0.06439486454379359</v>
      </c>
      <c r="C51" s="5">
        <v>2.41</v>
      </c>
      <c r="D51" s="5">
        <v>4.3</v>
      </c>
      <c r="E51" s="5">
        <v>0.5294</v>
      </c>
      <c r="F51" s="5">
        <v>1.58604623037888</v>
      </c>
      <c r="G51" s="5">
        <v>1.3696867805237</v>
      </c>
      <c r="H51" s="65">
        <v>2.39039516823275</v>
      </c>
      <c r="I51" s="65">
        <v>0.5729959626450916</v>
      </c>
      <c r="J51" s="65">
        <v>0.4</v>
      </c>
      <c r="K51" s="65">
        <v>2.81</v>
      </c>
      <c r="L51" s="65">
        <v>0.399173069474262</v>
      </c>
      <c r="M51" s="104">
        <v>0.395406640227753</v>
      </c>
      <c r="N51" s="65">
        <v>0.3585</v>
      </c>
      <c r="O51" s="104">
        <v>1.1029473925460336</v>
      </c>
      <c r="Q51" s="23" t="s">
        <v>46</v>
      </c>
      <c r="R51" s="92">
        <v>0.08375560662056092</v>
      </c>
      <c r="S51" s="5">
        <v>2.3</v>
      </c>
      <c r="T51" s="5">
        <v>10.37</v>
      </c>
      <c r="U51" s="5">
        <v>0.5949</v>
      </c>
      <c r="V51" s="5">
        <v>1.29090854519365</v>
      </c>
      <c r="W51" s="5">
        <v>1.13236027034631</v>
      </c>
      <c r="X51" s="65">
        <v>1.68283568707555</v>
      </c>
      <c r="Y51" s="5">
        <v>0.6728881964193058</v>
      </c>
      <c r="Z51" s="5">
        <v>0.21</v>
      </c>
      <c r="AA51" s="5">
        <v>2.51</v>
      </c>
      <c r="AB51" s="5">
        <v>0.153755811899208</v>
      </c>
      <c r="AC51" s="5">
        <v>0.052892228605656</v>
      </c>
      <c r="AD51" s="5">
        <v>0.0529486833020296</v>
      </c>
      <c r="AE51" s="5">
        <v>0.9989337846976936</v>
      </c>
    </row>
    <row r="52">
      <c r="A52" s="15" t="s">
        <v>41</v>
      </c>
      <c r="B52" s="92">
        <v>0.29191291661337476</v>
      </c>
      <c r="C52" s="5">
        <v>2.17</v>
      </c>
      <c r="D52" s="5">
        <v>11.55</v>
      </c>
      <c r="E52" s="5">
        <v>0.6146</v>
      </c>
      <c r="F52" s="5">
        <v>1.03387649198708</v>
      </c>
      <c r="G52" s="5">
        <v>0.703801867894821</v>
      </c>
      <c r="H52" s="65">
        <v>1.02688936346848</v>
      </c>
      <c r="I52" s="65">
        <v>0.6853726340271165</v>
      </c>
      <c r="J52" s="65">
        <v>1.61</v>
      </c>
      <c r="K52" s="65">
        <v>3.7800000000000002</v>
      </c>
      <c r="L52" s="65">
        <v>1.59188470064508</v>
      </c>
      <c r="M52" s="104">
        <v>0.543848729017897</v>
      </c>
      <c r="N52" s="65">
        <v>0.612335485583232</v>
      </c>
      <c r="O52" s="104">
        <v>0.8881548461949689</v>
      </c>
      <c r="Q52" s="21" t="s">
        <v>47</v>
      </c>
      <c r="R52" s="92">
        <v>0.480821906719774</v>
      </c>
      <c r="S52" s="5">
        <v>2.28</v>
      </c>
      <c r="T52" s="5">
        <v>13.01</v>
      </c>
      <c r="U52" s="5">
        <v>0.6074</v>
      </c>
      <c r="V52" s="5">
        <v>1.18170805840538</v>
      </c>
      <c r="W52" s="5">
        <v>0.988080907379795</v>
      </c>
      <c r="X52" s="65">
        <v>1.4450781799462</v>
      </c>
      <c r="Y52" s="5">
        <v>0.6837560217098988</v>
      </c>
      <c r="Z52" s="5">
        <v>3.09</v>
      </c>
      <c r="AA52" s="5">
        <v>5.369999999999999</v>
      </c>
      <c r="AB52" s="5">
        <v>4.31949286427651</v>
      </c>
      <c r="AC52" s="5">
        <v>1.01984695007325</v>
      </c>
      <c r="AD52" s="5">
        <v>1.29368117688371</v>
      </c>
      <c r="AE52" s="5">
        <v>0.7883294340958977</v>
      </c>
    </row>
    <row r="53">
      <c r="A53" s="18" t="s">
        <v>43</v>
      </c>
      <c r="B53" s="92">
        <v>0.12510805378360584</v>
      </c>
      <c r="C53" s="5">
        <v>2.64</v>
      </c>
      <c r="D53" s="5">
        <v>12.07</v>
      </c>
      <c r="E53" s="5">
        <v>0.6476</v>
      </c>
      <c r="F53" s="5">
        <v>1.56997187022648</v>
      </c>
      <c r="G53" s="5">
        <v>1.91938323501156</v>
      </c>
      <c r="H53" s="65">
        <v>2.82495665736074</v>
      </c>
      <c r="I53" s="65">
        <v>0.6794381181071903</v>
      </c>
      <c r="J53" s="65">
        <v>2.02</v>
      </c>
      <c r="K53" s="65">
        <v>4.66</v>
      </c>
      <c r="L53" s="65">
        <v>2.27374163586703</v>
      </c>
      <c r="M53" s="104">
        <v>1.04969333596971</v>
      </c>
      <c r="N53" s="65">
        <v>1.82181566789692</v>
      </c>
      <c r="O53" s="104">
        <v>0.5761797718983623</v>
      </c>
      <c r="S53" s="85" t="s">
        <v>20</v>
      </c>
      <c r="T53" s="85" t="s">
        <v>21</v>
      </c>
      <c r="U53" s="85" t="s">
        <v>22</v>
      </c>
      <c r="V53" s="85" t="s">
        <v>23</v>
      </c>
      <c r="W53" s="85" t="s">
        <v>24</v>
      </c>
      <c r="X53" s="102" t="s">
        <v>25</v>
      </c>
      <c r="Y53" s="103" t="s">
        <v>26</v>
      </c>
    </row>
    <row r="54">
      <c r="A54" s="15" t="s">
        <v>44</v>
      </c>
      <c r="B54" s="92">
        <v>0.2706910165316947</v>
      </c>
      <c r="C54" s="5">
        <v>2.28</v>
      </c>
      <c r="D54" s="5">
        <v>17.19</v>
      </c>
      <c r="E54" s="5">
        <v>0.6462</v>
      </c>
      <c r="F54" s="5">
        <v>2.40992717124794</v>
      </c>
      <c r="G54" s="5">
        <v>1.37685431443125</v>
      </c>
      <c r="H54" s="65">
        <v>2.0053800377579</v>
      </c>
      <c r="I54" s="65">
        <v>0.6865802433989676</v>
      </c>
      <c r="J54" s="65">
        <v>1.61</v>
      </c>
      <c r="K54" s="65">
        <v>3.8899999999999997</v>
      </c>
      <c r="L54" s="65">
        <v>0.51324989063471</v>
      </c>
      <c r="M54" s="104">
        <v>0.645892258055499</v>
      </c>
      <c r="N54" s="65">
        <v>0.890361060196819</v>
      </c>
      <c r="O54" s="104">
        <v>0.7254273428273257</v>
      </c>
      <c r="Q54" s="78" t="s">
        <v>114</v>
      </c>
      <c r="R54" s="79"/>
      <c r="S54" s="80">
        <f t="shared" ref="S54:AE54" si="25">CORREL($R48:$R52,S48:S52)</f>
        <v>-0.3591108982</v>
      </c>
      <c r="T54" s="80">
        <f t="shared" si="25"/>
        <v>0.5128608192</v>
      </c>
      <c r="U54" s="80">
        <f t="shared" si="25"/>
        <v>0.1240636982</v>
      </c>
      <c r="V54" s="80">
        <f t="shared" si="25"/>
        <v>-0.08402758094</v>
      </c>
      <c r="W54" s="80">
        <f t="shared" si="25"/>
        <v>-0.436074437</v>
      </c>
      <c r="X54" s="80">
        <f t="shared" si="25"/>
        <v>-0.452447832</v>
      </c>
      <c r="Y54" s="80">
        <f t="shared" si="25"/>
        <v>0.6835067928</v>
      </c>
      <c r="Z54" s="80">
        <f t="shared" si="25"/>
        <v>0.5316748482</v>
      </c>
      <c r="AA54" s="80">
        <f t="shared" si="25"/>
        <v>0.4790098552</v>
      </c>
      <c r="AB54" s="80">
        <f t="shared" si="25"/>
        <v>0.6007701375</v>
      </c>
      <c r="AC54" s="80">
        <f t="shared" si="25"/>
        <v>0.3797371627</v>
      </c>
      <c r="AD54" s="80">
        <f t="shared" si="25"/>
        <v>0.144882548</v>
      </c>
      <c r="AE54" s="80">
        <f t="shared" si="25"/>
        <v>-0.03302665654</v>
      </c>
    </row>
    <row r="55">
      <c r="A55" s="21" t="s">
        <v>45</v>
      </c>
      <c r="B55" s="92">
        <v>0.3632000769234108</v>
      </c>
      <c r="C55" s="5">
        <v>2.45</v>
      </c>
      <c r="D55" s="5">
        <v>18.86</v>
      </c>
      <c r="E55" s="5">
        <v>0.6633</v>
      </c>
      <c r="F55" s="5">
        <v>1.58738036682583</v>
      </c>
      <c r="G55" s="5">
        <v>1.49754338589915</v>
      </c>
      <c r="H55" s="65">
        <v>2.19862348259156</v>
      </c>
      <c r="I55" s="65">
        <v>0.6811277136610797</v>
      </c>
      <c r="J55" s="65">
        <v>0.52</v>
      </c>
      <c r="K55" s="65">
        <v>2.97</v>
      </c>
      <c r="L55" s="65">
        <v>0.863432862244684</v>
      </c>
      <c r="M55" s="104">
        <v>0.387025365366379</v>
      </c>
      <c r="N55" s="65">
        <v>0.458528235494008</v>
      </c>
      <c r="O55" s="104">
        <v>0.8440600499757808</v>
      </c>
      <c r="Q55" s="81" t="s">
        <v>110</v>
      </c>
      <c r="R55" s="82"/>
      <c r="S55" s="83">
        <v>5.0</v>
      </c>
      <c r="T55" s="83">
        <v>5.0</v>
      </c>
      <c r="U55" s="83">
        <v>5.0</v>
      </c>
      <c r="V55" s="83">
        <v>5.0</v>
      </c>
      <c r="W55" s="83">
        <v>5.0</v>
      </c>
      <c r="X55" s="83">
        <v>5.0</v>
      </c>
      <c r="Y55" s="83">
        <v>5.0</v>
      </c>
      <c r="Z55" s="83">
        <v>5.0</v>
      </c>
      <c r="AA55" s="83">
        <v>5.0</v>
      </c>
      <c r="AB55" s="83">
        <v>5.0</v>
      </c>
      <c r="AC55" s="83">
        <v>5.0</v>
      </c>
      <c r="AD55" s="83">
        <v>5.0</v>
      </c>
      <c r="AE55" s="83">
        <v>5.0</v>
      </c>
    </row>
    <row r="56">
      <c r="A56" s="23" t="s">
        <v>46</v>
      </c>
      <c r="B56" s="92">
        <v>0.08375560662056092</v>
      </c>
      <c r="C56" s="5">
        <v>2.3</v>
      </c>
      <c r="D56" s="5">
        <v>10.37</v>
      </c>
      <c r="E56" s="5">
        <v>0.5949</v>
      </c>
      <c r="F56" s="5">
        <v>1.29090854519365</v>
      </c>
      <c r="G56" s="5">
        <v>1.13236027034631</v>
      </c>
      <c r="H56" s="65">
        <v>1.68283568707555</v>
      </c>
      <c r="I56" s="65">
        <v>0.6728881964193058</v>
      </c>
      <c r="J56" s="65">
        <v>0.21</v>
      </c>
      <c r="K56" s="65">
        <v>2.51</v>
      </c>
      <c r="L56" s="65">
        <v>0.153755811899208</v>
      </c>
      <c r="M56" s="104">
        <v>0.052892228605656</v>
      </c>
      <c r="N56" s="65">
        <v>0.0529486833020296</v>
      </c>
      <c r="O56" s="104">
        <v>0.9989337846976936</v>
      </c>
      <c r="Q56" s="82" t="s">
        <v>111</v>
      </c>
      <c r="R56" s="82"/>
      <c r="S56" s="80">
        <f t="shared" ref="S56:AE56" si="26">S55-2</f>
        <v>3</v>
      </c>
      <c r="T56" s="80">
        <f t="shared" si="26"/>
        <v>3</v>
      </c>
      <c r="U56" s="80">
        <f t="shared" si="26"/>
        <v>3</v>
      </c>
      <c r="V56" s="80">
        <f t="shared" si="26"/>
        <v>3</v>
      </c>
      <c r="W56" s="80">
        <f t="shared" si="26"/>
        <v>3</v>
      </c>
      <c r="X56" s="80">
        <f t="shared" si="26"/>
        <v>3</v>
      </c>
      <c r="Y56" s="80">
        <f t="shared" si="26"/>
        <v>3</v>
      </c>
      <c r="Z56" s="80">
        <f t="shared" si="26"/>
        <v>3</v>
      </c>
      <c r="AA56" s="80">
        <f t="shared" si="26"/>
        <v>3</v>
      </c>
      <c r="AB56" s="80">
        <f t="shared" si="26"/>
        <v>3</v>
      </c>
      <c r="AC56" s="80">
        <f t="shared" si="26"/>
        <v>3</v>
      </c>
      <c r="AD56" s="80">
        <f t="shared" si="26"/>
        <v>3</v>
      </c>
      <c r="AE56" s="80">
        <f t="shared" si="26"/>
        <v>3</v>
      </c>
    </row>
    <row r="57">
      <c r="A57" s="21" t="s">
        <v>47</v>
      </c>
      <c r="B57" s="92">
        <v>0.480821906719774</v>
      </c>
      <c r="C57" s="5">
        <v>2.28</v>
      </c>
      <c r="D57" s="5">
        <v>13.01</v>
      </c>
      <c r="E57" s="5">
        <v>0.6074</v>
      </c>
      <c r="F57" s="5">
        <v>1.18170805840538</v>
      </c>
      <c r="G57" s="5">
        <v>0.988080907379795</v>
      </c>
      <c r="H57" s="65">
        <v>1.4450781799462</v>
      </c>
      <c r="I57" s="65">
        <v>0.6837560217098988</v>
      </c>
      <c r="J57" s="65">
        <v>3.09</v>
      </c>
      <c r="K57" s="65">
        <v>5.369999999999999</v>
      </c>
      <c r="L57" s="65">
        <v>4.31949286427651</v>
      </c>
      <c r="M57" s="104">
        <v>1.01984695007325</v>
      </c>
      <c r="N57" s="65">
        <v>1.29368117688371</v>
      </c>
      <c r="O57" s="104">
        <v>0.7883294340958977</v>
      </c>
      <c r="Q57" s="82" t="s">
        <v>112</v>
      </c>
      <c r="R57" s="82"/>
      <c r="S57" s="80">
        <f t="shared" ref="S57:AE57" si="27">(ABS(S54)*SQRT(S55-2))/(SQRT(1-ABS(S54)^2))</f>
        <v>0.6664542192</v>
      </c>
      <c r="T57" s="80">
        <f t="shared" si="27"/>
        <v>1.034746892</v>
      </c>
      <c r="U57" s="80">
        <f t="shared" si="27"/>
        <v>0.216557698</v>
      </c>
      <c r="V57" s="80">
        <f t="shared" si="27"/>
        <v>0.1460565789</v>
      </c>
      <c r="W57" s="80">
        <f t="shared" si="27"/>
        <v>0.839309018</v>
      </c>
      <c r="X57" s="80">
        <f t="shared" si="27"/>
        <v>0.8787515743</v>
      </c>
      <c r="Y57" s="80">
        <f t="shared" si="27"/>
        <v>1.621861741</v>
      </c>
      <c r="Z57" s="80">
        <f t="shared" si="27"/>
        <v>1.08730081</v>
      </c>
      <c r="AA57" s="80">
        <f t="shared" si="27"/>
        <v>0.9451588128</v>
      </c>
      <c r="AB57" s="80">
        <f t="shared" si="27"/>
        <v>1.301646239</v>
      </c>
      <c r="AC57" s="80">
        <f t="shared" si="27"/>
        <v>0.7109804628</v>
      </c>
      <c r="AD57" s="80">
        <f t="shared" si="27"/>
        <v>0.2536199134</v>
      </c>
      <c r="AE57" s="80">
        <f t="shared" si="27"/>
        <v>0.0572350705</v>
      </c>
    </row>
    <row r="58">
      <c r="C58" s="85" t="s">
        <v>20</v>
      </c>
      <c r="D58" s="85" t="s">
        <v>21</v>
      </c>
      <c r="E58" s="85" t="s">
        <v>22</v>
      </c>
      <c r="F58" s="85" t="s">
        <v>23</v>
      </c>
      <c r="G58" s="85" t="s">
        <v>24</v>
      </c>
      <c r="H58" s="102" t="s">
        <v>25</v>
      </c>
      <c r="M58" s="104"/>
      <c r="O58" s="104"/>
      <c r="Q58" s="82" t="s">
        <v>113</v>
      </c>
      <c r="R58" s="82"/>
      <c r="S58" s="80">
        <f t="shared" ref="S58:AE58" si="28">TDIST(S57,S56,2)</f>
        <v>0.5527927926</v>
      </c>
      <c r="T58" s="80">
        <f t="shared" si="28"/>
        <v>0.3768826294</v>
      </c>
      <c r="U58" s="80">
        <f t="shared" si="28"/>
        <v>0.8424433562</v>
      </c>
      <c r="V58" s="80">
        <f t="shared" si="28"/>
        <v>0.8931387944</v>
      </c>
      <c r="W58" s="80">
        <f t="shared" si="28"/>
        <v>0.4629094412</v>
      </c>
      <c r="X58" s="80">
        <f t="shared" si="28"/>
        <v>0.4442327657</v>
      </c>
      <c r="Y58" s="80">
        <f t="shared" si="28"/>
        <v>0.2032844404</v>
      </c>
      <c r="Z58" s="80">
        <f t="shared" si="28"/>
        <v>0.3564550178</v>
      </c>
      <c r="AA58" s="80">
        <f t="shared" si="28"/>
        <v>0.4143061138</v>
      </c>
      <c r="AB58" s="80">
        <f t="shared" si="28"/>
        <v>0.2839728076</v>
      </c>
      <c r="AC58" s="80">
        <f t="shared" si="28"/>
        <v>0.5283889589</v>
      </c>
      <c r="AD58" s="80">
        <f t="shared" si="28"/>
        <v>0.8161772254</v>
      </c>
      <c r="AE58" s="80">
        <f t="shared" si="28"/>
        <v>0.9579568007</v>
      </c>
    </row>
    <row r="59">
      <c r="A59" s="78" t="s">
        <v>114</v>
      </c>
      <c r="B59" s="79"/>
      <c r="C59" s="87">
        <f t="shared" ref="C59:O59" si="29">CORREL($B50:$B57,C50:C57)</f>
        <v>-0.3510381717</v>
      </c>
      <c r="D59" s="87">
        <f t="shared" si="29"/>
        <v>0.6141106245</v>
      </c>
      <c r="E59" s="87">
        <f t="shared" si="29"/>
        <v>0.3538141519</v>
      </c>
      <c r="F59" s="87">
        <f t="shared" si="29"/>
        <v>-0.08948013851</v>
      </c>
      <c r="G59" s="87">
        <f t="shared" si="29"/>
        <v>-0.3137081958</v>
      </c>
      <c r="H59" s="87">
        <f t="shared" si="29"/>
        <v>-0.424741158</v>
      </c>
      <c r="I59" s="87">
        <f t="shared" si="29"/>
        <v>0.5258317222</v>
      </c>
      <c r="J59" s="87">
        <f t="shared" si="29"/>
        <v>0.6100333606</v>
      </c>
      <c r="K59" s="87">
        <f t="shared" si="29"/>
        <v>0.5392671055</v>
      </c>
      <c r="L59" s="87">
        <f t="shared" si="29"/>
        <v>0.6330966036</v>
      </c>
      <c r="M59" s="87">
        <f t="shared" si="29"/>
        <v>0.4264655832</v>
      </c>
      <c r="N59" s="87">
        <f t="shared" si="29"/>
        <v>0.2640029136</v>
      </c>
      <c r="O59" s="87">
        <f t="shared" si="29"/>
        <v>-0.3133713396</v>
      </c>
      <c r="P59" s="24"/>
    </row>
    <row r="60">
      <c r="A60" s="81" t="s">
        <v>110</v>
      </c>
      <c r="B60" s="82"/>
      <c r="C60" s="83">
        <v>8.0</v>
      </c>
      <c r="D60" s="83">
        <v>8.0</v>
      </c>
      <c r="E60" s="83">
        <v>8.0</v>
      </c>
      <c r="F60" s="83">
        <v>8.0</v>
      </c>
      <c r="G60" s="83">
        <v>8.0</v>
      </c>
      <c r="H60" s="83">
        <v>8.0</v>
      </c>
      <c r="I60" s="83">
        <v>8.0</v>
      </c>
      <c r="J60" s="83">
        <v>8.0</v>
      </c>
      <c r="K60" s="83">
        <v>8.0</v>
      </c>
      <c r="L60" s="83">
        <v>8.0</v>
      </c>
      <c r="M60" s="105">
        <v>8.0</v>
      </c>
      <c r="N60" s="83">
        <v>8.0</v>
      </c>
      <c r="O60" s="105">
        <v>8.0</v>
      </c>
      <c r="P60" s="98"/>
    </row>
    <row r="61">
      <c r="A61" s="82" t="s">
        <v>111</v>
      </c>
      <c r="B61" s="82"/>
      <c r="C61" s="80">
        <f t="shared" ref="C61:O61" si="30">C60-2</f>
        <v>6</v>
      </c>
      <c r="D61" s="80">
        <f t="shared" si="30"/>
        <v>6</v>
      </c>
      <c r="E61" s="80">
        <f t="shared" si="30"/>
        <v>6</v>
      </c>
      <c r="F61" s="80">
        <f t="shared" si="30"/>
        <v>6</v>
      </c>
      <c r="G61" s="80">
        <f t="shared" si="30"/>
        <v>6</v>
      </c>
      <c r="H61" s="80">
        <f t="shared" si="30"/>
        <v>6</v>
      </c>
      <c r="I61" s="80">
        <f t="shared" si="30"/>
        <v>6</v>
      </c>
      <c r="J61" s="80">
        <f t="shared" si="30"/>
        <v>6</v>
      </c>
      <c r="K61" s="80">
        <f t="shared" si="30"/>
        <v>6</v>
      </c>
      <c r="L61" s="80">
        <f t="shared" si="30"/>
        <v>6</v>
      </c>
      <c r="M61" s="87">
        <f t="shared" si="30"/>
        <v>6</v>
      </c>
      <c r="N61" s="80">
        <f t="shared" si="30"/>
        <v>6</v>
      </c>
      <c r="O61" s="87">
        <f t="shared" si="30"/>
        <v>6</v>
      </c>
      <c r="P61" s="24"/>
    </row>
    <row r="62">
      <c r="A62" s="82" t="s">
        <v>112</v>
      </c>
      <c r="B62" s="82"/>
      <c r="C62" s="80">
        <f t="shared" ref="C62:O62" si="31">(ABS(C59)*SQRT(C60-2))/(SQRT(1-ABS(C59)^2))</f>
        <v>0.9183042265</v>
      </c>
      <c r="D62" s="80">
        <f t="shared" si="31"/>
        <v>1.906005622</v>
      </c>
      <c r="E62" s="80">
        <f t="shared" si="31"/>
        <v>0.9266006043</v>
      </c>
      <c r="F62" s="80">
        <f t="shared" si="31"/>
        <v>0.2200634425</v>
      </c>
      <c r="G62" s="80">
        <f t="shared" si="31"/>
        <v>0.8092778041</v>
      </c>
      <c r="H62" s="80">
        <f t="shared" si="31"/>
        <v>1.149212485</v>
      </c>
      <c r="I62" s="80">
        <f t="shared" si="31"/>
        <v>1.514268331</v>
      </c>
      <c r="J62" s="80">
        <f t="shared" si="31"/>
        <v>1.885810482</v>
      </c>
      <c r="K62" s="80">
        <f t="shared" si="31"/>
        <v>1.568548496</v>
      </c>
      <c r="L62" s="80">
        <f t="shared" si="31"/>
        <v>2.003382174</v>
      </c>
      <c r="M62" s="87">
        <f t="shared" si="31"/>
        <v>1.154912874</v>
      </c>
      <c r="N62" s="80">
        <f t="shared" si="31"/>
        <v>0.6704590541</v>
      </c>
      <c r="O62" s="87">
        <f t="shared" si="31"/>
        <v>0.8083141256</v>
      </c>
      <c r="P62" s="24"/>
    </row>
    <row r="63">
      <c r="A63" s="82" t="s">
        <v>113</v>
      </c>
      <c r="B63" s="82"/>
      <c r="C63" s="80">
        <f t="shared" ref="C63:O63" si="32">TDIST(C62,C61,2)</f>
        <v>0.3938765493</v>
      </c>
      <c r="D63" s="80">
        <f t="shared" si="32"/>
        <v>0.1052894326</v>
      </c>
      <c r="E63" s="80">
        <f t="shared" si="32"/>
        <v>0.3898842518</v>
      </c>
      <c r="F63" s="80">
        <f t="shared" si="32"/>
        <v>0.8331181394</v>
      </c>
      <c r="G63" s="80">
        <f t="shared" si="32"/>
        <v>0.4492489139</v>
      </c>
      <c r="H63" s="80">
        <f t="shared" si="32"/>
        <v>0.2942082849</v>
      </c>
      <c r="I63" s="80">
        <f t="shared" si="32"/>
        <v>0.1807301798</v>
      </c>
      <c r="J63" s="80">
        <f t="shared" si="32"/>
        <v>0.108279229</v>
      </c>
      <c r="K63" s="80">
        <f t="shared" si="32"/>
        <v>0.1678016862</v>
      </c>
      <c r="L63" s="80">
        <f t="shared" si="32"/>
        <v>0.09199417299</v>
      </c>
      <c r="M63" s="87">
        <f t="shared" si="32"/>
        <v>0.2920402479</v>
      </c>
      <c r="N63" s="80">
        <f t="shared" si="32"/>
        <v>0.5275140563</v>
      </c>
      <c r="O63" s="87">
        <f t="shared" si="32"/>
        <v>0.4497624405</v>
      </c>
      <c r="P63" s="24"/>
    </row>
    <row r="64">
      <c r="M64" s="104"/>
      <c r="O64" s="104"/>
    </row>
    <row r="65">
      <c r="M65" s="104"/>
      <c r="O65" s="104"/>
    </row>
    <row r="66">
      <c r="M66" s="104"/>
      <c r="O66" s="104"/>
    </row>
    <row r="67">
      <c r="D67" s="92" t="s">
        <v>50</v>
      </c>
      <c r="E67" s="92" t="s">
        <v>51</v>
      </c>
      <c r="M67" s="104"/>
      <c r="O67" s="104"/>
    </row>
    <row r="68">
      <c r="D68" s="92">
        <v>0.1774971219072052</v>
      </c>
      <c r="E68" s="92">
        <v>1.034707570923281</v>
      </c>
      <c r="M68" s="104"/>
      <c r="O68" s="104"/>
    </row>
    <row r="69">
      <c r="D69" s="92">
        <v>0.24839518369828134</v>
      </c>
      <c r="E69" s="92">
        <v>0.2195404080551163</v>
      </c>
      <c r="M69" s="104"/>
      <c r="O69" s="104"/>
    </row>
    <row r="70">
      <c r="D70" s="92">
        <v>0.15424366083848098</v>
      </c>
      <c r="E70" s="92">
        <v>0.06439486454379359</v>
      </c>
      <c r="M70" s="104"/>
      <c r="O70" s="104"/>
    </row>
    <row r="71">
      <c r="D71" s="92">
        <v>0.14559684277323293</v>
      </c>
      <c r="E71" s="92">
        <v>0.29191291661337476</v>
      </c>
      <c r="M71" s="104"/>
      <c r="O71" s="104"/>
    </row>
    <row r="72">
      <c r="D72" s="92">
        <v>0.0589472885522533</v>
      </c>
      <c r="E72" s="92">
        <v>0.12510805378360584</v>
      </c>
      <c r="M72" s="104"/>
      <c r="O72" s="104"/>
    </row>
    <row r="73">
      <c r="D73" s="92">
        <v>0.06537200167157688</v>
      </c>
      <c r="E73" s="92">
        <v>0.2706910165316947</v>
      </c>
      <c r="M73" s="104"/>
      <c r="O73" s="104"/>
    </row>
    <row r="74">
      <c r="D74" s="92">
        <v>0.1075591262264111</v>
      </c>
      <c r="E74" s="92">
        <v>0.3632000769234108</v>
      </c>
      <c r="M74" s="104"/>
      <c r="O74" s="104"/>
    </row>
    <row r="75">
      <c r="D75" s="92">
        <v>0.026304291836906135</v>
      </c>
      <c r="E75" s="92">
        <v>0.08375560662056092</v>
      </c>
      <c r="M75" s="104"/>
      <c r="O75" s="104"/>
    </row>
    <row r="76">
      <c r="D76" s="92">
        <v>0.1805620049814281</v>
      </c>
      <c r="E76" s="92">
        <v>0.480821906719774</v>
      </c>
      <c r="M76" s="104"/>
      <c r="O76" s="104"/>
    </row>
    <row r="77">
      <c r="M77" s="104"/>
      <c r="O77" s="104"/>
    </row>
    <row r="78">
      <c r="M78" s="104"/>
      <c r="O78" s="104"/>
    </row>
    <row r="79">
      <c r="M79" s="104"/>
      <c r="O79" s="104"/>
    </row>
    <row r="80">
      <c r="M80" s="104"/>
      <c r="O80" s="104"/>
    </row>
    <row r="81">
      <c r="M81" s="104"/>
      <c r="O81" s="104"/>
    </row>
    <row r="82">
      <c r="M82" s="104"/>
      <c r="O82" s="104"/>
    </row>
    <row r="83">
      <c r="M83" s="104"/>
      <c r="O83" s="104"/>
    </row>
    <row r="84">
      <c r="M84" s="104"/>
      <c r="O84" s="104"/>
    </row>
    <row r="85">
      <c r="M85" s="104"/>
      <c r="O85" s="104"/>
    </row>
    <row r="86">
      <c r="M86" s="104"/>
      <c r="O86" s="104"/>
    </row>
    <row r="87">
      <c r="M87" s="104"/>
      <c r="O87" s="104"/>
    </row>
    <row r="88">
      <c r="M88" s="104"/>
      <c r="O88" s="104"/>
    </row>
    <row r="89">
      <c r="M89" s="104"/>
      <c r="O89" s="104"/>
    </row>
    <row r="90">
      <c r="M90" s="104"/>
      <c r="O90" s="104"/>
    </row>
    <row r="91">
      <c r="M91" s="104"/>
      <c r="O91" s="104"/>
    </row>
    <row r="92">
      <c r="M92" s="104"/>
      <c r="O92" s="104"/>
    </row>
    <row r="93">
      <c r="M93" s="104"/>
      <c r="O93" s="104"/>
    </row>
    <row r="94">
      <c r="M94" s="104"/>
      <c r="O94" s="104"/>
    </row>
    <row r="95">
      <c r="M95" s="104"/>
      <c r="O95" s="104"/>
    </row>
    <row r="96">
      <c r="M96" s="104"/>
      <c r="O96" s="104"/>
    </row>
    <row r="97">
      <c r="M97" s="104"/>
      <c r="O97" s="104"/>
    </row>
    <row r="98">
      <c r="M98" s="104"/>
      <c r="O98" s="104"/>
    </row>
    <row r="99">
      <c r="M99" s="104"/>
      <c r="O99" s="104"/>
    </row>
    <row r="100">
      <c r="M100" s="104"/>
      <c r="O100" s="104"/>
    </row>
    <row r="101">
      <c r="M101" s="104"/>
      <c r="O101" s="104"/>
    </row>
    <row r="102">
      <c r="M102" s="104"/>
      <c r="O102" s="104"/>
    </row>
    <row r="103">
      <c r="M103" s="104"/>
      <c r="O103" s="104"/>
    </row>
    <row r="104">
      <c r="M104" s="104"/>
      <c r="O104" s="104"/>
    </row>
    <row r="105">
      <c r="M105" s="104"/>
      <c r="O105" s="104"/>
    </row>
    <row r="106">
      <c r="M106" s="104"/>
      <c r="O106" s="104"/>
    </row>
    <row r="107">
      <c r="M107" s="104"/>
      <c r="O107" s="104"/>
    </row>
    <row r="108">
      <c r="M108" s="104"/>
      <c r="O108" s="104"/>
    </row>
    <row r="109">
      <c r="M109" s="104"/>
      <c r="O109" s="104"/>
    </row>
    <row r="110">
      <c r="M110" s="104"/>
      <c r="O110" s="104"/>
    </row>
    <row r="111">
      <c r="M111" s="104"/>
      <c r="O111" s="104"/>
    </row>
    <row r="112">
      <c r="M112" s="104"/>
      <c r="O112" s="104"/>
    </row>
    <row r="113">
      <c r="M113" s="104"/>
      <c r="O113" s="104"/>
    </row>
    <row r="114">
      <c r="M114" s="104"/>
      <c r="O114" s="104"/>
    </row>
    <row r="115">
      <c r="M115" s="104"/>
      <c r="O115" s="104"/>
    </row>
    <row r="116">
      <c r="M116" s="104"/>
      <c r="O116" s="104"/>
    </row>
    <row r="117">
      <c r="M117" s="104"/>
      <c r="O117" s="104"/>
    </row>
    <row r="118">
      <c r="M118" s="104"/>
      <c r="O118" s="104"/>
    </row>
    <row r="119">
      <c r="M119" s="104"/>
      <c r="O119" s="104"/>
    </row>
    <row r="120">
      <c r="M120" s="104"/>
      <c r="O120" s="104"/>
    </row>
    <row r="121">
      <c r="M121" s="104"/>
      <c r="O121" s="104"/>
    </row>
    <row r="122">
      <c r="M122" s="104"/>
      <c r="O122" s="104"/>
    </row>
    <row r="123">
      <c r="M123" s="104"/>
      <c r="O123" s="104"/>
    </row>
    <row r="124">
      <c r="M124" s="104"/>
      <c r="O124" s="104"/>
    </row>
    <row r="125">
      <c r="M125" s="104"/>
      <c r="O125" s="104"/>
    </row>
    <row r="126">
      <c r="M126" s="104"/>
      <c r="O126" s="104"/>
    </row>
    <row r="127">
      <c r="M127" s="104"/>
      <c r="O127" s="104"/>
    </row>
    <row r="128">
      <c r="M128" s="104"/>
      <c r="O128" s="104"/>
    </row>
    <row r="129">
      <c r="M129" s="104"/>
      <c r="O129" s="104"/>
    </row>
    <row r="130">
      <c r="M130" s="104"/>
      <c r="O130" s="104"/>
    </row>
    <row r="131">
      <c r="M131" s="104"/>
      <c r="O131" s="104"/>
    </row>
    <row r="132">
      <c r="M132" s="104"/>
      <c r="O132" s="104"/>
    </row>
    <row r="133">
      <c r="M133" s="104"/>
      <c r="O133" s="104"/>
    </row>
    <row r="134">
      <c r="M134" s="104"/>
      <c r="O134" s="104"/>
    </row>
    <row r="135">
      <c r="M135" s="104"/>
      <c r="O135" s="104"/>
    </row>
    <row r="136">
      <c r="M136" s="104"/>
      <c r="O136" s="104"/>
    </row>
    <row r="137">
      <c r="M137" s="104"/>
      <c r="O137" s="104"/>
    </row>
    <row r="138">
      <c r="M138" s="104"/>
      <c r="O138" s="104"/>
    </row>
    <row r="139">
      <c r="M139" s="104"/>
      <c r="O139" s="104"/>
    </row>
    <row r="140">
      <c r="M140" s="104"/>
      <c r="O140" s="104"/>
    </row>
    <row r="141">
      <c r="M141" s="104"/>
      <c r="O141" s="104"/>
    </row>
    <row r="142">
      <c r="M142" s="104"/>
      <c r="O142" s="104"/>
    </row>
    <row r="143">
      <c r="M143" s="104"/>
      <c r="O143" s="104"/>
    </row>
    <row r="144">
      <c r="M144" s="104"/>
      <c r="O144" s="104"/>
    </row>
    <row r="145">
      <c r="M145" s="104"/>
      <c r="O145" s="104"/>
    </row>
    <row r="146">
      <c r="M146" s="104"/>
      <c r="O146" s="104"/>
    </row>
    <row r="147">
      <c r="M147" s="104"/>
      <c r="O147" s="104"/>
    </row>
    <row r="148">
      <c r="M148" s="104"/>
      <c r="O148" s="104"/>
    </row>
    <row r="149">
      <c r="M149" s="104"/>
      <c r="O149" s="104"/>
    </row>
    <row r="150">
      <c r="M150" s="104"/>
      <c r="O150" s="104"/>
    </row>
    <row r="151">
      <c r="M151" s="104"/>
      <c r="O151" s="104"/>
    </row>
    <row r="152">
      <c r="M152" s="104"/>
      <c r="O152" s="104"/>
    </row>
    <row r="153">
      <c r="M153" s="104"/>
      <c r="O153" s="104"/>
    </row>
    <row r="154">
      <c r="M154" s="104"/>
      <c r="O154" s="104"/>
    </row>
    <row r="155">
      <c r="M155" s="104"/>
      <c r="O155" s="104"/>
    </row>
    <row r="156">
      <c r="M156" s="104"/>
      <c r="O156" s="104"/>
    </row>
    <row r="157">
      <c r="M157" s="104"/>
      <c r="O157" s="104"/>
    </row>
    <row r="158">
      <c r="M158" s="104"/>
      <c r="O158" s="104"/>
    </row>
    <row r="159">
      <c r="M159" s="104"/>
      <c r="O159" s="104"/>
    </row>
    <row r="160">
      <c r="M160" s="104"/>
      <c r="O160" s="104"/>
    </row>
    <row r="161">
      <c r="M161" s="104"/>
      <c r="O161" s="104"/>
    </row>
    <row r="162">
      <c r="M162" s="104"/>
      <c r="O162" s="104"/>
    </row>
    <row r="163">
      <c r="M163" s="104"/>
      <c r="O163" s="104"/>
    </row>
    <row r="164">
      <c r="M164" s="104"/>
      <c r="O164" s="104"/>
    </row>
    <row r="165">
      <c r="M165" s="104"/>
      <c r="O165" s="104"/>
    </row>
    <row r="166">
      <c r="M166" s="104"/>
      <c r="O166" s="104"/>
    </row>
    <row r="167">
      <c r="M167" s="104"/>
      <c r="O167" s="104"/>
    </row>
    <row r="168">
      <c r="M168" s="104"/>
      <c r="O168" s="104"/>
    </row>
    <row r="169">
      <c r="M169" s="104"/>
      <c r="O169" s="104"/>
    </row>
    <row r="170">
      <c r="M170" s="104"/>
      <c r="O170" s="104"/>
    </row>
    <row r="171">
      <c r="M171" s="104"/>
      <c r="O171" s="104"/>
    </row>
    <row r="172">
      <c r="M172" s="104"/>
      <c r="O172" s="104"/>
    </row>
    <row r="173">
      <c r="M173" s="104"/>
      <c r="O173" s="104"/>
    </row>
    <row r="174">
      <c r="M174" s="104"/>
      <c r="O174" s="104"/>
    </row>
    <row r="175">
      <c r="M175" s="104"/>
      <c r="O175" s="104"/>
    </row>
    <row r="176">
      <c r="M176" s="104"/>
      <c r="O176" s="104"/>
    </row>
    <row r="177">
      <c r="M177" s="104"/>
      <c r="O177" s="104"/>
    </row>
    <row r="178">
      <c r="M178" s="104"/>
      <c r="O178" s="104"/>
    </row>
    <row r="179">
      <c r="M179" s="104"/>
      <c r="O179" s="104"/>
    </row>
    <row r="180">
      <c r="M180" s="104"/>
      <c r="O180" s="104"/>
    </row>
    <row r="181">
      <c r="M181" s="104"/>
      <c r="O181" s="104"/>
    </row>
    <row r="182">
      <c r="M182" s="104"/>
      <c r="O182" s="104"/>
    </row>
    <row r="183">
      <c r="M183" s="104"/>
      <c r="O183" s="104"/>
    </row>
    <row r="184">
      <c r="M184" s="104"/>
      <c r="O184" s="104"/>
    </row>
    <row r="185">
      <c r="M185" s="104"/>
      <c r="O185" s="104"/>
    </row>
    <row r="186">
      <c r="M186" s="104"/>
      <c r="O186" s="104"/>
    </row>
    <row r="187">
      <c r="M187" s="104"/>
      <c r="O187" s="104"/>
    </row>
    <row r="188">
      <c r="M188" s="104"/>
      <c r="O188" s="104"/>
    </row>
    <row r="189">
      <c r="M189" s="104"/>
      <c r="O189" s="104"/>
    </row>
    <row r="190">
      <c r="M190" s="104"/>
      <c r="O190" s="104"/>
    </row>
    <row r="191">
      <c r="M191" s="104"/>
      <c r="O191" s="104"/>
    </row>
    <row r="192">
      <c r="M192" s="104"/>
      <c r="O192" s="104"/>
    </row>
    <row r="193">
      <c r="M193" s="104"/>
      <c r="O193" s="104"/>
    </row>
    <row r="194">
      <c r="M194" s="104"/>
      <c r="O194" s="104"/>
    </row>
    <row r="195">
      <c r="M195" s="104"/>
      <c r="O195" s="104"/>
    </row>
    <row r="196">
      <c r="M196" s="104"/>
      <c r="O196" s="104"/>
    </row>
    <row r="197">
      <c r="M197" s="104"/>
      <c r="O197" s="104"/>
    </row>
    <row r="198">
      <c r="M198" s="104"/>
      <c r="O198" s="104"/>
    </row>
    <row r="199">
      <c r="M199" s="104"/>
      <c r="O199" s="104"/>
    </row>
    <row r="200">
      <c r="M200" s="104"/>
      <c r="O200" s="104"/>
    </row>
    <row r="201">
      <c r="M201" s="104"/>
      <c r="O201" s="104"/>
    </row>
    <row r="202">
      <c r="M202" s="104"/>
      <c r="O202" s="104"/>
    </row>
    <row r="203">
      <c r="M203" s="104"/>
      <c r="O203" s="104"/>
    </row>
    <row r="204">
      <c r="M204" s="104"/>
      <c r="O204" s="104"/>
    </row>
    <row r="205">
      <c r="M205" s="104"/>
      <c r="O205" s="104"/>
    </row>
    <row r="206">
      <c r="M206" s="104"/>
      <c r="O206" s="104"/>
    </row>
    <row r="207">
      <c r="M207" s="104"/>
      <c r="O207" s="104"/>
    </row>
    <row r="208">
      <c r="M208" s="104"/>
      <c r="O208" s="104"/>
    </row>
    <row r="209">
      <c r="M209" s="104"/>
      <c r="O209" s="104"/>
    </row>
    <row r="210">
      <c r="M210" s="104"/>
      <c r="O210" s="104"/>
    </row>
    <row r="211">
      <c r="M211" s="104"/>
      <c r="O211" s="104"/>
    </row>
    <row r="212">
      <c r="M212" s="104"/>
      <c r="O212" s="104"/>
    </row>
    <row r="213">
      <c r="M213" s="104"/>
      <c r="O213" s="104"/>
    </row>
    <row r="214">
      <c r="M214" s="104"/>
      <c r="O214" s="104"/>
    </row>
    <row r="215">
      <c r="M215" s="104"/>
      <c r="O215" s="104"/>
    </row>
    <row r="216">
      <c r="M216" s="104"/>
      <c r="O216" s="104"/>
    </row>
    <row r="217">
      <c r="M217" s="104"/>
      <c r="O217" s="104"/>
    </row>
    <row r="218">
      <c r="M218" s="104"/>
      <c r="O218" s="104"/>
    </row>
    <row r="219">
      <c r="M219" s="104"/>
      <c r="O219" s="104"/>
    </row>
    <row r="220">
      <c r="M220" s="104"/>
      <c r="O220" s="104"/>
    </row>
    <row r="221">
      <c r="M221" s="104"/>
      <c r="O221" s="104"/>
    </row>
    <row r="222">
      <c r="M222" s="104"/>
      <c r="O222" s="104"/>
    </row>
    <row r="223">
      <c r="M223" s="104"/>
      <c r="O223" s="104"/>
    </row>
    <row r="224">
      <c r="M224" s="104"/>
      <c r="O224" s="104"/>
    </row>
    <row r="225">
      <c r="M225" s="104"/>
      <c r="O225" s="104"/>
    </row>
    <row r="226">
      <c r="M226" s="104"/>
      <c r="O226" s="104"/>
    </row>
    <row r="227">
      <c r="M227" s="104"/>
      <c r="O227" s="104"/>
    </row>
    <row r="228">
      <c r="M228" s="104"/>
      <c r="O228" s="104"/>
    </row>
    <row r="229">
      <c r="M229" s="104"/>
      <c r="O229" s="104"/>
    </row>
    <row r="230">
      <c r="M230" s="104"/>
      <c r="O230" s="104"/>
    </row>
    <row r="231">
      <c r="M231" s="104"/>
      <c r="O231" s="104"/>
    </row>
    <row r="232">
      <c r="M232" s="104"/>
      <c r="O232" s="104"/>
    </row>
    <row r="233">
      <c r="M233" s="104"/>
      <c r="O233" s="104"/>
    </row>
    <row r="234">
      <c r="M234" s="104"/>
      <c r="O234" s="104"/>
    </row>
    <row r="235">
      <c r="M235" s="104"/>
      <c r="O235" s="104"/>
    </row>
    <row r="236">
      <c r="M236" s="104"/>
      <c r="O236" s="104"/>
    </row>
    <row r="237">
      <c r="M237" s="104"/>
      <c r="O237" s="104"/>
    </row>
    <row r="238">
      <c r="M238" s="104"/>
      <c r="O238" s="104"/>
    </row>
    <row r="239">
      <c r="M239" s="104"/>
      <c r="O239" s="104"/>
    </row>
    <row r="240">
      <c r="M240" s="104"/>
      <c r="O240" s="104"/>
    </row>
    <row r="241">
      <c r="M241" s="104"/>
      <c r="O241" s="104"/>
    </row>
    <row r="242">
      <c r="M242" s="104"/>
      <c r="O242" s="104"/>
    </row>
    <row r="243">
      <c r="M243" s="104"/>
      <c r="O243" s="104"/>
    </row>
    <row r="244">
      <c r="M244" s="104"/>
      <c r="O244" s="104"/>
    </row>
    <row r="245">
      <c r="M245" s="104"/>
      <c r="O245" s="104"/>
    </row>
    <row r="246">
      <c r="M246" s="104"/>
      <c r="O246" s="104"/>
    </row>
    <row r="247">
      <c r="M247" s="104"/>
      <c r="O247" s="104"/>
    </row>
    <row r="248">
      <c r="M248" s="104"/>
      <c r="O248" s="104"/>
    </row>
    <row r="249">
      <c r="M249" s="104"/>
      <c r="O249" s="104"/>
    </row>
    <row r="250">
      <c r="M250" s="104"/>
      <c r="O250" s="104"/>
    </row>
    <row r="251">
      <c r="M251" s="104"/>
      <c r="O251" s="104"/>
    </row>
    <row r="252">
      <c r="M252" s="104"/>
      <c r="O252" s="104"/>
    </row>
    <row r="253">
      <c r="M253" s="104"/>
      <c r="O253" s="104"/>
    </row>
    <row r="254">
      <c r="M254" s="104"/>
      <c r="O254" s="104"/>
    </row>
    <row r="255">
      <c r="M255" s="104"/>
      <c r="O255" s="104"/>
    </row>
    <row r="256">
      <c r="M256" s="104"/>
      <c r="O256" s="104"/>
    </row>
    <row r="257">
      <c r="M257" s="104"/>
      <c r="O257" s="104"/>
    </row>
    <row r="258">
      <c r="M258" s="104"/>
      <c r="O258" s="104"/>
    </row>
    <row r="259">
      <c r="M259" s="104"/>
      <c r="O259" s="104"/>
    </row>
    <row r="260">
      <c r="M260" s="104"/>
      <c r="O260" s="104"/>
    </row>
    <row r="261">
      <c r="M261" s="104"/>
      <c r="O261" s="104"/>
    </row>
    <row r="262">
      <c r="M262" s="104"/>
      <c r="O262" s="104"/>
    </row>
    <row r="263">
      <c r="M263" s="104"/>
      <c r="O263" s="104"/>
    </row>
    <row r="264">
      <c r="M264" s="104"/>
      <c r="O264" s="104"/>
    </row>
    <row r="265">
      <c r="M265" s="104"/>
      <c r="O265" s="104"/>
    </row>
    <row r="266">
      <c r="M266" s="104"/>
      <c r="O266" s="104"/>
    </row>
    <row r="267">
      <c r="M267" s="104"/>
      <c r="O267" s="104"/>
    </row>
    <row r="268">
      <c r="M268" s="104"/>
      <c r="O268" s="104"/>
    </row>
    <row r="269">
      <c r="M269" s="104"/>
      <c r="O269" s="104"/>
    </row>
    <row r="270">
      <c r="M270" s="104"/>
      <c r="O270" s="104"/>
    </row>
    <row r="271">
      <c r="M271" s="104"/>
      <c r="O271" s="104"/>
    </row>
    <row r="272">
      <c r="M272" s="104"/>
      <c r="O272" s="104"/>
    </row>
    <row r="273">
      <c r="M273" s="104"/>
      <c r="O273" s="104"/>
    </row>
    <row r="274">
      <c r="M274" s="104"/>
      <c r="O274" s="104"/>
    </row>
    <row r="275">
      <c r="M275" s="104"/>
      <c r="O275" s="104"/>
    </row>
    <row r="276">
      <c r="M276" s="104"/>
      <c r="O276" s="104"/>
    </row>
    <row r="277">
      <c r="M277" s="104"/>
      <c r="O277" s="104"/>
    </row>
    <row r="278">
      <c r="M278" s="104"/>
      <c r="O278" s="104"/>
    </row>
    <row r="279">
      <c r="M279" s="104"/>
      <c r="O279" s="104"/>
    </row>
    <row r="280">
      <c r="M280" s="104"/>
      <c r="O280" s="104"/>
    </row>
    <row r="281">
      <c r="M281" s="104"/>
      <c r="O281" s="104"/>
    </row>
    <row r="282">
      <c r="M282" s="104"/>
      <c r="O282" s="104"/>
    </row>
    <row r="283">
      <c r="M283" s="104"/>
      <c r="O283" s="104"/>
    </row>
    <row r="284">
      <c r="M284" s="104"/>
      <c r="O284" s="104"/>
    </row>
    <row r="285">
      <c r="M285" s="104"/>
      <c r="O285" s="104"/>
    </row>
    <row r="286">
      <c r="M286" s="104"/>
      <c r="O286" s="104"/>
    </row>
    <row r="287">
      <c r="M287" s="104"/>
      <c r="O287" s="104"/>
    </row>
    <row r="288">
      <c r="M288" s="104"/>
      <c r="O288" s="104"/>
    </row>
    <row r="289">
      <c r="M289" s="104"/>
      <c r="O289" s="104"/>
    </row>
    <row r="290">
      <c r="M290" s="104"/>
      <c r="O290" s="104"/>
    </row>
    <row r="291">
      <c r="M291" s="104"/>
      <c r="O291" s="104"/>
    </row>
    <row r="292">
      <c r="M292" s="104"/>
      <c r="O292" s="104"/>
    </row>
    <row r="293">
      <c r="M293" s="104"/>
      <c r="O293" s="104"/>
    </row>
    <row r="294">
      <c r="M294" s="104"/>
      <c r="O294" s="104"/>
    </row>
    <row r="295">
      <c r="M295" s="104"/>
      <c r="O295" s="104"/>
    </row>
    <row r="296">
      <c r="M296" s="104"/>
      <c r="O296" s="104"/>
    </row>
    <row r="297">
      <c r="M297" s="104"/>
      <c r="O297" s="104"/>
    </row>
    <row r="298">
      <c r="M298" s="104"/>
      <c r="O298" s="104"/>
    </row>
    <row r="299">
      <c r="M299" s="104"/>
      <c r="O299" s="104"/>
    </row>
    <row r="300">
      <c r="M300" s="104"/>
      <c r="O300" s="104"/>
    </row>
    <row r="301">
      <c r="M301" s="104"/>
      <c r="O301" s="104"/>
    </row>
    <row r="302">
      <c r="M302" s="104"/>
      <c r="O302" s="104"/>
    </row>
    <row r="303">
      <c r="M303" s="104"/>
      <c r="O303" s="104"/>
    </row>
    <row r="304">
      <c r="M304" s="104"/>
      <c r="O304" s="104"/>
    </row>
    <row r="305">
      <c r="M305" s="104"/>
      <c r="O305" s="104"/>
    </row>
    <row r="306">
      <c r="M306" s="104"/>
      <c r="O306" s="104"/>
    </row>
    <row r="307">
      <c r="M307" s="104"/>
      <c r="O307" s="104"/>
    </row>
    <row r="308">
      <c r="M308" s="104"/>
      <c r="O308" s="104"/>
    </row>
    <row r="309">
      <c r="M309" s="104"/>
      <c r="O309" s="104"/>
    </row>
    <row r="310">
      <c r="M310" s="104"/>
      <c r="O310" s="104"/>
    </row>
    <row r="311">
      <c r="M311" s="104"/>
      <c r="O311" s="104"/>
    </row>
    <row r="312">
      <c r="M312" s="104"/>
      <c r="O312" s="104"/>
    </row>
    <row r="313">
      <c r="M313" s="104"/>
      <c r="O313" s="104"/>
    </row>
    <row r="314">
      <c r="M314" s="104"/>
      <c r="O314" s="104"/>
    </row>
    <row r="315">
      <c r="M315" s="104"/>
      <c r="O315" s="104"/>
    </row>
    <row r="316">
      <c r="M316" s="104"/>
      <c r="O316" s="104"/>
    </row>
    <row r="317">
      <c r="M317" s="104"/>
      <c r="O317" s="104"/>
    </row>
    <row r="318">
      <c r="M318" s="104"/>
      <c r="O318" s="104"/>
    </row>
    <row r="319">
      <c r="M319" s="104"/>
      <c r="O319" s="104"/>
    </row>
    <row r="320">
      <c r="M320" s="104"/>
      <c r="O320" s="104"/>
    </row>
    <row r="321">
      <c r="M321" s="104"/>
      <c r="O321" s="104"/>
    </row>
    <row r="322">
      <c r="M322" s="104"/>
      <c r="O322" s="104"/>
    </row>
    <row r="323">
      <c r="M323" s="104"/>
      <c r="O323" s="104"/>
    </row>
    <row r="324">
      <c r="M324" s="104"/>
      <c r="O324" s="104"/>
    </row>
    <row r="325">
      <c r="M325" s="104"/>
      <c r="O325" s="104"/>
    </row>
    <row r="326">
      <c r="M326" s="104"/>
      <c r="O326" s="104"/>
    </row>
    <row r="327">
      <c r="M327" s="104"/>
      <c r="O327" s="104"/>
    </row>
    <row r="328">
      <c r="M328" s="104"/>
      <c r="O328" s="104"/>
    </row>
    <row r="329">
      <c r="M329" s="104"/>
      <c r="O329" s="104"/>
    </row>
    <row r="330">
      <c r="M330" s="104"/>
      <c r="O330" s="104"/>
    </row>
    <row r="331">
      <c r="M331" s="104"/>
      <c r="O331" s="104"/>
    </row>
    <row r="332">
      <c r="M332" s="104"/>
      <c r="O332" s="104"/>
    </row>
    <row r="333">
      <c r="M333" s="104"/>
      <c r="O333" s="104"/>
    </row>
    <row r="334">
      <c r="M334" s="104"/>
      <c r="O334" s="104"/>
    </row>
    <row r="335">
      <c r="M335" s="104"/>
      <c r="O335" s="104"/>
    </row>
    <row r="336">
      <c r="M336" s="104"/>
      <c r="O336" s="104"/>
    </row>
    <row r="337">
      <c r="M337" s="104"/>
      <c r="O337" s="104"/>
    </row>
    <row r="338">
      <c r="M338" s="104"/>
      <c r="O338" s="104"/>
    </row>
    <row r="339">
      <c r="M339" s="104"/>
      <c r="O339" s="104"/>
    </row>
    <row r="340">
      <c r="M340" s="104"/>
      <c r="O340" s="104"/>
    </row>
    <row r="341">
      <c r="M341" s="104"/>
      <c r="O341" s="104"/>
    </row>
    <row r="342">
      <c r="M342" s="104"/>
      <c r="O342" s="104"/>
    </row>
    <row r="343">
      <c r="M343" s="104"/>
      <c r="O343" s="104"/>
    </row>
    <row r="344">
      <c r="M344" s="104"/>
      <c r="O344" s="104"/>
    </row>
    <row r="345">
      <c r="M345" s="104"/>
      <c r="O345" s="104"/>
    </row>
    <row r="346">
      <c r="M346" s="104"/>
      <c r="O346" s="104"/>
    </row>
    <row r="347">
      <c r="M347" s="104"/>
      <c r="O347" s="104"/>
    </row>
    <row r="348">
      <c r="M348" s="104"/>
      <c r="O348" s="104"/>
    </row>
    <row r="349">
      <c r="M349" s="104"/>
      <c r="O349" s="104"/>
    </row>
    <row r="350">
      <c r="M350" s="104"/>
      <c r="O350" s="104"/>
    </row>
    <row r="351">
      <c r="M351" s="104"/>
      <c r="O351" s="104"/>
    </row>
    <row r="352">
      <c r="M352" s="104"/>
      <c r="O352" s="104"/>
    </row>
    <row r="353">
      <c r="M353" s="104"/>
      <c r="O353" s="104"/>
    </row>
    <row r="354">
      <c r="M354" s="104"/>
      <c r="O354" s="104"/>
    </row>
    <row r="355">
      <c r="M355" s="104"/>
      <c r="O355" s="104"/>
    </row>
    <row r="356">
      <c r="M356" s="104"/>
      <c r="O356" s="104"/>
    </row>
    <row r="357">
      <c r="M357" s="104"/>
      <c r="O357" s="104"/>
    </row>
    <row r="358">
      <c r="M358" s="104"/>
      <c r="O358" s="104"/>
    </row>
    <row r="359">
      <c r="M359" s="104"/>
      <c r="O359" s="104"/>
    </row>
    <row r="360">
      <c r="M360" s="104"/>
      <c r="O360" s="104"/>
    </row>
    <row r="361">
      <c r="M361" s="104"/>
      <c r="O361" s="104"/>
    </row>
    <row r="362">
      <c r="M362" s="104"/>
      <c r="O362" s="104"/>
    </row>
    <row r="363">
      <c r="M363" s="104"/>
      <c r="O363" s="104"/>
    </row>
    <row r="364">
      <c r="M364" s="104"/>
      <c r="O364" s="104"/>
    </row>
    <row r="365">
      <c r="M365" s="104"/>
      <c r="O365" s="104"/>
    </row>
    <row r="366">
      <c r="M366" s="104"/>
      <c r="O366" s="104"/>
    </row>
    <row r="367">
      <c r="M367" s="104"/>
      <c r="O367" s="104"/>
    </row>
    <row r="368">
      <c r="M368" s="104"/>
      <c r="O368" s="104"/>
    </row>
    <row r="369">
      <c r="M369" s="104"/>
      <c r="O369" s="104"/>
    </row>
    <row r="370">
      <c r="M370" s="104"/>
      <c r="O370" s="104"/>
    </row>
    <row r="371">
      <c r="M371" s="104"/>
      <c r="O371" s="104"/>
    </row>
    <row r="372">
      <c r="M372" s="104"/>
      <c r="O372" s="104"/>
    </row>
    <row r="373">
      <c r="M373" s="104"/>
      <c r="O373" s="104"/>
    </row>
    <row r="374">
      <c r="M374" s="104"/>
      <c r="O374" s="104"/>
    </row>
    <row r="375">
      <c r="M375" s="104"/>
      <c r="O375" s="104"/>
    </row>
    <row r="376">
      <c r="M376" s="104"/>
      <c r="O376" s="104"/>
    </row>
    <row r="377">
      <c r="M377" s="104"/>
      <c r="O377" s="104"/>
    </row>
    <row r="378">
      <c r="M378" s="104"/>
      <c r="O378" s="104"/>
    </row>
    <row r="379">
      <c r="M379" s="104"/>
      <c r="O379" s="104"/>
    </row>
    <row r="380">
      <c r="M380" s="104"/>
      <c r="O380" s="104"/>
    </row>
    <row r="381">
      <c r="M381" s="104"/>
      <c r="O381" s="104"/>
    </row>
    <row r="382">
      <c r="M382" s="104"/>
      <c r="O382" s="104"/>
    </row>
    <row r="383">
      <c r="M383" s="104"/>
      <c r="O383" s="104"/>
    </row>
    <row r="384">
      <c r="M384" s="104"/>
      <c r="O384" s="104"/>
    </row>
    <row r="385">
      <c r="M385" s="104"/>
      <c r="O385" s="104"/>
    </row>
    <row r="386">
      <c r="M386" s="104"/>
      <c r="O386" s="104"/>
    </row>
    <row r="387">
      <c r="M387" s="104"/>
      <c r="O387" s="104"/>
    </row>
    <row r="388">
      <c r="M388" s="104"/>
      <c r="O388" s="104"/>
    </row>
    <row r="389">
      <c r="M389" s="104"/>
      <c r="O389" s="104"/>
    </row>
    <row r="390">
      <c r="M390" s="104"/>
      <c r="O390" s="104"/>
    </row>
    <row r="391">
      <c r="M391" s="104"/>
      <c r="O391" s="104"/>
    </row>
    <row r="392">
      <c r="M392" s="104"/>
      <c r="O392" s="104"/>
    </row>
    <row r="393">
      <c r="M393" s="104"/>
      <c r="O393" s="104"/>
    </row>
    <row r="394">
      <c r="M394" s="104"/>
      <c r="O394" s="104"/>
    </row>
    <row r="395">
      <c r="M395" s="104"/>
      <c r="O395" s="104"/>
    </row>
    <row r="396">
      <c r="M396" s="104"/>
      <c r="O396" s="104"/>
    </row>
    <row r="397">
      <c r="M397" s="104"/>
      <c r="O397" s="104"/>
    </row>
    <row r="398">
      <c r="M398" s="104"/>
      <c r="O398" s="104"/>
    </row>
    <row r="399">
      <c r="M399" s="104"/>
      <c r="O399" s="104"/>
    </row>
    <row r="400">
      <c r="M400" s="104"/>
      <c r="O400" s="104"/>
    </row>
    <row r="401">
      <c r="M401" s="104"/>
      <c r="O401" s="104"/>
    </row>
    <row r="402">
      <c r="M402" s="104"/>
      <c r="O402" s="104"/>
    </row>
    <row r="403">
      <c r="M403" s="104"/>
      <c r="O403" s="104"/>
    </row>
    <row r="404">
      <c r="M404" s="104"/>
      <c r="O404" s="104"/>
    </row>
    <row r="405">
      <c r="M405" s="104"/>
      <c r="O405" s="104"/>
    </row>
    <row r="406">
      <c r="M406" s="104"/>
      <c r="O406" s="104"/>
    </row>
    <row r="407">
      <c r="M407" s="104"/>
      <c r="O407" s="104"/>
    </row>
    <row r="408">
      <c r="M408" s="104"/>
      <c r="O408" s="104"/>
    </row>
    <row r="409">
      <c r="M409" s="104"/>
      <c r="O409" s="104"/>
    </row>
    <row r="410">
      <c r="M410" s="104"/>
      <c r="O410" s="104"/>
    </row>
    <row r="411">
      <c r="M411" s="104"/>
      <c r="O411" s="104"/>
    </row>
    <row r="412">
      <c r="M412" s="104"/>
      <c r="O412" s="104"/>
    </row>
    <row r="413">
      <c r="M413" s="104"/>
      <c r="O413" s="104"/>
    </row>
    <row r="414">
      <c r="M414" s="104"/>
      <c r="O414" s="104"/>
    </row>
    <row r="415">
      <c r="M415" s="104"/>
      <c r="O415" s="104"/>
    </row>
    <row r="416">
      <c r="M416" s="104"/>
      <c r="O416" s="104"/>
    </row>
    <row r="417">
      <c r="M417" s="104"/>
      <c r="O417" s="104"/>
    </row>
    <row r="418">
      <c r="M418" s="104"/>
      <c r="O418" s="104"/>
    </row>
    <row r="419">
      <c r="M419" s="104"/>
      <c r="O419" s="104"/>
    </row>
    <row r="420">
      <c r="M420" s="104"/>
      <c r="O420" s="104"/>
    </row>
    <row r="421">
      <c r="M421" s="104"/>
      <c r="O421" s="104"/>
    </row>
    <row r="422">
      <c r="M422" s="104"/>
      <c r="O422" s="104"/>
    </row>
    <row r="423">
      <c r="M423" s="104"/>
      <c r="O423" s="104"/>
    </row>
    <row r="424">
      <c r="M424" s="104"/>
      <c r="O424" s="104"/>
    </row>
    <row r="425">
      <c r="M425" s="104"/>
      <c r="O425" s="104"/>
    </row>
    <row r="426">
      <c r="M426" s="104"/>
      <c r="O426" s="104"/>
    </row>
    <row r="427">
      <c r="M427" s="104"/>
      <c r="O427" s="104"/>
    </row>
    <row r="428">
      <c r="M428" s="104"/>
      <c r="O428" s="104"/>
    </row>
    <row r="429">
      <c r="M429" s="104"/>
      <c r="O429" s="104"/>
    </row>
    <row r="430">
      <c r="M430" s="104"/>
      <c r="O430" s="104"/>
    </row>
    <row r="431">
      <c r="M431" s="104"/>
      <c r="O431" s="104"/>
    </row>
    <row r="432">
      <c r="M432" s="104"/>
      <c r="O432" s="104"/>
    </row>
    <row r="433">
      <c r="M433" s="104"/>
      <c r="O433" s="104"/>
    </row>
    <row r="434">
      <c r="M434" s="104"/>
      <c r="O434" s="104"/>
    </row>
    <row r="435">
      <c r="M435" s="104"/>
      <c r="O435" s="104"/>
    </row>
    <row r="436">
      <c r="M436" s="104"/>
      <c r="O436" s="104"/>
    </row>
    <row r="437">
      <c r="M437" s="104"/>
      <c r="O437" s="104"/>
    </row>
    <row r="438">
      <c r="M438" s="104"/>
      <c r="O438" s="104"/>
    </row>
    <row r="439">
      <c r="M439" s="104"/>
      <c r="O439" s="104"/>
    </row>
    <row r="440">
      <c r="M440" s="104"/>
      <c r="O440" s="104"/>
    </row>
    <row r="441">
      <c r="M441" s="104"/>
      <c r="O441" s="104"/>
    </row>
    <row r="442">
      <c r="M442" s="104"/>
      <c r="O442" s="104"/>
    </row>
    <row r="443">
      <c r="M443" s="104"/>
      <c r="O443" s="104"/>
    </row>
    <row r="444">
      <c r="M444" s="104"/>
      <c r="O444" s="104"/>
    </row>
    <row r="445">
      <c r="M445" s="104"/>
      <c r="O445" s="104"/>
    </row>
    <row r="446">
      <c r="M446" s="104"/>
      <c r="O446" s="104"/>
    </row>
    <row r="447">
      <c r="M447" s="104"/>
      <c r="O447" s="104"/>
    </row>
    <row r="448">
      <c r="M448" s="104"/>
      <c r="O448" s="104"/>
    </row>
    <row r="449">
      <c r="M449" s="104"/>
      <c r="O449" s="104"/>
    </row>
    <row r="450">
      <c r="M450" s="104"/>
      <c r="O450" s="104"/>
    </row>
    <row r="451">
      <c r="M451" s="104"/>
      <c r="O451" s="104"/>
    </row>
    <row r="452">
      <c r="M452" s="104"/>
      <c r="O452" s="104"/>
    </row>
    <row r="453">
      <c r="M453" s="104"/>
      <c r="O453" s="104"/>
    </row>
    <row r="454">
      <c r="M454" s="104"/>
      <c r="O454" s="104"/>
    </row>
    <row r="455">
      <c r="M455" s="104"/>
      <c r="O455" s="104"/>
    </row>
    <row r="456">
      <c r="M456" s="104"/>
      <c r="O456" s="104"/>
    </row>
    <row r="457">
      <c r="M457" s="104"/>
      <c r="O457" s="104"/>
    </row>
    <row r="458">
      <c r="M458" s="104"/>
      <c r="O458" s="104"/>
    </row>
    <row r="459">
      <c r="M459" s="104"/>
      <c r="O459" s="104"/>
    </row>
    <row r="460">
      <c r="M460" s="104"/>
      <c r="O460" s="104"/>
    </row>
    <row r="461">
      <c r="M461" s="104"/>
      <c r="O461" s="104"/>
    </row>
    <row r="462">
      <c r="M462" s="104"/>
      <c r="O462" s="104"/>
    </row>
    <row r="463">
      <c r="M463" s="104"/>
      <c r="O463" s="104"/>
    </row>
    <row r="464">
      <c r="M464" s="104"/>
      <c r="O464" s="104"/>
    </row>
    <row r="465">
      <c r="M465" s="104"/>
      <c r="O465" s="104"/>
    </row>
    <row r="466">
      <c r="M466" s="104"/>
      <c r="O466" s="104"/>
    </row>
    <row r="467">
      <c r="M467" s="104"/>
      <c r="O467" s="104"/>
    </row>
    <row r="468">
      <c r="M468" s="104"/>
      <c r="O468" s="104"/>
    </row>
    <row r="469">
      <c r="M469" s="104"/>
      <c r="O469" s="104"/>
    </row>
    <row r="470">
      <c r="M470" s="104"/>
      <c r="O470" s="104"/>
    </row>
    <row r="471">
      <c r="M471" s="104"/>
      <c r="O471" s="104"/>
    </row>
    <row r="472">
      <c r="M472" s="104"/>
      <c r="O472" s="104"/>
    </row>
    <row r="473">
      <c r="M473" s="104"/>
      <c r="O473" s="104"/>
    </row>
    <row r="474">
      <c r="M474" s="104"/>
      <c r="O474" s="104"/>
    </row>
    <row r="475">
      <c r="M475" s="104"/>
      <c r="O475" s="104"/>
    </row>
    <row r="476">
      <c r="M476" s="104"/>
      <c r="O476" s="104"/>
    </row>
    <row r="477">
      <c r="M477" s="104"/>
      <c r="O477" s="104"/>
    </row>
    <row r="478">
      <c r="M478" s="104"/>
      <c r="O478" s="104"/>
    </row>
    <row r="479">
      <c r="M479" s="104"/>
      <c r="O479" s="104"/>
    </row>
    <row r="480">
      <c r="M480" s="104"/>
      <c r="O480" s="104"/>
    </row>
    <row r="481">
      <c r="M481" s="104"/>
      <c r="O481" s="104"/>
    </row>
    <row r="482">
      <c r="M482" s="104"/>
      <c r="O482" s="104"/>
    </row>
    <row r="483">
      <c r="M483" s="104"/>
      <c r="O483" s="104"/>
    </row>
    <row r="484">
      <c r="M484" s="104"/>
      <c r="O484" s="104"/>
    </row>
    <row r="485">
      <c r="M485" s="104"/>
      <c r="O485" s="104"/>
    </row>
    <row r="486">
      <c r="M486" s="104"/>
      <c r="O486" s="104"/>
    </row>
    <row r="487">
      <c r="M487" s="104"/>
      <c r="O487" s="104"/>
    </row>
    <row r="488">
      <c r="M488" s="104"/>
      <c r="O488" s="104"/>
    </row>
    <row r="489">
      <c r="M489" s="104"/>
      <c r="O489" s="104"/>
    </row>
    <row r="490">
      <c r="M490" s="104"/>
      <c r="O490" s="104"/>
    </row>
    <row r="491">
      <c r="M491" s="104"/>
      <c r="O491" s="104"/>
    </row>
    <row r="492">
      <c r="M492" s="104"/>
      <c r="O492" s="104"/>
    </row>
    <row r="493">
      <c r="M493" s="104"/>
      <c r="O493" s="104"/>
    </row>
    <row r="494">
      <c r="M494" s="104"/>
      <c r="O494" s="104"/>
    </row>
    <row r="495">
      <c r="M495" s="104"/>
      <c r="O495" s="104"/>
    </row>
    <row r="496">
      <c r="M496" s="104"/>
      <c r="O496" s="104"/>
    </row>
    <row r="497">
      <c r="M497" s="104"/>
      <c r="O497" s="104"/>
    </row>
    <row r="498">
      <c r="M498" s="104"/>
      <c r="O498" s="104"/>
    </row>
    <row r="499">
      <c r="M499" s="104"/>
      <c r="O499" s="104"/>
    </row>
    <row r="500">
      <c r="M500" s="104"/>
      <c r="O500" s="104"/>
    </row>
    <row r="501">
      <c r="M501" s="104"/>
      <c r="O501" s="104"/>
    </row>
    <row r="502">
      <c r="M502" s="104"/>
      <c r="O502" s="104"/>
    </row>
    <row r="503">
      <c r="M503" s="104"/>
      <c r="O503" s="104"/>
    </row>
    <row r="504">
      <c r="M504" s="104"/>
      <c r="O504" s="104"/>
    </row>
    <row r="505">
      <c r="M505" s="104"/>
      <c r="O505" s="104"/>
    </row>
    <row r="506">
      <c r="M506" s="104"/>
      <c r="O506" s="104"/>
    </row>
    <row r="507">
      <c r="M507" s="104"/>
      <c r="O507" s="104"/>
    </row>
    <row r="508">
      <c r="M508" s="104"/>
      <c r="O508" s="104"/>
    </row>
    <row r="509">
      <c r="M509" s="104"/>
      <c r="O509" s="104"/>
    </row>
    <row r="510">
      <c r="M510" s="104"/>
      <c r="O510" s="104"/>
    </row>
    <row r="511">
      <c r="M511" s="104"/>
      <c r="O511" s="104"/>
    </row>
    <row r="512">
      <c r="M512" s="104"/>
      <c r="O512" s="104"/>
    </row>
    <row r="513">
      <c r="M513" s="104"/>
      <c r="O513" s="104"/>
    </row>
    <row r="514">
      <c r="M514" s="104"/>
      <c r="O514" s="104"/>
    </row>
    <row r="515">
      <c r="M515" s="104"/>
      <c r="O515" s="104"/>
    </row>
    <row r="516">
      <c r="M516" s="104"/>
      <c r="O516" s="104"/>
    </row>
    <row r="517">
      <c r="M517" s="104"/>
      <c r="O517" s="104"/>
    </row>
    <row r="518">
      <c r="M518" s="104"/>
      <c r="O518" s="104"/>
    </row>
    <row r="519">
      <c r="M519" s="104"/>
      <c r="O519" s="104"/>
    </row>
    <row r="520">
      <c r="M520" s="104"/>
      <c r="O520" s="104"/>
    </row>
    <row r="521">
      <c r="M521" s="104"/>
      <c r="O521" s="104"/>
    </row>
    <row r="522">
      <c r="M522" s="104"/>
      <c r="O522" s="104"/>
    </row>
    <row r="523">
      <c r="M523" s="104"/>
      <c r="O523" s="104"/>
    </row>
    <row r="524">
      <c r="M524" s="104"/>
      <c r="O524" s="104"/>
    </row>
    <row r="525">
      <c r="M525" s="104"/>
      <c r="O525" s="104"/>
    </row>
    <row r="526">
      <c r="M526" s="104"/>
      <c r="O526" s="104"/>
    </row>
    <row r="527">
      <c r="M527" s="104"/>
      <c r="O527" s="104"/>
    </row>
    <row r="528">
      <c r="M528" s="104"/>
      <c r="O528" s="104"/>
    </row>
    <row r="529">
      <c r="M529" s="104"/>
      <c r="O529" s="104"/>
    </row>
    <row r="530">
      <c r="M530" s="104"/>
      <c r="O530" s="104"/>
    </row>
    <row r="531">
      <c r="M531" s="104"/>
      <c r="O531" s="104"/>
    </row>
    <row r="532">
      <c r="M532" s="104"/>
      <c r="O532" s="104"/>
    </row>
    <row r="533">
      <c r="M533" s="104"/>
      <c r="O533" s="104"/>
    </row>
    <row r="534">
      <c r="M534" s="104"/>
      <c r="O534" s="104"/>
    </row>
    <row r="535">
      <c r="M535" s="104"/>
      <c r="O535" s="104"/>
    </row>
    <row r="536">
      <c r="M536" s="104"/>
      <c r="O536" s="104"/>
    </row>
    <row r="537">
      <c r="M537" s="104"/>
      <c r="O537" s="104"/>
    </row>
    <row r="538">
      <c r="M538" s="104"/>
      <c r="O538" s="104"/>
    </row>
    <row r="539">
      <c r="M539" s="104"/>
      <c r="O539" s="104"/>
    </row>
    <row r="540">
      <c r="M540" s="104"/>
      <c r="O540" s="104"/>
    </row>
    <row r="541">
      <c r="M541" s="104"/>
      <c r="O541" s="104"/>
    </row>
    <row r="542">
      <c r="M542" s="104"/>
      <c r="O542" s="104"/>
    </row>
    <row r="543">
      <c r="M543" s="104"/>
      <c r="O543" s="104"/>
    </row>
    <row r="544">
      <c r="M544" s="104"/>
      <c r="O544" s="104"/>
    </row>
    <row r="545">
      <c r="M545" s="104"/>
      <c r="O545" s="104"/>
    </row>
    <row r="546">
      <c r="M546" s="104"/>
      <c r="O546" s="104"/>
    </row>
    <row r="547">
      <c r="M547" s="104"/>
      <c r="O547" s="104"/>
    </row>
    <row r="548">
      <c r="M548" s="104"/>
      <c r="O548" s="104"/>
    </row>
    <row r="549">
      <c r="M549" s="104"/>
      <c r="O549" s="104"/>
    </row>
    <row r="550">
      <c r="M550" s="104"/>
      <c r="O550" s="104"/>
    </row>
    <row r="551">
      <c r="M551" s="104"/>
      <c r="O551" s="104"/>
    </row>
    <row r="552">
      <c r="M552" s="104"/>
      <c r="O552" s="104"/>
    </row>
    <row r="553">
      <c r="M553" s="104"/>
      <c r="O553" s="104"/>
    </row>
    <row r="554">
      <c r="M554" s="104"/>
      <c r="O554" s="104"/>
    </row>
    <row r="555">
      <c r="M555" s="104"/>
      <c r="O555" s="104"/>
    </row>
    <row r="556">
      <c r="M556" s="104"/>
      <c r="O556" s="104"/>
    </row>
    <row r="557">
      <c r="M557" s="104"/>
      <c r="O557" s="104"/>
    </row>
    <row r="558">
      <c r="M558" s="104"/>
      <c r="O558" s="104"/>
    </row>
    <row r="559">
      <c r="M559" s="104"/>
      <c r="O559" s="104"/>
    </row>
    <row r="560">
      <c r="M560" s="104"/>
      <c r="O560" s="104"/>
    </row>
    <row r="561">
      <c r="M561" s="104"/>
      <c r="O561" s="104"/>
    </row>
    <row r="562">
      <c r="M562" s="104"/>
      <c r="O562" s="104"/>
    </row>
    <row r="563">
      <c r="M563" s="104"/>
      <c r="O563" s="104"/>
    </row>
    <row r="564">
      <c r="M564" s="104"/>
      <c r="O564" s="104"/>
    </row>
    <row r="565">
      <c r="M565" s="104"/>
      <c r="O565" s="104"/>
    </row>
    <row r="566">
      <c r="M566" s="104"/>
      <c r="O566" s="104"/>
    </row>
    <row r="567">
      <c r="M567" s="104"/>
      <c r="O567" s="104"/>
    </row>
    <row r="568">
      <c r="M568" s="104"/>
      <c r="O568" s="104"/>
    </row>
    <row r="569">
      <c r="M569" s="104"/>
      <c r="O569" s="104"/>
    </row>
    <row r="570">
      <c r="M570" s="104"/>
      <c r="O570" s="104"/>
    </row>
    <row r="571">
      <c r="M571" s="104"/>
      <c r="O571" s="104"/>
    </row>
    <row r="572">
      <c r="M572" s="104"/>
      <c r="O572" s="104"/>
    </row>
    <row r="573">
      <c r="M573" s="104"/>
      <c r="O573" s="104"/>
    </row>
    <row r="574">
      <c r="M574" s="104"/>
      <c r="O574" s="104"/>
    </row>
    <row r="575">
      <c r="M575" s="104"/>
      <c r="O575" s="104"/>
    </row>
    <row r="576">
      <c r="M576" s="104"/>
      <c r="O576" s="104"/>
    </row>
    <row r="577">
      <c r="M577" s="104"/>
      <c r="O577" s="104"/>
    </row>
    <row r="578">
      <c r="M578" s="104"/>
      <c r="O578" s="104"/>
    </row>
    <row r="579">
      <c r="M579" s="104"/>
      <c r="O579" s="104"/>
    </row>
    <row r="580">
      <c r="M580" s="104"/>
      <c r="O580" s="104"/>
    </row>
    <row r="581">
      <c r="M581" s="104"/>
      <c r="O581" s="104"/>
    </row>
    <row r="582">
      <c r="M582" s="104"/>
      <c r="O582" s="104"/>
    </row>
    <row r="583">
      <c r="M583" s="104"/>
      <c r="O583" s="104"/>
    </row>
    <row r="584">
      <c r="M584" s="104"/>
      <c r="O584" s="104"/>
    </row>
    <row r="585">
      <c r="M585" s="104"/>
      <c r="O585" s="104"/>
    </row>
    <row r="586">
      <c r="M586" s="104"/>
      <c r="O586" s="104"/>
    </row>
    <row r="587">
      <c r="M587" s="104"/>
      <c r="O587" s="104"/>
    </row>
    <row r="588">
      <c r="M588" s="104"/>
      <c r="O588" s="104"/>
    </row>
    <row r="589">
      <c r="M589" s="104"/>
      <c r="O589" s="104"/>
    </row>
    <row r="590">
      <c r="M590" s="104"/>
      <c r="O590" s="104"/>
    </row>
    <row r="591">
      <c r="M591" s="104"/>
      <c r="O591" s="104"/>
    </row>
    <row r="592">
      <c r="M592" s="104"/>
      <c r="O592" s="104"/>
    </row>
    <row r="593">
      <c r="M593" s="104"/>
      <c r="O593" s="104"/>
    </row>
    <row r="594">
      <c r="M594" s="104"/>
      <c r="O594" s="104"/>
    </row>
    <row r="595">
      <c r="M595" s="104"/>
      <c r="O595" s="104"/>
    </row>
    <row r="596">
      <c r="M596" s="104"/>
      <c r="O596" s="104"/>
    </row>
    <row r="597">
      <c r="M597" s="104"/>
      <c r="O597" s="104"/>
    </row>
    <row r="598">
      <c r="M598" s="104"/>
      <c r="O598" s="104"/>
    </row>
    <row r="599">
      <c r="M599" s="104"/>
      <c r="O599" s="104"/>
    </row>
    <row r="600">
      <c r="M600" s="104"/>
      <c r="O600" s="104"/>
    </row>
    <row r="601">
      <c r="M601" s="104"/>
      <c r="O601" s="104"/>
    </row>
    <row r="602">
      <c r="M602" s="104"/>
      <c r="O602" s="104"/>
    </row>
    <row r="603">
      <c r="M603" s="104"/>
      <c r="O603" s="104"/>
    </row>
    <row r="604">
      <c r="M604" s="104"/>
      <c r="O604" s="104"/>
    </row>
    <row r="605">
      <c r="M605" s="104"/>
      <c r="O605" s="104"/>
    </row>
    <row r="606">
      <c r="M606" s="104"/>
      <c r="O606" s="104"/>
    </row>
    <row r="607">
      <c r="M607" s="104"/>
      <c r="O607" s="104"/>
    </row>
    <row r="608">
      <c r="M608" s="104"/>
      <c r="O608" s="104"/>
    </row>
    <row r="609">
      <c r="M609" s="104"/>
      <c r="O609" s="104"/>
    </row>
    <row r="610">
      <c r="M610" s="104"/>
      <c r="O610" s="104"/>
    </row>
    <row r="611">
      <c r="M611" s="104"/>
      <c r="O611" s="104"/>
    </row>
    <row r="612">
      <c r="M612" s="104"/>
      <c r="O612" s="104"/>
    </row>
    <row r="613">
      <c r="M613" s="104"/>
      <c r="O613" s="104"/>
    </row>
    <row r="614">
      <c r="M614" s="104"/>
      <c r="O614" s="104"/>
    </row>
    <row r="615">
      <c r="M615" s="104"/>
      <c r="O615" s="104"/>
    </row>
    <row r="616">
      <c r="M616" s="104"/>
      <c r="O616" s="104"/>
    </row>
    <row r="617">
      <c r="M617" s="104"/>
      <c r="O617" s="104"/>
    </row>
    <row r="618">
      <c r="M618" s="104"/>
      <c r="O618" s="104"/>
    </row>
    <row r="619">
      <c r="M619" s="104"/>
      <c r="O619" s="104"/>
    </row>
    <row r="620">
      <c r="M620" s="104"/>
      <c r="O620" s="104"/>
    </row>
    <row r="621">
      <c r="M621" s="104"/>
      <c r="O621" s="104"/>
    </row>
    <row r="622">
      <c r="M622" s="104"/>
      <c r="O622" s="104"/>
    </row>
    <row r="623">
      <c r="M623" s="104"/>
      <c r="O623" s="104"/>
    </row>
    <row r="624">
      <c r="M624" s="104"/>
      <c r="O624" s="104"/>
    </row>
    <row r="625">
      <c r="M625" s="104"/>
      <c r="O625" s="104"/>
    </row>
    <row r="626">
      <c r="M626" s="104"/>
      <c r="O626" s="104"/>
    </row>
    <row r="627">
      <c r="M627" s="104"/>
      <c r="O627" s="104"/>
    </row>
    <row r="628">
      <c r="M628" s="104"/>
      <c r="O628" s="104"/>
    </row>
    <row r="629">
      <c r="M629" s="104"/>
      <c r="O629" s="104"/>
    </row>
    <row r="630">
      <c r="M630" s="104"/>
      <c r="O630" s="104"/>
    </row>
    <row r="631">
      <c r="M631" s="104"/>
      <c r="O631" s="104"/>
    </row>
    <row r="632">
      <c r="M632" s="104"/>
      <c r="O632" s="104"/>
    </row>
    <row r="633">
      <c r="M633" s="104"/>
      <c r="O633" s="104"/>
    </row>
    <row r="634">
      <c r="M634" s="104"/>
      <c r="O634" s="104"/>
    </row>
    <row r="635">
      <c r="M635" s="104"/>
      <c r="O635" s="104"/>
    </row>
    <row r="636">
      <c r="M636" s="104"/>
      <c r="O636" s="104"/>
    </row>
    <row r="637">
      <c r="M637" s="104"/>
      <c r="O637" s="104"/>
    </row>
    <row r="638">
      <c r="M638" s="104"/>
      <c r="O638" s="104"/>
    </row>
    <row r="639">
      <c r="M639" s="104"/>
      <c r="O639" s="104"/>
    </row>
    <row r="640">
      <c r="M640" s="104"/>
      <c r="O640" s="104"/>
    </row>
    <row r="641">
      <c r="M641" s="104"/>
      <c r="O641" s="104"/>
    </row>
    <row r="642">
      <c r="M642" s="104"/>
      <c r="O642" s="104"/>
    </row>
    <row r="643">
      <c r="M643" s="104"/>
      <c r="O643" s="104"/>
    </row>
    <row r="644">
      <c r="M644" s="104"/>
      <c r="O644" s="104"/>
    </row>
    <row r="645">
      <c r="M645" s="104"/>
      <c r="O645" s="104"/>
    </row>
    <row r="646">
      <c r="M646" s="104"/>
      <c r="O646" s="104"/>
    </row>
    <row r="647">
      <c r="M647" s="104"/>
      <c r="O647" s="104"/>
    </row>
    <row r="648">
      <c r="M648" s="104"/>
      <c r="O648" s="104"/>
    </row>
    <row r="649">
      <c r="M649" s="104"/>
      <c r="O649" s="104"/>
    </row>
    <row r="650">
      <c r="M650" s="104"/>
      <c r="O650" s="104"/>
    </row>
    <row r="651">
      <c r="M651" s="104"/>
      <c r="O651" s="104"/>
    </row>
    <row r="652">
      <c r="M652" s="104"/>
      <c r="O652" s="104"/>
    </row>
    <row r="653">
      <c r="M653" s="104"/>
      <c r="O653" s="104"/>
    </row>
    <row r="654">
      <c r="M654" s="104"/>
      <c r="O654" s="104"/>
    </row>
    <row r="655">
      <c r="M655" s="104"/>
      <c r="O655" s="104"/>
    </row>
    <row r="656">
      <c r="M656" s="104"/>
      <c r="O656" s="104"/>
    </row>
    <row r="657">
      <c r="M657" s="104"/>
      <c r="O657" s="104"/>
    </row>
    <row r="658">
      <c r="M658" s="104"/>
      <c r="O658" s="104"/>
    </row>
    <row r="659">
      <c r="M659" s="104"/>
      <c r="O659" s="104"/>
    </row>
    <row r="660">
      <c r="M660" s="104"/>
      <c r="O660" s="104"/>
    </row>
    <row r="661">
      <c r="M661" s="104"/>
      <c r="O661" s="104"/>
    </row>
    <row r="662">
      <c r="M662" s="104"/>
      <c r="O662" s="104"/>
    </row>
    <row r="663">
      <c r="M663" s="104"/>
      <c r="O663" s="104"/>
    </row>
    <row r="664">
      <c r="M664" s="104"/>
      <c r="O664" s="104"/>
    </row>
    <row r="665">
      <c r="M665" s="104"/>
      <c r="O665" s="104"/>
    </row>
    <row r="666">
      <c r="M666" s="104"/>
      <c r="O666" s="104"/>
    </row>
    <row r="667">
      <c r="M667" s="104"/>
      <c r="O667" s="104"/>
    </row>
    <row r="668">
      <c r="M668" s="104"/>
      <c r="O668" s="104"/>
    </row>
    <row r="669">
      <c r="M669" s="104"/>
      <c r="O669" s="104"/>
    </row>
    <row r="670">
      <c r="M670" s="104"/>
      <c r="O670" s="104"/>
    </row>
    <row r="671">
      <c r="M671" s="104"/>
      <c r="O671" s="104"/>
    </row>
    <row r="672">
      <c r="M672" s="104"/>
      <c r="O672" s="104"/>
    </row>
    <row r="673">
      <c r="M673" s="104"/>
      <c r="O673" s="104"/>
    </row>
    <row r="674">
      <c r="M674" s="104"/>
      <c r="O674" s="104"/>
    </row>
    <row r="675">
      <c r="M675" s="104"/>
      <c r="O675" s="104"/>
    </row>
    <row r="676">
      <c r="M676" s="104"/>
      <c r="O676" s="104"/>
    </row>
    <row r="677">
      <c r="M677" s="104"/>
      <c r="O677" s="104"/>
    </row>
    <row r="678">
      <c r="M678" s="104"/>
      <c r="O678" s="104"/>
    </row>
    <row r="679">
      <c r="M679" s="104"/>
      <c r="O679" s="104"/>
    </row>
    <row r="680">
      <c r="M680" s="104"/>
      <c r="O680" s="104"/>
    </row>
    <row r="681">
      <c r="M681" s="104"/>
      <c r="O681" s="104"/>
    </row>
    <row r="682">
      <c r="M682" s="104"/>
      <c r="O682" s="104"/>
    </row>
    <row r="683">
      <c r="M683" s="104"/>
      <c r="O683" s="104"/>
    </row>
    <row r="684">
      <c r="M684" s="104"/>
      <c r="O684" s="104"/>
    </row>
    <row r="685">
      <c r="M685" s="104"/>
      <c r="O685" s="104"/>
    </row>
    <row r="686">
      <c r="M686" s="104"/>
      <c r="O686" s="104"/>
    </row>
    <row r="687">
      <c r="M687" s="104"/>
      <c r="O687" s="104"/>
    </row>
    <row r="688">
      <c r="M688" s="104"/>
      <c r="O688" s="104"/>
    </row>
    <row r="689">
      <c r="M689" s="104"/>
      <c r="O689" s="104"/>
    </row>
    <row r="690">
      <c r="M690" s="104"/>
      <c r="O690" s="104"/>
    </row>
    <row r="691">
      <c r="M691" s="104"/>
      <c r="O691" s="104"/>
    </row>
    <row r="692">
      <c r="M692" s="104"/>
      <c r="O692" s="104"/>
    </row>
    <row r="693">
      <c r="M693" s="104"/>
      <c r="O693" s="104"/>
    </row>
    <row r="694">
      <c r="M694" s="104"/>
      <c r="O694" s="104"/>
    </row>
    <row r="695">
      <c r="M695" s="104"/>
      <c r="O695" s="104"/>
    </row>
    <row r="696">
      <c r="M696" s="104"/>
      <c r="O696" s="104"/>
    </row>
    <row r="697">
      <c r="M697" s="104"/>
      <c r="O697" s="104"/>
    </row>
    <row r="698">
      <c r="M698" s="104"/>
      <c r="O698" s="104"/>
    </row>
    <row r="699">
      <c r="M699" s="104"/>
      <c r="O699" s="104"/>
    </row>
    <row r="700">
      <c r="M700" s="104"/>
      <c r="O700" s="104"/>
    </row>
    <row r="701">
      <c r="M701" s="104"/>
      <c r="O701" s="104"/>
    </row>
    <row r="702">
      <c r="M702" s="104"/>
      <c r="O702" s="104"/>
    </row>
    <row r="703">
      <c r="M703" s="104"/>
      <c r="O703" s="104"/>
    </row>
    <row r="704">
      <c r="M704" s="104"/>
      <c r="O704" s="104"/>
    </row>
    <row r="705">
      <c r="M705" s="104"/>
      <c r="O705" s="104"/>
    </row>
    <row r="706">
      <c r="M706" s="104"/>
      <c r="O706" s="104"/>
    </row>
    <row r="707">
      <c r="M707" s="104"/>
      <c r="O707" s="104"/>
    </row>
    <row r="708">
      <c r="M708" s="104"/>
      <c r="O708" s="104"/>
    </row>
    <row r="709">
      <c r="M709" s="104"/>
      <c r="O709" s="104"/>
    </row>
    <row r="710">
      <c r="M710" s="104"/>
      <c r="O710" s="104"/>
    </row>
    <row r="711">
      <c r="M711" s="104"/>
      <c r="O711" s="104"/>
    </row>
    <row r="712">
      <c r="M712" s="104"/>
      <c r="O712" s="104"/>
    </row>
    <row r="713">
      <c r="M713" s="104"/>
      <c r="O713" s="104"/>
    </row>
    <row r="714">
      <c r="M714" s="104"/>
      <c r="O714" s="104"/>
    </row>
    <row r="715">
      <c r="M715" s="104"/>
      <c r="O715" s="104"/>
    </row>
    <row r="716">
      <c r="M716" s="104"/>
      <c r="O716" s="104"/>
    </row>
    <row r="717">
      <c r="M717" s="104"/>
      <c r="O717" s="104"/>
    </row>
    <row r="718">
      <c r="M718" s="104"/>
      <c r="O718" s="104"/>
    </row>
    <row r="719">
      <c r="M719" s="104"/>
      <c r="O719" s="104"/>
    </row>
    <row r="720">
      <c r="M720" s="104"/>
      <c r="O720" s="104"/>
    </row>
    <row r="721">
      <c r="M721" s="104"/>
      <c r="O721" s="104"/>
    </row>
    <row r="722">
      <c r="M722" s="104"/>
      <c r="O722" s="104"/>
    </row>
    <row r="723">
      <c r="M723" s="104"/>
      <c r="O723" s="104"/>
    </row>
    <row r="724">
      <c r="M724" s="104"/>
      <c r="O724" s="104"/>
    </row>
    <row r="725">
      <c r="M725" s="104"/>
      <c r="O725" s="104"/>
    </row>
    <row r="726">
      <c r="M726" s="104"/>
      <c r="O726" s="104"/>
    </row>
    <row r="727">
      <c r="M727" s="104"/>
      <c r="O727" s="104"/>
    </row>
    <row r="728">
      <c r="M728" s="104"/>
      <c r="O728" s="104"/>
    </row>
    <row r="729">
      <c r="M729" s="104"/>
      <c r="O729" s="104"/>
    </row>
    <row r="730">
      <c r="M730" s="104"/>
      <c r="O730" s="104"/>
    </row>
    <row r="731">
      <c r="M731" s="104"/>
      <c r="O731" s="104"/>
    </row>
    <row r="732">
      <c r="M732" s="104"/>
      <c r="O732" s="104"/>
    </row>
    <row r="733">
      <c r="M733" s="104"/>
      <c r="O733" s="104"/>
    </row>
    <row r="734">
      <c r="M734" s="104"/>
      <c r="O734" s="104"/>
    </row>
    <row r="735">
      <c r="M735" s="104"/>
      <c r="O735" s="104"/>
    </row>
    <row r="736">
      <c r="M736" s="104"/>
      <c r="O736" s="104"/>
    </row>
    <row r="737">
      <c r="M737" s="104"/>
      <c r="O737" s="104"/>
    </row>
    <row r="738">
      <c r="M738" s="104"/>
      <c r="O738" s="104"/>
    </row>
    <row r="739">
      <c r="M739" s="104"/>
      <c r="O739" s="104"/>
    </row>
    <row r="740">
      <c r="M740" s="104"/>
      <c r="O740" s="104"/>
    </row>
    <row r="741">
      <c r="M741" s="104"/>
      <c r="O741" s="104"/>
    </row>
    <row r="742">
      <c r="M742" s="104"/>
      <c r="O742" s="104"/>
    </row>
    <row r="743">
      <c r="M743" s="104"/>
      <c r="O743" s="104"/>
    </row>
    <row r="744">
      <c r="M744" s="104"/>
      <c r="O744" s="104"/>
    </row>
    <row r="745">
      <c r="M745" s="104"/>
      <c r="O745" s="104"/>
    </row>
    <row r="746">
      <c r="M746" s="104"/>
      <c r="O746" s="104"/>
    </row>
    <row r="747">
      <c r="M747" s="104"/>
      <c r="O747" s="104"/>
    </row>
    <row r="748">
      <c r="M748" s="104"/>
      <c r="O748" s="104"/>
    </row>
    <row r="749">
      <c r="M749" s="104"/>
      <c r="O749" s="104"/>
    </row>
    <row r="750">
      <c r="M750" s="104"/>
      <c r="O750" s="104"/>
    </row>
    <row r="751">
      <c r="M751" s="104"/>
      <c r="O751" s="104"/>
    </row>
    <row r="752">
      <c r="M752" s="104"/>
      <c r="O752" s="104"/>
    </row>
    <row r="753">
      <c r="M753" s="104"/>
      <c r="O753" s="104"/>
    </row>
    <row r="754">
      <c r="M754" s="104"/>
      <c r="O754" s="104"/>
    </row>
    <row r="755">
      <c r="M755" s="104"/>
      <c r="O755" s="104"/>
    </row>
    <row r="756">
      <c r="M756" s="104"/>
      <c r="O756" s="104"/>
    </row>
    <row r="757">
      <c r="M757" s="104"/>
      <c r="O757" s="104"/>
    </row>
    <row r="758">
      <c r="M758" s="104"/>
      <c r="O758" s="104"/>
    </row>
    <row r="759">
      <c r="M759" s="104"/>
      <c r="O759" s="104"/>
    </row>
    <row r="760">
      <c r="M760" s="104"/>
      <c r="O760" s="104"/>
    </row>
    <row r="761">
      <c r="M761" s="104"/>
      <c r="O761" s="104"/>
    </row>
    <row r="762">
      <c r="M762" s="104"/>
      <c r="O762" s="104"/>
    </row>
    <row r="763">
      <c r="M763" s="104"/>
      <c r="O763" s="104"/>
    </row>
    <row r="764">
      <c r="M764" s="104"/>
      <c r="O764" s="104"/>
    </row>
    <row r="765">
      <c r="M765" s="104"/>
      <c r="O765" s="104"/>
    </row>
    <row r="766">
      <c r="M766" s="104"/>
      <c r="O766" s="104"/>
    </row>
    <row r="767">
      <c r="M767" s="104"/>
      <c r="O767" s="104"/>
    </row>
    <row r="768">
      <c r="M768" s="104"/>
      <c r="O768" s="104"/>
    </row>
    <row r="769">
      <c r="M769" s="104"/>
      <c r="O769" s="104"/>
    </row>
    <row r="770">
      <c r="M770" s="104"/>
      <c r="O770" s="104"/>
    </row>
    <row r="771">
      <c r="M771" s="104"/>
      <c r="O771" s="104"/>
    </row>
    <row r="772">
      <c r="M772" s="104"/>
      <c r="O772" s="104"/>
    </row>
    <row r="773">
      <c r="M773" s="104"/>
      <c r="O773" s="104"/>
    </row>
    <row r="774">
      <c r="M774" s="104"/>
      <c r="O774" s="104"/>
    </row>
    <row r="775">
      <c r="M775" s="104"/>
      <c r="O775" s="104"/>
    </row>
    <row r="776">
      <c r="M776" s="104"/>
      <c r="O776" s="104"/>
    </row>
    <row r="777">
      <c r="M777" s="104"/>
      <c r="O777" s="104"/>
    </row>
    <row r="778">
      <c r="M778" s="104"/>
      <c r="O778" s="104"/>
    </row>
    <row r="779">
      <c r="M779" s="104"/>
      <c r="O779" s="104"/>
    </row>
    <row r="780">
      <c r="M780" s="104"/>
      <c r="O780" s="104"/>
    </row>
    <row r="781">
      <c r="M781" s="104"/>
      <c r="O781" s="104"/>
    </row>
    <row r="782">
      <c r="M782" s="104"/>
      <c r="O782" s="104"/>
    </row>
    <row r="783">
      <c r="M783" s="104"/>
      <c r="O783" s="104"/>
    </row>
    <row r="784">
      <c r="M784" s="104"/>
      <c r="O784" s="104"/>
    </row>
    <row r="785">
      <c r="M785" s="104"/>
      <c r="O785" s="104"/>
    </row>
    <row r="786">
      <c r="M786" s="104"/>
      <c r="O786" s="104"/>
    </row>
    <row r="787">
      <c r="M787" s="104"/>
      <c r="O787" s="104"/>
    </row>
    <row r="788">
      <c r="M788" s="104"/>
      <c r="O788" s="104"/>
    </row>
    <row r="789">
      <c r="M789" s="104"/>
      <c r="O789" s="104"/>
    </row>
    <row r="790">
      <c r="M790" s="104"/>
      <c r="O790" s="104"/>
    </row>
    <row r="791">
      <c r="M791" s="104"/>
      <c r="O791" s="104"/>
    </row>
    <row r="792">
      <c r="M792" s="104"/>
      <c r="O792" s="104"/>
    </row>
    <row r="793">
      <c r="M793" s="104"/>
      <c r="O793" s="104"/>
    </row>
    <row r="794">
      <c r="M794" s="104"/>
      <c r="O794" s="104"/>
    </row>
    <row r="795">
      <c r="M795" s="104"/>
      <c r="O795" s="104"/>
    </row>
    <row r="796">
      <c r="M796" s="104"/>
      <c r="O796" s="104"/>
    </row>
    <row r="797">
      <c r="M797" s="104"/>
      <c r="O797" s="104"/>
    </row>
    <row r="798">
      <c r="M798" s="104"/>
      <c r="O798" s="104"/>
    </row>
    <row r="799">
      <c r="M799" s="104"/>
      <c r="O799" s="104"/>
    </row>
    <row r="800">
      <c r="M800" s="104"/>
      <c r="O800" s="104"/>
    </row>
    <row r="801">
      <c r="M801" s="104"/>
      <c r="O801" s="104"/>
    </row>
    <row r="802">
      <c r="M802" s="104"/>
      <c r="O802" s="104"/>
    </row>
    <row r="803">
      <c r="M803" s="104"/>
      <c r="O803" s="104"/>
    </row>
    <row r="804">
      <c r="M804" s="104"/>
      <c r="O804" s="104"/>
    </row>
    <row r="805">
      <c r="M805" s="104"/>
      <c r="O805" s="104"/>
    </row>
    <row r="806">
      <c r="M806" s="104"/>
      <c r="O806" s="104"/>
    </row>
    <row r="807">
      <c r="M807" s="104"/>
      <c r="O807" s="104"/>
    </row>
    <row r="808">
      <c r="M808" s="104"/>
      <c r="O808" s="104"/>
    </row>
    <row r="809">
      <c r="M809" s="104"/>
      <c r="O809" s="104"/>
    </row>
    <row r="810">
      <c r="M810" s="104"/>
      <c r="O810" s="104"/>
    </row>
    <row r="811">
      <c r="M811" s="104"/>
      <c r="O811" s="104"/>
    </row>
    <row r="812">
      <c r="M812" s="104"/>
      <c r="O812" s="104"/>
    </row>
    <row r="813">
      <c r="M813" s="104"/>
      <c r="O813" s="104"/>
    </row>
    <row r="814">
      <c r="M814" s="104"/>
      <c r="O814" s="104"/>
    </row>
    <row r="815">
      <c r="M815" s="104"/>
      <c r="O815" s="104"/>
    </row>
    <row r="816">
      <c r="M816" s="104"/>
      <c r="O816" s="104"/>
    </row>
    <row r="817">
      <c r="M817" s="104"/>
      <c r="O817" s="104"/>
    </row>
    <row r="818">
      <c r="M818" s="104"/>
      <c r="O818" s="104"/>
    </row>
    <row r="819">
      <c r="M819" s="104"/>
      <c r="O819" s="104"/>
    </row>
    <row r="820">
      <c r="M820" s="104"/>
      <c r="O820" s="104"/>
    </row>
    <row r="821">
      <c r="M821" s="104"/>
      <c r="O821" s="104"/>
    </row>
    <row r="822">
      <c r="M822" s="104"/>
      <c r="O822" s="104"/>
    </row>
    <row r="823">
      <c r="M823" s="104"/>
      <c r="O823" s="104"/>
    </row>
    <row r="824">
      <c r="M824" s="104"/>
      <c r="O824" s="104"/>
    </row>
    <row r="825">
      <c r="M825" s="104"/>
      <c r="O825" s="104"/>
    </row>
    <row r="826">
      <c r="M826" s="104"/>
      <c r="O826" s="104"/>
    </row>
    <row r="827">
      <c r="M827" s="104"/>
      <c r="O827" s="104"/>
    </row>
    <row r="828">
      <c r="M828" s="104"/>
      <c r="O828" s="104"/>
    </row>
    <row r="829">
      <c r="M829" s="104"/>
      <c r="O829" s="104"/>
    </row>
    <row r="830">
      <c r="M830" s="104"/>
      <c r="O830" s="104"/>
    </row>
    <row r="831">
      <c r="M831" s="104"/>
      <c r="O831" s="104"/>
    </row>
    <row r="832">
      <c r="M832" s="104"/>
      <c r="O832" s="104"/>
    </row>
    <row r="833">
      <c r="M833" s="104"/>
      <c r="O833" s="104"/>
    </row>
    <row r="834">
      <c r="M834" s="104"/>
      <c r="O834" s="104"/>
    </row>
    <row r="835">
      <c r="M835" s="104"/>
      <c r="O835" s="104"/>
    </row>
    <row r="836">
      <c r="M836" s="104"/>
      <c r="O836" s="104"/>
    </row>
    <row r="837">
      <c r="M837" s="104"/>
      <c r="O837" s="104"/>
    </row>
    <row r="838">
      <c r="M838" s="104"/>
      <c r="O838" s="104"/>
    </row>
    <row r="839">
      <c r="M839" s="104"/>
      <c r="O839" s="104"/>
    </row>
    <row r="840">
      <c r="M840" s="104"/>
      <c r="O840" s="104"/>
    </row>
    <row r="841">
      <c r="M841" s="104"/>
      <c r="O841" s="104"/>
    </row>
    <row r="842">
      <c r="M842" s="104"/>
      <c r="O842" s="104"/>
    </row>
    <row r="843">
      <c r="M843" s="104"/>
      <c r="O843" s="104"/>
    </row>
    <row r="844">
      <c r="M844" s="104"/>
      <c r="O844" s="104"/>
    </row>
    <row r="845">
      <c r="M845" s="104"/>
      <c r="O845" s="104"/>
    </row>
    <row r="846">
      <c r="M846" s="104"/>
      <c r="O846" s="104"/>
    </row>
    <row r="847">
      <c r="M847" s="104"/>
      <c r="O847" s="104"/>
    </row>
    <row r="848">
      <c r="M848" s="104"/>
      <c r="O848" s="104"/>
    </row>
    <row r="849">
      <c r="M849" s="104"/>
      <c r="O849" s="104"/>
    </row>
    <row r="850">
      <c r="M850" s="104"/>
      <c r="O850" s="104"/>
    </row>
    <row r="851">
      <c r="M851" s="104"/>
      <c r="O851" s="104"/>
    </row>
    <row r="852">
      <c r="M852" s="104"/>
      <c r="O852" s="104"/>
    </row>
    <row r="853">
      <c r="M853" s="104"/>
      <c r="O853" s="104"/>
    </row>
    <row r="854">
      <c r="M854" s="104"/>
      <c r="O854" s="104"/>
    </row>
    <row r="855">
      <c r="M855" s="104"/>
      <c r="O855" s="104"/>
    </row>
    <row r="856">
      <c r="M856" s="104"/>
      <c r="O856" s="104"/>
    </row>
    <row r="857">
      <c r="M857" s="104"/>
      <c r="O857" s="104"/>
    </row>
    <row r="858">
      <c r="M858" s="104"/>
      <c r="O858" s="104"/>
    </row>
    <row r="859">
      <c r="M859" s="104"/>
      <c r="O859" s="104"/>
    </row>
    <row r="860">
      <c r="M860" s="104"/>
      <c r="O860" s="104"/>
    </row>
    <row r="861">
      <c r="M861" s="104"/>
      <c r="O861" s="104"/>
    </row>
    <row r="862">
      <c r="M862" s="104"/>
      <c r="O862" s="104"/>
    </row>
    <row r="863">
      <c r="M863" s="104"/>
      <c r="O863" s="104"/>
    </row>
    <row r="864">
      <c r="M864" s="104"/>
      <c r="O864" s="104"/>
    </row>
    <row r="865">
      <c r="M865" s="104"/>
      <c r="O865" s="104"/>
    </row>
    <row r="866">
      <c r="M866" s="104"/>
      <c r="O866" s="104"/>
    </row>
    <row r="867">
      <c r="M867" s="104"/>
      <c r="O867" s="104"/>
    </row>
    <row r="868">
      <c r="M868" s="104"/>
      <c r="O868" s="104"/>
    </row>
    <row r="869">
      <c r="M869" s="104"/>
      <c r="O869" s="104"/>
    </row>
    <row r="870">
      <c r="M870" s="104"/>
      <c r="O870" s="104"/>
    </row>
    <row r="871">
      <c r="M871" s="104"/>
      <c r="O871" s="104"/>
    </row>
    <row r="872">
      <c r="M872" s="104"/>
      <c r="O872" s="104"/>
    </row>
    <row r="873">
      <c r="M873" s="104"/>
      <c r="O873" s="104"/>
    </row>
    <row r="874">
      <c r="M874" s="104"/>
      <c r="O874" s="104"/>
    </row>
    <row r="875">
      <c r="M875" s="104"/>
      <c r="O875" s="104"/>
    </row>
    <row r="876">
      <c r="M876" s="104"/>
      <c r="O876" s="104"/>
    </row>
    <row r="877">
      <c r="M877" s="104"/>
      <c r="O877" s="104"/>
    </row>
    <row r="878">
      <c r="M878" s="104"/>
      <c r="O878" s="104"/>
    </row>
    <row r="879">
      <c r="M879" s="104"/>
      <c r="O879" s="104"/>
    </row>
    <row r="880">
      <c r="M880" s="104"/>
      <c r="O880" s="104"/>
    </row>
    <row r="881">
      <c r="M881" s="104"/>
      <c r="O881" s="104"/>
    </row>
    <row r="882">
      <c r="M882" s="104"/>
      <c r="O882" s="104"/>
    </row>
    <row r="883">
      <c r="M883" s="104"/>
      <c r="O883" s="104"/>
    </row>
    <row r="884">
      <c r="M884" s="104"/>
      <c r="O884" s="104"/>
    </row>
    <row r="885">
      <c r="M885" s="104"/>
      <c r="O885" s="104"/>
    </row>
    <row r="886">
      <c r="M886" s="104"/>
      <c r="O886" s="104"/>
    </row>
    <row r="887">
      <c r="M887" s="104"/>
      <c r="O887" s="104"/>
    </row>
    <row r="888">
      <c r="M888" s="104"/>
      <c r="O888" s="104"/>
    </row>
    <row r="889">
      <c r="M889" s="104"/>
      <c r="O889" s="104"/>
    </row>
    <row r="890">
      <c r="M890" s="104"/>
      <c r="O890" s="104"/>
    </row>
    <row r="891">
      <c r="M891" s="104"/>
      <c r="O891" s="104"/>
    </row>
    <row r="892">
      <c r="M892" s="104"/>
      <c r="O892" s="104"/>
    </row>
    <row r="893">
      <c r="M893" s="104"/>
      <c r="O893" s="104"/>
    </row>
    <row r="894">
      <c r="M894" s="104"/>
      <c r="O894" s="104"/>
    </row>
    <row r="895">
      <c r="M895" s="104"/>
      <c r="O895" s="104"/>
    </row>
    <row r="896">
      <c r="M896" s="104"/>
      <c r="O896" s="104"/>
    </row>
    <row r="897">
      <c r="M897" s="104"/>
      <c r="O897" s="104"/>
    </row>
    <row r="898">
      <c r="M898" s="104"/>
      <c r="O898" s="104"/>
    </row>
    <row r="899">
      <c r="M899" s="104"/>
      <c r="O899" s="104"/>
    </row>
    <row r="900">
      <c r="M900" s="104"/>
      <c r="O900" s="104"/>
    </row>
    <row r="901">
      <c r="M901" s="104"/>
      <c r="O901" s="104"/>
    </row>
    <row r="902">
      <c r="M902" s="104"/>
      <c r="O902" s="104"/>
    </row>
    <row r="903">
      <c r="M903" s="104"/>
      <c r="O903" s="104"/>
    </row>
    <row r="904">
      <c r="M904" s="104"/>
      <c r="O904" s="104"/>
    </row>
    <row r="905">
      <c r="M905" s="104"/>
      <c r="O905" s="104"/>
    </row>
    <row r="906">
      <c r="M906" s="104"/>
      <c r="O906" s="104"/>
    </row>
    <row r="907">
      <c r="M907" s="104"/>
      <c r="O907" s="104"/>
    </row>
    <row r="908">
      <c r="M908" s="104"/>
      <c r="O908" s="104"/>
    </row>
    <row r="909">
      <c r="M909" s="104"/>
      <c r="O909" s="104"/>
    </row>
    <row r="910">
      <c r="M910" s="104"/>
      <c r="O910" s="104"/>
    </row>
    <row r="911">
      <c r="M911" s="104"/>
      <c r="O911" s="104"/>
    </row>
    <row r="912">
      <c r="M912" s="104"/>
      <c r="O912" s="104"/>
    </row>
    <row r="913">
      <c r="M913" s="104"/>
      <c r="O913" s="104"/>
    </row>
    <row r="914">
      <c r="M914" s="104"/>
      <c r="O914" s="104"/>
    </row>
    <row r="915">
      <c r="M915" s="104"/>
      <c r="O915" s="104"/>
    </row>
    <row r="916">
      <c r="M916" s="104"/>
      <c r="O916" s="104"/>
    </row>
    <row r="917">
      <c r="M917" s="104"/>
      <c r="O917" s="104"/>
    </row>
    <row r="918">
      <c r="M918" s="104"/>
      <c r="O918" s="104"/>
    </row>
    <row r="919">
      <c r="M919" s="104"/>
      <c r="O919" s="104"/>
    </row>
    <row r="920">
      <c r="M920" s="104"/>
      <c r="O920" s="104"/>
    </row>
    <row r="921">
      <c r="M921" s="104"/>
      <c r="O921" s="104"/>
    </row>
    <row r="922">
      <c r="M922" s="104"/>
      <c r="O922" s="104"/>
    </row>
    <row r="923">
      <c r="M923" s="104"/>
      <c r="O923" s="104"/>
    </row>
    <row r="924">
      <c r="M924" s="104"/>
      <c r="O924" s="104"/>
    </row>
    <row r="925">
      <c r="M925" s="104"/>
      <c r="O925" s="104"/>
    </row>
    <row r="926">
      <c r="M926" s="104"/>
      <c r="O926" s="104"/>
    </row>
    <row r="927">
      <c r="M927" s="104"/>
      <c r="O927" s="104"/>
    </row>
    <row r="928">
      <c r="M928" s="104"/>
      <c r="O928" s="104"/>
    </row>
    <row r="929">
      <c r="M929" s="104"/>
      <c r="O929" s="104"/>
    </row>
    <row r="930">
      <c r="M930" s="104"/>
      <c r="O930" s="104"/>
    </row>
    <row r="931">
      <c r="M931" s="104"/>
      <c r="O931" s="104"/>
    </row>
    <row r="932">
      <c r="M932" s="104"/>
      <c r="O932" s="104"/>
    </row>
    <row r="933">
      <c r="M933" s="104"/>
      <c r="O933" s="104"/>
    </row>
    <row r="934">
      <c r="M934" s="104"/>
      <c r="O934" s="104"/>
    </row>
    <row r="935">
      <c r="M935" s="104"/>
      <c r="O935" s="104"/>
    </row>
    <row r="936">
      <c r="M936" s="104"/>
      <c r="O936" s="104"/>
    </row>
    <row r="937">
      <c r="M937" s="104"/>
      <c r="O937" s="104"/>
    </row>
    <row r="938">
      <c r="M938" s="104"/>
      <c r="O938" s="104"/>
    </row>
    <row r="939">
      <c r="M939" s="104"/>
      <c r="O939" s="104"/>
    </row>
    <row r="940">
      <c r="M940" s="104"/>
      <c r="O940" s="104"/>
    </row>
    <row r="941">
      <c r="M941" s="104"/>
      <c r="O941" s="104"/>
    </row>
    <row r="942">
      <c r="M942" s="104"/>
      <c r="O942" s="104"/>
    </row>
    <row r="943">
      <c r="M943" s="104"/>
      <c r="O943" s="104"/>
    </row>
    <row r="944">
      <c r="M944" s="104"/>
      <c r="O944" s="104"/>
    </row>
    <row r="945">
      <c r="M945" s="104"/>
      <c r="O945" s="104"/>
    </row>
    <row r="946">
      <c r="M946" s="104"/>
      <c r="O946" s="104"/>
    </row>
    <row r="947">
      <c r="M947" s="104"/>
      <c r="O947" s="104"/>
    </row>
    <row r="948">
      <c r="M948" s="104"/>
      <c r="O948" s="104"/>
    </row>
    <row r="949">
      <c r="M949" s="104"/>
      <c r="O949" s="104"/>
    </row>
    <row r="950">
      <c r="M950" s="104"/>
      <c r="O950" s="104"/>
    </row>
    <row r="951">
      <c r="M951" s="104"/>
      <c r="O951" s="104"/>
    </row>
    <row r="952">
      <c r="M952" s="104"/>
      <c r="O952" s="104"/>
    </row>
    <row r="953">
      <c r="M953" s="104"/>
      <c r="O953" s="104"/>
    </row>
    <row r="954">
      <c r="M954" s="104"/>
      <c r="O954" s="104"/>
    </row>
    <row r="955">
      <c r="M955" s="104"/>
      <c r="O955" s="104"/>
    </row>
    <row r="956">
      <c r="M956" s="104"/>
      <c r="O956" s="104"/>
    </row>
    <row r="957">
      <c r="M957" s="104"/>
      <c r="O957" s="104"/>
    </row>
    <row r="958">
      <c r="M958" s="104"/>
      <c r="O958" s="104"/>
    </row>
    <row r="959">
      <c r="M959" s="104"/>
      <c r="O959" s="104"/>
    </row>
    <row r="960">
      <c r="M960" s="104"/>
      <c r="O960" s="104"/>
    </row>
    <row r="961">
      <c r="M961" s="104"/>
      <c r="O961" s="104"/>
    </row>
    <row r="962">
      <c r="M962" s="104"/>
      <c r="O962" s="104"/>
    </row>
    <row r="963">
      <c r="M963" s="104"/>
      <c r="O963" s="104"/>
    </row>
    <row r="964">
      <c r="M964" s="104"/>
      <c r="O964" s="104"/>
    </row>
    <row r="965">
      <c r="M965" s="104"/>
      <c r="O965" s="104"/>
    </row>
  </sheetData>
  <mergeCells count="8">
    <mergeCell ref="Q9:R9"/>
    <mergeCell ref="A11:B11"/>
    <mergeCell ref="Q22:R22"/>
    <mergeCell ref="A27:B27"/>
    <mergeCell ref="Q41:R41"/>
    <mergeCell ref="A43:B43"/>
    <mergeCell ref="Q54:R54"/>
    <mergeCell ref="A59:B59"/>
  </mergeCells>
  <conditionalFormatting sqref="S13:AE13 C15:P15 Q21:R21 S26:AE26 C31:P31 Q33:R33 C37:D37 F37:G37 S38:AE38 C43:O43 S45:AE45 C47:O48 P47 Q53:R53 S58:AE58 C59:O59 C63:P63">
    <cfRule type="cellIs" dxfId="0" priority="1" operator="lessThan">
      <formula>0.05</formula>
    </cfRule>
  </conditionalFormatting>
  <conditionalFormatting sqref="Q1:AE1 S9:AE9 C11:P11 Q17 S17:U17 S22:AE22 C27:P27 Q29 S29:U29 Q33:R33 S33:AE34 C39:D39 F39 S41:AE41 C43:D44 E43 F43:O44 P43 Q49 S49:U49 S54:AE54 C55:F55 C59:P59 Q61 S61:U61">
    <cfRule type="cellIs" dxfId="1" priority="2" operator="between">
      <formula>0.5</formula>
      <formula>0.7</formula>
    </cfRule>
  </conditionalFormatting>
  <conditionalFormatting sqref="Q1:AE1 S9:AE9 C11:P11 Q17 S17:U17 S22:AE22 C27:P27 Q29 S29:U29 Q33:R33 S33:AE34 C39:D39 F39 S41:AE41 C43:D44 E43 F43:O44 P43 Q49 S49:U49 S54:AE54 C55:F55 C59:P59 Q61 S61:U61">
    <cfRule type="cellIs" dxfId="1" priority="3" operator="between">
      <formula>-0.5</formula>
      <formula>-0.7</formula>
    </cfRule>
  </conditionalFormatting>
  <conditionalFormatting sqref="S13:AE13 C15:P15 Q21:R21 S26:AE26 C31:P31 Q33:R33 C37:D37 F37:G37 S38:AE38 C43:O43 S45:AE45 C47:O48 P47 Q53:R53 S58:AE58 C59:O59 C63:P63">
    <cfRule type="cellIs" dxfId="2" priority="4" operator="lessThan">
      <formula>0.1</formula>
    </cfRule>
  </conditionalFormatting>
  <conditionalFormatting sqref="Q1:AE1 S9:AE9 C11:P11 Q17 S17:U17 S22:AE22 C27:P27 Q29 S29:U29 Q33:R33 S33:AE34 C39:D39 F39 S41:AE41 C43:D44 E43 F43:O44 P43 Q49 S49:U49 S54:AE54 C55:F55 C59:P59 Q61 S61:U61">
    <cfRule type="cellIs" dxfId="0" priority="5" operator="greaterThan">
      <formula>0.7</formula>
    </cfRule>
  </conditionalFormatting>
  <conditionalFormatting sqref="Q1:AE1 S9:AE9 C11:P11 Q17 S17:U17 S22:AE22 C27:P27 Q29 S29:U29 Q33:R33 S33:AE34 C39:D39 F39 S41:AE41 C43:D44 E43 F43:O44 P43 Q49 S49:U49 S54:AE54 C55:F55 C59:P59 Q61 S61:U61">
    <cfRule type="cellIs" dxfId="0" priority="6" operator="lessThan">
      <formula>-0.7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1" t="s">
        <v>116</v>
      </c>
      <c r="C1" s="6" t="s">
        <v>33</v>
      </c>
      <c r="D1" s="6" t="s">
        <v>34</v>
      </c>
      <c r="E1" s="6" t="s">
        <v>35</v>
      </c>
      <c r="F1" s="6" t="s">
        <v>36</v>
      </c>
      <c r="H1" s="3" t="s">
        <v>2</v>
      </c>
      <c r="I1" s="1" t="s">
        <v>119</v>
      </c>
      <c r="J1" s="6" t="s">
        <v>33</v>
      </c>
      <c r="K1" s="6" t="s">
        <v>34</v>
      </c>
      <c r="L1" s="6" t="s">
        <v>35</v>
      </c>
      <c r="M1" s="6" t="s">
        <v>36</v>
      </c>
    </row>
    <row r="2">
      <c r="A2" s="8" t="s">
        <v>38</v>
      </c>
      <c r="B2" s="29">
        <v>0.1244714617</v>
      </c>
      <c r="C2" s="10">
        <v>392.0</v>
      </c>
      <c r="D2" s="10">
        <v>2.3333333333333335</v>
      </c>
      <c r="E2" s="10">
        <v>5.166666666666667</v>
      </c>
      <c r="F2" s="10">
        <v>7.5</v>
      </c>
      <c r="H2" s="8" t="s">
        <v>38</v>
      </c>
      <c r="I2" s="29">
        <v>0.1244714617</v>
      </c>
      <c r="J2" s="10">
        <v>392.0</v>
      </c>
      <c r="K2" s="10">
        <v>2.3333333333333335</v>
      </c>
      <c r="L2" s="10">
        <v>5.166666666666667</v>
      </c>
      <c r="M2" s="10">
        <v>7.5</v>
      </c>
    </row>
    <row r="3">
      <c r="A3" s="12" t="s">
        <v>39</v>
      </c>
      <c r="B3" s="33">
        <v>0.4875539574</v>
      </c>
      <c r="C3" s="10">
        <v>330.0</v>
      </c>
      <c r="D3" s="10">
        <v>1.6666666666666665</v>
      </c>
      <c r="E3" s="10">
        <v>3.9166666666666665</v>
      </c>
      <c r="F3" s="10">
        <v>5.583333333333333</v>
      </c>
      <c r="H3" s="12" t="s">
        <v>39</v>
      </c>
      <c r="I3" s="33">
        <v>0.516436129</v>
      </c>
      <c r="J3" s="10">
        <v>330.0</v>
      </c>
      <c r="K3" s="10">
        <v>1.6666666666666665</v>
      </c>
      <c r="L3" s="10">
        <v>3.9166666666666665</v>
      </c>
      <c r="M3" s="10">
        <v>5.583333333333333</v>
      </c>
    </row>
    <row r="4">
      <c r="A4" s="15" t="s">
        <v>40</v>
      </c>
      <c r="B4" s="33">
        <v>0.03964358956</v>
      </c>
      <c r="C4" s="10">
        <v>324.0</v>
      </c>
      <c r="D4" s="10">
        <v>2.783333333333333</v>
      </c>
      <c r="E4" s="10">
        <v>3.0166666666666666</v>
      </c>
      <c r="F4" s="10">
        <v>5.8</v>
      </c>
      <c r="H4" s="15" t="s">
        <v>40</v>
      </c>
      <c r="I4" s="33">
        <v>0.03964358956</v>
      </c>
      <c r="J4" s="10">
        <v>324.0</v>
      </c>
      <c r="K4" s="10">
        <v>2.783333333333333</v>
      </c>
      <c r="L4" s="10">
        <v>3.0166666666666666</v>
      </c>
      <c r="M4" s="10">
        <v>5.8</v>
      </c>
    </row>
    <row r="5">
      <c r="A5" s="15" t="s">
        <v>41</v>
      </c>
      <c r="B5" s="33">
        <v>0.158094099</v>
      </c>
      <c r="C5" s="16">
        <v>430.0</v>
      </c>
      <c r="D5" s="16">
        <v>2.9333333333333336</v>
      </c>
      <c r="E5" s="16">
        <v>2.75</v>
      </c>
      <c r="F5" s="16">
        <v>5.683333333333334</v>
      </c>
      <c r="H5" s="15" t="s">
        <v>41</v>
      </c>
      <c r="I5" s="33">
        <v>0.158094099</v>
      </c>
      <c r="J5" s="16">
        <v>430.0</v>
      </c>
      <c r="K5" s="16">
        <v>2.9333333333333336</v>
      </c>
      <c r="L5" s="16">
        <v>2.75</v>
      </c>
      <c r="M5" s="16">
        <v>5.683333333333334</v>
      </c>
    </row>
    <row r="6">
      <c r="A6" s="18" t="s">
        <v>43</v>
      </c>
      <c r="B6" s="33">
        <v>0.2855978367</v>
      </c>
      <c r="C6" s="10">
        <v>374.0</v>
      </c>
      <c r="D6" s="10">
        <v>3.4833333333333334</v>
      </c>
      <c r="E6" s="10">
        <v>4.133333333333334</v>
      </c>
      <c r="F6" s="10">
        <v>7.616666666666667</v>
      </c>
      <c r="H6" s="5"/>
      <c r="I6" s="5"/>
      <c r="J6" s="5"/>
      <c r="K6" s="5"/>
      <c r="L6" s="5"/>
      <c r="M6" s="5"/>
    </row>
    <row r="7">
      <c r="A7" s="15" t="s">
        <v>44</v>
      </c>
      <c r="B7" s="33">
        <v>0.06098773325</v>
      </c>
      <c r="C7" s="10">
        <v>293.0</v>
      </c>
      <c r="D7" s="10">
        <v>3.0833333333333335</v>
      </c>
      <c r="E7" s="10">
        <v>4.583333333333333</v>
      </c>
      <c r="F7" s="10">
        <v>7.666666666666667</v>
      </c>
      <c r="H7" s="78" t="s">
        <v>109</v>
      </c>
      <c r="I7" s="79"/>
      <c r="J7" s="80">
        <f t="shared" ref="J7:M7" si="1">CORREL($I$2:$I$5,J2:J5)</f>
        <v>-0.2925659064</v>
      </c>
      <c r="K7" s="80">
        <f t="shared" si="1"/>
        <v>-0.8686728883</v>
      </c>
      <c r="L7" s="80">
        <f t="shared" si="1"/>
        <v>0.1549403276</v>
      </c>
      <c r="M7" s="80">
        <f t="shared" si="1"/>
        <v>-0.3572532768</v>
      </c>
    </row>
    <row r="8">
      <c r="A8" s="21" t="s">
        <v>45</v>
      </c>
      <c r="B8" s="33">
        <v>0.08460958802</v>
      </c>
      <c r="C8" s="10">
        <v>341.0</v>
      </c>
      <c r="D8" s="10">
        <v>3.4333333333333336</v>
      </c>
      <c r="E8" s="10">
        <v>4.05</v>
      </c>
      <c r="F8" s="10">
        <v>7.483333333333333</v>
      </c>
      <c r="H8" s="81" t="s">
        <v>110</v>
      </c>
      <c r="I8" s="82"/>
      <c r="J8" s="83">
        <v>4.0</v>
      </c>
      <c r="K8" s="83">
        <v>4.0</v>
      </c>
      <c r="L8" s="83">
        <v>4.0</v>
      </c>
      <c r="M8" s="83">
        <v>4.0</v>
      </c>
    </row>
    <row r="9">
      <c r="A9" s="23" t="s">
        <v>46</v>
      </c>
      <c r="B9" s="33">
        <v>0.2438675366</v>
      </c>
      <c r="C9" s="10">
        <v>355.0</v>
      </c>
      <c r="D9" s="10">
        <v>3.0833333333333335</v>
      </c>
      <c r="E9" s="10">
        <v>4.916666666666667</v>
      </c>
      <c r="F9" s="10">
        <v>8.0</v>
      </c>
      <c r="H9" s="82" t="s">
        <v>111</v>
      </c>
      <c r="I9" s="82"/>
      <c r="J9" s="80">
        <f t="shared" ref="J9:M9" si="2">J8-2</f>
        <v>2</v>
      </c>
      <c r="K9" s="80">
        <f t="shared" si="2"/>
        <v>2</v>
      </c>
      <c r="L9" s="80">
        <f t="shared" si="2"/>
        <v>2</v>
      </c>
      <c r="M9" s="80">
        <f t="shared" si="2"/>
        <v>2</v>
      </c>
    </row>
    <row r="10">
      <c r="A10" s="21" t="s">
        <v>47</v>
      </c>
      <c r="B10" s="33">
        <v>0.08704746269</v>
      </c>
      <c r="C10" s="24">
        <v>375.0</v>
      </c>
      <c r="D10" s="24">
        <v>2.9166666666666665</v>
      </c>
      <c r="E10" s="24">
        <v>4.733333333333333</v>
      </c>
      <c r="F10" s="24">
        <v>7.65</v>
      </c>
      <c r="H10" s="82" t="s">
        <v>112</v>
      </c>
      <c r="I10" s="82"/>
      <c r="J10" s="80">
        <f t="shared" ref="J10:M10" si="3">(ABS(J7)*SQRT(J8-2))/(SQRT(1-ABS(J7)^2))</f>
        <v>0.4326825411</v>
      </c>
      <c r="K10" s="80">
        <f t="shared" si="3"/>
        <v>2.479861501</v>
      </c>
      <c r="L10" s="80">
        <f t="shared" si="3"/>
        <v>0.2217971729</v>
      </c>
      <c r="M10" s="80">
        <f t="shared" si="3"/>
        <v>0.5409297081</v>
      </c>
    </row>
    <row r="11">
      <c r="H11" s="82" t="s">
        <v>113</v>
      </c>
      <c r="I11" s="82"/>
      <c r="J11" s="80">
        <f t="shared" ref="J11:M11" si="4">TDIST(J10,J9,2)</f>
        <v>0.7074340936</v>
      </c>
      <c r="K11" s="80">
        <f t="shared" si="4"/>
        <v>0.1313271117</v>
      </c>
      <c r="L11" s="80">
        <f t="shared" si="4"/>
        <v>0.8450596724</v>
      </c>
      <c r="M11" s="80">
        <f t="shared" si="4"/>
        <v>0.6427467232</v>
      </c>
    </row>
    <row r="12">
      <c r="A12" s="78" t="s">
        <v>109</v>
      </c>
      <c r="B12" s="79"/>
      <c r="C12" s="80">
        <f t="shared" ref="C12:F12" si="5">CORREL($B$2:$B$10,C2:C10)</f>
        <v>0.04112379964</v>
      </c>
      <c r="D12" s="80">
        <f t="shared" si="5"/>
        <v>-0.5189237466</v>
      </c>
      <c r="E12" s="80">
        <f t="shared" si="5"/>
        <v>0.01268368304</v>
      </c>
      <c r="F12" s="80">
        <f t="shared" si="5"/>
        <v>-0.2830825535</v>
      </c>
    </row>
    <row r="13">
      <c r="A13" s="81" t="s">
        <v>110</v>
      </c>
      <c r="B13" s="82"/>
      <c r="C13" s="83">
        <v>9.0</v>
      </c>
      <c r="D13" s="83">
        <v>9.0</v>
      </c>
      <c r="E13" s="83">
        <v>9.0</v>
      </c>
      <c r="F13" s="83">
        <v>9.0</v>
      </c>
      <c r="H13" s="3" t="s">
        <v>2</v>
      </c>
      <c r="I13" s="1" t="s">
        <v>120</v>
      </c>
      <c r="J13" s="4"/>
      <c r="K13" s="4"/>
      <c r="L13" s="4"/>
      <c r="M13" s="4"/>
    </row>
    <row r="14">
      <c r="A14" s="82" t="s">
        <v>111</v>
      </c>
      <c r="B14" s="82"/>
      <c r="C14" s="80">
        <f t="shared" ref="C14:F14" si="6">C13-2</f>
        <v>7</v>
      </c>
      <c r="D14" s="80">
        <f t="shared" si="6"/>
        <v>7</v>
      </c>
      <c r="E14" s="80">
        <f t="shared" si="6"/>
        <v>7</v>
      </c>
      <c r="F14" s="80">
        <f t="shared" si="6"/>
        <v>7</v>
      </c>
      <c r="H14" s="18" t="s">
        <v>43</v>
      </c>
      <c r="I14" s="33">
        <v>0.2183421065</v>
      </c>
      <c r="J14" s="10">
        <v>374.0</v>
      </c>
      <c r="K14" s="10">
        <v>3.4833333333333334</v>
      </c>
      <c r="L14" s="10">
        <v>4.133333333333334</v>
      </c>
      <c r="M14" s="10">
        <v>7.616666666666667</v>
      </c>
    </row>
    <row r="15">
      <c r="A15" s="82" t="s">
        <v>112</v>
      </c>
      <c r="B15" s="82"/>
      <c r="C15" s="80">
        <f t="shared" ref="C15:F15" si="7">(ABS(C12)*SQRT(C13-2))/(SQRT(1-ABS(C12)^2))</f>
        <v>0.108895466</v>
      </c>
      <c r="D15" s="80">
        <f t="shared" si="7"/>
        <v>1.606118628</v>
      </c>
      <c r="E15" s="80">
        <f t="shared" si="7"/>
        <v>0.0335605707</v>
      </c>
      <c r="F15" s="80">
        <f t="shared" si="7"/>
        <v>0.7809086795</v>
      </c>
      <c r="H15" s="15" t="s">
        <v>44</v>
      </c>
      <c r="I15" s="33">
        <v>0.07528160508</v>
      </c>
      <c r="J15" s="10">
        <v>293.0</v>
      </c>
      <c r="K15" s="10">
        <v>3.0833333333333335</v>
      </c>
      <c r="L15" s="10">
        <v>4.583333333333333</v>
      </c>
      <c r="M15" s="10">
        <v>7.666666666666667</v>
      </c>
    </row>
    <row r="16">
      <c r="A16" s="82" t="s">
        <v>113</v>
      </c>
      <c r="B16" s="82"/>
      <c r="C16" s="80">
        <f t="shared" ref="C16:F16" si="8">TDIST(C15,C14,2)</f>
        <v>0.9163412605</v>
      </c>
      <c r="D16" s="80">
        <f t="shared" si="8"/>
        <v>0.152283003</v>
      </c>
      <c r="E16" s="80">
        <f t="shared" si="8"/>
        <v>0.9741644769</v>
      </c>
      <c r="F16" s="80">
        <f t="shared" si="8"/>
        <v>0.4604448517</v>
      </c>
      <c r="H16" s="21" t="s">
        <v>45</v>
      </c>
      <c r="I16" s="33">
        <v>0.09497625414</v>
      </c>
      <c r="J16" s="10">
        <v>341.0</v>
      </c>
      <c r="K16" s="10">
        <v>3.4333333333333336</v>
      </c>
      <c r="L16" s="10">
        <v>4.05</v>
      </c>
      <c r="M16" s="10">
        <v>7.483333333333333</v>
      </c>
    </row>
    <row r="17">
      <c r="H17" s="23" t="s">
        <v>46</v>
      </c>
      <c r="I17" s="33">
        <v>0.1723899099</v>
      </c>
      <c r="J17" s="10">
        <v>355.0</v>
      </c>
      <c r="K17" s="10">
        <v>3.0833333333333335</v>
      </c>
      <c r="L17" s="10">
        <v>4.916666666666667</v>
      </c>
      <c r="M17" s="10">
        <v>8.0</v>
      </c>
    </row>
    <row r="18">
      <c r="A18" s="3" t="s">
        <v>2</v>
      </c>
      <c r="B18" s="1" t="s">
        <v>121</v>
      </c>
      <c r="C18" s="6" t="s">
        <v>33</v>
      </c>
      <c r="D18" s="6" t="s">
        <v>34</v>
      </c>
      <c r="E18" s="6" t="s">
        <v>35</v>
      </c>
      <c r="F18" s="6" t="s">
        <v>36</v>
      </c>
      <c r="H18" s="21" t="s">
        <v>47</v>
      </c>
      <c r="I18" s="33">
        <v>0.06586257945</v>
      </c>
      <c r="J18" s="24">
        <v>375.0</v>
      </c>
      <c r="K18" s="24">
        <v>2.9166666666666665</v>
      </c>
      <c r="L18" s="24">
        <v>4.733333333333333</v>
      </c>
      <c r="M18" s="24">
        <v>7.65</v>
      </c>
    </row>
    <row r="19">
      <c r="A19" s="8" t="s">
        <v>38</v>
      </c>
      <c r="B19" s="9">
        <v>0.1609109766</v>
      </c>
      <c r="C19" s="10">
        <v>392.0</v>
      </c>
      <c r="D19" s="10">
        <v>2.3333333333333335</v>
      </c>
      <c r="E19" s="10">
        <v>5.166666666666667</v>
      </c>
      <c r="F19" s="10">
        <v>7.5</v>
      </c>
    </row>
    <row r="20">
      <c r="A20" s="12" t="s">
        <v>39</v>
      </c>
      <c r="B20" s="13">
        <v>0.3542959187</v>
      </c>
      <c r="C20" s="10">
        <v>330.0</v>
      </c>
      <c r="D20" s="10">
        <v>1.6666666666666665</v>
      </c>
      <c r="E20" s="10">
        <v>3.9166666666666665</v>
      </c>
      <c r="F20" s="10">
        <v>5.583333333333333</v>
      </c>
      <c r="H20" s="78" t="s">
        <v>109</v>
      </c>
      <c r="I20" s="79"/>
      <c r="J20" s="80">
        <f t="shared" ref="J20:M20" si="9">CORREL($I$14:$I$18,J14:J18)</f>
        <v>0.457181148</v>
      </c>
      <c r="K20" s="80">
        <f t="shared" si="9"/>
        <v>0.5549526739</v>
      </c>
      <c r="L20" s="80">
        <f t="shared" si="9"/>
        <v>-0.1871960252</v>
      </c>
      <c r="M20" s="80">
        <f t="shared" si="9"/>
        <v>0.3446146726</v>
      </c>
    </row>
    <row r="21">
      <c r="A21" s="15" t="s">
        <v>40</v>
      </c>
      <c r="B21" s="9">
        <v>0.05319135135</v>
      </c>
      <c r="C21" s="10">
        <v>324.0</v>
      </c>
      <c r="D21" s="10">
        <v>2.783333333333333</v>
      </c>
      <c r="E21" s="10">
        <v>3.0166666666666666</v>
      </c>
      <c r="F21" s="10">
        <v>5.8</v>
      </c>
      <c r="H21" s="81" t="s">
        <v>110</v>
      </c>
      <c r="I21" s="82"/>
      <c r="J21" s="83">
        <v>5.0</v>
      </c>
      <c r="K21" s="83">
        <v>5.0</v>
      </c>
      <c r="L21" s="83">
        <v>5.0</v>
      </c>
      <c r="M21" s="83">
        <v>5.0</v>
      </c>
    </row>
    <row r="22">
      <c r="A22" s="15" t="s">
        <v>41</v>
      </c>
      <c r="B22" s="9">
        <v>0.1401760692</v>
      </c>
      <c r="C22" s="16">
        <v>430.0</v>
      </c>
      <c r="D22" s="16">
        <v>2.9333333333333336</v>
      </c>
      <c r="E22" s="16">
        <v>2.75</v>
      </c>
      <c r="F22" s="16">
        <v>5.683333333333334</v>
      </c>
      <c r="H22" s="82" t="s">
        <v>111</v>
      </c>
      <c r="I22" s="82"/>
      <c r="J22" s="80">
        <f t="shared" ref="J22:M22" si="10">J21-2</f>
        <v>3</v>
      </c>
      <c r="K22" s="80">
        <f t="shared" si="10"/>
        <v>3</v>
      </c>
      <c r="L22" s="80">
        <f t="shared" si="10"/>
        <v>3</v>
      </c>
      <c r="M22" s="80">
        <f t="shared" si="10"/>
        <v>3</v>
      </c>
    </row>
    <row r="23">
      <c r="A23" s="18" t="s">
        <v>43</v>
      </c>
      <c r="B23" s="9">
        <v>0.1624610293</v>
      </c>
      <c r="C23" s="10">
        <v>374.0</v>
      </c>
      <c r="D23" s="10">
        <v>3.4833333333333334</v>
      </c>
      <c r="E23" s="10">
        <v>4.133333333333334</v>
      </c>
      <c r="F23" s="10">
        <v>7.616666666666667</v>
      </c>
      <c r="H23" s="82" t="s">
        <v>112</v>
      </c>
      <c r="I23" s="82"/>
      <c r="J23" s="80">
        <f t="shared" ref="J23:M23" si="11">(ABS(J20)*SQRT(J21-2))/(SQRT(1-ABS(J20)^2))</f>
        <v>0.8903580878</v>
      </c>
      <c r="K23" s="80">
        <f t="shared" si="11"/>
        <v>1.155459932</v>
      </c>
      <c r="L23" s="80">
        <f t="shared" si="11"/>
        <v>0.3300677738</v>
      </c>
      <c r="M23" s="80">
        <f t="shared" si="11"/>
        <v>0.6358389256</v>
      </c>
    </row>
    <row r="24">
      <c r="A24" s="15" t="s">
        <v>44</v>
      </c>
      <c r="B24" s="9">
        <v>0.1036876207</v>
      </c>
      <c r="C24" s="10">
        <v>293.0</v>
      </c>
      <c r="D24" s="10">
        <v>3.0833333333333335</v>
      </c>
      <c r="E24" s="10">
        <v>4.583333333333333</v>
      </c>
      <c r="F24" s="10">
        <v>7.666666666666667</v>
      </c>
      <c r="H24" s="82" t="s">
        <v>113</v>
      </c>
      <c r="I24" s="82"/>
      <c r="J24" s="80">
        <f t="shared" ref="J24:M24" si="12">TDIST(J23,J22,2)</f>
        <v>0.4388655266</v>
      </c>
      <c r="K24" s="80">
        <f t="shared" si="12"/>
        <v>0.3315739584</v>
      </c>
      <c r="L24" s="80">
        <f t="shared" si="12"/>
        <v>0.7630540587</v>
      </c>
      <c r="M24" s="80">
        <f t="shared" si="12"/>
        <v>0.5700694567</v>
      </c>
    </row>
    <row r="25">
      <c r="A25" s="21" t="s">
        <v>45</v>
      </c>
      <c r="B25" s="9">
        <v>0.1274999012</v>
      </c>
      <c r="C25" s="10">
        <v>341.0</v>
      </c>
      <c r="D25" s="10">
        <v>3.4333333333333336</v>
      </c>
      <c r="E25" s="10">
        <v>4.05</v>
      </c>
      <c r="F25" s="10">
        <v>7.483333333333333</v>
      </c>
    </row>
    <row r="26">
      <c r="A26" s="23" t="s">
        <v>46</v>
      </c>
      <c r="B26" s="9">
        <v>0.1457936241</v>
      </c>
      <c r="C26" s="10">
        <v>355.0</v>
      </c>
      <c r="D26" s="10">
        <v>3.0833333333333335</v>
      </c>
      <c r="E26" s="10">
        <v>4.916666666666667</v>
      </c>
      <c r="F26" s="10">
        <v>8.0</v>
      </c>
      <c r="H26" s="3" t="s">
        <v>2</v>
      </c>
      <c r="I26" s="1" t="s">
        <v>122</v>
      </c>
      <c r="J26" s="6" t="s">
        <v>33</v>
      </c>
      <c r="K26" s="6" t="s">
        <v>34</v>
      </c>
      <c r="L26" s="6" t="s">
        <v>35</v>
      </c>
      <c r="M26" s="6" t="s">
        <v>36</v>
      </c>
    </row>
    <row r="27">
      <c r="A27" s="21" t="s">
        <v>47</v>
      </c>
      <c r="B27" s="9">
        <v>0.1682437616</v>
      </c>
      <c r="C27" s="24">
        <v>375.0</v>
      </c>
      <c r="D27" s="24">
        <v>2.9166666666666665</v>
      </c>
      <c r="E27" s="24">
        <v>4.733333333333333</v>
      </c>
      <c r="F27" s="24">
        <v>7.65</v>
      </c>
      <c r="H27" s="8" t="s">
        <v>38</v>
      </c>
      <c r="I27" s="9">
        <v>0.1609109766</v>
      </c>
      <c r="J27" s="10">
        <v>392.0</v>
      </c>
      <c r="K27" s="10">
        <v>2.3333333333333335</v>
      </c>
      <c r="L27" s="10">
        <v>5.166666666666667</v>
      </c>
      <c r="M27" s="10">
        <v>7.5</v>
      </c>
    </row>
    <row r="28">
      <c r="B28" s="5"/>
      <c r="H28" s="12" t="s">
        <v>39</v>
      </c>
      <c r="I28" s="13">
        <v>0.4271744774</v>
      </c>
      <c r="J28" s="10">
        <v>330.0</v>
      </c>
      <c r="K28" s="10">
        <v>1.6666666666666665</v>
      </c>
      <c r="L28" s="10">
        <v>3.9166666666666665</v>
      </c>
      <c r="M28" s="10">
        <v>5.583333333333333</v>
      </c>
    </row>
    <row r="29">
      <c r="A29" s="78" t="s">
        <v>114</v>
      </c>
      <c r="B29" s="79"/>
      <c r="C29" s="80">
        <f t="shared" ref="C29:F29" si="13">CORREL($B$19:$B27,C19:C27)</f>
        <v>0.04503568688</v>
      </c>
      <c r="D29" s="80">
        <f t="shared" si="13"/>
        <v>-0.6977916875</v>
      </c>
      <c r="E29" s="80">
        <f t="shared" si="13"/>
        <v>0.1416562091</v>
      </c>
      <c r="F29" s="80">
        <f t="shared" si="13"/>
        <v>-0.2771667797</v>
      </c>
      <c r="H29" s="15" t="s">
        <v>40</v>
      </c>
      <c r="I29" s="9">
        <v>0.04420670671</v>
      </c>
      <c r="J29" s="10">
        <v>324.0</v>
      </c>
      <c r="K29" s="10">
        <v>2.783333333333333</v>
      </c>
      <c r="L29" s="10">
        <v>3.0166666666666666</v>
      </c>
      <c r="M29" s="10">
        <v>5.8</v>
      </c>
    </row>
    <row r="30">
      <c r="A30" s="81" t="s">
        <v>110</v>
      </c>
      <c r="B30" s="82"/>
      <c r="C30" s="83">
        <v>9.0</v>
      </c>
      <c r="D30" s="83">
        <v>9.0</v>
      </c>
      <c r="E30" s="83">
        <v>9.0</v>
      </c>
      <c r="F30" s="83">
        <v>9.0</v>
      </c>
      <c r="H30" s="15" t="s">
        <v>41</v>
      </c>
      <c r="I30" s="9">
        <v>0.1401760692</v>
      </c>
      <c r="J30" s="16">
        <v>430.0</v>
      </c>
      <c r="K30" s="16">
        <v>2.9333333333333336</v>
      </c>
      <c r="L30" s="16">
        <v>2.75</v>
      </c>
      <c r="M30" s="16">
        <v>5.683333333333334</v>
      </c>
    </row>
    <row r="31">
      <c r="A31" s="82" t="s">
        <v>111</v>
      </c>
      <c r="B31" s="82"/>
      <c r="C31" s="80">
        <f t="shared" ref="C31:F31" si="14">C30-2</f>
        <v>7</v>
      </c>
      <c r="D31" s="80">
        <f t="shared" si="14"/>
        <v>7</v>
      </c>
      <c r="E31" s="80">
        <f t="shared" si="14"/>
        <v>7</v>
      </c>
      <c r="F31" s="80">
        <f t="shared" si="14"/>
        <v>7</v>
      </c>
    </row>
    <row r="32">
      <c r="A32" s="82" t="s">
        <v>112</v>
      </c>
      <c r="B32" s="82"/>
      <c r="C32" s="80">
        <f t="shared" ref="C32:F32" si="15">(ABS(C29)*SQRT(C30-2))/(SQRT(1-ABS(C29)^2))</f>
        <v>0.1192742458</v>
      </c>
      <c r="D32" s="80">
        <f t="shared" si="15"/>
        <v>2.577385656</v>
      </c>
      <c r="E32" s="80">
        <f t="shared" si="15"/>
        <v>0.3786049858</v>
      </c>
      <c r="F32" s="80">
        <f t="shared" si="15"/>
        <v>0.763215773</v>
      </c>
      <c r="H32" s="78" t="s">
        <v>109</v>
      </c>
      <c r="I32" s="79"/>
      <c r="J32" s="80">
        <f t="shared" ref="J32:M32" si="16">CORREL($I$27:$I$30,J27:J30)</f>
        <v>-0.2549003942</v>
      </c>
      <c r="K32" s="80">
        <f t="shared" si="16"/>
        <v>-0.9101024104</v>
      </c>
      <c r="L32" s="80">
        <f t="shared" si="16"/>
        <v>0.2897087433</v>
      </c>
      <c r="M32" s="80">
        <f t="shared" si="16"/>
        <v>-0.2216407667</v>
      </c>
    </row>
    <row r="33">
      <c r="A33" s="82" t="s">
        <v>113</v>
      </c>
      <c r="B33" s="82"/>
      <c r="C33" s="80">
        <f t="shared" ref="C33:F33" si="17">TDIST(C32,C31,2)</f>
        <v>0.9084089775</v>
      </c>
      <c r="D33" s="87">
        <f t="shared" si="17"/>
        <v>0.03661155347</v>
      </c>
      <c r="E33" s="80">
        <f t="shared" si="17"/>
        <v>0.7162025183</v>
      </c>
      <c r="F33" s="87">
        <f t="shared" si="17"/>
        <v>0.4702694092</v>
      </c>
      <c r="H33" s="81" t="s">
        <v>110</v>
      </c>
      <c r="I33" s="82"/>
      <c r="J33" s="83">
        <v>4.0</v>
      </c>
      <c r="K33" s="83">
        <v>4.0</v>
      </c>
      <c r="L33" s="83">
        <v>4.0</v>
      </c>
      <c r="M33" s="83">
        <v>4.0</v>
      </c>
    </row>
    <row r="34">
      <c r="H34" s="82" t="s">
        <v>111</v>
      </c>
      <c r="I34" s="82"/>
      <c r="J34" s="80">
        <f t="shared" ref="J34:M34" si="18">J33-2</f>
        <v>2</v>
      </c>
      <c r="K34" s="80">
        <f t="shared" si="18"/>
        <v>2</v>
      </c>
      <c r="L34" s="80">
        <f t="shared" si="18"/>
        <v>2</v>
      </c>
      <c r="M34" s="80">
        <f t="shared" si="18"/>
        <v>2</v>
      </c>
    </row>
    <row r="35">
      <c r="H35" s="82" t="s">
        <v>112</v>
      </c>
      <c r="I35" s="82"/>
      <c r="J35" s="80">
        <f t="shared" ref="J35:M35" si="19">(ABS(J32)*SQRT(J33-2))/(SQRT(1-ABS(J32)^2))</f>
        <v>0.3727981171</v>
      </c>
      <c r="K35" s="80">
        <f t="shared" si="19"/>
        <v>3.10601045</v>
      </c>
      <c r="L35" s="80">
        <f t="shared" si="19"/>
        <v>0.4280677832</v>
      </c>
      <c r="M35" s="80">
        <f t="shared" si="19"/>
        <v>0.3214421634</v>
      </c>
    </row>
    <row r="36">
      <c r="H36" s="82" t="s">
        <v>113</v>
      </c>
      <c r="I36" s="82"/>
      <c r="J36" s="80">
        <f t="shared" ref="J36:M36" si="20">TDIST(J35,J34,2)</f>
        <v>0.7450996058</v>
      </c>
      <c r="K36" s="80">
        <f t="shared" si="20"/>
        <v>0.08989758956</v>
      </c>
      <c r="L36" s="80">
        <f t="shared" si="20"/>
        <v>0.7102912567</v>
      </c>
      <c r="M36" s="80">
        <f t="shared" si="20"/>
        <v>0.7783592333</v>
      </c>
    </row>
    <row r="37">
      <c r="C37" s="6"/>
      <c r="D37" s="6"/>
      <c r="E37" s="6"/>
      <c r="F37" s="6"/>
    </row>
    <row r="38">
      <c r="C38" s="10"/>
      <c r="D38" s="10"/>
      <c r="E38" s="10"/>
      <c r="F38" s="10"/>
      <c r="H38" s="3" t="s">
        <v>2</v>
      </c>
      <c r="I38" s="1" t="s">
        <v>123</v>
      </c>
      <c r="J38" s="4"/>
      <c r="K38" s="4"/>
      <c r="L38" s="4"/>
      <c r="M38" s="4"/>
    </row>
    <row r="39">
      <c r="C39" s="10"/>
      <c r="D39" s="10"/>
      <c r="E39" s="10"/>
      <c r="F39" s="10"/>
      <c r="H39" s="18" t="s">
        <v>43</v>
      </c>
      <c r="I39" s="9">
        <v>0.1577173982</v>
      </c>
      <c r="J39" s="10">
        <v>374.0</v>
      </c>
      <c r="K39" s="10">
        <v>3.4833333333333334</v>
      </c>
      <c r="L39" s="10">
        <v>4.133333333333334</v>
      </c>
      <c r="M39" s="10">
        <v>7.616666666666667</v>
      </c>
    </row>
    <row r="40">
      <c r="C40" s="10"/>
      <c r="D40" s="10"/>
      <c r="E40" s="10"/>
      <c r="F40" s="10"/>
      <c r="H40" s="15" t="s">
        <v>44</v>
      </c>
      <c r="I40" s="9">
        <v>0.1036876207</v>
      </c>
      <c r="J40" s="10">
        <v>293.0</v>
      </c>
      <c r="K40" s="10">
        <v>3.0833333333333335</v>
      </c>
      <c r="L40" s="10">
        <v>4.583333333333333</v>
      </c>
      <c r="M40" s="10">
        <v>7.666666666666667</v>
      </c>
    </row>
    <row r="41">
      <c r="C41" s="16"/>
      <c r="D41" s="16"/>
      <c r="E41" s="16"/>
      <c r="F41" s="16"/>
      <c r="H41" s="21" t="s">
        <v>45</v>
      </c>
      <c r="I41" s="9">
        <v>0.1274999012</v>
      </c>
      <c r="J41" s="10">
        <v>341.0</v>
      </c>
      <c r="K41" s="10">
        <v>3.4333333333333336</v>
      </c>
      <c r="L41" s="10">
        <v>4.05</v>
      </c>
      <c r="M41" s="10">
        <v>7.483333333333333</v>
      </c>
    </row>
    <row r="42">
      <c r="C42" s="10"/>
      <c r="D42" s="10"/>
      <c r="E42" s="10"/>
      <c r="F42" s="10"/>
      <c r="H42" s="23" t="s">
        <v>46</v>
      </c>
      <c r="I42" s="9">
        <v>0.1244335158</v>
      </c>
      <c r="J42" s="10">
        <v>355.0</v>
      </c>
      <c r="K42" s="10">
        <v>3.0833333333333335</v>
      </c>
      <c r="L42" s="10">
        <v>4.916666666666667</v>
      </c>
      <c r="M42" s="10">
        <v>8.0</v>
      </c>
    </row>
    <row r="43">
      <c r="C43" s="10"/>
      <c r="D43" s="10"/>
      <c r="E43" s="10"/>
      <c r="F43" s="10"/>
      <c r="H43" s="21" t="s">
        <v>47</v>
      </c>
      <c r="I43" s="9">
        <v>0.1682437616</v>
      </c>
      <c r="J43" s="24">
        <v>375.0</v>
      </c>
      <c r="K43" s="24">
        <v>2.9166666666666665</v>
      </c>
      <c r="L43" s="24">
        <v>4.733333333333333</v>
      </c>
      <c r="M43" s="24">
        <v>7.65</v>
      </c>
    </row>
    <row r="44">
      <c r="C44" s="10"/>
      <c r="D44" s="10"/>
      <c r="E44" s="10"/>
      <c r="F44" s="10"/>
    </row>
    <row r="45">
      <c r="C45" s="10"/>
      <c r="D45" s="10"/>
      <c r="E45" s="10"/>
      <c r="F45" s="10"/>
      <c r="H45" s="78" t="s">
        <v>109</v>
      </c>
      <c r="I45" s="79"/>
      <c r="J45" s="80">
        <f t="shared" ref="J45:M45" si="21">CORREL($I$39:$I$43,J39:J43)</f>
        <v>0.9027419027</v>
      </c>
      <c r="K45" s="80">
        <f t="shared" si="21"/>
        <v>0.005930879624</v>
      </c>
      <c r="L45" s="80">
        <f t="shared" si="21"/>
        <v>-0.103305512</v>
      </c>
      <c r="M45" s="80">
        <f t="shared" si="21"/>
        <v>-0.1965049576</v>
      </c>
    </row>
    <row r="46">
      <c r="C46" s="24"/>
      <c r="D46" s="24"/>
      <c r="E46" s="24"/>
      <c r="F46" s="24"/>
      <c r="H46" s="81" t="s">
        <v>110</v>
      </c>
      <c r="I46" s="82"/>
      <c r="J46" s="83">
        <v>5.0</v>
      </c>
      <c r="K46" s="83">
        <v>5.0</v>
      </c>
      <c r="L46" s="83">
        <v>5.0</v>
      </c>
      <c r="M46" s="83">
        <v>5.0</v>
      </c>
    </row>
    <row r="47">
      <c r="H47" s="82" t="s">
        <v>111</v>
      </c>
      <c r="I47" s="82"/>
      <c r="J47" s="80">
        <f t="shared" ref="J47:M47" si="22">J46-2</f>
        <v>3</v>
      </c>
      <c r="K47" s="80">
        <f t="shared" si="22"/>
        <v>3</v>
      </c>
      <c r="L47" s="80">
        <f t="shared" si="22"/>
        <v>3</v>
      </c>
      <c r="M47" s="80">
        <f t="shared" si="22"/>
        <v>3</v>
      </c>
    </row>
    <row r="48">
      <c r="H48" s="82" t="s">
        <v>112</v>
      </c>
      <c r="I48" s="82"/>
      <c r="J48" s="80">
        <f t="shared" ref="J48:M48" si="23">(ABS(J45)*SQRT(J46-2))/(SQRT(1-ABS(J45)^2))</f>
        <v>3.634723704</v>
      </c>
      <c r="K48" s="80">
        <f t="shared" si="23"/>
        <v>0.01027276552</v>
      </c>
      <c r="L48" s="80">
        <f t="shared" si="23"/>
        <v>0.1798928812</v>
      </c>
      <c r="M48" s="80">
        <f t="shared" si="23"/>
        <v>0.3471245158</v>
      </c>
    </row>
    <row r="49">
      <c r="H49" s="82" t="s">
        <v>113</v>
      </c>
      <c r="I49" s="82"/>
      <c r="J49" s="80">
        <f t="shared" ref="J49:M49" si="24">TDIST(J48,J47,2)</f>
        <v>0.03587427418</v>
      </c>
      <c r="K49" s="80">
        <f t="shared" si="24"/>
        <v>0.9924486138</v>
      </c>
      <c r="L49" s="80">
        <f t="shared" si="24"/>
        <v>0.8687016663</v>
      </c>
      <c r="M49" s="80">
        <f t="shared" si="24"/>
        <v>0.7514217733</v>
      </c>
    </row>
    <row r="5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</row>
    <row r="52">
      <c r="A52" s="3" t="s">
        <v>2</v>
      </c>
      <c r="B52" s="1" t="s">
        <v>124</v>
      </c>
      <c r="C52" s="6" t="s">
        <v>33</v>
      </c>
      <c r="D52" s="6" t="s">
        <v>34</v>
      </c>
      <c r="E52" s="6" t="s">
        <v>35</v>
      </c>
      <c r="F52" s="6" t="s">
        <v>36</v>
      </c>
      <c r="H52" s="3" t="s">
        <v>2</v>
      </c>
      <c r="I52" s="1" t="s">
        <v>119</v>
      </c>
      <c r="J52" s="6" t="s">
        <v>33</v>
      </c>
      <c r="K52" s="6" t="s">
        <v>34</v>
      </c>
      <c r="L52" s="6" t="s">
        <v>35</v>
      </c>
      <c r="M52" s="6" t="s">
        <v>36</v>
      </c>
    </row>
    <row r="53">
      <c r="A53" s="8" t="s">
        <v>38</v>
      </c>
      <c r="B53" s="93">
        <v>0.7435504699</v>
      </c>
      <c r="C53" s="10">
        <v>392.0</v>
      </c>
      <c r="D53" s="10">
        <v>2.3333333333333335</v>
      </c>
      <c r="E53" s="10">
        <v>5.166666666666667</v>
      </c>
      <c r="F53" s="10">
        <v>7.5</v>
      </c>
      <c r="H53" s="8" t="s">
        <v>38</v>
      </c>
      <c r="I53" s="93">
        <v>0.7435504699</v>
      </c>
      <c r="J53" s="10">
        <v>392.0</v>
      </c>
      <c r="K53" s="10">
        <v>2.3333333333333335</v>
      </c>
      <c r="L53" s="10">
        <v>5.166666666666667</v>
      </c>
      <c r="M53" s="10">
        <v>7.5</v>
      </c>
    </row>
    <row r="54">
      <c r="A54" s="12" t="s">
        <v>39</v>
      </c>
      <c r="B54" s="94">
        <v>0.41048383499999996</v>
      </c>
      <c r="C54" s="10">
        <v>330.0</v>
      </c>
      <c r="D54" s="10">
        <v>1.6666666666666665</v>
      </c>
      <c r="E54" s="10">
        <v>3.9166666666666665</v>
      </c>
      <c r="F54" s="10">
        <v>5.583333333333333</v>
      </c>
      <c r="H54" s="12" t="s">
        <v>39</v>
      </c>
      <c r="I54" s="94">
        <v>0.41048383499999996</v>
      </c>
      <c r="J54" s="10">
        <v>330.0</v>
      </c>
      <c r="K54" s="10">
        <v>1.6666666666666665</v>
      </c>
      <c r="L54" s="10">
        <v>3.9166666666666665</v>
      </c>
      <c r="M54" s="10">
        <v>5.583333333333333</v>
      </c>
    </row>
    <row r="55">
      <c r="A55" s="15" t="s">
        <v>40</v>
      </c>
      <c r="B55" s="94">
        <v>0.83202225234</v>
      </c>
      <c r="C55" s="10">
        <v>324.0</v>
      </c>
      <c r="D55" s="10">
        <v>2.783333333333333</v>
      </c>
      <c r="E55" s="10">
        <v>3.0166666666666666</v>
      </c>
      <c r="F55" s="10">
        <v>5.8</v>
      </c>
      <c r="H55" s="15" t="s">
        <v>40</v>
      </c>
      <c r="I55" s="94">
        <v>0.83202225234</v>
      </c>
      <c r="J55" s="10">
        <v>324.0</v>
      </c>
      <c r="K55" s="10">
        <v>2.783333333333333</v>
      </c>
      <c r="L55" s="10">
        <v>3.0166666666666666</v>
      </c>
      <c r="M55" s="10">
        <v>5.8</v>
      </c>
    </row>
    <row r="56">
      <c r="A56" s="15" t="s">
        <v>41</v>
      </c>
      <c r="B56" s="94">
        <v>0.7349059194</v>
      </c>
      <c r="C56" s="16">
        <v>430.0</v>
      </c>
      <c r="D56" s="16">
        <v>2.9333333333333336</v>
      </c>
      <c r="E56" s="16">
        <v>2.75</v>
      </c>
      <c r="F56" s="16">
        <v>5.683333333333334</v>
      </c>
      <c r="H56" s="15" t="s">
        <v>41</v>
      </c>
      <c r="I56" s="94">
        <v>0.7349059194</v>
      </c>
      <c r="J56" s="16">
        <v>430.0</v>
      </c>
      <c r="K56" s="16">
        <v>2.9333333333333336</v>
      </c>
      <c r="L56" s="16">
        <v>2.75</v>
      </c>
      <c r="M56" s="16">
        <v>5.683333333333334</v>
      </c>
    </row>
    <row r="57">
      <c r="A57" s="18" t="s">
        <v>43</v>
      </c>
      <c r="B57" s="94">
        <v>0.67463430052</v>
      </c>
      <c r="C57" s="10">
        <v>374.0</v>
      </c>
      <c r="D57" s="10">
        <v>3.4833333333333334</v>
      </c>
      <c r="E57" s="10">
        <v>4.133333333333334</v>
      </c>
      <c r="F57" s="10">
        <v>7.616666666666667</v>
      </c>
      <c r="H57" s="5"/>
      <c r="I57" s="5"/>
      <c r="J57" s="5"/>
      <c r="K57" s="5"/>
      <c r="L57" s="5"/>
      <c r="M57" s="5"/>
    </row>
    <row r="58">
      <c r="A58" s="15" t="s">
        <v>44</v>
      </c>
      <c r="B58" s="94">
        <v>0.88139379041</v>
      </c>
      <c r="C58" s="10">
        <v>293.0</v>
      </c>
      <c r="D58" s="10">
        <v>3.0833333333333335</v>
      </c>
      <c r="E58" s="10">
        <v>4.583333333333333</v>
      </c>
      <c r="F58" s="10">
        <v>7.666666666666667</v>
      </c>
      <c r="H58" s="78" t="s">
        <v>109</v>
      </c>
      <c r="I58" s="79"/>
      <c r="J58" s="80">
        <f t="shared" ref="J58:M58" si="25">CORREL($I53:$I56,J53:J56)</f>
        <v>0.2995789168</v>
      </c>
      <c r="K58" s="80">
        <f t="shared" si="25"/>
        <v>0.8895629088</v>
      </c>
      <c r="L58" s="80">
        <f t="shared" si="25"/>
        <v>-0.2002201826</v>
      </c>
      <c r="M58" s="80">
        <f t="shared" si="25"/>
        <v>0.3160464393</v>
      </c>
    </row>
    <row r="59">
      <c r="A59" s="21" t="s">
        <v>45</v>
      </c>
      <c r="B59" s="94">
        <v>0.8264934939399999</v>
      </c>
      <c r="C59" s="10">
        <v>341.0</v>
      </c>
      <c r="D59" s="10">
        <v>3.4333333333333336</v>
      </c>
      <c r="E59" s="10">
        <v>4.05</v>
      </c>
      <c r="F59" s="10">
        <v>7.483333333333333</v>
      </c>
      <c r="H59" s="81" t="s">
        <v>110</v>
      </c>
      <c r="I59" s="82"/>
      <c r="J59" s="83">
        <v>4.0</v>
      </c>
      <c r="K59" s="83">
        <v>4.0</v>
      </c>
      <c r="L59" s="83">
        <v>4.0</v>
      </c>
      <c r="M59" s="83">
        <v>4.0</v>
      </c>
    </row>
    <row r="60">
      <c r="A60" s="23" t="s">
        <v>46</v>
      </c>
      <c r="B60" s="94">
        <v>0.73675270523</v>
      </c>
      <c r="C60" s="10">
        <v>355.0</v>
      </c>
      <c r="D60" s="10">
        <v>3.0833333333333335</v>
      </c>
      <c r="E60" s="10">
        <v>4.916666666666667</v>
      </c>
      <c r="F60" s="10">
        <v>8.0</v>
      </c>
      <c r="H60" s="82" t="s">
        <v>111</v>
      </c>
      <c r="I60" s="82"/>
      <c r="J60" s="80">
        <f t="shared" ref="J60:M60" si="26">J59-2</f>
        <v>2</v>
      </c>
      <c r="K60" s="80">
        <f t="shared" si="26"/>
        <v>2</v>
      </c>
      <c r="L60" s="80">
        <f t="shared" si="26"/>
        <v>2</v>
      </c>
      <c r="M60" s="80">
        <f t="shared" si="26"/>
        <v>2</v>
      </c>
    </row>
    <row r="61">
      <c r="A61" s="21" t="s">
        <v>47</v>
      </c>
      <c r="B61" s="94">
        <v>0.77332027751</v>
      </c>
      <c r="C61" s="24">
        <v>375.0</v>
      </c>
      <c r="D61" s="24">
        <v>2.9166666666666665</v>
      </c>
      <c r="E61" s="24">
        <v>4.733333333333333</v>
      </c>
      <c r="F61" s="24">
        <v>7.65</v>
      </c>
      <c r="H61" s="82" t="s">
        <v>112</v>
      </c>
      <c r="I61" s="82"/>
      <c r="J61" s="80">
        <f t="shared" ref="J61:M61" si="27">(ABS(J58)*SQRT(J59-2))/(SQRT(1-ABS(J58)^2))</f>
        <v>0.4440637379</v>
      </c>
      <c r="K61" s="80">
        <f t="shared" si="27"/>
        <v>2.753933866</v>
      </c>
      <c r="L61" s="80">
        <f t="shared" si="27"/>
        <v>0.2890062055</v>
      </c>
      <c r="M61" s="80">
        <f t="shared" si="27"/>
        <v>0.4711042095</v>
      </c>
    </row>
    <row r="62">
      <c r="H62" s="82" t="s">
        <v>113</v>
      </c>
      <c r="I62" s="82"/>
      <c r="J62" s="80">
        <f t="shared" ref="J62:M62" si="28">TDIST(J61,J60,2)</f>
        <v>0.7004210832</v>
      </c>
      <c r="K62" s="80">
        <f t="shared" si="28"/>
        <v>0.1104370912</v>
      </c>
      <c r="L62" s="80">
        <f t="shared" si="28"/>
        <v>0.7997798174</v>
      </c>
      <c r="M62" s="80">
        <f t="shared" si="28"/>
        <v>0.6839535607</v>
      </c>
    </row>
    <row r="63">
      <c r="A63" s="78" t="s">
        <v>109</v>
      </c>
      <c r="B63" s="79"/>
      <c r="C63" s="80">
        <f t="shared" ref="C63:F63" si="29">CORREL($B53:$B61,C53:C61)</f>
        <v>-0.1190449883</v>
      </c>
      <c r="D63" s="80">
        <f t="shared" si="29"/>
        <v>0.6907975404</v>
      </c>
      <c r="E63" s="80">
        <f t="shared" si="29"/>
        <v>0.05925630015</v>
      </c>
      <c r="F63" s="80">
        <f t="shared" si="29"/>
        <v>0.4400845663</v>
      </c>
    </row>
    <row r="64">
      <c r="A64" s="81" t="s">
        <v>110</v>
      </c>
      <c r="B64" s="82"/>
      <c r="C64" s="83">
        <v>9.0</v>
      </c>
      <c r="D64" s="83">
        <v>9.0</v>
      </c>
      <c r="E64" s="83">
        <v>9.0</v>
      </c>
      <c r="F64" s="83">
        <v>9.0</v>
      </c>
      <c r="H64" s="3" t="s">
        <v>2</v>
      </c>
      <c r="I64" s="1" t="s">
        <v>120</v>
      </c>
      <c r="J64" s="4"/>
      <c r="K64" s="4"/>
      <c r="L64" s="4"/>
      <c r="M64" s="4"/>
    </row>
    <row r="65">
      <c r="A65" s="82" t="s">
        <v>111</v>
      </c>
      <c r="B65" s="82"/>
      <c r="C65" s="80">
        <f t="shared" ref="C65:F65" si="30">C64-2</f>
        <v>7</v>
      </c>
      <c r="D65" s="80">
        <f t="shared" si="30"/>
        <v>7</v>
      </c>
      <c r="E65" s="80">
        <f t="shared" si="30"/>
        <v>7</v>
      </c>
      <c r="F65" s="80">
        <f t="shared" si="30"/>
        <v>7</v>
      </c>
      <c r="H65" s="18" t="s">
        <v>43</v>
      </c>
      <c r="I65" s="94">
        <v>0.67463430052</v>
      </c>
      <c r="J65" s="10">
        <v>374.0</v>
      </c>
      <c r="K65" s="10">
        <v>3.4833333333333334</v>
      </c>
      <c r="L65" s="10">
        <v>4.133333333333334</v>
      </c>
      <c r="M65" s="10">
        <v>7.616666666666667</v>
      </c>
    </row>
    <row r="66">
      <c r="A66" s="82" t="s">
        <v>112</v>
      </c>
      <c r="B66" s="82"/>
      <c r="C66" s="80">
        <f t="shared" ref="C66:F66" si="31">(ABS(C63)*SQRT(C64-2))/(SQRT(1-ABS(C63)^2))</f>
        <v>0.3172192238</v>
      </c>
      <c r="D66" s="80">
        <f t="shared" si="31"/>
        <v>2.527740745</v>
      </c>
      <c r="E66" s="80">
        <f t="shared" si="31"/>
        <v>0.1570534078</v>
      </c>
      <c r="F66" s="80">
        <f t="shared" si="31"/>
        <v>1.296671426</v>
      </c>
      <c r="H66" s="15" t="s">
        <v>44</v>
      </c>
      <c r="I66" s="94">
        <v>0.88139379041</v>
      </c>
      <c r="J66" s="10">
        <v>293.0</v>
      </c>
      <c r="K66" s="10">
        <v>3.0833333333333335</v>
      </c>
      <c r="L66" s="10">
        <v>4.583333333333333</v>
      </c>
      <c r="M66" s="10">
        <v>7.666666666666667</v>
      </c>
    </row>
    <row r="67">
      <c r="A67" s="82" t="s">
        <v>113</v>
      </c>
      <c r="B67" s="82"/>
      <c r="C67" s="80">
        <f t="shared" ref="C67:F67" si="32">TDIST(C66,C65,2)</f>
        <v>0.7603293679</v>
      </c>
      <c r="D67" s="80">
        <f t="shared" si="32"/>
        <v>0.03936267786</v>
      </c>
      <c r="E67" s="80">
        <f t="shared" si="32"/>
        <v>0.8796367245</v>
      </c>
      <c r="F67" s="80">
        <f t="shared" si="32"/>
        <v>0.2358490631</v>
      </c>
      <c r="H67" s="21" t="s">
        <v>45</v>
      </c>
      <c r="I67" s="94">
        <v>0.8264934939399999</v>
      </c>
      <c r="J67" s="10">
        <v>341.0</v>
      </c>
      <c r="K67" s="10">
        <v>3.4333333333333336</v>
      </c>
      <c r="L67" s="10">
        <v>4.05</v>
      </c>
      <c r="M67" s="10">
        <v>7.483333333333333</v>
      </c>
    </row>
    <row r="68">
      <c r="H68" s="23" t="s">
        <v>46</v>
      </c>
      <c r="I68" s="94">
        <v>0.73675270523</v>
      </c>
      <c r="J68" s="10">
        <v>355.0</v>
      </c>
      <c r="K68" s="10">
        <v>3.0833333333333335</v>
      </c>
      <c r="L68" s="10">
        <v>4.916666666666667</v>
      </c>
      <c r="M68" s="10">
        <v>8.0</v>
      </c>
    </row>
    <row r="69">
      <c r="A69" s="3" t="s">
        <v>2</v>
      </c>
      <c r="B69" s="1" t="s">
        <v>125</v>
      </c>
      <c r="C69" s="6" t="s">
        <v>33</v>
      </c>
      <c r="D69" s="6" t="s">
        <v>34</v>
      </c>
      <c r="E69" s="6" t="s">
        <v>35</v>
      </c>
      <c r="F69" s="6" t="s">
        <v>36</v>
      </c>
      <c r="H69" s="21" t="s">
        <v>47</v>
      </c>
      <c r="I69" s="94">
        <v>0.77332027751</v>
      </c>
      <c r="J69" s="24">
        <v>375.0</v>
      </c>
      <c r="K69" s="24">
        <v>2.9166666666666665</v>
      </c>
      <c r="L69" s="24">
        <v>4.733333333333333</v>
      </c>
      <c r="M69" s="24">
        <v>7.65</v>
      </c>
    </row>
    <row r="70">
      <c r="A70" s="8" t="s">
        <v>38</v>
      </c>
      <c r="B70" s="88">
        <v>0.41238801849999995</v>
      </c>
      <c r="C70" s="10">
        <v>392.0</v>
      </c>
      <c r="D70" s="10">
        <v>2.3333333333333335</v>
      </c>
      <c r="E70" s="10">
        <v>5.166666666666667</v>
      </c>
      <c r="F70" s="10">
        <v>7.5</v>
      </c>
    </row>
    <row r="71">
      <c r="A71" s="12" t="s">
        <v>39</v>
      </c>
      <c r="B71" s="89">
        <v>0.5294650976999999</v>
      </c>
      <c r="C71" s="10">
        <v>330.0</v>
      </c>
      <c r="D71" s="10">
        <v>1.6666666666666665</v>
      </c>
      <c r="E71" s="10">
        <v>3.9166666666666665</v>
      </c>
      <c r="F71" s="10">
        <v>5.583333333333333</v>
      </c>
      <c r="H71" s="78" t="s">
        <v>109</v>
      </c>
      <c r="I71" s="79"/>
      <c r="J71" s="80">
        <f t="shared" ref="J71:M71" si="33">CORREL($I65:$I69,J65:J69)</f>
        <v>-0.8503856689</v>
      </c>
      <c r="K71" s="80">
        <f t="shared" si="33"/>
        <v>-0.304365001</v>
      </c>
      <c r="L71" s="80">
        <f t="shared" si="33"/>
        <v>0.05360915383</v>
      </c>
      <c r="M71" s="80">
        <f t="shared" si="33"/>
        <v>-0.2859496348</v>
      </c>
    </row>
    <row r="72">
      <c r="A72" s="15" t="s">
        <v>40</v>
      </c>
      <c r="B72" s="88">
        <v>0.88952763696</v>
      </c>
      <c r="C72" s="10">
        <v>324.0</v>
      </c>
      <c r="D72" s="10">
        <v>2.783333333333333</v>
      </c>
      <c r="E72" s="10">
        <v>3.0166666666666666</v>
      </c>
      <c r="F72" s="10">
        <v>5.8</v>
      </c>
      <c r="H72" s="81" t="s">
        <v>110</v>
      </c>
      <c r="I72" s="82"/>
      <c r="J72" s="83">
        <v>5.0</v>
      </c>
      <c r="K72" s="83">
        <v>5.0</v>
      </c>
      <c r="L72" s="83">
        <v>5.0</v>
      </c>
      <c r="M72" s="83">
        <v>5.0</v>
      </c>
    </row>
    <row r="73">
      <c r="A73" s="15" t="s">
        <v>41</v>
      </c>
      <c r="B73" s="88">
        <v>0.6655432574</v>
      </c>
      <c r="C73" s="16">
        <v>430.0</v>
      </c>
      <c r="D73" s="16">
        <v>2.9333333333333336</v>
      </c>
      <c r="E73" s="16">
        <v>2.75</v>
      </c>
      <c r="F73" s="16">
        <v>5.683333333333334</v>
      </c>
      <c r="H73" s="82" t="s">
        <v>111</v>
      </c>
      <c r="I73" s="82"/>
      <c r="J73" s="80">
        <f t="shared" ref="J73:M73" si="34">J72-2</f>
        <v>3</v>
      </c>
      <c r="K73" s="80">
        <f t="shared" si="34"/>
        <v>3</v>
      </c>
      <c r="L73" s="80">
        <f t="shared" si="34"/>
        <v>3</v>
      </c>
      <c r="M73" s="80">
        <f t="shared" si="34"/>
        <v>3</v>
      </c>
    </row>
    <row r="74">
      <c r="A74" s="18" t="s">
        <v>43</v>
      </c>
      <c r="B74" s="88">
        <v>0.7444075863499999</v>
      </c>
      <c r="C74" s="10">
        <v>374.0</v>
      </c>
      <c r="D74" s="10">
        <v>3.4833333333333334</v>
      </c>
      <c r="E74" s="10">
        <v>4.133333333333334</v>
      </c>
      <c r="F74" s="10">
        <v>7.616666666666667</v>
      </c>
      <c r="H74" s="82" t="s">
        <v>112</v>
      </c>
      <c r="I74" s="82"/>
      <c r="J74" s="80">
        <f t="shared" ref="J74:M74" si="35">(ABS(J71)*SQRT(J72-2))/(SQRT(1-ABS(J71)^2))</f>
        <v>2.799360526</v>
      </c>
      <c r="K74" s="80">
        <f t="shared" si="35"/>
        <v>0.5534330082</v>
      </c>
      <c r="L74" s="80">
        <f t="shared" si="35"/>
        <v>0.09298749464</v>
      </c>
      <c r="M74" s="80">
        <f t="shared" si="35"/>
        <v>0.5168610089</v>
      </c>
    </row>
    <row r="75">
      <c r="A75" s="15" t="s">
        <v>44</v>
      </c>
      <c r="B75" s="88">
        <v>0.7053739797</v>
      </c>
      <c r="C75" s="10">
        <v>293.0</v>
      </c>
      <c r="D75" s="10">
        <v>3.0833333333333335</v>
      </c>
      <c r="E75" s="10">
        <v>4.583333333333333</v>
      </c>
      <c r="F75" s="10">
        <v>7.666666666666667</v>
      </c>
      <c r="H75" s="82" t="s">
        <v>113</v>
      </c>
      <c r="I75" s="82"/>
      <c r="J75" s="80">
        <f t="shared" ref="J75:M75" si="36">TDIST(J74,J73,2)</f>
        <v>0.06788891685</v>
      </c>
      <c r="K75" s="80">
        <f t="shared" si="36"/>
        <v>0.6185397995</v>
      </c>
      <c r="L75" s="80">
        <f t="shared" si="36"/>
        <v>0.9317754141</v>
      </c>
      <c r="M75" s="80">
        <f t="shared" si="36"/>
        <v>0.6409419895</v>
      </c>
    </row>
    <row r="76">
      <c r="A76" s="21" t="s">
        <v>45</v>
      </c>
      <c r="B76" s="88">
        <v>0.6400381819000001</v>
      </c>
      <c r="C76" s="10">
        <v>341.0</v>
      </c>
      <c r="D76" s="10">
        <v>3.4333333333333336</v>
      </c>
      <c r="E76" s="10">
        <v>4.05</v>
      </c>
      <c r="F76" s="10">
        <v>7.483333333333333</v>
      </c>
    </row>
    <row r="77">
      <c r="A77" s="23" t="s">
        <v>46</v>
      </c>
      <c r="B77" s="88">
        <v>0.78819096361</v>
      </c>
      <c r="C77" s="10">
        <v>355.0</v>
      </c>
      <c r="D77" s="10">
        <v>3.0833333333333335</v>
      </c>
      <c r="E77" s="10">
        <v>4.916666666666667</v>
      </c>
      <c r="F77" s="10">
        <v>8.0</v>
      </c>
      <c r="H77" s="3" t="s">
        <v>2</v>
      </c>
      <c r="I77" s="1" t="s">
        <v>122</v>
      </c>
      <c r="J77" s="6" t="s">
        <v>33</v>
      </c>
      <c r="K77" s="6" t="s">
        <v>34</v>
      </c>
      <c r="L77" s="6" t="s">
        <v>35</v>
      </c>
      <c r="M77" s="6" t="s">
        <v>36</v>
      </c>
    </row>
    <row r="78">
      <c r="A78" s="21" t="s">
        <v>47</v>
      </c>
      <c r="B78" s="88">
        <v>0.5616855306</v>
      </c>
      <c r="C78" s="24">
        <v>375.0</v>
      </c>
      <c r="D78" s="24">
        <v>2.9166666666666665</v>
      </c>
      <c r="E78" s="24">
        <v>4.733333333333333</v>
      </c>
      <c r="F78" s="24">
        <v>7.65</v>
      </c>
      <c r="H78" s="8" t="s">
        <v>38</v>
      </c>
      <c r="I78" s="88">
        <v>0.41238801849999995</v>
      </c>
      <c r="J78" s="10">
        <v>392.0</v>
      </c>
      <c r="K78" s="10">
        <v>2.3333333333333335</v>
      </c>
      <c r="L78" s="10">
        <v>5.166666666666667</v>
      </c>
      <c r="M78" s="10">
        <v>7.5</v>
      </c>
    </row>
    <row r="79">
      <c r="B79" s="5"/>
      <c r="H79" s="12" t="s">
        <v>39</v>
      </c>
      <c r="I79" s="89">
        <v>0.5294650976999999</v>
      </c>
      <c r="J79" s="10">
        <v>330.0</v>
      </c>
      <c r="K79" s="10">
        <v>1.6666666666666665</v>
      </c>
      <c r="L79" s="10">
        <v>3.9166666666666665</v>
      </c>
      <c r="M79" s="10">
        <v>5.583333333333333</v>
      </c>
    </row>
    <row r="80">
      <c r="A80" s="78" t="s">
        <v>114</v>
      </c>
      <c r="B80" s="79"/>
      <c r="C80" s="80">
        <f>CORREL($B70:$B78,C70:C78)</f>
        <v>-0.32835996</v>
      </c>
      <c r="D80" s="80">
        <f t="shared" ref="D80:F80" si="37">CORREL($B$70:$B78,D70:D78)</f>
        <v>0.5283214509</v>
      </c>
      <c r="E80" s="80">
        <f t="shared" si="37"/>
        <v>-0.4486745047</v>
      </c>
      <c r="F80" s="80">
        <f t="shared" si="37"/>
        <v>-0.07372812199</v>
      </c>
      <c r="H80" s="15" t="s">
        <v>40</v>
      </c>
      <c r="I80" s="88">
        <v>0.88952763696</v>
      </c>
      <c r="J80" s="10">
        <v>324.0</v>
      </c>
      <c r="K80" s="10">
        <v>2.783333333333333</v>
      </c>
      <c r="L80" s="10">
        <v>3.0166666666666666</v>
      </c>
      <c r="M80" s="10">
        <v>5.8</v>
      </c>
    </row>
    <row r="81">
      <c r="A81" s="81" t="s">
        <v>110</v>
      </c>
      <c r="B81" s="82"/>
      <c r="C81" s="83">
        <v>9.0</v>
      </c>
      <c r="D81" s="83">
        <v>9.0</v>
      </c>
      <c r="E81" s="83">
        <v>9.0</v>
      </c>
      <c r="F81" s="83">
        <v>9.0</v>
      </c>
      <c r="H81" s="15" t="s">
        <v>41</v>
      </c>
      <c r="I81" s="88">
        <v>0.6655432574</v>
      </c>
      <c r="J81" s="16">
        <v>430.0</v>
      </c>
      <c r="K81" s="16">
        <v>2.9333333333333336</v>
      </c>
      <c r="L81" s="16">
        <v>2.75</v>
      </c>
      <c r="M81" s="16">
        <v>5.683333333333334</v>
      </c>
    </row>
    <row r="82">
      <c r="A82" s="82" t="s">
        <v>111</v>
      </c>
      <c r="B82" s="82"/>
      <c r="C82" s="80">
        <f t="shared" ref="C82:F82" si="38">C81-2</f>
        <v>7</v>
      </c>
      <c r="D82" s="80">
        <f t="shared" si="38"/>
        <v>7</v>
      </c>
      <c r="E82" s="80">
        <f t="shared" si="38"/>
        <v>7</v>
      </c>
      <c r="F82" s="80">
        <f t="shared" si="38"/>
        <v>7</v>
      </c>
    </row>
    <row r="83">
      <c r="A83" s="82" t="s">
        <v>112</v>
      </c>
      <c r="B83" s="82"/>
      <c r="C83" s="80">
        <f t="shared" ref="C83:F83" si="39">(ABS(C80)*SQRT(C81-2))/(SQRT(1-ABS(C80)^2))</f>
        <v>0.9197568615</v>
      </c>
      <c r="D83" s="80">
        <f t="shared" si="39"/>
        <v>1.646329829</v>
      </c>
      <c r="E83" s="80">
        <f t="shared" si="39"/>
        <v>1.328284074</v>
      </c>
      <c r="F83" s="80">
        <f t="shared" si="39"/>
        <v>0.1955986208</v>
      </c>
      <c r="H83" s="78" t="s">
        <v>109</v>
      </c>
      <c r="I83" s="79"/>
      <c r="J83" s="80">
        <f t="shared" ref="J83:M83" si="40">CORREL($I78:$I81,J78:J81)</f>
        <v>-0.3381144018</v>
      </c>
      <c r="K83" s="80">
        <f t="shared" si="40"/>
        <v>0.5931623897</v>
      </c>
      <c r="L83" s="80">
        <f t="shared" si="40"/>
        <v>-0.8232255765</v>
      </c>
      <c r="M83" s="80">
        <f t="shared" si="40"/>
        <v>-0.6158187049</v>
      </c>
    </row>
    <row r="84">
      <c r="A84" s="82" t="s">
        <v>113</v>
      </c>
      <c r="B84" s="82"/>
      <c r="C84" s="80">
        <f t="shared" ref="C84:F84" si="41">TDIST(C83,C82,2)</f>
        <v>0.3882957052</v>
      </c>
      <c r="D84" s="87">
        <f t="shared" si="41"/>
        <v>0.1436904003</v>
      </c>
      <c r="E84" s="80">
        <f t="shared" si="41"/>
        <v>0.2257526554</v>
      </c>
      <c r="F84" s="87">
        <f t="shared" si="41"/>
        <v>0.8504810151</v>
      </c>
      <c r="H84" s="81" t="s">
        <v>110</v>
      </c>
      <c r="I84" s="82"/>
      <c r="J84" s="83">
        <v>4.0</v>
      </c>
      <c r="K84" s="83">
        <v>4.0</v>
      </c>
      <c r="L84" s="83">
        <v>4.0</v>
      </c>
      <c r="M84" s="83">
        <v>4.0</v>
      </c>
    </row>
    <row r="85">
      <c r="H85" s="82" t="s">
        <v>111</v>
      </c>
      <c r="I85" s="82"/>
      <c r="J85" s="80">
        <f t="shared" ref="J85:M85" si="42">J84-2</f>
        <v>2</v>
      </c>
      <c r="K85" s="80">
        <f t="shared" si="42"/>
        <v>2</v>
      </c>
      <c r="L85" s="80">
        <f t="shared" si="42"/>
        <v>2</v>
      </c>
      <c r="M85" s="80">
        <f t="shared" si="42"/>
        <v>2</v>
      </c>
    </row>
    <row r="86">
      <c r="H86" s="82" t="s">
        <v>112</v>
      </c>
      <c r="I86" s="82"/>
      <c r="J86" s="80">
        <f t="shared" ref="J86:M86" si="43">(ABS(J83)*SQRT(J84-2))/(SQRT(1-ABS(J83)^2))</f>
        <v>0.5080899204</v>
      </c>
      <c r="K86" s="80">
        <f t="shared" si="43"/>
        <v>1.041952771</v>
      </c>
      <c r="L86" s="80">
        <f t="shared" si="43"/>
        <v>2.05070852</v>
      </c>
      <c r="M86" s="80">
        <f t="shared" si="43"/>
        <v>1.105359251</v>
      </c>
    </row>
    <row r="87">
      <c r="H87" s="82" t="s">
        <v>113</v>
      </c>
      <c r="I87" s="82"/>
      <c r="J87" s="80">
        <f t="shared" ref="J87:M87" si="44">TDIST(J86,J85,2)</f>
        <v>0.6618855982</v>
      </c>
      <c r="K87" s="80">
        <f t="shared" si="44"/>
        <v>0.4068376103</v>
      </c>
      <c r="L87" s="80">
        <f t="shared" si="44"/>
        <v>0.1767744235</v>
      </c>
      <c r="M87" s="80">
        <f t="shared" si="44"/>
        <v>0.3841812951</v>
      </c>
    </row>
    <row r="89">
      <c r="H89" s="3" t="s">
        <v>2</v>
      </c>
      <c r="I89" s="1" t="s">
        <v>123</v>
      </c>
      <c r="J89" s="4"/>
      <c r="K89" s="4"/>
      <c r="L89" s="4"/>
      <c r="M89" s="4"/>
    </row>
    <row r="90">
      <c r="H90" s="18" t="s">
        <v>43</v>
      </c>
      <c r="I90" s="88">
        <v>0.7444075863499999</v>
      </c>
      <c r="J90" s="10">
        <v>374.0</v>
      </c>
      <c r="K90" s="10">
        <v>3.4833333333333334</v>
      </c>
      <c r="L90" s="10">
        <v>4.133333333333334</v>
      </c>
      <c r="M90" s="10">
        <v>7.616666666666667</v>
      </c>
    </row>
    <row r="91">
      <c r="H91" s="15" t="s">
        <v>44</v>
      </c>
      <c r="I91" s="88">
        <v>0.7053739797</v>
      </c>
      <c r="J91" s="10">
        <v>293.0</v>
      </c>
      <c r="K91" s="10">
        <v>3.0833333333333335</v>
      </c>
      <c r="L91" s="10">
        <v>4.583333333333333</v>
      </c>
      <c r="M91" s="10">
        <v>7.666666666666667</v>
      </c>
    </row>
    <row r="92">
      <c r="H92" s="21" t="s">
        <v>45</v>
      </c>
      <c r="I92" s="88">
        <v>0.6400381819000001</v>
      </c>
      <c r="J92" s="10">
        <v>341.0</v>
      </c>
      <c r="K92" s="10">
        <v>3.4333333333333336</v>
      </c>
      <c r="L92" s="10">
        <v>4.05</v>
      </c>
      <c r="M92" s="10">
        <v>7.483333333333333</v>
      </c>
    </row>
    <row r="93">
      <c r="H93" s="23" t="s">
        <v>46</v>
      </c>
      <c r="I93" s="88">
        <v>0.78819096361</v>
      </c>
      <c r="J93" s="10">
        <v>355.0</v>
      </c>
      <c r="K93" s="10">
        <v>3.0833333333333335</v>
      </c>
      <c r="L93" s="10">
        <v>4.916666666666667</v>
      </c>
      <c r="M93" s="10">
        <v>8.0</v>
      </c>
    </row>
    <row r="94">
      <c r="H94" s="21" t="s">
        <v>47</v>
      </c>
      <c r="I94" s="88">
        <v>0.5616855306</v>
      </c>
      <c r="J94" s="24">
        <v>375.0</v>
      </c>
      <c r="K94" s="24">
        <v>2.9166666666666665</v>
      </c>
      <c r="L94" s="24">
        <v>4.733333333333333</v>
      </c>
      <c r="M94" s="24">
        <v>7.65</v>
      </c>
    </row>
    <row r="96">
      <c r="H96" s="78" t="s">
        <v>109</v>
      </c>
      <c r="I96" s="79"/>
      <c r="J96" s="80">
        <f t="shared" ref="J96:M96" si="45">CORREL($I90:$I94,J90:J94)</f>
        <v>-0.1552832071</v>
      </c>
      <c r="K96" s="80">
        <f t="shared" si="45"/>
        <v>0.3062015647</v>
      </c>
      <c r="L96" s="80">
        <f t="shared" si="45"/>
        <v>0.1085448673</v>
      </c>
      <c r="M96" s="80">
        <f t="shared" si="45"/>
        <v>0.6087457115</v>
      </c>
    </row>
    <row r="97">
      <c r="H97" s="81" t="s">
        <v>110</v>
      </c>
      <c r="I97" s="82"/>
      <c r="J97" s="83">
        <v>5.0</v>
      </c>
      <c r="K97" s="83">
        <v>5.0</v>
      </c>
      <c r="L97" s="83">
        <v>5.0</v>
      </c>
      <c r="M97" s="83">
        <v>5.0</v>
      </c>
    </row>
    <row r="98">
      <c r="H98" s="82" t="s">
        <v>111</v>
      </c>
      <c r="I98" s="82"/>
      <c r="J98" s="80">
        <f t="shared" ref="J98:M98" si="46">J97-2</f>
        <v>3</v>
      </c>
      <c r="K98" s="80">
        <f t="shared" si="46"/>
        <v>3</v>
      </c>
      <c r="L98" s="80">
        <f t="shared" si="46"/>
        <v>3</v>
      </c>
      <c r="M98" s="80">
        <f t="shared" si="46"/>
        <v>3</v>
      </c>
    </row>
    <row r="99">
      <c r="H99" s="82" t="s">
        <v>112</v>
      </c>
      <c r="I99" s="82"/>
      <c r="J99" s="80">
        <f t="shared" ref="J99:M99" si="47">(ABS(J96)*SQRT(J97-2))/(SQRT(1-ABS(J96)^2))</f>
        <v>0.272260931</v>
      </c>
      <c r="K99" s="80">
        <f t="shared" si="47"/>
        <v>0.5571168259</v>
      </c>
      <c r="L99" s="80">
        <f t="shared" si="47"/>
        <v>0.1891226465</v>
      </c>
      <c r="M99" s="80">
        <f t="shared" si="47"/>
        <v>1.328994812</v>
      </c>
    </row>
    <row r="100">
      <c r="H100" s="82" t="s">
        <v>113</v>
      </c>
      <c r="I100" s="82"/>
      <c r="J100" s="80">
        <f t="shared" ref="J100:M100" si="48">TDIST(J99,J98,2)</f>
        <v>0.8030847493</v>
      </c>
      <c r="K100" s="80">
        <f t="shared" si="48"/>
        <v>0.6163130453</v>
      </c>
      <c r="L100" s="80">
        <f t="shared" si="48"/>
        <v>0.8620682498</v>
      </c>
      <c r="M100" s="80">
        <f t="shared" si="48"/>
        <v>0.2758854704</v>
      </c>
    </row>
    <row r="10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</row>
    <row r="103">
      <c r="A103" s="3" t="s">
        <v>2</v>
      </c>
      <c r="B103" s="1" t="s">
        <v>3</v>
      </c>
      <c r="C103" s="6" t="s">
        <v>33</v>
      </c>
      <c r="D103" s="6" t="s">
        <v>34</v>
      </c>
      <c r="E103" s="6" t="s">
        <v>35</v>
      </c>
      <c r="F103" s="6" t="s">
        <v>36</v>
      </c>
      <c r="H103" s="3" t="s">
        <v>2</v>
      </c>
      <c r="I103" s="1" t="s">
        <v>119</v>
      </c>
      <c r="J103" s="6" t="s">
        <v>33</v>
      </c>
      <c r="K103" s="6" t="s">
        <v>34</v>
      </c>
      <c r="L103" s="6" t="s">
        <v>35</v>
      </c>
      <c r="M103" s="6" t="s">
        <v>36</v>
      </c>
    </row>
    <row r="104">
      <c r="A104" s="8" t="s">
        <v>38</v>
      </c>
      <c r="B104" s="9">
        <v>0.1319780684</v>
      </c>
      <c r="C104" s="10">
        <v>392.0</v>
      </c>
      <c r="D104" s="10">
        <v>2.3333333333333335</v>
      </c>
      <c r="E104" s="10">
        <v>5.166666666666667</v>
      </c>
      <c r="F104" s="10">
        <v>7.5</v>
      </c>
      <c r="H104" s="8" t="s">
        <v>38</v>
      </c>
      <c r="I104" s="9">
        <v>0.1319780684</v>
      </c>
      <c r="J104" s="10">
        <v>392.0</v>
      </c>
      <c r="K104" s="10">
        <v>2.3333333333333335</v>
      </c>
      <c r="L104" s="10">
        <v>5.166666666666667</v>
      </c>
      <c r="M104" s="10">
        <v>7.5</v>
      </c>
    </row>
    <row r="105">
      <c r="A105" s="12" t="s">
        <v>39</v>
      </c>
      <c r="B105" s="13">
        <v>0.1019622076</v>
      </c>
      <c r="C105" s="10">
        <v>330.0</v>
      </c>
      <c r="D105" s="10">
        <v>1.6666666666666665</v>
      </c>
      <c r="E105" s="10">
        <v>3.9166666666666665</v>
      </c>
      <c r="F105" s="10">
        <v>5.583333333333333</v>
      </c>
      <c r="H105" s="12" t="s">
        <v>39</v>
      </c>
      <c r="I105" s="13">
        <v>0.09552309187</v>
      </c>
      <c r="J105" s="10">
        <v>330.0</v>
      </c>
      <c r="K105" s="10">
        <v>1.6666666666666665</v>
      </c>
      <c r="L105" s="10">
        <v>3.9166666666666665</v>
      </c>
      <c r="M105" s="10">
        <v>5.583333333333333</v>
      </c>
    </row>
    <row r="106">
      <c r="A106" s="15" t="s">
        <v>40</v>
      </c>
      <c r="B106" s="9">
        <v>0.1283341581</v>
      </c>
      <c r="C106" s="10">
        <v>324.0</v>
      </c>
      <c r="D106" s="10">
        <v>2.783333333333333</v>
      </c>
      <c r="E106" s="10">
        <v>3.0166666666666666</v>
      </c>
      <c r="F106" s="10">
        <v>5.8</v>
      </c>
      <c r="H106" s="15" t="s">
        <v>40</v>
      </c>
      <c r="I106" s="9">
        <v>0.1283341581</v>
      </c>
      <c r="J106" s="10">
        <v>324.0</v>
      </c>
      <c r="K106" s="10">
        <v>2.783333333333333</v>
      </c>
      <c r="L106" s="10">
        <v>3.0166666666666666</v>
      </c>
      <c r="M106" s="10">
        <v>5.8</v>
      </c>
    </row>
    <row r="107">
      <c r="A107" s="15" t="s">
        <v>41</v>
      </c>
      <c r="B107" s="9">
        <v>0.1069999816</v>
      </c>
      <c r="C107" s="16">
        <v>430.0</v>
      </c>
      <c r="D107" s="16">
        <v>2.9333333333333336</v>
      </c>
      <c r="E107" s="16">
        <v>2.75</v>
      </c>
      <c r="F107" s="16">
        <v>5.683333333333334</v>
      </c>
      <c r="H107" s="15" t="s">
        <v>41</v>
      </c>
      <c r="I107" s="9">
        <v>0.1069999816</v>
      </c>
      <c r="J107" s="16">
        <v>430.0</v>
      </c>
      <c r="K107" s="16">
        <v>2.9333333333333336</v>
      </c>
      <c r="L107" s="16">
        <v>2.75</v>
      </c>
      <c r="M107" s="16">
        <v>5.683333333333334</v>
      </c>
    </row>
    <row r="108">
      <c r="A108" s="18" t="s">
        <v>43</v>
      </c>
      <c r="B108" s="19">
        <v>0.03976786278</v>
      </c>
      <c r="C108" s="10">
        <v>374.0</v>
      </c>
      <c r="D108" s="10">
        <v>3.4833333333333334</v>
      </c>
      <c r="E108" s="10">
        <v>4.133333333333334</v>
      </c>
      <c r="F108" s="10">
        <v>7.616666666666667</v>
      </c>
      <c r="H108" s="5"/>
      <c r="I108" s="5"/>
      <c r="J108" s="5"/>
      <c r="K108" s="5"/>
      <c r="L108" s="5"/>
      <c r="M108" s="5"/>
    </row>
    <row r="109">
      <c r="A109" s="15" t="s">
        <v>44</v>
      </c>
      <c r="B109" s="9">
        <v>0.05761847634</v>
      </c>
      <c r="C109" s="10">
        <v>293.0</v>
      </c>
      <c r="D109" s="10">
        <v>3.0833333333333335</v>
      </c>
      <c r="E109" s="10">
        <v>4.583333333333333</v>
      </c>
      <c r="F109" s="10">
        <v>7.666666666666667</v>
      </c>
      <c r="H109" s="78" t="s">
        <v>109</v>
      </c>
      <c r="I109" s="79"/>
      <c r="J109" s="80">
        <f t="shared" ref="J109:M109" si="49">CORREL($I104:$I107,J104:J107)</f>
        <v>0.02333215875</v>
      </c>
      <c r="K109" s="80">
        <f t="shared" si="49"/>
        <v>0.4689190247</v>
      </c>
      <c r="L109" s="80">
        <f t="shared" si="49"/>
        <v>0.3363297158</v>
      </c>
      <c r="M109" s="80">
        <f t="shared" si="49"/>
        <v>0.6961394557</v>
      </c>
    </row>
    <row r="110">
      <c r="A110" s="21" t="s">
        <v>45</v>
      </c>
      <c r="B110" s="9">
        <v>0.08889691804</v>
      </c>
      <c r="C110" s="10">
        <v>341.0</v>
      </c>
      <c r="D110" s="10">
        <v>3.4333333333333336</v>
      </c>
      <c r="E110" s="10">
        <v>4.05</v>
      </c>
      <c r="F110" s="10">
        <v>7.483333333333333</v>
      </c>
      <c r="H110" s="81" t="s">
        <v>110</v>
      </c>
      <c r="I110" s="82"/>
      <c r="J110" s="83">
        <v>4.0</v>
      </c>
      <c r="K110" s="83">
        <v>4.0</v>
      </c>
      <c r="L110" s="83">
        <v>4.0</v>
      </c>
      <c r="M110" s="83">
        <v>4.0</v>
      </c>
    </row>
    <row r="111">
      <c r="A111" s="23" t="s">
        <v>46</v>
      </c>
      <c r="B111" s="9">
        <v>0.01937975817</v>
      </c>
      <c r="C111" s="10">
        <v>355.0</v>
      </c>
      <c r="D111" s="10">
        <v>3.0833333333333335</v>
      </c>
      <c r="E111" s="10">
        <v>4.916666666666667</v>
      </c>
      <c r="F111" s="10">
        <v>8.0</v>
      </c>
      <c r="H111" s="82" t="s">
        <v>111</v>
      </c>
      <c r="I111" s="82"/>
      <c r="J111" s="80">
        <f t="shared" ref="J111:M111" si="50">J110-2</f>
        <v>2</v>
      </c>
      <c r="K111" s="80">
        <f t="shared" si="50"/>
        <v>2</v>
      </c>
      <c r="L111" s="80">
        <f t="shared" si="50"/>
        <v>2</v>
      </c>
      <c r="M111" s="80">
        <f t="shared" si="50"/>
        <v>2</v>
      </c>
    </row>
    <row r="112">
      <c r="A112" s="21" t="s">
        <v>47</v>
      </c>
      <c r="B112" s="9">
        <v>0.1396322598</v>
      </c>
      <c r="C112" s="24">
        <v>375.0</v>
      </c>
      <c r="D112" s="24">
        <v>2.9166666666666665</v>
      </c>
      <c r="E112" s="24">
        <v>4.733333333333333</v>
      </c>
      <c r="F112" s="24">
        <v>7.65</v>
      </c>
      <c r="H112" s="82" t="s">
        <v>112</v>
      </c>
      <c r="I112" s="82"/>
      <c r="J112" s="80">
        <f t="shared" ref="J112:M112" si="51">(ABS(J109)*SQRT(J110-2))/(SQRT(1-ABS(J109)^2))</f>
        <v>0.03300564053</v>
      </c>
      <c r="K112" s="80">
        <f t="shared" si="51"/>
        <v>0.7508160554</v>
      </c>
      <c r="L112" s="80">
        <f t="shared" si="51"/>
        <v>0.5050649595</v>
      </c>
      <c r="M112" s="80">
        <f t="shared" si="51"/>
        <v>1.371334219</v>
      </c>
    </row>
    <row r="113">
      <c r="H113" s="82" t="s">
        <v>113</v>
      </c>
      <c r="I113" s="82"/>
      <c r="J113" s="80">
        <f t="shared" ref="J113:M113" si="52">TDIST(J112,J111,2)</f>
        <v>0.9766678413</v>
      </c>
      <c r="K113" s="80">
        <f t="shared" si="52"/>
        <v>0.5310809753</v>
      </c>
      <c r="L113" s="80">
        <f t="shared" si="52"/>
        <v>0.6636702842</v>
      </c>
      <c r="M113" s="80">
        <f t="shared" si="52"/>
        <v>0.3038605443</v>
      </c>
    </row>
    <row r="114">
      <c r="A114" s="78" t="s">
        <v>109</v>
      </c>
      <c r="B114" s="79"/>
      <c r="C114" s="80">
        <f t="shared" ref="C114:F114" si="53">CORREL($B104:$B112,C104:C112)</f>
        <v>0.2423729518</v>
      </c>
      <c r="D114" s="80">
        <f t="shared" si="53"/>
        <v>-0.4676910597</v>
      </c>
      <c r="E114" s="80">
        <f t="shared" si="53"/>
        <v>-0.2316840612</v>
      </c>
      <c r="F114" s="80">
        <f t="shared" si="53"/>
        <v>-0.4570626191</v>
      </c>
    </row>
    <row r="115">
      <c r="A115" s="81" t="s">
        <v>110</v>
      </c>
      <c r="B115" s="82"/>
      <c r="C115" s="83">
        <v>9.0</v>
      </c>
      <c r="D115" s="83">
        <v>9.0</v>
      </c>
      <c r="E115" s="83">
        <v>9.0</v>
      </c>
      <c r="F115" s="83">
        <v>9.0</v>
      </c>
      <c r="H115" s="3" t="s">
        <v>2</v>
      </c>
      <c r="I115" s="1" t="s">
        <v>120</v>
      </c>
      <c r="J115" s="4"/>
      <c r="K115" s="4"/>
      <c r="L115" s="4"/>
      <c r="M115" s="4"/>
    </row>
    <row r="116">
      <c r="A116" s="82" t="s">
        <v>111</v>
      </c>
      <c r="B116" s="82"/>
      <c r="C116" s="80">
        <f t="shared" ref="C116:F116" si="54">C115-2</f>
        <v>7</v>
      </c>
      <c r="D116" s="80">
        <f t="shared" si="54"/>
        <v>7</v>
      </c>
      <c r="E116" s="80">
        <f t="shared" si="54"/>
        <v>7</v>
      </c>
      <c r="F116" s="80">
        <f t="shared" si="54"/>
        <v>7</v>
      </c>
      <c r="H116" s="18" t="s">
        <v>43</v>
      </c>
      <c r="I116" s="19">
        <v>0.1466949696</v>
      </c>
      <c r="J116" s="10">
        <v>374.0</v>
      </c>
      <c r="K116" s="10">
        <v>3.4833333333333334</v>
      </c>
      <c r="L116" s="10">
        <v>4.133333333333334</v>
      </c>
      <c r="M116" s="10">
        <v>7.616666666666667</v>
      </c>
    </row>
    <row r="117">
      <c r="A117" s="82" t="s">
        <v>112</v>
      </c>
      <c r="B117" s="82"/>
      <c r="C117" s="80">
        <f t="shared" ref="C117:F117" si="55">(ABS(C114)*SQRT(C115-2))/(SQRT(1-ABS(C114)^2))</f>
        <v>0.660966491</v>
      </c>
      <c r="D117" s="80">
        <f t="shared" si="55"/>
        <v>1.399938262</v>
      </c>
      <c r="E117" s="80">
        <f t="shared" si="55"/>
        <v>0.6301233819</v>
      </c>
      <c r="F117" s="80">
        <f t="shared" si="55"/>
        <v>1.35959871</v>
      </c>
      <c r="H117" s="15" t="s">
        <v>44</v>
      </c>
      <c r="I117" s="9">
        <v>0.1483577846</v>
      </c>
      <c r="J117" s="10">
        <v>293.0</v>
      </c>
      <c r="K117" s="10">
        <v>3.0833333333333335</v>
      </c>
      <c r="L117" s="10">
        <v>4.583333333333333</v>
      </c>
      <c r="M117" s="10">
        <v>7.666666666666667</v>
      </c>
    </row>
    <row r="118">
      <c r="A118" s="82" t="s">
        <v>113</v>
      </c>
      <c r="B118" s="82"/>
      <c r="C118" s="80">
        <f t="shared" ref="C118:F118" si="56">TDIST(C117,C116,2)</f>
        <v>0.5297787717</v>
      </c>
      <c r="D118" s="80">
        <f t="shared" si="56"/>
        <v>0.2042587436</v>
      </c>
      <c r="E118" s="80">
        <f t="shared" si="56"/>
        <v>0.5486228017</v>
      </c>
      <c r="F118" s="80">
        <f t="shared" si="56"/>
        <v>0.2161257296</v>
      </c>
      <c r="H118" s="21" t="s">
        <v>45</v>
      </c>
      <c r="I118" s="9">
        <v>0.1907224327</v>
      </c>
      <c r="J118" s="10">
        <v>341.0</v>
      </c>
      <c r="K118" s="10">
        <v>3.4333333333333336</v>
      </c>
      <c r="L118" s="10">
        <v>4.05</v>
      </c>
      <c r="M118" s="10">
        <v>7.483333333333333</v>
      </c>
    </row>
    <row r="119">
      <c r="H119" s="23" t="s">
        <v>46</v>
      </c>
      <c r="I119" s="9">
        <v>0.06382867337</v>
      </c>
      <c r="J119" s="10">
        <v>355.0</v>
      </c>
      <c r="K119" s="10">
        <v>3.0833333333333335</v>
      </c>
      <c r="L119" s="10">
        <v>4.916666666666667</v>
      </c>
      <c r="M119" s="10">
        <v>8.0</v>
      </c>
    </row>
    <row r="120">
      <c r="A120" s="3" t="s">
        <v>2</v>
      </c>
      <c r="B120" s="1" t="s">
        <v>126</v>
      </c>
      <c r="C120" s="6" t="s">
        <v>33</v>
      </c>
      <c r="D120" s="6" t="s">
        <v>34</v>
      </c>
      <c r="E120" s="6" t="s">
        <v>35</v>
      </c>
      <c r="F120" s="6" t="s">
        <v>36</v>
      </c>
      <c r="H120" s="21" t="s">
        <v>47</v>
      </c>
      <c r="I120" s="9">
        <v>0.2001917725</v>
      </c>
      <c r="J120" s="24">
        <v>375.0</v>
      </c>
      <c r="K120" s="24">
        <v>2.9166666666666665</v>
      </c>
      <c r="L120" s="24">
        <v>4.733333333333333</v>
      </c>
      <c r="M120" s="24">
        <v>7.65</v>
      </c>
    </row>
    <row r="121">
      <c r="A121" s="8" t="s">
        <v>38</v>
      </c>
      <c r="B121" s="9">
        <v>0.4267010049</v>
      </c>
      <c r="C121" s="10">
        <v>392.0</v>
      </c>
      <c r="D121" s="10">
        <v>2.3333333333333335</v>
      </c>
      <c r="E121" s="10">
        <v>5.166666666666667</v>
      </c>
      <c r="F121" s="10">
        <v>7.5</v>
      </c>
    </row>
    <row r="122">
      <c r="A122" s="12" t="s">
        <v>39</v>
      </c>
      <c r="B122" s="13">
        <v>0.1162389836</v>
      </c>
      <c r="C122" s="10">
        <v>330.0</v>
      </c>
      <c r="D122" s="10">
        <v>1.6666666666666665</v>
      </c>
      <c r="E122" s="10">
        <v>3.9166666666666665</v>
      </c>
      <c r="F122" s="10">
        <v>5.583333333333333</v>
      </c>
      <c r="H122" s="78" t="s">
        <v>109</v>
      </c>
      <c r="I122" s="79"/>
      <c r="J122" s="80">
        <f t="shared" ref="J122:M122" si="57">CORREL($I116:$I120,J116:J120)</f>
        <v>0.06497983642</v>
      </c>
      <c r="K122" s="80">
        <f t="shared" si="57"/>
        <v>0.08651818489</v>
      </c>
      <c r="L122" s="80">
        <f t="shared" si="57"/>
        <v>-0.5090986147</v>
      </c>
      <c r="M122" s="80">
        <f t="shared" si="57"/>
        <v>-0.8946293203</v>
      </c>
    </row>
    <row r="123">
      <c r="A123" s="15" t="s">
        <v>40</v>
      </c>
      <c r="B123" s="9">
        <v>0.05728101169</v>
      </c>
      <c r="C123" s="10">
        <v>324.0</v>
      </c>
      <c r="D123" s="10">
        <v>2.783333333333333</v>
      </c>
      <c r="E123" s="10">
        <v>3.0166666666666666</v>
      </c>
      <c r="F123" s="10">
        <v>5.8</v>
      </c>
      <c r="H123" s="81" t="s">
        <v>110</v>
      </c>
      <c r="I123" s="82"/>
      <c r="J123" s="83">
        <v>5.0</v>
      </c>
      <c r="K123" s="83">
        <v>5.0</v>
      </c>
      <c r="L123" s="83">
        <v>5.0</v>
      </c>
      <c r="M123" s="83">
        <v>5.0</v>
      </c>
    </row>
    <row r="124">
      <c r="A124" s="15" t="s">
        <v>41</v>
      </c>
      <c r="B124" s="9">
        <v>0.1942806734</v>
      </c>
      <c r="C124" s="16">
        <v>430.0</v>
      </c>
      <c r="D124" s="16">
        <v>2.9333333333333336</v>
      </c>
      <c r="E124" s="16">
        <v>2.75</v>
      </c>
      <c r="F124" s="16">
        <v>5.683333333333334</v>
      </c>
      <c r="H124" s="82" t="s">
        <v>111</v>
      </c>
      <c r="I124" s="82"/>
      <c r="J124" s="80">
        <f t="shared" ref="J124:M124" si="58">J123-2</f>
        <v>3</v>
      </c>
      <c r="K124" s="80">
        <f t="shared" si="58"/>
        <v>3</v>
      </c>
      <c r="L124" s="80">
        <f t="shared" si="58"/>
        <v>3</v>
      </c>
      <c r="M124" s="80">
        <f t="shared" si="58"/>
        <v>3</v>
      </c>
    </row>
    <row r="125">
      <c r="A125" s="18" t="s">
        <v>43</v>
      </c>
      <c r="B125" s="9">
        <v>0.09313138435</v>
      </c>
      <c r="C125" s="10">
        <v>374.0</v>
      </c>
      <c r="D125" s="10">
        <v>3.4833333333333334</v>
      </c>
      <c r="E125" s="10">
        <v>4.133333333333334</v>
      </c>
      <c r="F125" s="10">
        <v>7.616666666666667</v>
      </c>
      <c r="H125" s="82" t="s">
        <v>112</v>
      </c>
      <c r="I125" s="82"/>
      <c r="J125" s="80">
        <f t="shared" ref="J125:M125" si="59">(ABS(J122)*SQRT(J123-2))/(SQRT(1-ABS(J122)^2))</f>
        <v>0.1127867442</v>
      </c>
      <c r="K125" s="80">
        <f t="shared" si="59"/>
        <v>0.1504179183</v>
      </c>
      <c r="L125" s="80">
        <f t="shared" si="59"/>
        <v>1.024487358</v>
      </c>
      <c r="M125" s="80">
        <f t="shared" si="59"/>
        <v>3.468021147</v>
      </c>
    </row>
    <row r="126">
      <c r="A126" s="15" t="s">
        <v>44</v>
      </c>
      <c r="B126" s="9">
        <v>0.1909383996</v>
      </c>
      <c r="C126" s="10">
        <v>293.0</v>
      </c>
      <c r="D126" s="10">
        <v>3.0833333333333335</v>
      </c>
      <c r="E126" s="10">
        <v>4.583333333333333</v>
      </c>
      <c r="F126" s="10">
        <v>7.666666666666667</v>
      </c>
      <c r="H126" s="82" t="s">
        <v>113</v>
      </c>
      <c r="I126" s="82"/>
      <c r="J126" s="80">
        <f t="shared" ref="J126:M126" si="60">TDIST(J125,J124,2)</f>
        <v>0.9173233626</v>
      </c>
      <c r="K126" s="80">
        <f t="shared" si="60"/>
        <v>0.8899792102</v>
      </c>
      <c r="L126" s="80">
        <f t="shared" si="60"/>
        <v>0.3810002355</v>
      </c>
      <c r="M126" s="80">
        <f t="shared" si="60"/>
        <v>0.04040428396</v>
      </c>
    </row>
    <row r="127">
      <c r="A127" s="21" t="s">
        <v>45</v>
      </c>
      <c r="B127" s="9">
        <v>0.2324619169</v>
      </c>
      <c r="C127" s="10">
        <v>341.0</v>
      </c>
      <c r="D127" s="10">
        <v>3.4333333333333336</v>
      </c>
      <c r="E127" s="10">
        <v>4.05</v>
      </c>
      <c r="F127" s="10">
        <v>7.483333333333333</v>
      </c>
    </row>
    <row r="128">
      <c r="A128" s="23" t="s">
        <v>46</v>
      </c>
      <c r="B128" s="9">
        <v>0.06601541229</v>
      </c>
      <c r="C128" s="10">
        <v>355.0</v>
      </c>
      <c r="D128" s="10">
        <v>3.0833333333333335</v>
      </c>
      <c r="E128" s="10">
        <v>4.916666666666667</v>
      </c>
      <c r="F128" s="10">
        <v>8.0</v>
      </c>
      <c r="H128" s="3" t="s">
        <v>2</v>
      </c>
      <c r="I128" s="1" t="s">
        <v>122</v>
      </c>
      <c r="J128" s="6" t="s">
        <v>33</v>
      </c>
      <c r="K128" s="6" t="s">
        <v>34</v>
      </c>
      <c r="L128" s="6" t="s">
        <v>35</v>
      </c>
      <c r="M128" s="6" t="s">
        <v>36</v>
      </c>
    </row>
    <row r="129">
      <c r="A129" s="21" t="s">
        <v>47</v>
      </c>
      <c r="B129" s="9">
        <v>0.2700707078</v>
      </c>
      <c r="C129" s="24">
        <v>375.0</v>
      </c>
      <c r="D129" s="24">
        <v>2.9166666666666665</v>
      </c>
      <c r="E129" s="24">
        <v>4.733333333333333</v>
      </c>
      <c r="F129" s="24">
        <v>7.65</v>
      </c>
      <c r="H129" s="8" t="s">
        <v>38</v>
      </c>
      <c r="I129" s="9">
        <v>0.4267010049</v>
      </c>
      <c r="J129" s="10">
        <v>392.0</v>
      </c>
      <c r="K129" s="10">
        <v>2.3333333333333335</v>
      </c>
      <c r="L129" s="10">
        <v>5.166666666666667</v>
      </c>
      <c r="M129" s="10">
        <v>7.5</v>
      </c>
    </row>
    <row r="130">
      <c r="H130" s="12" t="s">
        <v>39</v>
      </c>
      <c r="I130" s="13">
        <v>0.1307559024</v>
      </c>
      <c r="J130" s="10">
        <v>330.0</v>
      </c>
      <c r="K130" s="10">
        <v>1.6666666666666665</v>
      </c>
      <c r="L130" s="10">
        <v>3.9166666666666665</v>
      </c>
      <c r="M130" s="10">
        <v>5.583333333333333</v>
      </c>
    </row>
    <row r="131">
      <c r="A131" s="78" t="s">
        <v>114</v>
      </c>
      <c r="B131" s="79"/>
      <c r="C131" s="80">
        <f t="shared" ref="C131:F131" si="61">CORREL($B121:$B129,C121:C129)</f>
        <v>0.369989637</v>
      </c>
      <c r="D131" s="80">
        <f t="shared" si="61"/>
        <v>-0.1604068249</v>
      </c>
      <c r="E131" s="80">
        <f t="shared" si="61"/>
        <v>0.4498377926</v>
      </c>
      <c r="F131" s="80">
        <f t="shared" si="61"/>
        <v>0.2828677974</v>
      </c>
      <c r="H131" s="15" t="s">
        <v>40</v>
      </c>
      <c r="I131" s="9">
        <v>0.1700325325</v>
      </c>
      <c r="J131" s="10">
        <v>324.0</v>
      </c>
      <c r="K131" s="10">
        <v>2.783333333333333</v>
      </c>
      <c r="L131" s="10">
        <v>3.0166666666666666</v>
      </c>
      <c r="M131" s="10">
        <v>5.8</v>
      </c>
    </row>
    <row r="132">
      <c r="A132" s="81" t="s">
        <v>110</v>
      </c>
      <c r="B132" s="82"/>
      <c r="C132" s="83">
        <v>9.0</v>
      </c>
      <c r="D132" s="83">
        <v>9.0</v>
      </c>
      <c r="E132" s="83">
        <v>9.0</v>
      </c>
      <c r="F132" s="83">
        <v>9.0</v>
      </c>
      <c r="H132" s="15" t="s">
        <v>41</v>
      </c>
      <c r="I132" s="9">
        <v>0.1942806734</v>
      </c>
      <c r="J132" s="16">
        <v>430.0</v>
      </c>
      <c r="K132" s="16">
        <v>2.9333333333333336</v>
      </c>
      <c r="L132" s="16">
        <v>2.75</v>
      </c>
      <c r="M132" s="16">
        <v>5.683333333333334</v>
      </c>
    </row>
    <row r="133">
      <c r="A133" s="82" t="s">
        <v>111</v>
      </c>
      <c r="B133" s="82"/>
      <c r="C133" s="80">
        <f t="shared" ref="C133:F133" si="62">C132-2</f>
        <v>7</v>
      </c>
      <c r="D133" s="80">
        <f t="shared" si="62"/>
        <v>7</v>
      </c>
      <c r="E133" s="80">
        <f t="shared" si="62"/>
        <v>7</v>
      </c>
      <c r="F133" s="80">
        <f t="shared" si="62"/>
        <v>7</v>
      </c>
    </row>
    <row r="134">
      <c r="A134" s="82" t="s">
        <v>112</v>
      </c>
      <c r="B134" s="82"/>
      <c r="C134" s="80">
        <f t="shared" ref="C134:F134" si="63">(ABS(C131)*SQRT(C132-2))/(SQRT(1-ABS(C131)^2))</f>
        <v>1.053673585</v>
      </c>
      <c r="D134" s="80">
        <f t="shared" si="63"/>
        <v>0.429964179</v>
      </c>
      <c r="E134" s="80">
        <f t="shared" si="63"/>
        <v>1.332600201</v>
      </c>
      <c r="F134" s="80">
        <f t="shared" si="63"/>
        <v>0.7802647094</v>
      </c>
      <c r="H134" s="78" t="s">
        <v>109</v>
      </c>
      <c r="I134" s="79"/>
      <c r="J134" s="80">
        <f t="shared" ref="J134:M134" si="64">CORREL($I129:$I132,J129:J132)</f>
        <v>0.4368501404</v>
      </c>
      <c r="K134" s="80">
        <f t="shared" si="64"/>
        <v>0.07720974878</v>
      </c>
      <c r="L134" s="80">
        <f t="shared" si="64"/>
        <v>0.7832710407</v>
      </c>
      <c r="M134" s="80">
        <f t="shared" si="64"/>
        <v>0.9869300466</v>
      </c>
    </row>
    <row r="135">
      <c r="A135" s="82" t="s">
        <v>113</v>
      </c>
      <c r="B135" s="82"/>
      <c r="C135" s="80">
        <f t="shared" ref="C135:F135" si="65">TDIST(C134,C133,2)</f>
        <v>0.3270380419</v>
      </c>
      <c r="D135" s="87">
        <f t="shared" si="65"/>
        <v>0.6801477822</v>
      </c>
      <c r="E135" s="80">
        <f t="shared" si="65"/>
        <v>0.2244038345</v>
      </c>
      <c r="F135" s="87">
        <f t="shared" si="65"/>
        <v>0.4607999565</v>
      </c>
      <c r="H135" s="81" t="s">
        <v>110</v>
      </c>
      <c r="I135" s="82"/>
      <c r="J135" s="83">
        <v>4.0</v>
      </c>
      <c r="K135" s="83">
        <v>4.0</v>
      </c>
      <c r="L135" s="83">
        <v>4.0</v>
      </c>
      <c r="M135" s="83">
        <v>4.0</v>
      </c>
    </row>
    <row r="136">
      <c r="H136" s="82" t="s">
        <v>111</v>
      </c>
      <c r="I136" s="82"/>
      <c r="J136" s="80">
        <f t="shared" ref="J136:M136" si="66">J135-2</f>
        <v>2</v>
      </c>
      <c r="K136" s="80">
        <f t="shared" si="66"/>
        <v>2</v>
      </c>
      <c r="L136" s="80">
        <f t="shared" si="66"/>
        <v>2</v>
      </c>
      <c r="M136" s="80">
        <f t="shared" si="66"/>
        <v>2</v>
      </c>
    </row>
    <row r="137">
      <c r="H137" s="82" t="s">
        <v>112</v>
      </c>
      <c r="I137" s="82"/>
      <c r="J137" s="80">
        <f t="shared" ref="J137:M137" si="67">(ABS(J134)*SQRT(J135-2))/(SQRT(1-ABS(J134)^2))</f>
        <v>0.6867991516</v>
      </c>
      <c r="K137" s="80">
        <f t="shared" si="67"/>
        <v>0.1095179991</v>
      </c>
      <c r="L137" s="80">
        <f t="shared" si="67"/>
        <v>1.781803946</v>
      </c>
      <c r="M137" s="80">
        <f t="shared" si="67"/>
        <v>8.661100165</v>
      </c>
    </row>
    <row r="138">
      <c r="H138" s="82" t="s">
        <v>113</v>
      </c>
      <c r="I138" s="82"/>
      <c r="J138" s="80">
        <f t="shared" ref="J138:M138" si="68">TDIST(J137,J136,2)</f>
        <v>0.5631498596</v>
      </c>
      <c r="K138" s="80">
        <f t="shared" si="68"/>
        <v>0.9227902512</v>
      </c>
      <c r="L138" s="80">
        <f t="shared" si="68"/>
        <v>0.2167289593</v>
      </c>
      <c r="M138" s="80">
        <f t="shared" si="68"/>
        <v>0.01306995337</v>
      </c>
    </row>
    <row r="140">
      <c r="H140" s="3" t="s">
        <v>2</v>
      </c>
      <c r="I140" s="1" t="s">
        <v>123</v>
      </c>
      <c r="J140" s="4"/>
      <c r="K140" s="4"/>
      <c r="L140" s="4"/>
      <c r="M140" s="4"/>
    </row>
    <row r="141">
      <c r="H141" s="18" t="s">
        <v>43</v>
      </c>
      <c r="I141" s="9">
        <v>0.1548910863</v>
      </c>
      <c r="J141" s="10">
        <v>374.0</v>
      </c>
      <c r="K141" s="10">
        <v>3.4833333333333334</v>
      </c>
      <c r="L141" s="10">
        <v>4.133333333333334</v>
      </c>
      <c r="M141" s="10">
        <v>7.616666666666667</v>
      </c>
    </row>
    <row r="142">
      <c r="H142" s="15" t="s">
        <v>44</v>
      </c>
      <c r="I142" s="9">
        <v>0.1909383996</v>
      </c>
      <c r="J142" s="10">
        <v>293.0</v>
      </c>
      <c r="K142" s="10">
        <v>3.0833333333333335</v>
      </c>
      <c r="L142" s="10">
        <v>4.583333333333333</v>
      </c>
      <c r="M142" s="10">
        <v>7.666666666666667</v>
      </c>
    </row>
    <row r="143">
      <c r="H143" s="21" t="s">
        <v>45</v>
      </c>
      <c r="I143" s="9">
        <v>0.2324619169</v>
      </c>
      <c r="J143" s="10">
        <v>341.0</v>
      </c>
      <c r="K143" s="10">
        <v>3.4333333333333336</v>
      </c>
      <c r="L143" s="10">
        <v>4.05</v>
      </c>
      <c r="M143" s="10">
        <v>7.483333333333333</v>
      </c>
    </row>
    <row r="144">
      <c r="H144" s="23" t="s">
        <v>46</v>
      </c>
      <c r="I144" s="9">
        <v>0.1026992291</v>
      </c>
      <c r="J144" s="10">
        <v>355.0</v>
      </c>
      <c r="K144" s="10">
        <v>3.0833333333333335</v>
      </c>
      <c r="L144" s="10">
        <v>4.916666666666667</v>
      </c>
      <c r="M144" s="10">
        <v>8.0</v>
      </c>
    </row>
    <row r="145">
      <c r="H145" s="21" t="s">
        <v>47</v>
      </c>
      <c r="I145" s="9">
        <v>0.2700707078</v>
      </c>
      <c r="J145" s="24">
        <v>375.0</v>
      </c>
      <c r="K145" s="24">
        <v>2.9166666666666665</v>
      </c>
      <c r="L145" s="24">
        <v>4.733333333333333</v>
      </c>
      <c r="M145" s="24">
        <v>7.65</v>
      </c>
    </row>
    <row r="147">
      <c r="H147" s="78" t="s">
        <v>109</v>
      </c>
      <c r="I147" s="79"/>
      <c r="J147" s="80">
        <f t="shared" ref="J147:M147" si="69">CORREL($I141:$I145,J141:J145)</f>
        <v>0.03293864433</v>
      </c>
      <c r="K147" s="80">
        <f t="shared" si="69"/>
        <v>-0.1967467477</v>
      </c>
      <c r="L147" s="80">
        <f t="shared" si="69"/>
        <v>-0.2414827517</v>
      </c>
      <c r="M147" s="80">
        <f t="shared" si="69"/>
        <v>-0.7305143541</v>
      </c>
    </row>
    <row r="148">
      <c r="H148" s="81" t="s">
        <v>110</v>
      </c>
      <c r="I148" s="82"/>
      <c r="J148" s="83">
        <v>5.0</v>
      </c>
      <c r="K148" s="83">
        <v>5.0</v>
      </c>
      <c r="L148" s="83">
        <v>5.0</v>
      </c>
      <c r="M148" s="83">
        <v>5.0</v>
      </c>
    </row>
    <row r="149">
      <c r="H149" s="82" t="s">
        <v>111</v>
      </c>
      <c r="I149" s="82"/>
      <c r="J149" s="80">
        <f t="shared" ref="J149:M149" si="70">J148-2</f>
        <v>3</v>
      </c>
      <c r="K149" s="80">
        <f t="shared" si="70"/>
        <v>3</v>
      </c>
      <c r="L149" s="80">
        <f t="shared" si="70"/>
        <v>3</v>
      </c>
      <c r="M149" s="80">
        <f t="shared" si="70"/>
        <v>3</v>
      </c>
    </row>
    <row r="150">
      <c r="H150" s="82" t="s">
        <v>112</v>
      </c>
      <c r="I150" s="82"/>
      <c r="J150" s="80">
        <f t="shared" ref="J150:M150" si="71">(ABS(J147)*SQRT(J148-2))/(SQRT(1-ABS(J147)^2))</f>
        <v>0.0570823798</v>
      </c>
      <c r="K150" s="80">
        <f t="shared" si="71"/>
        <v>0.3475688245</v>
      </c>
      <c r="L150" s="80">
        <f t="shared" si="71"/>
        <v>0.4310162737</v>
      </c>
      <c r="M150" s="80">
        <f t="shared" si="71"/>
        <v>1.852823112</v>
      </c>
    </row>
    <row r="151">
      <c r="H151" s="82" t="s">
        <v>113</v>
      </c>
      <c r="I151" s="82"/>
      <c r="J151" s="80">
        <f t="shared" ref="J151:M151" si="72">TDIST(J150,J149,2)</f>
        <v>0.9580688003</v>
      </c>
      <c r="K151" s="80">
        <f t="shared" si="72"/>
        <v>0.7511199264</v>
      </c>
      <c r="L151" s="80">
        <f t="shared" si="72"/>
        <v>0.6955495619</v>
      </c>
      <c r="M151" s="80">
        <f t="shared" si="72"/>
        <v>0.1609726042</v>
      </c>
    </row>
    <row r="15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</row>
    <row r="154">
      <c r="A154" s="3" t="s">
        <v>2</v>
      </c>
      <c r="B154" s="1" t="s">
        <v>3</v>
      </c>
      <c r="C154" s="6" t="s">
        <v>33</v>
      </c>
      <c r="D154" s="6" t="s">
        <v>34</v>
      </c>
      <c r="E154" s="6" t="s">
        <v>35</v>
      </c>
      <c r="F154" s="6" t="s">
        <v>36</v>
      </c>
      <c r="H154" s="3" t="s">
        <v>2</v>
      </c>
      <c r="I154" s="1" t="s">
        <v>119</v>
      </c>
      <c r="J154" s="6" t="s">
        <v>33</v>
      </c>
      <c r="K154" s="6" t="s">
        <v>34</v>
      </c>
      <c r="L154" s="6" t="s">
        <v>35</v>
      </c>
      <c r="M154" s="6" t="s">
        <v>36</v>
      </c>
    </row>
    <row r="155">
      <c r="A155" s="8" t="s">
        <v>38</v>
      </c>
      <c r="B155" s="9"/>
      <c r="C155" s="10">
        <v>392.0</v>
      </c>
      <c r="D155" s="10">
        <v>2.3333333333333335</v>
      </c>
      <c r="E155" s="10">
        <v>5.166666666666667</v>
      </c>
      <c r="F155" s="10">
        <v>7.5</v>
      </c>
      <c r="H155" s="8" t="s">
        <v>38</v>
      </c>
      <c r="I155" s="9"/>
      <c r="J155" s="10">
        <v>392.0</v>
      </c>
      <c r="K155" s="10">
        <v>2.3333333333333335</v>
      </c>
      <c r="L155" s="10">
        <v>5.166666666666667</v>
      </c>
      <c r="M155" s="10">
        <v>7.5</v>
      </c>
    </row>
    <row r="156">
      <c r="A156" s="12" t="s">
        <v>39</v>
      </c>
      <c r="B156" s="13"/>
      <c r="C156" s="10">
        <v>330.0</v>
      </c>
      <c r="D156" s="10">
        <v>1.6666666666666665</v>
      </c>
      <c r="E156" s="10">
        <v>3.9166666666666665</v>
      </c>
      <c r="F156" s="10">
        <v>5.583333333333333</v>
      </c>
      <c r="H156" s="12" t="s">
        <v>39</v>
      </c>
      <c r="I156" s="13"/>
      <c r="J156" s="10">
        <v>330.0</v>
      </c>
      <c r="K156" s="10">
        <v>1.6666666666666665</v>
      </c>
      <c r="L156" s="10">
        <v>3.9166666666666665</v>
      </c>
      <c r="M156" s="10">
        <v>5.583333333333333</v>
      </c>
    </row>
    <row r="157">
      <c r="A157" s="15" t="s">
        <v>40</v>
      </c>
      <c r="B157" s="9"/>
      <c r="C157" s="10">
        <v>324.0</v>
      </c>
      <c r="D157" s="10">
        <v>2.783333333333333</v>
      </c>
      <c r="E157" s="10">
        <v>3.0166666666666666</v>
      </c>
      <c r="F157" s="10">
        <v>5.8</v>
      </c>
      <c r="H157" s="15" t="s">
        <v>40</v>
      </c>
      <c r="I157" s="9"/>
      <c r="J157" s="10">
        <v>324.0</v>
      </c>
      <c r="K157" s="10">
        <v>2.783333333333333</v>
      </c>
      <c r="L157" s="10">
        <v>3.0166666666666666</v>
      </c>
      <c r="M157" s="10">
        <v>5.8</v>
      </c>
    </row>
    <row r="158">
      <c r="A158" s="15" t="s">
        <v>41</v>
      </c>
      <c r="B158" s="9"/>
      <c r="C158" s="16">
        <v>430.0</v>
      </c>
      <c r="D158" s="16">
        <v>2.9333333333333336</v>
      </c>
      <c r="E158" s="16">
        <v>2.75</v>
      </c>
      <c r="F158" s="16">
        <v>5.683333333333334</v>
      </c>
      <c r="H158" s="15" t="s">
        <v>41</v>
      </c>
      <c r="I158" s="9"/>
      <c r="J158" s="16">
        <v>430.0</v>
      </c>
      <c r="K158" s="16">
        <v>2.9333333333333336</v>
      </c>
      <c r="L158" s="16">
        <v>2.75</v>
      </c>
      <c r="M158" s="16">
        <v>5.683333333333334</v>
      </c>
    </row>
    <row r="159">
      <c r="A159" s="18" t="s">
        <v>43</v>
      </c>
      <c r="B159" s="19"/>
      <c r="C159" s="10">
        <v>374.0</v>
      </c>
      <c r="D159" s="10">
        <v>3.4833333333333334</v>
      </c>
      <c r="E159" s="10">
        <v>4.133333333333334</v>
      </c>
      <c r="F159" s="10">
        <v>7.616666666666667</v>
      </c>
      <c r="H159" s="5"/>
      <c r="I159" s="5"/>
      <c r="J159" s="5"/>
      <c r="K159" s="5"/>
      <c r="L159" s="5"/>
      <c r="M159" s="5"/>
    </row>
    <row r="160">
      <c r="A160" s="15" t="s">
        <v>44</v>
      </c>
      <c r="B160" s="9"/>
      <c r="C160" s="10">
        <v>293.0</v>
      </c>
      <c r="D160" s="10">
        <v>3.0833333333333335</v>
      </c>
      <c r="E160" s="10">
        <v>4.583333333333333</v>
      </c>
      <c r="F160" s="10">
        <v>7.666666666666667</v>
      </c>
      <c r="H160" s="78" t="s">
        <v>109</v>
      </c>
      <c r="I160" s="79"/>
      <c r="J160" s="80" t="str">
        <f t="shared" ref="J160:M160" si="73">CORREL($I155:$I158,J155:J158)</f>
        <v>#DIV/0!</v>
      </c>
      <c r="K160" s="80" t="str">
        <f t="shared" si="73"/>
        <v>#DIV/0!</v>
      </c>
      <c r="L160" s="80" t="str">
        <f t="shared" si="73"/>
        <v>#DIV/0!</v>
      </c>
      <c r="M160" s="80" t="str">
        <f t="shared" si="73"/>
        <v>#DIV/0!</v>
      </c>
    </row>
    <row r="161">
      <c r="A161" s="21" t="s">
        <v>45</v>
      </c>
      <c r="B161" s="9"/>
      <c r="C161" s="10">
        <v>341.0</v>
      </c>
      <c r="D161" s="10">
        <v>3.4333333333333336</v>
      </c>
      <c r="E161" s="10">
        <v>4.05</v>
      </c>
      <c r="F161" s="10">
        <v>7.483333333333333</v>
      </c>
      <c r="H161" s="81" t="s">
        <v>110</v>
      </c>
      <c r="I161" s="82"/>
      <c r="J161" s="83">
        <v>4.0</v>
      </c>
      <c r="K161" s="83">
        <v>4.0</v>
      </c>
      <c r="L161" s="83">
        <v>4.0</v>
      </c>
      <c r="M161" s="83">
        <v>4.0</v>
      </c>
    </row>
    <row r="162">
      <c r="A162" s="23" t="s">
        <v>46</v>
      </c>
      <c r="B162" s="9"/>
      <c r="C162" s="10">
        <v>355.0</v>
      </c>
      <c r="D162" s="10">
        <v>3.0833333333333335</v>
      </c>
      <c r="E162" s="10">
        <v>4.916666666666667</v>
      </c>
      <c r="F162" s="10">
        <v>8.0</v>
      </c>
      <c r="H162" s="82" t="s">
        <v>111</v>
      </c>
      <c r="I162" s="82"/>
      <c r="J162" s="80">
        <f t="shared" ref="J162:M162" si="74">J161-2</f>
        <v>2</v>
      </c>
      <c r="K162" s="80">
        <f t="shared" si="74"/>
        <v>2</v>
      </c>
      <c r="L162" s="80">
        <f t="shared" si="74"/>
        <v>2</v>
      </c>
      <c r="M162" s="80">
        <f t="shared" si="74"/>
        <v>2</v>
      </c>
    </row>
    <row r="163">
      <c r="A163" s="21" t="s">
        <v>47</v>
      </c>
      <c r="B163" s="9"/>
      <c r="C163" s="24">
        <v>375.0</v>
      </c>
      <c r="D163" s="24">
        <v>2.9166666666666665</v>
      </c>
      <c r="E163" s="24">
        <v>4.733333333333333</v>
      </c>
      <c r="F163" s="24">
        <v>7.65</v>
      </c>
      <c r="H163" s="82" t="s">
        <v>112</v>
      </c>
      <c r="I163" s="82"/>
      <c r="J163" s="80" t="str">
        <f t="shared" ref="J163:M163" si="75">(ABS(J160)*SQRT(J161-2))/(SQRT(1-ABS(J160)^2))</f>
        <v>#DIV/0!</v>
      </c>
      <c r="K163" s="80" t="str">
        <f t="shared" si="75"/>
        <v>#DIV/0!</v>
      </c>
      <c r="L163" s="80" t="str">
        <f t="shared" si="75"/>
        <v>#DIV/0!</v>
      </c>
      <c r="M163" s="80" t="str">
        <f t="shared" si="75"/>
        <v>#DIV/0!</v>
      </c>
    </row>
    <row r="164">
      <c r="H164" s="82" t="s">
        <v>113</v>
      </c>
      <c r="I164" s="82"/>
      <c r="J164" s="80" t="str">
        <f t="shared" ref="J164:M164" si="76">TDIST(J163,J162,2)</f>
        <v>#DIV/0!</v>
      </c>
      <c r="K164" s="80" t="str">
        <f t="shared" si="76"/>
        <v>#DIV/0!</v>
      </c>
      <c r="L164" s="80" t="str">
        <f t="shared" si="76"/>
        <v>#DIV/0!</v>
      </c>
      <c r="M164" s="80" t="str">
        <f t="shared" si="76"/>
        <v>#DIV/0!</v>
      </c>
    </row>
    <row r="165">
      <c r="A165" s="78" t="s">
        <v>109</v>
      </c>
      <c r="B165" s="79"/>
      <c r="C165" s="80" t="str">
        <f t="shared" ref="C165:F165" si="77">CORREL($B155:$B163,C155:C163)</f>
        <v>#DIV/0!</v>
      </c>
      <c r="D165" s="80" t="str">
        <f t="shared" si="77"/>
        <v>#DIV/0!</v>
      </c>
      <c r="E165" s="80" t="str">
        <f t="shared" si="77"/>
        <v>#DIV/0!</v>
      </c>
      <c r="F165" s="80" t="str">
        <f t="shared" si="77"/>
        <v>#DIV/0!</v>
      </c>
    </row>
    <row r="166">
      <c r="A166" s="81" t="s">
        <v>110</v>
      </c>
      <c r="B166" s="82"/>
      <c r="C166" s="83">
        <v>9.0</v>
      </c>
      <c r="D166" s="83">
        <v>9.0</v>
      </c>
      <c r="E166" s="83">
        <v>9.0</v>
      </c>
      <c r="F166" s="83">
        <v>9.0</v>
      </c>
      <c r="H166" s="3" t="s">
        <v>2</v>
      </c>
      <c r="I166" s="1" t="s">
        <v>120</v>
      </c>
      <c r="J166" s="4"/>
      <c r="K166" s="4"/>
      <c r="L166" s="4"/>
      <c r="M166" s="4"/>
    </row>
    <row r="167">
      <c r="A167" s="82" t="s">
        <v>111</v>
      </c>
      <c r="B167" s="82"/>
      <c r="C167" s="80">
        <f t="shared" ref="C167:F167" si="78">C166-2</f>
        <v>7</v>
      </c>
      <c r="D167" s="80">
        <f t="shared" si="78"/>
        <v>7</v>
      </c>
      <c r="E167" s="80">
        <f t="shared" si="78"/>
        <v>7</v>
      </c>
      <c r="F167" s="80">
        <f t="shared" si="78"/>
        <v>7</v>
      </c>
      <c r="H167" s="18" t="s">
        <v>43</v>
      </c>
      <c r="I167" s="19"/>
      <c r="J167" s="10">
        <v>374.0</v>
      </c>
      <c r="K167" s="10">
        <v>3.4833333333333334</v>
      </c>
      <c r="L167" s="10">
        <v>4.133333333333334</v>
      </c>
      <c r="M167" s="10">
        <v>7.616666666666667</v>
      </c>
    </row>
    <row r="168">
      <c r="A168" s="82" t="s">
        <v>112</v>
      </c>
      <c r="B168" s="82"/>
      <c r="C168" s="80" t="str">
        <f t="shared" ref="C168:F168" si="79">(ABS(C165)*SQRT(C166-2))/(SQRT(1-ABS(C165)^2))</f>
        <v>#DIV/0!</v>
      </c>
      <c r="D168" s="80" t="str">
        <f t="shared" si="79"/>
        <v>#DIV/0!</v>
      </c>
      <c r="E168" s="80" t="str">
        <f t="shared" si="79"/>
        <v>#DIV/0!</v>
      </c>
      <c r="F168" s="80" t="str">
        <f t="shared" si="79"/>
        <v>#DIV/0!</v>
      </c>
      <c r="H168" s="15" t="s">
        <v>44</v>
      </c>
      <c r="I168" s="9"/>
      <c r="J168" s="10">
        <v>293.0</v>
      </c>
      <c r="K168" s="10">
        <v>3.0833333333333335</v>
      </c>
      <c r="L168" s="10">
        <v>4.583333333333333</v>
      </c>
      <c r="M168" s="10">
        <v>7.666666666666667</v>
      </c>
    </row>
    <row r="169">
      <c r="A169" s="82" t="s">
        <v>113</v>
      </c>
      <c r="B169" s="82"/>
      <c r="C169" s="80" t="str">
        <f t="shared" ref="C169:F169" si="80">TDIST(C168,C167,2)</f>
        <v>#DIV/0!</v>
      </c>
      <c r="D169" s="80" t="str">
        <f t="shared" si="80"/>
        <v>#DIV/0!</v>
      </c>
      <c r="E169" s="80" t="str">
        <f t="shared" si="80"/>
        <v>#DIV/0!</v>
      </c>
      <c r="F169" s="80" t="str">
        <f t="shared" si="80"/>
        <v>#DIV/0!</v>
      </c>
      <c r="H169" s="21" t="s">
        <v>45</v>
      </c>
      <c r="I169" s="9"/>
      <c r="J169" s="10">
        <v>341.0</v>
      </c>
      <c r="K169" s="10">
        <v>3.4333333333333336</v>
      </c>
      <c r="L169" s="10">
        <v>4.05</v>
      </c>
      <c r="M169" s="10">
        <v>7.483333333333333</v>
      </c>
    </row>
    <row r="170">
      <c r="H170" s="23" t="s">
        <v>46</v>
      </c>
      <c r="I170" s="9"/>
      <c r="J170" s="10">
        <v>355.0</v>
      </c>
      <c r="K170" s="10">
        <v>3.0833333333333335</v>
      </c>
      <c r="L170" s="10">
        <v>4.916666666666667</v>
      </c>
      <c r="M170" s="10">
        <v>8.0</v>
      </c>
    </row>
    <row r="171">
      <c r="A171" s="3" t="s">
        <v>2</v>
      </c>
      <c r="B171" s="1" t="s">
        <v>126</v>
      </c>
      <c r="C171" s="6" t="s">
        <v>33</v>
      </c>
      <c r="D171" s="6" t="s">
        <v>34</v>
      </c>
      <c r="E171" s="6" t="s">
        <v>35</v>
      </c>
      <c r="F171" s="6" t="s">
        <v>36</v>
      </c>
      <c r="H171" s="21" t="s">
        <v>47</v>
      </c>
      <c r="I171" s="9"/>
      <c r="J171" s="24">
        <v>375.0</v>
      </c>
      <c r="K171" s="24">
        <v>2.9166666666666665</v>
      </c>
      <c r="L171" s="24">
        <v>4.733333333333333</v>
      </c>
      <c r="M171" s="24">
        <v>7.65</v>
      </c>
    </row>
    <row r="172">
      <c r="A172" s="8" t="s">
        <v>38</v>
      </c>
      <c r="B172" s="9">
        <v>0.4267010049</v>
      </c>
      <c r="C172" s="10">
        <v>392.0</v>
      </c>
      <c r="D172" s="10">
        <v>2.3333333333333335</v>
      </c>
      <c r="E172" s="10">
        <v>5.166666666666667</v>
      </c>
      <c r="F172" s="10">
        <v>7.5</v>
      </c>
    </row>
    <row r="173">
      <c r="A173" s="12" t="s">
        <v>39</v>
      </c>
      <c r="B173" s="13">
        <v>0.1162389836</v>
      </c>
      <c r="C173" s="10">
        <v>330.0</v>
      </c>
      <c r="D173" s="10">
        <v>1.6666666666666665</v>
      </c>
      <c r="E173" s="10">
        <v>3.9166666666666665</v>
      </c>
      <c r="F173" s="10">
        <v>5.583333333333333</v>
      </c>
      <c r="H173" s="78" t="s">
        <v>109</v>
      </c>
      <c r="I173" s="79"/>
      <c r="J173" s="80" t="str">
        <f t="shared" ref="J173:M173" si="81">CORREL($I167:$I171,J167:J171)</f>
        <v>#DIV/0!</v>
      </c>
      <c r="K173" s="80" t="str">
        <f t="shared" si="81"/>
        <v>#DIV/0!</v>
      </c>
      <c r="L173" s="80" t="str">
        <f t="shared" si="81"/>
        <v>#DIV/0!</v>
      </c>
      <c r="M173" s="80" t="str">
        <f t="shared" si="81"/>
        <v>#DIV/0!</v>
      </c>
    </row>
    <row r="174">
      <c r="A174" s="15" t="s">
        <v>40</v>
      </c>
      <c r="B174" s="9">
        <v>0.05728101169</v>
      </c>
      <c r="C174" s="10">
        <v>324.0</v>
      </c>
      <c r="D174" s="10">
        <v>2.783333333333333</v>
      </c>
      <c r="E174" s="10">
        <v>3.0166666666666666</v>
      </c>
      <c r="F174" s="10">
        <v>5.8</v>
      </c>
      <c r="H174" s="81" t="s">
        <v>110</v>
      </c>
      <c r="I174" s="82"/>
      <c r="J174" s="83">
        <v>5.0</v>
      </c>
      <c r="K174" s="83">
        <v>5.0</v>
      </c>
      <c r="L174" s="83">
        <v>5.0</v>
      </c>
      <c r="M174" s="83">
        <v>5.0</v>
      </c>
    </row>
    <row r="175">
      <c r="A175" s="15" t="s">
        <v>41</v>
      </c>
      <c r="B175" s="9">
        <v>0.1942806734</v>
      </c>
      <c r="C175" s="16">
        <v>430.0</v>
      </c>
      <c r="D175" s="16">
        <v>2.9333333333333336</v>
      </c>
      <c r="E175" s="16">
        <v>2.75</v>
      </c>
      <c r="F175" s="16">
        <v>5.683333333333334</v>
      </c>
      <c r="H175" s="82" t="s">
        <v>111</v>
      </c>
      <c r="I175" s="82"/>
      <c r="J175" s="80">
        <f t="shared" ref="J175:M175" si="82">J174-2</f>
        <v>3</v>
      </c>
      <c r="K175" s="80">
        <f t="shared" si="82"/>
        <v>3</v>
      </c>
      <c r="L175" s="80">
        <f t="shared" si="82"/>
        <v>3</v>
      </c>
      <c r="M175" s="80">
        <f t="shared" si="82"/>
        <v>3</v>
      </c>
    </row>
    <row r="176">
      <c r="A176" s="18" t="s">
        <v>43</v>
      </c>
      <c r="B176" s="9">
        <v>0.09313138435</v>
      </c>
      <c r="C176" s="10">
        <v>374.0</v>
      </c>
      <c r="D176" s="10">
        <v>3.4833333333333334</v>
      </c>
      <c r="E176" s="10">
        <v>4.133333333333334</v>
      </c>
      <c r="F176" s="10">
        <v>7.616666666666667</v>
      </c>
      <c r="H176" s="82" t="s">
        <v>112</v>
      </c>
      <c r="I176" s="82"/>
      <c r="J176" s="80" t="str">
        <f t="shared" ref="J176:M176" si="83">(ABS(J173)*SQRT(J174-2))/(SQRT(1-ABS(J173)^2))</f>
        <v>#DIV/0!</v>
      </c>
      <c r="K176" s="80" t="str">
        <f t="shared" si="83"/>
        <v>#DIV/0!</v>
      </c>
      <c r="L176" s="80" t="str">
        <f t="shared" si="83"/>
        <v>#DIV/0!</v>
      </c>
      <c r="M176" s="80" t="str">
        <f t="shared" si="83"/>
        <v>#DIV/0!</v>
      </c>
    </row>
    <row r="177">
      <c r="A177" s="15" t="s">
        <v>44</v>
      </c>
      <c r="B177" s="9">
        <v>0.1909383996</v>
      </c>
      <c r="C177" s="10">
        <v>293.0</v>
      </c>
      <c r="D177" s="10">
        <v>3.0833333333333335</v>
      </c>
      <c r="E177" s="10">
        <v>4.583333333333333</v>
      </c>
      <c r="F177" s="10">
        <v>7.666666666666667</v>
      </c>
      <c r="H177" s="82" t="s">
        <v>113</v>
      </c>
      <c r="I177" s="82"/>
      <c r="J177" s="80" t="str">
        <f t="shared" ref="J177:M177" si="84">TDIST(J176,J175,2)</f>
        <v>#DIV/0!</v>
      </c>
      <c r="K177" s="80" t="str">
        <f t="shared" si="84"/>
        <v>#DIV/0!</v>
      </c>
      <c r="L177" s="80" t="str">
        <f t="shared" si="84"/>
        <v>#DIV/0!</v>
      </c>
      <c r="M177" s="80" t="str">
        <f t="shared" si="84"/>
        <v>#DIV/0!</v>
      </c>
    </row>
    <row r="178">
      <c r="A178" s="21" t="s">
        <v>45</v>
      </c>
      <c r="B178" s="9">
        <v>0.2324619169</v>
      </c>
      <c r="C178" s="10">
        <v>341.0</v>
      </c>
      <c r="D178" s="10">
        <v>3.4333333333333336</v>
      </c>
      <c r="E178" s="10">
        <v>4.05</v>
      </c>
      <c r="F178" s="10">
        <v>7.483333333333333</v>
      </c>
    </row>
    <row r="179">
      <c r="A179" s="23" t="s">
        <v>46</v>
      </c>
      <c r="B179" s="9">
        <v>0.06601541229</v>
      </c>
      <c r="C179" s="10">
        <v>355.0</v>
      </c>
      <c r="D179" s="10">
        <v>3.0833333333333335</v>
      </c>
      <c r="E179" s="10">
        <v>4.916666666666667</v>
      </c>
      <c r="F179" s="10">
        <v>8.0</v>
      </c>
      <c r="H179" s="3" t="s">
        <v>2</v>
      </c>
      <c r="I179" s="1" t="s">
        <v>122</v>
      </c>
      <c r="J179" s="6" t="s">
        <v>33</v>
      </c>
      <c r="K179" s="6" t="s">
        <v>34</v>
      </c>
      <c r="L179" s="6" t="s">
        <v>35</v>
      </c>
      <c r="M179" s="6" t="s">
        <v>36</v>
      </c>
    </row>
    <row r="180">
      <c r="A180" s="21" t="s">
        <v>47</v>
      </c>
      <c r="B180" s="9">
        <v>0.2700707078</v>
      </c>
      <c r="C180" s="24">
        <v>375.0</v>
      </c>
      <c r="D180" s="24">
        <v>2.9166666666666665</v>
      </c>
      <c r="E180" s="24">
        <v>4.733333333333333</v>
      </c>
      <c r="F180" s="24">
        <v>7.65</v>
      </c>
      <c r="H180" s="8" t="s">
        <v>38</v>
      </c>
      <c r="I180" s="9">
        <v>0.4267010049</v>
      </c>
      <c r="J180" s="10">
        <v>392.0</v>
      </c>
      <c r="K180" s="10">
        <v>2.3333333333333335</v>
      </c>
      <c r="L180" s="10">
        <v>5.166666666666667</v>
      </c>
      <c r="M180" s="10">
        <v>7.5</v>
      </c>
    </row>
    <row r="181">
      <c r="H181" s="12" t="s">
        <v>39</v>
      </c>
      <c r="I181" s="13">
        <v>0.1307559024</v>
      </c>
      <c r="J181" s="10">
        <v>330.0</v>
      </c>
      <c r="K181" s="10">
        <v>1.6666666666666665</v>
      </c>
      <c r="L181" s="10">
        <v>3.9166666666666665</v>
      </c>
      <c r="M181" s="10">
        <v>5.583333333333333</v>
      </c>
    </row>
    <row r="182">
      <c r="A182" s="78" t="s">
        <v>114</v>
      </c>
      <c r="B182" s="79"/>
      <c r="C182" s="80">
        <f t="shared" ref="C182:F182" si="85">CORREL($B172:$B180,C172:C180)</f>
        <v>0.369989637</v>
      </c>
      <c r="D182" s="80">
        <f t="shared" si="85"/>
        <v>-0.1604068249</v>
      </c>
      <c r="E182" s="80">
        <f t="shared" si="85"/>
        <v>0.4498377926</v>
      </c>
      <c r="F182" s="80">
        <f t="shared" si="85"/>
        <v>0.2828677974</v>
      </c>
      <c r="H182" s="15" t="s">
        <v>40</v>
      </c>
      <c r="I182" s="9">
        <v>0.1700325325</v>
      </c>
      <c r="J182" s="10">
        <v>324.0</v>
      </c>
      <c r="K182" s="10">
        <v>2.783333333333333</v>
      </c>
      <c r="L182" s="10">
        <v>3.0166666666666666</v>
      </c>
      <c r="M182" s="10">
        <v>5.8</v>
      </c>
    </row>
    <row r="183">
      <c r="A183" s="81" t="s">
        <v>110</v>
      </c>
      <c r="B183" s="82"/>
      <c r="C183" s="83">
        <v>9.0</v>
      </c>
      <c r="D183" s="83">
        <v>9.0</v>
      </c>
      <c r="E183" s="83">
        <v>9.0</v>
      </c>
      <c r="F183" s="83">
        <v>9.0</v>
      </c>
      <c r="H183" s="15" t="s">
        <v>41</v>
      </c>
      <c r="I183" s="9">
        <v>0.1942806734</v>
      </c>
      <c r="J183" s="16">
        <v>430.0</v>
      </c>
      <c r="K183" s="16">
        <v>2.9333333333333336</v>
      </c>
      <c r="L183" s="16">
        <v>2.75</v>
      </c>
      <c r="M183" s="16">
        <v>5.683333333333334</v>
      </c>
    </row>
    <row r="184">
      <c r="A184" s="82" t="s">
        <v>111</v>
      </c>
      <c r="B184" s="82"/>
      <c r="C184" s="80">
        <f t="shared" ref="C184:F184" si="86">C183-2</f>
        <v>7</v>
      </c>
      <c r="D184" s="80">
        <f t="shared" si="86"/>
        <v>7</v>
      </c>
      <c r="E184" s="80">
        <f t="shared" si="86"/>
        <v>7</v>
      </c>
      <c r="F184" s="80">
        <f t="shared" si="86"/>
        <v>7</v>
      </c>
    </row>
    <row r="185">
      <c r="A185" s="82" t="s">
        <v>112</v>
      </c>
      <c r="B185" s="82"/>
      <c r="C185" s="80">
        <f t="shared" ref="C185:F185" si="87">(ABS(C182)*SQRT(C183-2))/(SQRT(1-ABS(C182)^2))</f>
        <v>1.053673585</v>
      </c>
      <c r="D185" s="80">
        <f t="shared" si="87"/>
        <v>0.429964179</v>
      </c>
      <c r="E185" s="80">
        <f t="shared" si="87"/>
        <v>1.332600201</v>
      </c>
      <c r="F185" s="80">
        <f t="shared" si="87"/>
        <v>0.7802647094</v>
      </c>
      <c r="H185" s="78" t="s">
        <v>109</v>
      </c>
      <c r="I185" s="79"/>
      <c r="J185" s="80">
        <f t="shared" ref="J185:M185" si="88">CORREL($I$27:$I$30,J180:J183)</f>
        <v>-0.2549003942</v>
      </c>
      <c r="K185" s="80">
        <f t="shared" si="88"/>
        <v>-0.9101024104</v>
      </c>
      <c r="L185" s="80">
        <f t="shared" si="88"/>
        <v>0.2897087433</v>
      </c>
      <c r="M185" s="80">
        <f t="shared" si="88"/>
        <v>-0.2216407667</v>
      </c>
    </row>
    <row r="186">
      <c r="A186" s="82" t="s">
        <v>113</v>
      </c>
      <c r="B186" s="82"/>
      <c r="C186" s="80">
        <f t="shared" ref="C186:F186" si="89">TDIST(C185,C184,2)</f>
        <v>0.3270380419</v>
      </c>
      <c r="D186" s="87">
        <f t="shared" si="89"/>
        <v>0.6801477822</v>
      </c>
      <c r="E186" s="80">
        <f t="shared" si="89"/>
        <v>0.2244038345</v>
      </c>
      <c r="F186" s="87">
        <f t="shared" si="89"/>
        <v>0.4607999565</v>
      </c>
      <c r="H186" s="81" t="s">
        <v>110</v>
      </c>
      <c r="I186" s="82"/>
      <c r="J186" s="83">
        <v>4.0</v>
      </c>
      <c r="K186" s="83">
        <v>4.0</v>
      </c>
      <c r="L186" s="83">
        <v>4.0</v>
      </c>
      <c r="M186" s="83">
        <v>4.0</v>
      </c>
    </row>
    <row r="187">
      <c r="H187" s="82" t="s">
        <v>111</v>
      </c>
      <c r="I187" s="82"/>
      <c r="J187" s="80">
        <f t="shared" ref="J187:M187" si="90">J186-2</f>
        <v>2</v>
      </c>
      <c r="K187" s="80">
        <f t="shared" si="90"/>
        <v>2</v>
      </c>
      <c r="L187" s="80">
        <f t="shared" si="90"/>
        <v>2</v>
      </c>
      <c r="M187" s="80">
        <f t="shared" si="90"/>
        <v>2</v>
      </c>
    </row>
    <row r="188">
      <c r="H188" s="82" t="s">
        <v>112</v>
      </c>
      <c r="I188" s="82"/>
      <c r="J188" s="80">
        <f t="shared" ref="J188:M188" si="91">(ABS(J185)*SQRT(J186-2))/(SQRT(1-ABS(J185)^2))</f>
        <v>0.3727981171</v>
      </c>
      <c r="K188" s="80">
        <f t="shared" si="91"/>
        <v>3.10601045</v>
      </c>
      <c r="L188" s="80">
        <f t="shared" si="91"/>
        <v>0.4280677832</v>
      </c>
      <c r="M188" s="80">
        <f t="shared" si="91"/>
        <v>0.3214421634</v>
      </c>
    </row>
    <row r="189">
      <c r="H189" s="82" t="s">
        <v>113</v>
      </c>
      <c r="I189" s="82"/>
      <c r="J189" s="80">
        <f t="shared" ref="J189:M189" si="92">TDIST(J188,J187,2)</f>
        <v>0.7450996058</v>
      </c>
      <c r="K189" s="80">
        <f t="shared" si="92"/>
        <v>0.08989758956</v>
      </c>
      <c r="L189" s="80">
        <f t="shared" si="92"/>
        <v>0.7102912567</v>
      </c>
      <c r="M189" s="80">
        <f t="shared" si="92"/>
        <v>0.7783592333</v>
      </c>
    </row>
    <row r="191">
      <c r="H191" s="3" t="s">
        <v>2</v>
      </c>
      <c r="I191" s="1" t="s">
        <v>123</v>
      </c>
      <c r="J191" s="4"/>
      <c r="K191" s="4"/>
      <c r="L191" s="4"/>
      <c r="M191" s="4"/>
    </row>
    <row r="192">
      <c r="H192" s="18" t="s">
        <v>43</v>
      </c>
      <c r="I192" s="9">
        <v>0.1548910863</v>
      </c>
      <c r="J192" s="10">
        <v>374.0</v>
      </c>
      <c r="K192" s="10">
        <v>3.4833333333333334</v>
      </c>
      <c r="L192" s="10">
        <v>4.133333333333334</v>
      </c>
      <c r="M192" s="10">
        <v>7.616666666666667</v>
      </c>
    </row>
    <row r="193">
      <c r="H193" s="15" t="s">
        <v>44</v>
      </c>
      <c r="I193" s="9">
        <v>0.1909383996</v>
      </c>
      <c r="J193" s="10">
        <v>293.0</v>
      </c>
      <c r="K193" s="10">
        <v>3.0833333333333335</v>
      </c>
      <c r="L193" s="10">
        <v>4.583333333333333</v>
      </c>
      <c r="M193" s="10">
        <v>7.666666666666667</v>
      </c>
    </row>
    <row r="194">
      <c r="H194" s="21" t="s">
        <v>45</v>
      </c>
      <c r="I194" s="9">
        <v>0.2324619169</v>
      </c>
      <c r="J194" s="10">
        <v>341.0</v>
      </c>
      <c r="K194" s="10">
        <v>3.4333333333333336</v>
      </c>
      <c r="L194" s="10">
        <v>4.05</v>
      </c>
      <c r="M194" s="10">
        <v>7.483333333333333</v>
      </c>
    </row>
    <row r="195">
      <c r="H195" s="23" t="s">
        <v>46</v>
      </c>
      <c r="I195" s="9">
        <v>0.1026992291</v>
      </c>
      <c r="J195" s="10">
        <v>355.0</v>
      </c>
      <c r="K195" s="10">
        <v>3.0833333333333335</v>
      </c>
      <c r="L195" s="10">
        <v>4.916666666666667</v>
      </c>
      <c r="M195" s="10">
        <v>8.0</v>
      </c>
    </row>
    <row r="196">
      <c r="H196" s="21" t="s">
        <v>47</v>
      </c>
      <c r="I196" s="9">
        <v>0.2700707078</v>
      </c>
      <c r="J196" s="24">
        <v>375.0</v>
      </c>
      <c r="K196" s="24">
        <v>2.9166666666666665</v>
      </c>
      <c r="L196" s="24">
        <v>4.733333333333333</v>
      </c>
      <c r="M196" s="24">
        <v>7.65</v>
      </c>
    </row>
    <row r="198">
      <c r="H198" s="78" t="s">
        <v>109</v>
      </c>
      <c r="I198" s="79"/>
      <c r="J198" s="80">
        <f t="shared" ref="J198:M198" si="93">CORREL($I192:$I196,J192:J196)</f>
        <v>0.03293864433</v>
      </c>
      <c r="K198" s="80">
        <f t="shared" si="93"/>
        <v>-0.1967467477</v>
      </c>
      <c r="L198" s="80">
        <f t="shared" si="93"/>
        <v>-0.2414827517</v>
      </c>
      <c r="M198" s="80">
        <f t="shared" si="93"/>
        <v>-0.7305143541</v>
      </c>
    </row>
    <row r="199">
      <c r="H199" s="81" t="s">
        <v>110</v>
      </c>
      <c r="I199" s="82"/>
      <c r="J199" s="83">
        <v>5.0</v>
      </c>
      <c r="K199" s="83">
        <v>5.0</v>
      </c>
      <c r="L199" s="83">
        <v>5.0</v>
      </c>
      <c r="M199" s="83">
        <v>5.0</v>
      </c>
    </row>
    <row r="200">
      <c r="H200" s="82" t="s">
        <v>111</v>
      </c>
      <c r="I200" s="82"/>
      <c r="J200" s="80">
        <f t="shared" ref="J200:M200" si="94">J199-2</f>
        <v>3</v>
      </c>
      <c r="K200" s="80">
        <f t="shared" si="94"/>
        <v>3</v>
      </c>
      <c r="L200" s="80">
        <f t="shared" si="94"/>
        <v>3</v>
      </c>
      <c r="M200" s="80">
        <f t="shared" si="94"/>
        <v>3</v>
      </c>
    </row>
    <row r="201">
      <c r="H201" s="82" t="s">
        <v>112</v>
      </c>
      <c r="I201" s="82"/>
      <c r="J201" s="80">
        <f t="shared" ref="J201:M201" si="95">(ABS(J198)*SQRT(J199-2))/(SQRT(1-ABS(J198)^2))</f>
        <v>0.0570823798</v>
      </c>
      <c r="K201" s="80">
        <f t="shared" si="95"/>
        <v>0.3475688245</v>
      </c>
      <c r="L201" s="80">
        <f t="shared" si="95"/>
        <v>0.4310162737</v>
      </c>
      <c r="M201" s="80">
        <f t="shared" si="95"/>
        <v>1.852823112</v>
      </c>
    </row>
    <row r="202">
      <c r="H202" s="82" t="s">
        <v>113</v>
      </c>
      <c r="I202" s="82"/>
      <c r="J202" s="80">
        <f t="shared" ref="J202:M202" si="96">TDIST(J201,J200,2)</f>
        <v>0.9580688003</v>
      </c>
      <c r="K202" s="80">
        <f t="shared" si="96"/>
        <v>0.7511199264</v>
      </c>
      <c r="L202" s="80">
        <f t="shared" si="96"/>
        <v>0.6955495619</v>
      </c>
      <c r="M202" s="80">
        <f t="shared" si="96"/>
        <v>0.1609726042</v>
      </c>
    </row>
  </sheetData>
  <mergeCells count="24">
    <mergeCell ref="A80:B80"/>
    <mergeCell ref="A114:B114"/>
    <mergeCell ref="A131:B131"/>
    <mergeCell ref="A165:B165"/>
    <mergeCell ref="A182:B182"/>
    <mergeCell ref="H7:I7"/>
    <mergeCell ref="A12:B12"/>
    <mergeCell ref="H20:I20"/>
    <mergeCell ref="A29:B29"/>
    <mergeCell ref="H32:I32"/>
    <mergeCell ref="H45:I45"/>
    <mergeCell ref="A63:B63"/>
    <mergeCell ref="H147:I147"/>
    <mergeCell ref="H160:I160"/>
    <mergeCell ref="H173:I173"/>
    <mergeCell ref="H185:I185"/>
    <mergeCell ref="H198:I198"/>
    <mergeCell ref="H58:I58"/>
    <mergeCell ref="H71:I71"/>
    <mergeCell ref="H83:I83"/>
    <mergeCell ref="H96:I96"/>
    <mergeCell ref="H109:I109"/>
    <mergeCell ref="H122:I122"/>
    <mergeCell ref="H134:I134"/>
  </mergeCells>
  <conditionalFormatting sqref="J11:M11 C16:F16 J24:M24 C33:F33 J36:M36 J49:M49 C51:F51 J61:M62 C67:F67 J74:M75 C84:F84 J86:M87 J99:M100 J113:M113 C118:F118 J126:M126 C135:F135 J138:M138 J151:M151 J164:M164 C169:F169 J177:M177 C186:F186 J189:M189 J202:M202">
    <cfRule type="cellIs" dxfId="0" priority="1" operator="lessThan">
      <formula>0.05</formula>
    </cfRule>
  </conditionalFormatting>
  <conditionalFormatting sqref="J7:M7 C12:F12 J20:M20 C29:F29 J32:M32 J45:M45 C47:F47 J57:M58 C63:F63 J70:M71 C80:F80 J82:M83 J95:M96 C98:F98 J109:M109 C114:F114 J122:M122 C131:F131 J134:M134 J147:M147 C149:F149 J160:M160 C165:F165 J173:M173 C182:F182 J185:M185 J198:M198 C200:F200">
    <cfRule type="cellIs" dxfId="1" priority="2" operator="between">
      <formula>0.5</formula>
      <formula>0.7</formula>
    </cfRule>
  </conditionalFormatting>
  <conditionalFormatting sqref="J7:M7 C12:F12 J20:M20 C29:F29 J32:M32 J45:M45 C47:F47 J57:M58 C63:F63 J70:M71 C80:F80 J82:M83 J95:M96 C98:F98 J109:M109 C114:F114 J122:M122 C131:F131 J134:M134 J147:M147 C149:F149 J160:M160 C165:F165 J173:M173 C182:F182 J185:M185 J198:M198 C200:F200">
    <cfRule type="cellIs" dxfId="0" priority="3" operator="lessThan">
      <formula>-0.7</formula>
    </cfRule>
  </conditionalFormatting>
  <conditionalFormatting sqref="J11:M11 C16:F16 J24:M24 C33:F33 J36:M36 J49:M49 C51:F51 J61:M62 C67:F67 J74:M75 C84:F84 J86:M87 J99:M100 J113:M113 C118:F118 J126:M126 C135:F135 J138:M138 J151:M151 J164:M164 C169:F169 J177:M177 C186:F186 J189:M189 J202:M202">
    <cfRule type="cellIs" dxfId="2" priority="4" operator="lessThan">
      <formula>0.1</formula>
    </cfRule>
  </conditionalFormatting>
  <conditionalFormatting sqref="G4 G55 G106 G157">
    <cfRule type="notContainsBlanks" dxfId="0" priority="5">
      <formula>LEN(TRIM(G4))&gt;0</formula>
    </cfRule>
  </conditionalFormatting>
  <conditionalFormatting sqref="J7:M7 C12:F12 J20:M20 C29:F29 J32:M32 J45:M45 C47:F47 J57:M58 C63:F63 J70:M71 C80:F80 J82:M83 J95:M96 C98:F98 J109:M109 C114:F114 J122:M122 C131:F131 J134:M134 J147:M147 C149:F149 J160:M160 C165:F165 J173:M173 C182:F182 J185:M185 J198:M198 C200:F200">
    <cfRule type="cellIs" dxfId="0" priority="6" operator="greaterThan">
      <formula>0.7</formula>
    </cfRule>
  </conditionalFormatting>
  <conditionalFormatting sqref="J7:M7 C12:F12 J20:M20 C29:F29 J32:M32 J45:M45 C47:F47 J57:M58 C63:F63 J70:M71 C80:F80 J82:M83 J95:M96 C98:F98 J109:M109 C114:F114 J122:M122 C131:F131 J134:M134 J147:M147 C149:F149 J160:M160 C165:F165 J173:M173 C182:F182 J185:M185 J198:M198 C200:F200">
    <cfRule type="cellIs" dxfId="1" priority="7" operator="between">
      <formula>-0.5</formula>
      <formula>-0.7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8</v>
      </c>
      <c r="B1" s="1" t="s">
        <v>4</v>
      </c>
      <c r="J1" s="4" t="s">
        <v>7</v>
      </c>
      <c r="K1" s="92" t="s">
        <v>50</v>
      </c>
    </row>
    <row r="2">
      <c r="A2" s="5">
        <v>0.7345</v>
      </c>
      <c r="B2" s="9">
        <v>0.4267010049</v>
      </c>
      <c r="J2" s="5">
        <v>1.2128892107168718</v>
      </c>
      <c r="K2" s="92">
        <v>0.1774971219072052</v>
      </c>
    </row>
    <row r="3">
      <c r="A3" s="5">
        <v>1.202</v>
      </c>
      <c r="B3" s="13">
        <v>0.1162389836</v>
      </c>
      <c r="J3" s="5">
        <v>1.2531645569620253</v>
      </c>
      <c r="K3" s="92">
        <v>0.24839518369828134</v>
      </c>
    </row>
    <row r="4">
      <c r="A4" s="5">
        <v>1.334</v>
      </c>
      <c r="B4" s="9">
        <v>0.05728101169</v>
      </c>
      <c r="J4" s="5">
        <v>1.216827813207159</v>
      </c>
      <c r="K4" s="92">
        <v>0.15424366083848098</v>
      </c>
    </row>
    <row r="5">
      <c r="A5" s="5">
        <v>0.7306</v>
      </c>
      <c r="B5" s="9">
        <v>0.1942806734</v>
      </c>
      <c r="J5" s="5">
        <v>0.9563084112149532</v>
      </c>
      <c r="K5" s="92">
        <v>0.14559684277323293</v>
      </c>
    </row>
    <row r="6">
      <c r="A6" s="5">
        <v>1.132</v>
      </c>
      <c r="B6" s="9">
        <v>0.09313138435</v>
      </c>
      <c r="J6" s="5">
        <v>0.9484052532833019</v>
      </c>
      <c r="K6" s="92">
        <v>0.0589472885522533</v>
      </c>
    </row>
    <row r="7">
      <c r="A7" s="5">
        <v>0.9305</v>
      </c>
      <c r="B7" s="9">
        <v>0.1909383996</v>
      </c>
      <c r="J7" s="5">
        <v>0.9912450255827175</v>
      </c>
      <c r="K7" s="92">
        <v>0.06537200167157688</v>
      </c>
    </row>
    <row r="8">
      <c r="A8" s="5">
        <v>0.7427</v>
      </c>
      <c r="B8" s="9">
        <v>0.2324619169</v>
      </c>
      <c r="J8" s="5">
        <v>0.8986037994964523</v>
      </c>
      <c r="K8" s="92">
        <v>0.1075591262264111</v>
      </c>
    </row>
    <row r="9">
      <c r="A9" s="5">
        <v>0.8676</v>
      </c>
      <c r="B9" s="9">
        <v>0.06601541229</v>
      </c>
      <c r="J9" s="5">
        <v>0.8900264200792602</v>
      </c>
      <c r="K9" s="92">
        <v>0.026304291836906135</v>
      </c>
    </row>
    <row r="10">
      <c r="A10" s="5">
        <v>0.7401</v>
      </c>
      <c r="B10" s="9">
        <v>0.2700707078</v>
      </c>
      <c r="J10" s="5">
        <v>0.9404046597179645</v>
      </c>
      <c r="K10" s="92">
        <v>0.1805620049814281</v>
      </c>
    </row>
    <row r="12">
      <c r="A12" s="111" t="s">
        <v>134</v>
      </c>
      <c r="B12" s="80">
        <v>-0.7090397994252543</v>
      </c>
      <c r="J12" s="111" t="s">
        <v>134</v>
      </c>
      <c r="K12" s="80">
        <v>0.7098959135814753</v>
      </c>
    </row>
    <row r="13">
      <c r="A13" s="112" t="s">
        <v>135</v>
      </c>
      <c r="B13" s="83">
        <v>9.0</v>
      </c>
      <c r="J13" s="112" t="s">
        <v>135</v>
      </c>
      <c r="K13" s="83">
        <v>9.0</v>
      </c>
    </row>
    <row r="14">
      <c r="A14" s="113" t="s">
        <v>111</v>
      </c>
      <c r="B14" s="80">
        <v>7.0</v>
      </c>
      <c r="J14" s="113" t="s">
        <v>111</v>
      </c>
      <c r="K14" s="80">
        <v>7.0</v>
      </c>
    </row>
    <row r="15">
      <c r="A15" s="113" t="s">
        <v>112</v>
      </c>
      <c r="B15" s="80">
        <v>2.660276337213759</v>
      </c>
      <c r="J15" s="113" t="s">
        <v>112</v>
      </c>
      <c r="K15" s="80">
        <v>2.6667477409219176</v>
      </c>
    </row>
    <row r="16">
      <c r="A16" s="113" t="s">
        <v>113</v>
      </c>
      <c r="B16" s="87">
        <v>0.03245411796700104</v>
      </c>
      <c r="J16" s="113" t="s">
        <v>113</v>
      </c>
      <c r="K16" s="80">
        <v>0.032150938440445476</v>
      </c>
    </row>
    <row r="18">
      <c r="A18" s="4" t="s">
        <v>11</v>
      </c>
      <c r="B18" s="1" t="s">
        <v>4</v>
      </c>
    </row>
    <row r="19">
      <c r="A19" s="5">
        <v>0.7458</v>
      </c>
      <c r="B19" s="9">
        <v>0.4267010049</v>
      </c>
      <c r="J19" s="4" t="s">
        <v>21</v>
      </c>
      <c r="K19" s="99" t="s">
        <v>126</v>
      </c>
    </row>
    <row r="20">
      <c r="A20" s="5">
        <v>1.238</v>
      </c>
      <c r="B20" s="13">
        <v>0.1162389836</v>
      </c>
      <c r="J20" s="5">
        <v>7.94</v>
      </c>
      <c r="K20" s="13">
        <v>0.1162389836</v>
      </c>
    </row>
    <row r="21">
      <c r="A21" s="5">
        <v>1.279</v>
      </c>
      <c r="B21" s="9">
        <v>0.05728101169</v>
      </c>
      <c r="J21" s="5">
        <v>4.3</v>
      </c>
      <c r="K21" s="9">
        <v>0.05728101169</v>
      </c>
    </row>
    <row r="22">
      <c r="A22" s="5">
        <v>0.7223</v>
      </c>
      <c r="B22" s="9">
        <v>0.1942806734</v>
      </c>
      <c r="J22" s="5">
        <v>11.55</v>
      </c>
      <c r="K22" s="9">
        <v>0.1942806734</v>
      </c>
    </row>
    <row r="23">
      <c r="A23" s="5">
        <v>1.305</v>
      </c>
      <c r="B23" s="9">
        <v>0.09313138435</v>
      </c>
      <c r="J23" s="5">
        <v>12.07</v>
      </c>
      <c r="K23" s="9">
        <v>0.09313138435</v>
      </c>
    </row>
    <row r="24">
      <c r="A24" s="5">
        <v>0.9432</v>
      </c>
      <c r="B24" s="9">
        <v>0.1909383996</v>
      </c>
      <c r="J24" s="5">
        <v>17.19</v>
      </c>
      <c r="K24" s="9">
        <v>0.1909383996</v>
      </c>
    </row>
    <row r="25">
      <c r="A25" s="5">
        <v>0.8165</v>
      </c>
      <c r="B25" s="9">
        <v>0.2324619169</v>
      </c>
      <c r="J25" s="5">
        <v>18.86</v>
      </c>
      <c r="K25" s="9">
        <v>0.2324619169</v>
      </c>
    </row>
    <row r="26">
      <c r="A26" s="5">
        <v>0.8906</v>
      </c>
      <c r="B26" s="9">
        <v>0.06601541229</v>
      </c>
      <c r="J26" s="5">
        <v>10.37</v>
      </c>
      <c r="K26" s="9">
        <v>0.06601541229</v>
      </c>
    </row>
    <row r="27">
      <c r="A27" s="5">
        <v>0.7506</v>
      </c>
      <c r="B27" s="9">
        <v>0.2700707078</v>
      </c>
      <c r="J27" s="5">
        <v>13.01</v>
      </c>
      <c r="K27" s="9">
        <v>0.2700707078</v>
      </c>
    </row>
    <row r="28">
      <c r="K28" s="85"/>
    </row>
    <row r="29">
      <c r="A29" s="111" t="s">
        <v>134</v>
      </c>
      <c r="B29" s="80">
        <v>-0.7070183820530143</v>
      </c>
      <c r="J29" s="111" t="s">
        <v>134</v>
      </c>
      <c r="K29" s="80">
        <v>0.7108668061490366</v>
      </c>
    </row>
    <row r="30">
      <c r="A30" s="112" t="s">
        <v>135</v>
      </c>
      <c r="B30" s="83">
        <v>9.0</v>
      </c>
      <c r="J30" s="112" t="s">
        <v>135</v>
      </c>
      <c r="K30" s="83">
        <v>8.0</v>
      </c>
    </row>
    <row r="31">
      <c r="A31" s="113" t="s">
        <v>111</v>
      </c>
      <c r="B31" s="80">
        <v>7.0</v>
      </c>
      <c r="J31" s="113" t="s">
        <v>111</v>
      </c>
      <c r="K31" s="80">
        <v>6.0</v>
      </c>
    </row>
    <row r="32">
      <c r="A32" s="113" t="s">
        <v>112</v>
      </c>
      <c r="B32" s="80">
        <v>2.6450899165415067</v>
      </c>
      <c r="J32" s="113" t="s">
        <v>112</v>
      </c>
      <c r="K32" s="80">
        <v>2.4757499765892024</v>
      </c>
    </row>
    <row r="33">
      <c r="A33" s="113" t="s">
        <v>113</v>
      </c>
      <c r="B33" s="80">
        <v>0.03317734508711623</v>
      </c>
      <c r="J33" s="113" t="s">
        <v>113</v>
      </c>
      <c r="K33" s="80">
        <v>0.04808146182554207</v>
      </c>
    </row>
    <row r="35">
      <c r="A35" s="4" t="s">
        <v>6</v>
      </c>
      <c r="B35" s="1" t="s">
        <v>3</v>
      </c>
    </row>
    <row r="36">
      <c r="A36" s="5">
        <v>1.066</v>
      </c>
      <c r="B36" s="33">
        <v>0.2183421065</v>
      </c>
      <c r="J36" s="4" t="s">
        <v>10</v>
      </c>
      <c r="K36" s="92" t="s">
        <v>50</v>
      </c>
      <c r="M36" s="1" t="s">
        <v>3</v>
      </c>
    </row>
    <row r="37">
      <c r="A37" s="5">
        <v>0.8795</v>
      </c>
      <c r="B37" s="33">
        <v>0.07528160508</v>
      </c>
      <c r="J37" s="5">
        <v>1.1310440406529105</v>
      </c>
      <c r="K37" s="92">
        <v>0.1774971219072052</v>
      </c>
      <c r="M37" s="9">
        <v>0.1319780684</v>
      </c>
    </row>
    <row r="38">
      <c r="A38" s="5">
        <v>0.8738</v>
      </c>
      <c r="B38" s="33">
        <v>0.09497625414</v>
      </c>
      <c r="J38" s="5">
        <v>1.2096206098420046</v>
      </c>
      <c r="K38" s="92">
        <v>0.24839518369828134</v>
      </c>
      <c r="M38" s="13">
        <v>0.1019622076</v>
      </c>
    </row>
    <row r="39">
      <c r="A39" s="5">
        <v>0.9084</v>
      </c>
      <c r="B39" s="33">
        <v>0.1723899099</v>
      </c>
      <c r="J39" s="5">
        <v>1.463842861845715</v>
      </c>
      <c r="K39" s="92">
        <v>0.15424366083848098</v>
      </c>
      <c r="M39" s="9">
        <v>0.1283341581</v>
      </c>
    </row>
    <row r="40">
      <c r="A40" s="5">
        <v>0.8155</v>
      </c>
      <c r="B40" s="33">
        <v>0.06586257945</v>
      </c>
      <c r="J40" s="5">
        <v>0.9914506717329353</v>
      </c>
      <c r="K40" s="92">
        <v>0.14559684277323293</v>
      </c>
      <c r="M40" s="9">
        <v>0.1069999816</v>
      </c>
    </row>
    <row r="41">
      <c r="B41" s="85" t="s">
        <v>6</v>
      </c>
      <c r="J41" s="5">
        <v>0.9386401326699834</v>
      </c>
      <c r="K41" s="92">
        <v>0.0589472885522533</v>
      </c>
      <c r="M41" s="19">
        <v>0.03976786278</v>
      </c>
    </row>
    <row r="42">
      <c r="A42" s="111" t="s">
        <v>134</v>
      </c>
      <c r="B42" s="80">
        <v>0.9015029975018494</v>
      </c>
      <c r="J42" s="5">
        <v>0.9548486403283735</v>
      </c>
      <c r="K42" s="92">
        <v>0.06537200167157688</v>
      </c>
      <c r="M42" s="9">
        <v>0.05761847634</v>
      </c>
    </row>
    <row r="43">
      <c r="A43" s="112" t="s">
        <v>135</v>
      </c>
      <c r="B43" s="83">
        <v>5.0</v>
      </c>
      <c r="J43" s="5">
        <v>0.8704875761837788</v>
      </c>
      <c r="K43" s="92">
        <v>0.1075591262264111</v>
      </c>
      <c r="M43" s="9">
        <v>0.08889691804</v>
      </c>
    </row>
    <row r="44">
      <c r="A44" s="113" t="s">
        <v>111</v>
      </c>
      <c r="B44" s="80">
        <v>3.0</v>
      </c>
      <c r="J44" s="5">
        <v>0.8855772175155661</v>
      </c>
      <c r="K44" s="92">
        <v>0.026304291836906135</v>
      </c>
      <c r="M44" s="9">
        <v>0.01937975817</v>
      </c>
    </row>
    <row r="45">
      <c r="A45" s="113" t="s">
        <v>112</v>
      </c>
      <c r="B45" s="80">
        <v>3.6080104624856877</v>
      </c>
      <c r="J45" s="5">
        <v>0.9110044313146233</v>
      </c>
      <c r="K45" s="92">
        <v>0.1805620049814281</v>
      </c>
      <c r="M45" s="9">
        <v>0.1396322598</v>
      </c>
    </row>
    <row r="46">
      <c r="A46" s="113" t="s">
        <v>113</v>
      </c>
      <c r="B46" s="80">
        <v>0.03655489960527003</v>
      </c>
    </row>
    <row r="47">
      <c r="J47" s="111" t="s">
        <v>134</v>
      </c>
      <c r="K47" s="80">
        <v>0.5408590683442691</v>
      </c>
    </row>
    <row r="48">
      <c r="A48" s="4" t="s">
        <v>6</v>
      </c>
      <c r="B48" s="1" t="s">
        <v>4</v>
      </c>
      <c r="J48" s="112" t="s">
        <v>135</v>
      </c>
      <c r="K48" s="83">
        <v>9.0</v>
      </c>
    </row>
    <row r="49">
      <c r="A49" s="5">
        <v>0.6905</v>
      </c>
      <c r="B49" s="88">
        <v>0.41238801849999995</v>
      </c>
      <c r="J49" s="113" t="s">
        <v>111</v>
      </c>
      <c r="K49" s="80">
        <v>7.0</v>
      </c>
    </row>
    <row r="50">
      <c r="A50" s="5">
        <v>0.869</v>
      </c>
      <c r="B50" s="89">
        <v>0.5294650976999999</v>
      </c>
      <c r="J50" s="113" t="s">
        <v>112</v>
      </c>
      <c r="K50" s="80">
        <v>1.7012912597223744</v>
      </c>
    </row>
    <row r="51">
      <c r="A51" s="5">
        <v>0.9722</v>
      </c>
      <c r="B51" s="88">
        <v>0.88952763696</v>
      </c>
      <c r="J51" s="113" t="s">
        <v>113</v>
      </c>
      <c r="K51" s="80">
        <v>0.13267960031801285</v>
      </c>
    </row>
    <row r="52">
      <c r="A52" s="5">
        <v>0.856</v>
      </c>
      <c r="B52" s="88">
        <v>0.6655432574</v>
      </c>
    </row>
    <row r="53">
      <c r="A53" s="5">
        <v>1.066</v>
      </c>
      <c r="B53" s="88">
        <v>0.7444075863499999</v>
      </c>
    </row>
    <row r="54">
      <c r="A54" s="5">
        <v>0.8795</v>
      </c>
      <c r="B54" s="88">
        <v>0.7053739797</v>
      </c>
    </row>
    <row r="55">
      <c r="A55" s="5">
        <v>0.8738</v>
      </c>
      <c r="B55" s="88">
        <v>0.6400381819000001</v>
      </c>
      <c r="J55" s="4" t="s">
        <v>13</v>
      </c>
      <c r="K55" s="92" t="s">
        <v>50</v>
      </c>
    </row>
    <row r="56">
      <c r="A56" s="5">
        <v>0.9084</v>
      </c>
      <c r="B56" s="88">
        <v>0.78819096361</v>
      </c>
      <c r="J56" s="5">
        <v>1.1089962825278812</v>
      </c>
      <c r="K56" s="92">
        <v>0.1774971219072052</v>
      </c>
    </row>
    <row r="57">
      <c r="A57" s="5">
        <v>0.8155</v>
      </c>
      <c r="B57" s="88">
        <v>0.5616855306</v>
      </c>
      <c r="J57" s="5">
        <v>1.2468526538422802</v>
      </c>
      <c r="K57" s="92">
        <v>0.24839518369828134</v>
      </c>
    </row>
    <row r="58">
      <c r="J58" s="5">
        <v>1.5424505547515677</v>
      </c>
      <c r="K58" s="92">
        <v>0.15424366083848098</v>
      </c>
    </row>
    <row r="59">
      <c r="A59" s="111" t="s">
        <v>134</v>
      </c>
      <c r="B59" s="80">
        <v>0.8008731159066254</v>
      </c>
      <c r="J59" s="5">
        <v>1.0096449538719598</v>
      </c>
      <c r="K59" s="92">
        <v>0.14559684277323293</v>
      </c>
    </row>
    <row r="60">
      <c r="A60" s="112" t="s">
        <v>135</v>
      </c>
      <c r="B60" s="83">
        <v>9.0</v>
      </c>
      <c r="J60" s="5">
        <v>0.9203102961918195</v>
      </c>
      <c r="K60" s="92">
        <v>0.0589472885522533</v>
      </c>
    </row>
    <row r="61">
      <c r="A61" s="113" t="s">
        <v>111</v>
      </c>
      <c r="B61" s="80">
        <v>7.0</v>
      </c>
      <c r="J61" s="5">
        <v>0.9375745526838967</v>
      </c>
      <c r="K61" s="92">
        <v>0.06537200167157688</v>
      </c>
    </row>
    <row r="62">
      <c r="A62" s="113" t="s">
        <v>112</v>
      </c>
      <c r="B62" s="80">
        <v>3.5383943173657415</v>
      </c>
      <c r="J62" s="5">
        <v>0.922182064603569</v>
      </c>
      <c r="K62" s="92">
        <v>0.1075591262264111</v>
      </c>
    </row>
    <row r="63">
      <c r="A63" s="113" t="s">
        <v>113</v>
      </c>
      <c r="B63" s="80">
        <v>0.009490283079096384</v>
      </c>
      <c r="J63" s="5">
        <v>0.8613152804642166</v>
      </c>
      <c r="K63" s="92">
        <v>0.026304291836906135</v>
      </c>
    </row>
    <row r="64">
      <c r="J64" s="5">
        <v>0.8979543007536788</v>
      </c>
      <c r="K64" s="92">
        <v>0.1805620049814281</v>
      </c>
    </row>
    <row r="65">
      <c r="A65" s="4" t="s">
        <v>9</v>
      </c>
      <c r="B65" s="1" t="s">
        <v>3</v>
      </c>
    </row>
    <row r="66">
      <c r="A66" s="5">
        <v>0.6494</v>
      </c>
      <c r="B66" s="9">
        <v>0.1319780684</v>
      </c>
      <c r="J66" s="111" t="s">
        <v>134</v>
      </c>
      <c r="K66" s="80">
        <v>0.5480127001583895</v>
      </c>
    </row>
    <row r="67">
      <c r="A67" s="5">
        <v>0.9937</v>
      </c>
      <c r="B67" s="13">
        <v>0.1019622076</v>
      </c>
      <c r="J67" s="112" t="s">
        <v>135</v>
      </c>
      <c r="K67" s="83">
        <v>9.0</v>
      </c>
    </row>
    <row r="68">
      <c r="A68" s="5">
        <v>0.9113</v>
      </c>
      <c r="B68" s="9">
        <v>0.1283341581</v>
      </c>
      <c r="J68" s="113" t="s">
        <v>111</v>
      </c>
      <c r="K68" s="80">
        <v>7.0</v>
      </c>
    </row>
    <row r="69">
      <c r="A69" s="5">
        <v>0.7369</v>
      </c>
      <c r="B69" s="9">
        <v>0.1069999816</v>
      </c>
      <c r="J69" s="113" t="s">
        <v>112</v>
      </c>
      <c r="K69" s="80">
        <v>1.733361985071021</v>
      </c>
    </row>
    <row r="70">
      <c r="A70" s="5">
        <v>1.206</v>
      </c>
      <c r="B70" s="19">
        <v>0.03976786278</v>
      </c>
      <c r="J70" s="113" t="s">
        <v>113</v>
      </c>
      <c r="K70" s="80">
        <v>0.1266281858320455</v>
      </c>
    </row>
    <row r="71">
      <c r="A71" s="5">
        <v>0.9745</v>
      </c>
      <c r="B71" s="9">
        <v>0.05761847634</v>
      </c>
    </row>
    <row r="72">
      <c r="A72" s="5">
        <v>0.8532</v>
      </c>
      <c r="B72" s="9">
        <v>0.08889691804</v>
      </c>
    </row>
    <row r="73">
      <c r="A73" s="5">
        <v>0.9797</v>
      </c>
      <c r="B73" s="9">
        <v>0.01937975817</v>
      </c>
      <c r="J73" s="4" t="s">
        <v>16</v>
      </c>
      <c r="K73" s="92" t="s">
        <v>50</v>
      </c>
    </row>
    <row r="74">
      <c r="A74" s="5">
        <v>0.8124</v>
      </c>
      <c r="B74" s="9">
        <v>0.1396322598</v>
      </c>
      <c r="J74" s="5">
        <v>1.2882629107981223</v>
      </c>
      <c r="K74" s="92">
        <v>0.1774971219072052</v>
      </c>
    </row>
    <row r="75">
      <c r="J75" s="5">
        <v>1.3342310418143162</v>
      </c>
      <c r="K75" s="92">
        <v>0.24839518369828134</v>
      </c>
    </row>
    <row r="76">
      <c r="A76" s="111" t="s">
        <v>134</v>
      </c>
      <c r="B76" s="80">
        <v>-0.7043427900339924</v>
      </c>
      <c r="J76" s="5">
        <v>1.3383720930232559</v>
      </c>
      <c r="K76" s="92">
        <v>0.15424366083848098</v>
      </c>
    </row>
    <row r="77">
      <c r="A77" s="112" t="s">
        <v>135</v>
      </c>
      <c r="B77" s="83">
        <v>9.0</v>
      </c>
      <c r="J77" s="5">
        <v>1.2100760456273763</v>
      </c>
      <c r="K77" s="92">
        <v>0.14559684277323293</v>
      </c>
    </row>
    <row r="78">
      <c r="A78" s="113" t="s">
        <v>111</v>
      </c>
      <c r="B78" s="80">
        <v>7.0</v>
      </c>
      <c r="J78" s="5">
        <v>1.2018084669132758</v>
      </c>
      <c r="K78" s="92">
        <v>0.0589472885522533</v>
      </c>
    </row>
    <row r="79">
      <c r="A79" s="113" t="s">
        <v>112</v>
      </c>
      <c r="B79" s="80">
        <v>2.6251878304304745</v>
      </c>
      <c r="J79" s="5">
        <v>1.0245656081485919</v>
      </c>
      <c r="K79" s="92">
        <v>0.06537200167157688</v>
      </c>
    </row>
    <row r="80">
      <c r="A80" s="113" t="s">
        <v>113</v>
      </c>
      <c r="B80" s="80">
        <v>0.034150639171080854</v>
      </c>
      <c r="J80" s="5">
        <v>1.303011026293469</v>
      </c>
      <c r="K80" s="92">
        <v>0.1075591262264111</v>
      </c>
    </row>
    <row r="81">
      <c r="J81" s="5">
        <v>0.8865721434528773</v>
      </c>
      <c r="K81" s="92">
        <v>0.026304291836906135</v>
      </c>
    </row>
    <row r="82">
      <c r="A82" s="4" t="s">
        <v>12</v>
      </c>
      <c r="B82" s="1" t="s">
        <v>3</v>
      </c>
      <c r="J82" s="5">
        <v>0.9266886326194399</v>
      </c>
      <c r="K82" s="92">
        <v>0.1805620049814281</v>
      </c>
    </row>
    <row r="83">
      <c r="A83" s="5">
        <v>0.6725</v>
      </c>
      <c r="B83" s="9">
        <v>0.1319780684</v>
      </c>
    </row>
    <row r="84">
      <c r="A84" s="5">
        <v>0.9929</v>
      </c>
      <c r="B84" s="13">
        <v>0.1019622076</v>
      </c>
      <c r="J84" s="111" t="s">
        <v>134</v>
      </c>
      <c r="K84" s="80">
        <v>0.5088440019207905</v>
      </c>
    </row>
    <row r="85">
      <c r="A85" s="5">
        <v>0.8292</v>
      </c>
      <c r="B85" s="9">
        <v>0.1283341581</v>
      </c>
      <c r="J85" s="112" t="s">
        <v>135</v>
      </c>
      <c r="K85" s="83">
        <v>9.0</v>
      </c>
    </row>
    <row r="86">
      <c r="A86" s="5">
        <v>0.7154</v>
      </c>
      <c r="B86" s="9">
        <v>0.1069999816</v>
      </c>
      <c r="J86" s="113" t="s">
        <v>111</v>
      </c>
      <c r="K86" s="80">
        <v>7.0</v>
      </c>
    </row>
    <row r="87">
      <c r="A87" s="5">
        <v>1.418</v>
      </c>
      <c r="B87" s="19">
        <v>0.03976786278</v>
      </c>
      <c r="J87" s="113" t="s">
        <v>112</v>
      </c>
      <c r="K87" s="80">
        <v>1.5638740855281639</v>
      </c>
    </row>
    <row r="88">
      <c r="A88" s="5">
        <v>1.006</v>
      </c>
      <c r="B88" s="9">
        <v>0.05761847634</v>
      </c>
      <c r="J88" s="113" t="s">
        <v>113</v>
      </c>
      <c r="K88" s="80">
        <v>0.16182330375862408</v>
      </c>
    </row>
    <row r="89">
      <c r="A89" s="5">
        <v>0.8854</v>
      </c>
      <c r="B89" s="9">
        <v>0.08889691804</v>
      </c>
    </row>
    <row r="90">
      <c r="A90" s="5">
        <v>1.034</v>
      </c>
      <c r="B90" s="9">
        <v>0.01937975817</v>
      </c>
      <c r="J90" s="4" t="s">
        <v>19</v>
      </c>
      <c r="K90" s="92" t="s">
        <v>50</v>
      </c>
    </row>
    <row r="91">
      <c r="A91" s="5">
        <v>0.8359</v>
      </c>
      <c r="B91" s="9">
        <v>0.1396322598</v>
      </c>
      <c r="J91" s="5">
        <v>1.6056603773584905</v>
      </c>
      <c r="K91" s="92">
        <v>0.1774971219072052</v>
      </c>
    </row>
    <row r="92">
      <c r="J92" s="5">
        <v>1.4727099496393086</v>
      </c>
      <c r="K92" s="92">
        <v>0.24839518369828134</v>
      </c>
    </row>
    <row r="93">
      <c r="A93" s="111" t="s">
        <v>134</v>
      </c>
      <c r="B93" s="80">
        <v>-0.7449121680380967</v>
      </c>
      <c r="J93" s="5">
        <v>1.7014967523298503</v>
      </c>
      <c r="K93" s="92">
        <v>0.15424366083848098</v>
      </c>
    </row>
    <row r="94">
      <c r="A94" s="112" t="s">
        <v>135</v>
      </c>
      <c r="B94" s="83">
        <v>9.0</v>
      </c>
      <c r="J94" s="5">
        <v>1.468013468013468</v>
      </c>
      <c r="K94" s="92">
        <v>0.14559684277323293</v>
      </c>
    </row>
    <row r="95">
      <c r="A95" s="113" t="s">
        <v>111</v>
      </c>
      <c r="B95" s="80">
        <v>7.0</v>
      </c>
      <c r="J95" s="5">
        <v>1.8114695340501792</v>
      </c>
      <c r="K95" s="92">
        <v>0.0589472885522533</v>
      </c>
    </row>
    <row r="96">
      <c r="A96" s="113" t="s">
        <v>112</v>
      </c>
      <c r="B96" s="80">
        <v>2.9540812189943875</v>
      </c>
      <c r="J96" s="5">
        <v>1.1365853658536584</v>
      </c>
      <c r="K96" s="92">
        <v>0.06537200167157688</v>
      </c>
    </row>
    <row r="97">
      <c r="A97" s="113" t="s">
        <v>113</v>
      </c>
      <c r="B97" s="80">
        <v>0.021283147385302348</v>
      </c>
      <c r="J97" s="5">
        <v>1.4285714285714284</v>
      </c>
      <c r="K97" s="92">
        <v>0.1075591262264111</v>
      </c>
    </row>
    <row r="98">
      <c r="J98" s="5">
        <v>0.9463931171409663</v>
      </c>
      <c r="K98" s="92">
        <v>0.026304291836906135</v>
      </c>
    </row>
    <row r="99">
      <c r="A99" s="4" t="s">
        <v>6</v>
      </c>
      <c r="B99" s="1" t="s">
        <v>4</v>
      </c>
      <c r="J99" s="5">
        <v>1.1074324324324325</v>
      </c>
      <c r="K99" s="92">
        <v>0.1805620049814281</v>
      </c>
    </row>
    <row r="100">
      <c r="A100" s="5">
        <v>0.6905</v>
      </c>
      <c r="B100" s="9">
        <v>0.4267010049</v>
      </c>
    </row>
    <row r="101">
      <c r="A101" s="5">
        <v>0.869</v>
      </c>
      <c r="B101" s="13">
        <v>0.1162389836</v>
      </c>
      <c r="J101" s="111" t="s">
        <v>134</v>
      </c>
      <c r="K101" s="80">
        <f>CORREL($B91:$B99,K91:K99)</f>
        <v>-0.3439441423</v>
      </c>
    </row>
    <row r="102">
      <c r="A102" s="5">
        <v>0.9722</v>
      </c>
      <c r="B102" s="9">
        <v>0.05728101169</v>
      </c>
      <c r="J102" s="112" t="s">
        <v>135</v>
      </c>
      <c r="K102" s="83">
        <v>9.0</v>
      </c>
    </row>
    <row r="103">
      <c r="A103" s="5">
        <v>0.856</v>
      </c>
      <c r="B103" s="9">
        <v>0.1942806734</v>
      </c>
      <c r="J103" s="113" t="s">
        <v>111</v>
      </c>
      <c r="K103" s="80">
        <f>K102-2</f>
        <v>7</v>
      </c>
    </row>
    <row r="104">
      <c r="A104" s="5">
        <v>1.066</v>
      </c>
      <c r="B104" s="9">
        <v>0.09313138435</v>
      </c>
      <c r="J104" s="113" t="s">
        <v>112</v>
      </c>
      <c r="K104" s="80">
        <f>(ABS(K101)*SQRT(K102-2))/(SQRT(1-ABS(K101)^2))</f>
        <v>0.9691163471</v>
      </c>
    </row>
    <row r="105">
      <c r="A105" s="5">
        <v>0.8795</v>
      </c>
      <c r="B105" s="9">
        <v>0.1909383996</v>
      </c>
      <c r="J105" s="113" t="s">
        <v>113</v>
      </c>
      <c r="K105" s="80">
        <f>TDIST(K104,K103,2)</f>
        <v>0.3647717648</v>
      </c>
    </row>
    <row r="106">
      <c r="A106" s="5">
        <v>0.8738</v>
      </c>
      <c r="B106" s="9">
        <v>0.2324619169</v>
      </c>
    </row>
    <row r="107">
      <c r="A107" s="5">
        <v>0.9084</v>
      </c>
      <c r="B107" s="9">
        <v>0.06601541229</v>
      </c>
      <c r="J107" s="28" t="s">
        <v>57</v>
      </c>
      <c r="K107" s="1" t="s">
        <v>3</v>
      </c>
    </row>
    <row r="108">
      <c r="A108" s="5">
        <v>0.8155</v>
      </c>
      <c r="B108" s="9">
        <v>0.2700707078</v>
      </c>
      <c r="J108" s="24">
        <v>1.26</v>
      </c>
      <c r="K108" s="9">
        <v>0.1319780684</v>
      </c>
    </row>
    <row r="109">
      <c r="J109" s="24">
        <v>0.885</v>
      </c>
      <c r="K109" s="13">
        <v>0.1019622076</v>
      </c>
    </row>
    <row r="110">
      <c r="A110" s="111" t="s">
        <v>134</v>
      </c>
      <c r="B110" s="80">
        <v>-0.8564081482295438</v>
      </c>
      <c r="J110" s="24">
        <v>0.5662</v>
      </c>
      <c r="K110" s="9">
        <v>0.1283341581</v>
      </c>
    </row>
    <row r="111">
      <c r="A111" s="112" t="s">
        <v>135</v>
      </c>
      <c r="B111" s="83">
        <v>9.0</v>
      </c>
      <c r="J111" s="24">
        <v>0.6408</v>
      </c>
      <c r="K111" s="9">
        <v>0.1069999816</v>
      </c>
    </row>
    <row r="112">
      <c r="A112" s="113" t="s">
        <v>111</v>
      </c>
      <c r="B112" s="80">
        <v>7.0</v>
      </c>
      <c r="J112" s="24">
        <v>2.17</v>
      </c>
      <c r="K112" s="19">
        <v>0.03976786278</v>
      </c>
    </row>
    <row r="113">
      <c r="A113" s="113" t="s">
        <v>112</v>
      </c>
      <c r="B113" s="80">
        <v>4.388622037638572</v>
      </c>
      <c r="J113" s="24">
        <v>2.82</v>
      </c>
      <c r="K113" s="9">
        <v>0.05761847634</v>
      </c>
    </row>
    <row r="114">
      <c r="A114" s="113" t="s">
        <v>113</v>
      </c>
      <c r="B114" s="80">
        <v>0.003200752719500599</v>
      </c>
      <c r="J114" s="24">
        <v>0.822</v>
      </c>
      <c r="K114" s="9">
        <v>0.08889691804</v>
      </c>
    </row>
    <row r="115">
      <c r="J115" s="24">
        <v>2.06</v>
      </c>
      <c r="K115" s="9">
        <v>0.01937975817</v>
      </c>
    </row>
    <row r="116">
      <c r="A116" s="4" t="s">
        <v>9</v>
      </c>
      <c r="B116" s="1" t="s">
        <v>4</v>
      </c>
      <c r="J116" s="24">
        <v>1.12</v>
      </c>
      <c r="K116" s="9">
        <v>0.1396322598</v>
      </c>
    </row>
    <row r="117">
      <c r="A117" s="5">
        <v>0.6494</v>
      </c>
      <c r="B117" s="9">
        <v>0.4267010049</v>
      </c>
    </row>
    <row r="118">
      <c r="A118" s="5">
        <v>0.9937</v>
      </c>
      <c r="B118" s="13">
        <v>0.1162389836</v>
      </c>
      <c r="J118" s="111" t="s">
        <v>134</v>
      </c>
      <c r="K118" s="80">
        <v>-0.7424216291748641</v>
      </c>
    </row>
    <row r="119">
      <c r="A119" s="5">
        <v>0.9113</v>
      </c>
      <c r="B119" s="9">
        <v>0.05728101169</v>
      </c>
      <c r="J119" s="112" t="s">
        <v>135</v>
      </c>
      <c r="K119" s="83">
        <v>9.0</v>
      </c>
    </row>
    <row r="120">
      <c r="A120" s="5">
        <v>0.7369</v>
      </c>
      <c r="B120" s="9">
        <v>0.1942806734</v>
      </c>
      <c r="J120" s="113" t="s">
        <v>111</v>
      </c>
      <c r="K120" s="80">
        <v>7.0</v>
      </c>
    </row>
    <row r="121">
      <c r="A121" s="5">
        <v>1.206</v>
      </c>
      <c r="B121" s="9">
        <v>0.09313138435</v>
      </c>
      <c r="J121" s="113" t="s">
        <v>112</v>
      </c>
      <c r="K121" s="80">
        <v>2.932029348435039</v>
      </c>
    </row>
    <row r="122">
      <c r="A122" s="5">
        <v>0.9745</v>
      </c>
      <c r="B122" s="9">
        <v>0.1909383996</v>
      </c>
      <c r="J122" s="113" t="s">
        <v>113</v>
      </c>
      <c r="K122" s="80">
        <v>0.02196078478543617</v>
      </c>
    </row>
    <row r="123">
      <c r="A123" s="5">
        <v>0.8532</v>
      </c>
      <c r="B123" s="9">
        <v>0.2324619169</v>
      </c>
    </row>
    <row r="124">
      <c r="A124" s="5">
        <v>0.9797</v>
      </c>
      <c r="B124" s="9">
        <v>0.06601541229</v>
      </c>
    </row>
    <row r="125">
      <c r="A125" s="5">
        <v>0.8124</v>
      </c>
      <c r="B125" s="9">
        <v>0.2700707078</v>
      </c>
    </row>
    <row r="127">
      <c r="A127" s="111" t="s">
        <v>134</v>
      </c>
      <c r="B127" s="80">
        <v>-0.7560062458845254</v>
      </c>
    </row>
    <row r="128">
      <c r="A128" s="112" t="s">
        <v>135</v>
      </c>
      <c r="B128" s="83">
        <v>9.0</v>
      </c>
    </row>
    <row r="129">
      <c r="A129" s="113" t="s">
        <v>111</v>
      </c>
      <c r="B129" s="80">
        <v>7.0</v>
      </c>
    </row>
    <row r="130">
      <c r="A130" s="113" t="s">
        <v>112</v>
      </c>
      <c r="B130" s="80">
        <v>3.055779554365226</v>
      </c>
    </row>
    <row r="131">
      <c r="A131" s="113" t="s">
        <v>113</v>
      </c>
      <c r="B131" s="87">
        <v>0.018432599898116298</v>
      </c>
    </row>
    <row r="133">
      <c r="A133" s="4" t="s">
        <v>6</v>
      </c>
      <c r="B133" s="92" t="s">
        <v>51</v>
      </c>
    </row>
    <row r="134">
      <c r="A134" s="5">
        <v>0.6905</v>
      </c>
      <c r="B134" s="92">
        <v>1.034707570923281</v>
      </c>
    </row>
    <row r="135">
      <c r="A135" s="5">
        <v>0.869</v>
      </c>
      <c r="B135" s="92">
        <v>0.2195404080551163</v>
      </c>
    </row>
    <row r="136">
      <c r="A136" s="5">
        <v>0.9722</v>
      </c>
      <c r="B136" s="92">
        <v>0.06439486454379359</v>
      </c>
    </row>
    <row r="137">
      <c r="A137" s="5">
        <v>0.856</v>
      </c>
      <c r="B137" s="92">
        <v>0.29191291661337476</v>
      </c>
    </row>
    <row r="138">
      <c r="A138" s="5">
        <v>1.066</v>
      </c>
      <c r="B138" s="92">
        <v>0.12510805378360584</v>
      </c>
    </row>
    <row r="139">
      <c r="A139" s="5">
        <v>0.8795</v>
      </c>
      <c r="B139" s="92">
        <v>0.2706910165316947</v>
      </c>
    </row>
    <row r="140">
      <c r="A140" s="5">
        <v>0.8738</v>
      </c>
      <c r="B140" s="92">
        <v>0.3632000769234108</v>
      </c>
    </row>
    <row r="141">
      <c r="A141" s="5">
        <v>0.9084</v>
      </c>
      <c r="B141" s="92">
        <v>0.08375560662056092</v>
      </c>
    </row>
    <row r="142">
      <c r="A142" s="5">
        <v>0.8155</v>
      </c>
      <c r="B142" s="92">
        <v>0.480821906719774</v>
      </c>
    </row>
    <row r="144">
      <c r="A144" s="111" t="s">
        <v>134</v>
      </c>
      <c r="B144" s="80">
        <v>-0.8594984581747966</v>
      </c>
    </row>
    <row r="145">
      <c r="A145" s="112" t="s">
        <v>135</v>
      </c>
      <c r="B145" s="83">
        <v>9.0</v>
      </c>
    </row>
    <row r="146">
      <c r="A146" s="113" t="s">
        <v>111</v>
      </c>
      <c r="B146" s="80">
        <v>7.0</v>
      </c>
    </row>
    <row r="147">
      <c r="A147" s="113" t="s">
        <v>112</v>
      </c>
      <c r="B147" s="80">
        <v>4.448930953306275</v>
      </c>
    </row>
    <row r="148">
      <c r="A148" s="113" t="s">
        <v>113</v>
      </c>
      <c r="B148" s="80">
        <v>0.002975473520073102</v>
      </c>
    </row>
    <row r="150">
      <c r="A150" s="4" t="s">
        <v>9</v>
      </c>
      <c r="B150" s="92" t="s">
        <v>51</v>
      </c>
    </row>
    <row r="151">
      <c r="A151" s="5">
        <v>0.6494</v>
      </c>
      <c r="B151" s="92">
        <v>1.034707570923281</v>
      </c>
    </row>
    <row r="152">
      <c r="A152" s="5">
        <v>0.9937</v>
      </c>
      <c r="B152" s="92">
        <v>0.2195404080551163</v>
      </c>
    </row>
    <row r="153">
      <c r="A153" s="5">
        <v>0.9113</v>
      </c>
      <c r="B153" s="92">
        <v>0.06439486454379359</v>
      </c>
    </row>
    <row r="154">
      <c r="A154" s="5">
        <v>0.7369</v>
      </c>
      <c r="B154" s="92">
        <v>0.29191291661337476</v>
      </c>
    </row>
    <row r="155">
      <c r="A155" s="5">
        <v>1.206</v>
      </c>
      <c r="B155" s="92">
        <v>0.12510805378360584</v>
      </c>
    </row>
    <row r="156">
      <c r="A156" s="5">
        <v>0.9745</v>
      </c>
      <c r="B156" s="92">
        <v>0.2706910165316947</v>
      </c>
    </row>
    <row r="157">
      <c r="A157" s="5">
        <v>0.8532</v>
      </c>
      <c r="B157" s="92">
        <v>0.3632000769234108</v>
      </c>
    </row>
    <row r="158">
      <c r="A158" s="5">
        <v>0.9797</v>
      </c>
      <c r="B158" s="92">
        <v>0.08375560662056092</v>
      </c>
    </row>
    <row r="159">
      <c r="A159" s="5">
        <v>0.8124</v>
      </c>
      <c r="B159" s="92">
        <v>0.480821906719774</v>
      </c>
    </row>
    <row r="161">
      <c r="A161" s="111" t="s">
        <v>134</v>
      </c>
      <c r="B161" s="80">
        <v>-0.7318232807873855</v>
      </c>
    </row>
    <row r="162">
      <c r="A162" s="112" t="s">
        <v>135</v>
      </c>
      <c r="B162" s="83">
        <v>9.0</v>
      </c>
    </row>
    <row r="163">
      <c r="A163" s="113" t="s">
        <v>111</v>
      </c>
      <c r="B163" s="80">
        <v>7.0</v>
      </c>
    </row>
    <row r="164">
      <c r="A164" s="113" t="s">
        <v>112</v>
      </c>
      <c r="B164" s="80">
        <v>2.8411418522197485</v>
      </c>
    </row>
    <row r="165">
      <c r="A165" s="113" t="s">
        <v>113</v>
      </c>
      <c r="B165" s="87">
        <v>0.025003668011537084</v>
      </c>
    </row>
    <row r="167">
      <c r="A167" s="4" t="s">
        <v>6</v>
      </c>
      <c r="B167" s="92" t="s">
        <v>51</v>
      </c>
    </row>
    <row r="168">
      <c r="A168" s="5">
        <v>0.6905</v>
      </c>
      <c r="B168" s="92">
        <v>1.034707570923281</v>
      </c>
    </row>
    <row r="169">
      <c r="A169" s="5">
        <v>0.869</v>
      </c>
      <c r="B169" s="92">
        <v>0.2195404080551163</v>
      </c>
    </row>
    <row r="170">
      <c r="A170" s="5">
        <v>0.9722</v>
      </c>
      <c r="B170" s="92">
        <v>0.06439486454379359</v>
      </c>
    </row>
    <row r="171">
      <c r="A171" s="5">
        <v>0.856</v>
      </c>
      <c r="B171" s="92">
        <v>0.29191291661337476</v>
      </c>
    </row>
    <row r="173">
      <c r="A173" s="111" t="s">
        <v>134</v>
      </c>
      <c r="B173" s="80">
        <v>-0.9688810322645853</v>
      </c>
    </row>
    <row r="174">
      <c r="A174" s="112" t="s">
        <v>135</v>
      </c>
      <c r="B174" s="83">
        <v>4.0</v>
      </c>
    </row>
    <row r="175">
      <c r="A175" s="113" t="s">
        <v>111</v>
      </c>
      <c r="B175" s="80">
        <v>2.0</v>
      </c>
    </row>
    <row r="176">
      <c r="A176" s="113" t="s">
        <v>112</v>
      </c>
      <c r="B176" s="80">
        <v>5.535579890175348</v>
      </c>
    </row>
    <row r="177">
      <c r="A177" s="113" t="s">
        <v>113</v>
      </c>
      <c r="B177" s="80">
        <v>0.03111896773541467</v>
      </c>
    </row>
  </sheetData>
  <conditionalFormatting sqref="B16 K16 B33 K33 B46 K51 B63 K70 B80 K88 B97 K105 B114 K122 B131 B148 B165 B177">
    <cfRule type="cellIs" dxfId="0" priority="1" operator="lessThan">
      <formula>0.05</formula>
    </cfRule>
  </conditionalFormatting>
  <conditionalFormatting sqref="B12 K12 B29 K29 B42 K47 B59 K66 B76 K84 B93 K101 B110 K118:K119 B127 B144 B161 B173">
    <cfRule type="cellIs" dxfId="1" priority="2" operator="between">
      <formula>0.5</formula>
      <formula>0.7</formula>
    </cfRule>
  </conditionalFormatting>
  <conditionalFormatting sqref="B12 K12 B29 K29 B42 K47 B59 K66 B76 K84 B93 K101 B110 K118:K119 B127 B144 B161 B173">
    <cfRule type="cellIs" dxfId="1" priority="3" operator="between">
      <formula>-0.5</formula>
      <formula>-0.7</formula>
    </cfRule>
  </conditionalFormatting>
  <conditionalFormatting sqref="B16 K16 B33 K33 B46 K51 B63 K70 B80 K88 B97 K105 B114 K122 B131 B148 B165 B177">
    <cfRule type="cellIs" dxfId="2" priority="4" operator="lessThan">
      <formula>0.1</formula>
    </cfRule>
  </conditionalFormatting>
  <conditionalFormatting sqref="B12 K12 B29 K29 B42 K47 B59 K66 B76 K84 B93 K101 B110 K118:K119 B127 B144 B161 B173">
    <cfRule type="cellIs" dxfId="0" priority="5" operator="greaterThan">
      <formula>0.7</formula>
    </cfRule>
  </conditionalFormatting>
  <conditionalFormatting sqref="B12 K12 B29 K29 B42 K47 B59 K66 B76 K84 B93 K101 B110 K118:K119 B127 B144 B161 B173">
    <cfRule type="cellIs" dxfId="0" priority="6" operator="lessThan">
      <formula>-0.7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4" t="s">
        <v>7</v>
      </c>
      <c r="C1" s="4" t="s">
        <v>10</v>
      </c>
      <c r="D1" s="4" t="s">
        <v>13</v>
      </c>
      <c r="F1" s="114" t="s">
        <v>136</v>
      </c>
      <c r="H1" s="4" t="s">
        <v>7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Q1" s="114" t="s">
        <v>144</v>
      </c>
      <c r="S1" s="4" t="s">
        <v>7</v>
      </c>
      <c r="T1" s="1" t="s">
        <v>137</v>
      </c>
      <c r="U1" s="1" t="s">
        <v>138</v>
      </c>
      <c r="V1" s="1" t="s">
        <v>139</v>
      </c>
      <c r="W1" s="1" t="s">
        <v>141</v>
      </c>
      <c r="X1" s="1" t="s">
        <v>142</v>
      </c>
      <c r="Y1" s="1" t="s">
        <v>143</v>
      </c>
    </row>
    <row r="2">
      <c r="A2" s="9">
        <v>0.1319780684</v>
      </c>
      <c r="B2" s="5">
        <v>1.2128892107168718</v>
      </c>
      <c r="C2" s="5">
        <v>1.1310440406529105</v>
      </c>
      <c r="D2" s="5">
        <v>1.1089962825278812</v>
      </c>
      <c r="F2" s="1" t="s">
        <v>145</v>
      </c>
      <c r="G2" s="9">
        <v>0.1319780684</v>
      </c>
      <c r="H2" s="5">
        <v>1.2128892107168718</v>
      </c>
      <c r="I2" s="1" t="s">
        <v>146</v>
      </c>
      <c r="J2" s="65">
        <f>MIN(G2:G4)</f>
        <v>0.1019622076</v>
      </c>
      <c r="K2" s="65">
        <f>quartile(G2:G4,1)</f>
        <v>0.1151481829</v>
      </c>
      <c r="L2" s="65">
        <f>median(G2:G4)</f>
        <v>0.1283341581</v>
      </c>
      <c r="M2" s="65">
        <f>quartile(G2:G4,3)</f>
        <v>0.1301561133</v>
      </c>
      <c r="N2" s="65">
        <f>max(G2:G4)</f>
        <v>0.1319780684</v>
      </c>
      <c r="O2" s="1">
        <v>3.0</v>
      </c>
      <c r="Q2" s="1" t="s">
        <v>145</v>
      </c>
      <c r="R2" s="9">
        <v>0.1319780684</v>
      </c>
      <c r="S2" s="5">
        <v>1.2128892107168718</v>
      </c>
      <c r="T2" s="1" t="s">
        <v>147</v>
      </c>
      <c r="U2" s="65">
        <f>MIN(R2:R4)</f>
        <v>0.1019622076</v>
      </c>
      <c r="V2" s="65">
        <f>quartile(R2:R4,1)</f>
        <v>0.1151481829</v>
      </c>
      <c r="W2" s="65">
        <f>quartile(R2:R4,3)</f>
        <v>0.1301561133</v>
      </c>
      <c r="X2" s="65">
        <f>max(R2:R4)</f>
        <v>0.1319780684</v>
      </c>
      <c r="Y2" s="1">
        <v>3.0</v>
      </c>
    </row>
    <row r="3">
      <c r="A3" s="13">
        <v>0.1019622076</v>
      </c>
      <c r="B3" s="5">
        <v>1.2531645569620253</v>
      </c>
      <c r="C3" s="5">
        <v>1.2096206098420046</v>
      </c>
      <c r="D3" s="5">
        <v>1.2468526538422802</v>
      </c>
      <c r="G3" s="13">
        <v>0.1019622076</v>
      </c>
      <c r="H3" s="5">
        <v>1.2531645569620253</v>
      </c>
      <c r="I3" s="1" t="s">
        <v>148</v>
      </c>
      <c r="J3" s="65">
        <f>min(G6:G11)</f>
        <v>0.01937975817</v>
      </c>
      <c r="K3" s="65">
        <f>quartile(G6:G11,1)</f>
        <v>0.04423051617</v>
      </c>
      <c r="L3" s="65">
        <f>median(G6:G11)</f>
        <v>0.07325769719</v>
      </c>
      <c r="M3" s="65">
        <f>quartile(G6:G11,3)</f>
        <v>0.1024742157</v>
      </c>
      <c r="N3" s="65">
        <f>max(G6:G11)</f>
        <v>0.1396322598</v>
      </c>
      <c r="O3" s="1">
        <v>6.0</v>
      </c>
      <c r="R3" s="13">
        <v>0.1019622076</v>
      </c>
      <c r="S3" s="5">
        <v>1.2531645569620253</v>
      </c>
      <c r="T3" s="1" t="s">
        <v>149</v>
      </c>
      <c r="U3" s="65">
        <f>min(R6:R11)</f>
        <v>0.01937975817</v>
      </c>
      <c r="V3" s="65">
        <f>quartile(R6:R11,1)</f>
        <v>0.04423051617</v>
      </c>
      <c r="W3" s="65">
        <f>quartile(R6:R11,3)</f>
        <v>0.1024742157</v>
      </c>
      <c r="X3" s="65">
        <f>max(R6:R11)</f>
        <v>0.1396322598</v>
      </c>
      <c r="Y3" s="1">
        <v>6.0</v>
      </c>
    </row>
    <row r="4">
      <c r="A4" s="9">
        <v>0.1283341581</v>
      </c>
      <c r="B4" s="5">
        <v>1.216827813207159</v>
      </c>
      <c r="C4" s="5">
        <v>1.463842861845715</v>
      </c>
      <c r="D4" s="5">
        <v>1.5424505547515677</v>
      </c>
      <c r="G4" s="9">
        <v>0.1283341581</v>
      </c>
      <c r="H4" s="5">
        <v>1.216827813207159</v>
      </c>
      <c r="R4" s="9">
        <v>0.1283341581</v>
      </c>
      <c r="S4" s="5">
        <v>1.216827813207159</v>
      </c>
    </row>
    <row r="5">
      <c r="A5" s="9">
        <v>0.1069999816</v>
      </c>
      <c r="B5" s="5">
        <v>0.9563084112149532</v>
      </c>
      <c r="C5" s="5">
        <v>0.9914506717329353</v>
      </c>
      <c r="D5" s="5">
        <v>1.0096449538719598</v>
      </c>
      <c r="F5" s="1" t="s">
        <v>150</v>
      </c>
      <c r="Q5" s="1" t="s">
        <v>150</v>
      </c>
    </row>
    <row r="6">
      <c r="A6" s="19">
        <v>0.03976786278</v>
      </c>
      <c r="B6" s="5">
        <v>0.9484052532833019</v>
      </c>
      <c r="C6" s="5">
        <v>0.9386401326699834</v>
      </c>
      <c r="D6" s="5">
        <v>0.9203102961918195</v>
      </c>
      <c r="G6" s="9">
        <v>0.1069999816</v>
      </c>
      <c r="H6" s="5">
        <v>0.9563084112149532</v>
      </c>
      <c r="R6" s="9">
        <v>0.1069999816</v>
      </c>
      <c r="S6" s="5">
        <v>0.9563084112149532</v>
      </c>
    </row>
    <row r="7">
      <c r="A7" s="9">
        <v>0.05761847634</v>
      </c>
      <c r="B7" s="5">
        <v>0.9912450255827175</v>
      </c>
      <c r="C7" s="5">
        <v>0.9548486403283735</v>
      </c>
      <c r="D7" s="5">
        <v>0.9375745526838967</v>
      </c>
      <c r="G7" s="19">
        <v>0.03976786278</v>
      </c>
      <c r="H7" s="5">
        <v>0.9484052532833019</v>
      </c>
      <c r="R7" s="19">
        <v>0.03976786278</v>
      </c>
      <c r="S7" s="5">
        <v>0.9484052532833019</v>
      </c>
    </row>
    <row r="8">
      <c r="A8" s="9">
        <v>0.08889691804</v>
      </c>
      <c r="B8" s="5">
        <v>0.8986037994964523</v>
      </c>
      <c r="C8" s="5">
        <v>0.8704875761837788</v>
      </c>
      <c r="D8" s="5">
        <v>0.922182064603569</v>
      </c>
      <c r="G8" s="9">
        <v>0.05761847634</v>
      </c>
      <c r="H8" s="5">
        <v>0.9912450255827175</v>
      </c>
      <c r="R8" s="9">
        <v>0.05761847634</v>
      </c>
      <c r="S8" s="5">
        <v>0.9912450255827175</v>
      </c>
    </row>
    <row r="9">
      <c r="A9" s="9">
        <v>0.01937975817</v>
      </c>
      <c r="B9" s="5">
        <v>0.8900264200792602</v>
      </c>
      <c r="C9" s="5">
        <v>0.8855772175155661</v>
      </c>
      <c r="D9" s="5">
        <v>0.8613152804642166</v>
      </c>
      <c r="G9" s="9">
        <v>0.08889691804</v>
      </c>
      <c r="H9" s="5">
        <v>0.8986037994964523</v>
      </c>
      <c r="R9" s="9">
        <v>0.08889691804</v>
      </c>
      <c r="S9" s="5">
        <v>0.8986037994964523</v>
      </c>
    </row>
    <row r="10">
      <c r="A10" s="9">
        <v>0.1396322598</v>
      </c>
      <c r="B10" s="5">
        <v>0.9404046597179645</v>
      </c>
      <c r="C10" s="5">
        <v>0.9110044313146233</v>
      </c>
      <c r="D10" s="5">
        <v>0.8979543007536788</v>
      </c>
      <c r="G10" s="9">
        <v>0.01937975817</v>
      </c>
      <c r="H10" s="5">
        <v>0.8900264200792602</v>
      </c>
      <c r="R10" s="9">
        <v>0.01937975817</v>
      </c>
      <c r="S10" s="5">
        <v>0.8900264200792602</v>
      </c>
    </row>
    <row r="11">
      <c r="G11" s="9">
        <v>0.1396322598</v>
      </c>
      <c r="H11" s="5">
        <v>0.9404046597179645</v>
      </c>
      <c r="R11" s="9">
        <v>0.1396322598</v>
      </c>
      <c r="S11" s="5">
        <v>0.9404046597179645</v>
      </c>
    </row>
    <row r="15">
      <c r="F15" s="1" t="s">
        <v>151</v>
      </c>
      <c r="G15" s="65">
        <f>_xlfn.t.test(G2:G4,G6:G11,2,3)</f>
        <v>0.06437627979</v>
      </c>
      <c r="Q15" s="1" t="s">
        <v>151</v>
      </c>
      <c r="R15" s="65">
        <f>_xlfn.t.test(R2:R4,R6:R11,2,3)</f>
        <v>0.06437627979</v>
      </c>
    </row>
    <row r="21">
      <c r="H21" s="4" t="s">
        <v>10</v>
      </c>
      <c r="I21" s="1" t="s">
        <v>137</v>
      </c>
      <c r="J21" s="1" t="s">
        <v>138</v>
      </c>
      <c r="K21" s="1" t="s">
        <v>139</v>
      </c>
      <c r="L21" s="1" t="s">
        <v>141</v>
      </c>
      <c r="M21" s="1" t="s">
        <v>142</v>
      </c>
      <c r="N21" s="1" t="s">
        <v>143</v>
      </c>
      <c r="S21" s="4" t="s">
        <v>10</v>
      </c>
      <c r="T21" s="1" t="s">
        <v>137</v>
      </c>
      <c r="U21" s="1" t="s">
        <v>138</v>
      </c>
      <c r="V21" s="1" t="s">
        <v>139</v>
      </c>
      <c r="W21" s="1" t="s">
        <v>141</v>
      </c>
      <c r="X21" s="1" t="s">
        <v>142</v>
      </c>
      <c r="Y21" s="1" t="s">
        <v>143</v>
      </c>
    </row>
    <row r="22">
      <c r="F22" s="1" t="s">
        <v>152</v>
      </c>
      <c r="G22" s="9">
        <v>0.1319780684</v>
      </c>
      <c r="H22" s="5">
        <v>1.1310440406529105</v>
      </c>
      <c r="I22" s="1" t="s">
        <v>146</v>
      </c>
      <c r="J22" s="65">
        <f>MIN(G22:G24)</f>
        <v>0.1019622076</v>
      </c>
      <c r="K22" s="65">
        <f>quartile(G22:G24,1)</f>
        <v>0.1151481829</v>
      </c>
      <c r="L22" s="65">
        <f>quartile(G22:G24,3)</f>
        <v>0.1301561133</v>
      </c>
      <c r="M22" s="65">
        <f>max(G22:G24)</f>
        <v>0.1319780684</v>
      </c>
      <c r="N22" s="1">
        <v>3.0</v>
      </c>
      <c r="Q22" s="1" t="s">
        <v>152</v>
      </c>
      <c r="T22" s="1" t="s">
        <v>147</v>
      </c>
      <c r="U22" s="65">
        <f>MIN(R23:R24)</f>
        <v>0.1019622076</v>
      </c>
      <c r="V22" s="65">
        <f>quartile(R23:R24,1)</f>
        <v>0.1085551952</v>
      </c>
      <c r="W22" s="65">
        <f>quartile(R23:R24,3)</f>
        <v>0.1217411705</v>
      </c>
      <c r="X22" s="65">
        <f>max(R23:R24)</f>
        <v>0.1283341581</v>
      </c>
      <c r="Y22" s="1">
        <v>2.0</v>
      </c>
    </row>
    <row r="23">
      <c r="G23" s="13">
        <v>0.1019622076</v>
      </c>
      <c r="H23" s="5">
        <v>1.2096206098420046</v>
      </c>
      <c r="I23" s="1" t="s">
        <v>148</v>
      </c>
      <c r="J23" s="65">
        <f>min(G26:G31)</f>
        <v>0.01937975817</v>
      </c>
      <c r="K23" s="65">
        <f>quartile(G26:G31,1)</f>
        <v>0.04423051617</v>
      </c>
      <c r="L23" s="65">
        <f>quartile(G26:G31,3)</f>
        <v>0.1024742157</v>
      </c>
      <c r="M23" s="65">
        <f>max(G26:G31)</f>
        <v>0.1396322598</v>
      </c>
      <c r="N23" s="1">
        <v>6.0</v>
      </c>
      <c r="R23" s="13">
        <v>0.1019622076</v>
      </c>
      <c r="S23" s="5">
        <v>1.2096206098420046</v>
      </c>
      <c r="T23" s="1" t="s">
        <v>149</v>
      </c>
      <c r="U23" s="65">
        <f>min(R26:R32)</f>
        <v>0.01937975817</v>
      </c>
      <c r="V23" s="65">
        <f>quartile(R26:R32,1)</f>
        <v>0.04869316956</v>
      </c>
      <c r="W23" s="65">
        <f>quartile(R26:R32,3)</f>
        <v>0.119489025</v>
      </c>
      <c r="X23" s="65">
        <f>max(R26:R32)</f>
        <v>0.1396322598</v>
      </c>
      <c r="Y23" s="1">
        <v>7.0</v>
      </c>
    </row>
    <row r="24">
      <c r="G24" s="9">
        <v>0.1283341581</v>
      </c>
      <c r="H24" s="5">
        <v>1.463842861845715</v>
      </c>
      <c r="R24" s="9">
        <v>0.1283341581</v>
      </c>
      <c r="S24" s="5">
        <v>1.463842861845715</v>
      </c>
    </row>
    <row r="26">
      <c r="G26" s="9">
        <v>0.1069999816</v>
      </c>
      <c r="H26" s="5">
        <v>0.9914506717329353</v>
      </c>
      <c r="R26" s="9">
        <v>0.1319780684</v>
      </c>
      <c r="S26" s="5">
        <v>1.1310440406529105</v>
      </c>
    </row>
    <row r="27">
      <c r="G27" s="19">
        <v>0.03976786278</v>
      </c>
      <c r="H27" s="5">
        <v>0.9386401326699834</v>
      </c>
      <c r="R27" s="9">
        <v>0.1069999816</v>
      </c>
      <c r="S27" s="5">
        <v>0.9914506717329353</v>
      </c>
    </row>
    <row r="28">
      <c r="G28" s="9">
        <v>0.05761847634</v>
      </c>
      <c r="H28" s="5">
        <v>0.9548486403283735</v>
      </c>
      <c r="R28" s="19">
        <v>0.03976786278</v>
      </c>
      <c r="S28" s="5">
        <v>0.9386401326699834</v>
      </c>
    </row>
    <row r="29">
      <c r="G29" s="9">
        <v>0.08889691804</v>
      </c>
      <c r="H29" s="5">
        <v>0.8704875761837788</v>
      </c>
      <c r="R29" s="9">
        <v>0.05761847634</v>
      </c>
      <c r="S29" s="5">
        <v>0.9548486403283735</v>
      </c>
    </row>
    <row r="30">
      <c r="G30" s="9">
        <v>0.01937975817</v>
      </c>
      <c r="H30" s="5">
        <v>0.8855772175155661</v>
      </c>
      <c r="R30" s="9">
        <v>0.08889691804</v>
      </c>
      <c r="S30" s="5">
        <v>0.8704875761837788</v>
      </c>
    </row>
    <row r="31">
      <c r="G31" s="9">
        <v>0.1396322598</v>
      </c>
      <c r="H31" s="5">
        <v>0.9110044313146233</v>
      </c>
      <c r="R31" s="9">
        <v>0.01937975817</v>
      </c>
      <c r="S31" s="5">
        <v>0.8855772175155661</v>
      </c>
    </row>
    <row r="32">
      <c r="R32" s="9">
        <v>0.1396322598</v>
      </c>
      <c r="S32" s="5">
        <v>0.9110044313146233</v>
      </c>
    </row>
    <row r="35">
      <c r="F35" s="1" t="s">
        <v>151</v>
      </c>
      <c r="G35" s="65">
        <f>_xlfn.t.test(G22:G24,G26:G31,2,3)</f>
        <v>0.06437627979</v>
      </c>
      <c r="Q35" s="1" t="s">
        <v>151</v>
      </c>
      <c r="R35" s="65">
        <f>_xlfn.t.test(R23:R24,R26:R32,2,3)</f>
        <v>0.2069600157</v>
      </c>
    </row>
    <row r="41">
      <c r="H41" s="4" t="s">
        <v>13</v>
      </c>
      <c r="S41" s="4" t="s">
        <v>13</v>
      </c>
    </row>
    <row r="42">
      <c r="G42" s="9">
        <v>0.1319780684</v>
      </c>
      <c r="H42" s="5">
        <v>1.1089962825278812</v>
      </c>
      <c r="I42" s="1" t="s">
        <v>137</v>
      </c>
      <c r="J42" s="1" t="s">
        <v>138</v>
      </c>
      <c r="K42" s="1" t="s">
        <v>139</v>
      </c>
      <c r="L42" s="1" t="s">
        <v>141</v>
      </c>
      <c r="M42" s="1" t="s">
        <v>142</v>
      </c>
      <c r="N42" s="1" t="s">
        <v>143</v>
      </c>
      <c r="T42" s="1" t="s">
        <v>137</v>
      </c>
      <c r="U42" s="1" t="s">
        <v>138</v>
      </c>
      <c r="V42" s="1" t="s">
        <v>139</v>
      </c>
      <c r="W42" s="1" t="s">
        <v>141</v>
      </c>
      <c r="X42" s="1" t="s">
        <v>142</v>
      </c>
      <c r="Y42" s="1" t="s">
        <v>143</v>
      </c>
    </row>
    <row r="43">
      <c r="G43" s="13">
        <v>0.1019622076</v>
      </c>
      <c r="H43" s="5">
        <v>1.2468526538422802</v>
      </c>
      <c r="I43" s="1" t="s">
        <v>146</v>
      </c>
      <c r="J43" s="65">
        <f>MIN(G43:G45)</f>
        <v>0.1019622076</v>
      </c>
      <c r="K43" s="65">
        <f>quartile(G43:G45,1)</f>
        <v>0.1044810946</v>
      </c>
      <c r="L43" s="65">
        <f>quartile(G43:G45,3)</f>
        <v>0.1176670699</v>
      </c>
      <c r="M43" s="65">
        <f>max(G43:G45)</f>
        <v>0.1283341581</v>
      </c>
      <c r="N43" s="1">
        <v>4.0</v>
      </c>
      <c r="R43" s="13">
        <v>0.1019622076</v>
      </c>
      <c r="S43" s="5">
        <v>1.2468526538422802</v>
      </c>
      <c r="T43" s="1" t="s">
        <v>147</v>
      </c>
      <c r="U43" s="65">
        <f>MIN(R43:R44)</f>
        <v>0.1019622076</v>
      </c>
      <c r="V43" s="65">
        <f>quartile(R43:R44,1)</f>
        <v>0.1085551952</v>
      </c>
      <c r="W43" s="65">
        <f>quartile(R43:R44,3)</f>
        <v>0.1217411705</v>
      </c>
      <c r="X43" s="65">
        <f>max(R43:R44)</f>
        <v>0.1283341581</v>
      </c>
      <c r="Y43" s="1">
        <v>2.0</v>
      </c>
    </row>
    <row r="44">
      <c r="G44" s="9">
        <v>0.1283341581</v>
      </c>
      <c r="H44" s="5">
        <v>1.5424505547515677</v>
      </c>
      <c r="I44" s="1" t="s">
        <v>148</v>
      </c>
      <c r="J44" s="65">
        <f>min(G47:G52)</f>
        <v>0.01937975817</v>
      </c>
      <c r="K44" s="65">
        <f>quartile(G47:G52,1)</f>
        <v>0.03976786278</v>
      </c>
      <c r="L44" s="65">
        <f>quartile(G47:G52,3)</f>
        <v>0.08889691804</v>
      </c>
      <c r="M44" s="65">
        <f>max(G47:G52)</f>
        <v>0.1396322598</v>
      </c>
      <c r="N44" s="1">
        <v>5.0</v>
      </c>
      <c r="R44" s="9">
        <v>0.1283341581</v>
      </c>
      <c r="S44" s="5">
        <v>1.5424505547515677</v>
      </c>
      <c r="T44" s="1" t="s">
        <v>149</v>
      </c>
      <c r="U44" s="65">
        <f>min(R47:R53)</f>
        <v>0.01937975817</v>
      </c>
      <c r="V44" s="65">
        <f>quartile(R47:R53,1)</f>
        <v>0.04869316956</v>
      </c>
      <c r="W44" s="65">
        <f>quartile(R47:R53,3)</f>
        <v>0.119489025</v>
      </c>
      <c r="X44" s="65">
        <f>max(R47:R53)</f>
        <v>0.1396322598</v>
      </c>
      <c r="Y44" s="1">
        <v>6.0</v>
      </c>
    </row>
    <row r="45">
      <c r="G45" s="9">
        <v>0.1069999816</v>
      </c>
      <c r="H45" s="5">
        <v>1.0096449538719598</v>
      </c>
    </row>
    <row r="47">
      <c r="G47" s="19">
        <v>0.03976786278</v>
      </c>
      <c r="H47" s="5">
        <v>0.9203102961918195</v>
      </c>
      <c r="R47" s="9">
        <v>0.1319780684</v>
      </c>
      <c r="S47" s="5">
        <v>1.1089962825278812</v>
      </c>
    </row>
    <row r="48">
      <c r="G48" s="9">
        <v>0.05761847634</v>
      </c>
      <c r="H48" s="5">
        <v>0.9375745526838967</v>
      </c>
      <c r="R48" s="9">
        <v>0.1069999816</v>
      </c>
      <c r="S48" s="5">
        <v>1.0096449538719598</v>
      </c>
    </row>
    <row r="49">
      <c r="G49" s="9">
        <v>0.08889691804</v>
      </c>
      <c r="H49" s="5">
        <v>0.922182064603569</v>
      </c>
      <c r="R49" s="19">
        <v>0.03976786278</v>
      </c>
      <c r="S49" s="5">
        <v>0.9203102961918195</v>
      </c>
    </row>
    <row r="50">
      <c r="G50" s="9">
        <v>0.01937975817</v>
      </c>
      <c r="H50" s="5">
        <v>0.8613152804642166</v>
      </c>
      <c r="R50" s="9">
        <v>0.05761847634</v>
      </c>
      <c r="S50" s="5">
        <v>0.9375745526838967</v>
      </c>
    </row>
    <row r="51">
      <c r="G51" s="9">
        <v>0.1396322598</v>
      </c>
      <c r="H51" s="5">
        <v>0.8979543007536788</v>
      </c>
      <c r="R51" s="9">
        <v>0.08889691804</v>
      </c>
      <c r="S51" s="5">
        <v>0.922182064603569</v>
      </c>
    </row>
    <row r="52">
      <c r="R52" s="9">
        <v>0.01937975817</v>
      </c>
      <c r="S52" s="5">
        <v>0.8613152804642166</v>
      </c>
    </row>
    <row r="53">
      <c r="R53" s="9">
        <v>0.1396322598</v>
      </c>
      <c r="S53" s="5">
        <v>0.8979543007536788</v>
      </c>
    </row>
    <row r="55">
      <c r="F55" s="1" t="s">
        <v>151</v>
      </c>
      <c r="G55" s="65">
        <f>_xlfn.t.test(G42:G45,G47:G51,2,3)</f>
        <v>0.08314691995</v>
      </c>
      <c r="Q55" s="1" t="s">
        <v>151</v>
      </c>
      <c r="R55" s="65">
        <f>_xlfn.t.test(R43:R44,R47:R53,2,3)</f>
        <v>0.2069600157</v>
      </c>
    </row>
    <row r="64">
      <c r="A64" s="1" t="s">
        <v>3</v>
      </c>
      <c r="B64" s="4" t="s">
        <v>7</v>
      </c>
      <c r="C64" s="4" t="s">
        <v>10</v>
      </c>
      <c r="D64" s="4" t="s">
        <v>13</v>
      </c>
      <c r="F64" s="114" t="s">
        <v>136</v>
      </c>
      <c r="H64" s="4" t="s">
        <v>7</v>
      </c>
      <c r="I64" s="1" t="s">
        <v>137</v>
      </c>
      <c r="J64" s="1" t="s">
        <v>138</v>
      </c>
      <c r="K64" s="1" t="s">
        <v>139</v>
      </c>
      <c r="L64" s="1" t="s">
        <v>141</v>
      </c>
      <c r="M64" s="1" t="s">
        <v>142</v>
      </c>
      <c r="N64" s="1" t="s">
        <v>143</v>
      </c>
      <c r="Q64" s="114" t="s">
        <v>144</v>
      </c>
      <c r="S64" s="4" t="s">
        <v>7</v>
      </c>
      <c r="T64" s="1" t="s">
        <v>137</v>
      </c>
      <c r="U64" s="1" t="s">
        <v>138</v>
      </c>
      <c r="V64" s="1" t="s">
        <v>139</v>
      </c>
      <c r="W64" s="1" t="s">
        <v>141</v>
      </c>
      <c r="X64" s="1" t="s">
        <v>142</v>
      </c>
      <c r="Y64" s="1" t="s">
        <v>143</v>
      </c>
    </row>
    <row r="65">
      <c r="A65" s="29">
        <v>0.1244714617</v>
      </c>
      <c r="B65" s="5">
        <v>1.2128892107168718</v>
      </c>
      <c r="C65" s="5">
        <v>1.1310440406529105</v>
      </c>
      <c r="D65" s="5">
        <v>1.1089962825278812</v>
      </c>
      <c r="F65" s="1" t="s">
        <v>145</v>
      </c>
      <c r="G65" s="29">
        <v>0.1244714617</v>
      </c>
      <c r="H65" s="5">
        <v>1.2128892107168718</v>
      </c>
      <c r="I65" s="1" t="s">
        <v>146</v>
      </c>
      <c r="J65" s="65">
        <f>MIN(G65:G67)</f>
        <v>0.03964358956</v>
      </c>
      <c r="K65" s="65">
        <f>quartile(G65:G67,1)</f>
        <v>0.08205752563</v>
      </c>
      <c r="L65" s="65">
        <f>quartile(G65:G67,3)</f>
        <v>0.3060127096</v>
      </c>
      <c r="M65" s="65">
        <f>max(G65:G67)</f>
        <v>0.4875539574</v>
      </c>
      <c r="N65" s="1">
        <v>3.0</v>
      </c>
      <c r="Q65" s="1" t="s">
        <v>145</v>
      </c>
      <c r="R65" s="29">
        <v>0.1244714617</v>
      </c>
      <c r="S65" s="5">
        <v>1.2128892107168718</v>
      </c>
      <c r="T65" s="1" t="s">
        <v>147</v>
      </c>
      <c r="U65" s="65">
        <f>MIN(R65:R67)</f>
        <v>0.03964358956</v>
      </c>
      <c r="V65" s="65">
        <f>quartile(R65:R67,1)</f>
        <v>0.08205752563</v>
      </c>
      <c r="W65" s="65">
        <f>quartile(R65:R67,3)</f>
        <v>0.3060127096</v>
      </c>
      <c r="X65" s="65">
        <f>max(R65:R67)</f>
        <v>0.4875539574</v>
      </c>
      <c r="Y65" s="1">
        <v>3.0</v>
      </c>
    </row>
    <row r="66">
      <c r="A66" s="33">
        <v>0.4875539574</v>
      </c>
      <c r="B66" s="5">
        <v>1.2531645569620253</v>
      </c>
      <c r="C66" s="5">
        <v>1.2096206098420046</v>
      </c>
      <c r="D66" s="5">
        <v>1.2468526538422802</v>
      </c>
      <c r="G66" s="33">
        <v>0.4875539574</v>
      </c>
      <c r="H66" s="5">
        <v>1.2531645569620253</v>
      </c>
      <c r="I66" s="1" t="s">
        <v>148</v>
      </c>
      <c r="J66" s="65">
        <f>min(G69:G74)</f>
        <v>0.06098773325</v>
      </c>
      <c r="K66" s="65">
        <f>quartile(G69:G74,1)</f>
        <v>0.08521905669</v>
      </c>
      <c r="L66" s="65">
        <f>quartile(G69:G74,3)</f>
        <v>0.2224241772</v>
      </c>
      <c r="M66" s="65">
        <f>max(G69:G74)</f>
        <v>0.2855978367</v>
      </c>
      <c r="N66" s="1">
        <v>6.0</v>
      </c>
      <c r="R66" s="33">
        <v>0.4875539574</v>
      </c>
      <c r="S66" s="5">
        <v>1.2531645569620253</v>
      </c>
      <c r="T66" s="1" t="s">
        <v>149</v>
      </c>
      <c r="U66" s="65">
        <f>min(R69:R74)</f>
        <v>0.06098773325</v>
      </c>
      <c r="V66" s="65">
        <f>quartile(R69:R74,1)</f>
        <v>0.08521905669</v>
      </c>
      <c r="W66" s="65">
        <f>quartile(R69:R74,3)</f>
        <v>0.2224241772</v>
      </c>
      <c r="X66" s="65">
        <f>max(R69:R74)</f>
        <v>0.2855978367</v>
      </c>
      <c r="Y66" s="1">
        <v>6.0</v>
      </c>
    </row>
    <row r="67">
      <c r="A67" s="33">
        <v>0.03964358956</v>
      </c>
      <c r="B67" s="5">
        <v>1.216827813207159</v>
      </c>
      <c r="C67" s="5">
        <v>1.463842861845715</v>
      </c>
      <c r="D67" s="5">
        <v>1.5424505547515677</v>
      </c>
      <c r="G67" s="33">
        <v>0.03964358956</v>
      </c>
      <c r="H67" s="5">
        <v>1.216827813207159</v>
      </c>
      <c r="R67" s="33">
        <v>0.03964358956</v>
      </c>
      <c r="S67" s="5">
        <v>1.216827813207159</v>
      </c>
    </row>
    <row r="68">
      <c r="A68" s="33">
        <v>0.158094099</v>
      </c>
      <c r="B68" s="5">
        <v>0.9563084112149532</v>
      </c>
      <c r="C68" s="5">
        <v>0.9914506717329353</v>
      </c>
      <c r="D68" s="5">
        <v>1.0096449538719598</v>
      </c>
      <c r="F68" s="1" t="s">
        <v>150</v>
      </c>
      <c r="Q68" s="1" t="s">
        <v>150</v>
      </c>
    </row>
    <row r="69">
      <c r="A69" s="33">
        <v>0.2855978367</v>
      </c>
      <c r="B69" s="5">
        <v>0.9484052532833019</v>
      </c>
      <c r="C69" s="5">
        <v>0.9386401326699834</v>
      </c>
      <c r="D69" s="5">
        <v>0.9203102961918195</v>
      </c>
      <c r="G69" s="33">
        <v>0.158094099</v>
      </c>
      <c r="H69" s="5">
        <v>0.9563084112149532</v>
      </c>
      <c r="R69" s="33">
        <v>0.158094099</v>
      </c>
      <c r="S69" s="5">
        <v>0.9563084112149532</v>
      </c>
    </row>
    <row r="70">
      <c r="A70" s="33">
        <v>0.06098773325</v>
      </c>
      <c r="B70" s="5">
        <v>0.9912450255827175</v>
      </c>
      <c r="C70" s="5">
        <v>0.9548486403283735</v>
      </c>
      <c r="D70" s="5">
        <v>0.9375745526838967</v>
      </c>
      <c r="G70" s="33">
        <v>0.2855978367</v>
      </c>
      <c r="H70" s="5">
        <v>0.9484052532833019</v>
      </c>
      <c r="R70" s="33">
        <v>0.2855978367</v>
      </c>
      <c r="S70" s="5">
        <v>0.9484052532833019</v>
      </c>
    </row>
    <row r="71">
      <c r="A71" s="33">
        <v>0.08460958802</v>
      </c>
      <c r="B71" s="5">
        <v>0.8986037994964523</v>
      </c>
      <c r="C71" s="5">
        <v>0.8704875761837788</v>
      </c>
      <c r="D71" s="5">
        <v>0.922182064603569</v>
      </c>
      <c r="G71" s="33">
        <v>0.06098773325</v>
      </c>
      <c r="H71" s="5">
        <v>0.9912450255827175</v>
      </c>
      <c r="R71" s="33">
        <v>0.06098773325</v>
      </c>
      <c r="S71" s="5">
        <v>0.9912450255827175</v>
      </c>
    </row>
    <row r="72">
      <c r="A72" s="33">
        <v>0.2438675366</v>
      </c>
      <c r="B72" s="5">
        <v>0.8900264200792602</v>
      </c>
      <c r="C72" s="5">
        <v>0.8855772175155661</v>
      </c>
      <c r="D72" s="5">
        <v>0.8613152804642166</v>
      </c>
      <c r="G72" s="33">
        <v>0.08460958802</v>
      </c>
      <c r="H72" s="5">
        <v>0.8986037994964523</v>
      </c>
      <c r="R72" s="33">
        <v>0.08460958802</v>
      </c>
      <c r="S72" s="5">
        <v>0.8986037994964523</v>
      </c>
    </row>
    <row r="73">
      <c r="A73" s="33">
        <v>0.08704746269</v>
      </c>
      <c r="B73" s="5">
        <v>0.9404046597179645</v>
      </c>
      <c r="C73" s="5">
        <v>0.9110044313146233</v>
      </c>
      <c r="D73" s="5">
        <v>0.8979543007536788</v>
      </c>
      <c r="G73" s="33">
        <v>0.2438675366</v>
      </c>
      <c r="H73" s="5">
        <v>0.8900264200792602</v>
      </c>
      <c r="R73" s="33">
        <v>0.2438675366</v>
      </c>
      <c r="S73" s="5">
        <v>0.8900264200792602</v>
      </c>
    </row>
    <row r="74">
      <c r="G74" s="33">
        <v>0.08704746269</v>
      </c>
      <c r="H74" s="5">
        <v>0.9404046597179645</v>
      </c>
      <c r="R74" s="33">
        <v>0.08704746269</v>
      </c>
      <c r="S74" s="5">
        <v>0.9404046597179645</v>
      </c>
    </row>
    <row r="78">
      <c r="F78" s="1" t="s">
        <v>151</v>
      </c>
      <c r="G78" s="65">
        <f>_xlfn.t.test(G65:G67,G69:G74,2,3)</f>
        <v>0.6926720183</v>
      </c>
      <c r="Q78" s="1" t="s">
        <v>151</v>
      </c>
      <c r="R78" s="65">
        <f>_xlfn.t.test(R65:R67,R69:R74,2,3)</f>
        <v>0.6926720183</v>
      </c>
    </row>
    <row r="84">
      <c r="H84" s="4" t="s">
        <v>10</v>
      </c>
      <c r="I84" s="1" t="s">
        <v>137</v>
      </c>
      <c r="J84" s="1" t="s">
        <v>138</v>
      </c>
      <c r="K84" s="1" t="s">
        <v>139</v>
      </c>
      <c r="L84" s="1" t="s">
        <v>141</v>
      </c>
      <c r="M84" s="1" t="s">
        <v>142</v>
      </c>
      <c r="N84" s="1" t="s">
        <v>143</v>
      </c>
      <c r="S84" s="4" t="s">
        <v>10</v>
      </c>
      <c r="T84" s="1" t="s">
        <v>137</v>
      </c>
      <c r="U84" s="1" t="s">
        <v>138</v>
      </c>
      <c r="V84" s="1" t="s">
        <v>139</v>
      </c>
      <c r="W84" s="1" t="s">
        <v>141</v>
      </c>
      <c r="X84" s="1" t="s">
        <v>142</v>
      </c>
      <c r="Y84" s="1" t="s">
        <v>143</v>
      </c>
    </row>
    <row r="85">
      <c r="F85" s="1" t="s">
        <v>152</v>
      </c>
      <c r="G85" s="29">
        <v>0.1244714617</v>
      </c>
      <c r="H85" s="5">
        <v>1.1310440406529105</v>
      </c>
      <c r="I85" s="1" t="s">
        <v>146</v>
      </c>
      <c r="J85" s="65">
        <f>MIN(G85:G87)</f>
        <v>0.03964358956</v>
      </c>
      <c r="K85" s="65">
        <f>quartile(G85:G87,1)</f>
        <v>0.08205752563</v>
      </c>
      <c r="L85" s="65">
        <f>quartile(G85:G87,3)</f>
        <v>0.3060127096</v>
      </c>
      <c r="M85" s="65">
        <f>max(G85:G87)</f>
        <v>0.4875539574</v>
      </c>
      <c r="N85" s="1">
        <v>3.0</v>
      </c>
      <c r="Q85" s="1" t="s">
        <v>152</v>
      </c>
      <c r="T85" s="1" t="s">
        <v>147</v>
      </c>
      <c r="U85" s="65">
        <f>MIN(R86:R87)</f>
        <v>0.03964358956</v>
      </c>
      <c r="V85" s="65">
        <f>quartile(R86:R87,1)</f>
        <v>0.1516211815</v>
      </c>
      <c r="W85" s="65">
        <f>quartile(R86:R87,3)</f>
        <v>0.3755763654</v>
      </c>
      <c r="X85" s="65">
        <f>max(R86:R87)</f>
        <v>0.4875539574</v>
      </c>
      <c r="Y85" s="1">
        <v>2.0</v>
      </c>
    </row>
    <row r="86">
      <c r="G86" s="33">
        <v>0.4875539574</v>
      </c>
      <c r="H86" s="5">
        <v>1.2096206098420046</v>
      </c>
      <c r="I86" s="1" t="s">
        <v>148</v>
      </c>
      <c r="J86" s="65">
        <f>min(G89:G94)</f>
        <v>0.06098773325</v>
      </c>
      <c r="K86" s="65">
        <f>quartile(G89:G94,1)</f>
        <v>0.08521905669</v>
      </c>
      <c r="L86" s="65">
        <f>quartile(G89:G94,3)</f>
        <v>0.2224241772</v>
      </c>
      <c r="M86" s="65">
        <f>max(G89:G94)</f>
        <v>0.2855978367</v>
      </c>
      <c r="N86" s="1">
        <v>6.0</v>
      </c>
      <c r="R86" s="33">
        <v>0.4875539574</v>
      </c>
      <c r="S86" s="5">
        <v>1.2096206098420046</v>
      </c>
      <c r="T86" s="1" t="s">
        <v>149</v>
      </c>
      <c r="U86" s="65">
        <f>min(R89:R95)</f>
        <v>0.06098773325</v>
      </c>
      <c r="V86" s="65">
        <f>quartile(R89:R95,1)</f>
        <v>0.08582852536</v>
      </c>
      <c r="W86" s="65">
        <f>quartile(R89:R95,3)</f>
        <v>0.2009808178</v>
      </c>
      <c r="X86" s="65">
        <f>max(R89:R95)</f>
        <v>0.2855978367</v>
      </c>
      <c r="Y86" s="1">
        <v>7.0</v>
      </c>
    </row>
    <row r="87">
      <c r="G87" s="33">
        <v>0.03964358956</v>
      </c>
      <c r="H87" s="5">
        <v>1.463842861845715</v>
      </c>
      <c r="R87" s="33">
        <v>0.03964358956</v>
      </c>
      <c r="S87" s="5">
        <v>1.463842861845715</v>
      </c>
    </row>
    <row r="89">
      <c r="G89" s="33">
        <v>0.158094099</v>
      </c>
      <c r="H89" s="5">
        <v>0.9914506717329353</v>
      </c>
      <c r="R89" s="29">
        <v>0.1244714617</v>
      </c>
      <c r="S89" s="5">
        <v>1.1310440406529105</v>
      </c>
    </row>
    <row r="90">
      <c r="G90" s="33">
        <v>0.2855978367</v>
      </c>
      <c r="H90" s="5">
        <v>0.9386401326699834</v>
      </c>
      <c r="R90" s="33">
        <v>0.158094099</v>
      </c>
      <c r="S90" s="5">
        <v>0.9914506717329353</v>
      </c>
    </row>
    <row r="91">
      <c r="G91" s="33">
        <v>0.06098773325</v>
      </c>
      <c r="H91" s="5">
        <v>0.9548486403283735</v>
      </c>
      <c r="R91" s="33">
        <v>0.2855978367</v>
      </c>
      <c r="S91" s="5">
        <v>0.9386401326699834</v>
      </c>
    </row>
    <row r="92">
      <c r="G92" s="33">
        <v>0.08460958802</v>
      </c>
      <c r="H92" s="5">
        <v>0.8704875761837788</v>
      </c>
      <c r="R92" s="33">
        <v>0.06098773325</v>
      </c>
      <c r="S92" s="5">
        <v>0.9548486403283735</v>
      </c>
    </row>
    <row r="93">
      <c r="G93" s="33">
        <v>0.2438675366</v>
      </c>
      <c r="H93" s="5">
        <v>0.8855772175155661</v>
      </c>
      <c r="R93" s="33">
        <v>0.08460958802</v>
      </c>
      <c r="S93" s="5">
        <v>0.8704875761837788</v>
      </c>
    </row>
    <row r="94">
      <c r="G94" s="33">
        <v>0.08704746269</v>
      </c>
      <c r="H94" s="5">
        <v>0.9110044313146233</v>
      </c>
      <c r="R94" s="33">
        <v>0.2438675366</v>
      </c>
      <c r="S94" s="5">
        <v>0.8855772175155661</v>
      </c>
    </row>
    <row r="95">
      <c r="R95" s="33">
        <v>0.08704746269</v>
      </c>
      <c r="S95" s="5">
        <v>0.9110044313146233</v>
      </c>
    </row>
    <row r="98">
      <c r="F98" s="1" t="s">
        <v>151</v>
      </c>
      <c r="G98" s="65">
        <f>_xlfn.t.test(G85:G87,G89:G92,2,3)</f>
        <v>0.6708768719</v>
      </c>
      <c r="Q98" s="1" t="s">
        <v>151</v>
      </c>
      <c r="R98" s="65">
        <f>_xlfn.t.test(R86:R87,R89:R93,2,3)</f>
        <v>0.6847749067</v>
      </c>
    </row>
    <row r="104">
      <c r="H104" s="4" t="s">
        <v>13</v>
      </c>
      <c r="S104" s="4" t="s">
        <v>13</v>
      </c>
    </row>
    <row r="105">
      <c r="G105" s="29">
        <v>0.1244714617</v>
      </c>
      <c r="H105" s="5">
        <v>1.1089962825278812</v>
      </c>
      <c r="I105" s="1" t="s">
        <v>137</v>
      </c>
      <c r="J105" s="1" t="s">
        <v>138</v>
      </c>
      <c r="K105" s="1" t="s">
        <v>139</v>
      </c>
      <c r="L105" s="1" t="s">
        <v>141</v>
      </c>
      <c r="M105" s="1" t="s">
        <v>142</v>
      </c>
      <c r="N105" s="1" t="s">
        <v>143</v>
      </c>
      <c r="T105" s="1" t="s">
        <v>137</v>
      </c>
      <c r="U105" s="1" t="s">
        <v>138</v>
      </c>
      <c r="V105" s="1" t="s">
        <v>139</v>
      </c>
      <c r="W105" s="1" t="s">
        <v>141</v>
      </c>
      <c r="X105" s="1" t="s">
        <v>142</v>
      </c>
      <c r="Y105" s="1" t="s">
        <v>143</v>
      </c>
    </row>
    <row r="106">
      <c r="G106" s="33">
        <v>0.4875539574</v>
      </c>
      <c r="H106" s="5">
        <v>1.2468526538422802</v>
      </c>
      <c r="I106" s="1" t="s">
        <v>146</v>
      </c>
      <c r="J106" s="65">
        <f>MIN(G106:G108)</f>
        <v>0.03964358956</v>
      </c>
      <c r="K106" s="65">
        <f>quartile(G106:G108,1)</f>
        <v>0.09886884428</v>
      </c>
      <c r="L106" s="65">
        <f>quartile(G106:G108,3)</f>
        <v>0.3228240282</v>
      </c>
      <c r="M106" s="65">
        <f>max(G106:G108)</f>
        <v>0.4875539574</v>
      </c>
      <c r="N106" s="1">
        <v>4.0</v>
      </c>
      <c r="R106" s="33">
        <v>0.4875539574</v>
      </c>
      <c r="S106" s="5">
        <v>1.2468526538422802</v>
      </c>
      <c r="T106" s="1" t="s">
        <v>147</v>
      </c>
      <c r="U106" s="65">
        <f>MIN(R106:R107)</f>
        <v>0.03964358956</v>
      </c>
      <c r="V106" s="65">
        <f>quartile(R106:R107,1)</f>
        <v>0.1516211815</v>
      </c>
      <c r="W106" s="65">
        <f>quartile(R106:R107,3)</f>
        <v>0.3755763654</v>
      </c>
      <c r="X106" s="65">
        <f>max(R106:R107)</f>
        <v>0.4875539574</v>
      </c>
      <c r="Y106" s="1">
        <v>2.0</v>
      </c>
    </row>
    <row r="107">
      <c r="G107" s="33">
        <v>0.03964358956</v>
      </c>
      <c r="H107" s="5">
        <v>1.5424505547515677</v>
      </c>
      <c r="I107" s="1" t="s">
        <v>148</v>
      </c>
      <c r="J107" s="65">
        <f>min(G110:G115)</f>
        <v>0.06098773325</v>
      </c>
      <c r="K107" s="65">
        <f>quartile(G110:G115,1)</f>
        <v>0.08460958802</v>
      </c>
      <c r="L107" s="65">
        <f>quartile(G110:G115,3)</f>
        <v>0.2438675366</v>
      </c>
      <c r="M107" s="65">
        <f>max(G110:G115)</f>
        <v>0.2855978367</v>
      </c>
      <c r="N107" s="1">
        <v>5.0</v>
      </c>
      <c r="R107" s="33">
        <v>0.03964358956</v>
      </c>
      <c r="S107" s="5">
        <v>1.5424505547515677</v>
      </c>
      <c r="T107" s="1" t="s">
        <v>149</v>
      </c>
      <c r="U107" s="65">
        <f>min(R110:R116)</f>
        <v>0.06098773325</v>
      </c>
      <c r="V107" s="65">
        <f>quartile(R110:R116,1)</f>
        <v>0.08582852536</v>
      </c>
      <c r="W107" s="65">
        <f>quartile(R110:R116,3)</f>
        <v>0.2009808178</v>
      </c>
      <c r="X107" s="65">
        <f>max(R110:R116)</f>
        <v>0.2855978367</v>
      </c>
      <c r="Y107" s="1">
        <v>7.0</v>
      </c>
    </row>
    <row r="108">
      <c r="G108" s="33">
        <v>0.158094099</v>
      </c>
      <c r="H108" s="5">
        <v>1.0096449538719598</v>
      </c>
    </row>
    <row r="110">
      <c r="G110" s="33">
        <v>0.2855978367</v>
      </c>
      <c r="H110" s="5">
        <v>0.9203102961918195</v>
      </c>
      <c r="R110" s="29">
        <v>0.1244714617</v>
      </c>
      <c r="S110" s="5">
        <v>1.1089962825278812</v>
      </c>
    </row>
    <row r="111">
      <c r="G111" s="33">
        <v>0.06098773325</v>
      </c>
      <c r="H111" s="5">
        <v>0.9375745526838967</v>
      </c>
      <c r="R111" s="33">
        <v>0.158094099</v>
      </c>
      <c r="S111" s="5">
        <v>1.0096449538719598</v>
      </c>
    </row>
    <row r="112">
      <c r="G112" s="33">
        <v>0.08460958802</v>
      </c>
      <c r="H112" s="5">
        <v>0.922182064603569</v>
      </c>
      <c r="R112" s="33">
        <v>0.2855978367</v>
      </c>
      <c r="S112" s="5">
        <v>0.9203102961918195</v>
      </c>
    </row>
    <row r="113">
      <c r="G113" s="33">
        <v>0.2438675366</v>
      </c>
      <c r="H113" s="5">
        <v>0.8613152804642166</v>
      </c>
      <c r="R113" s="33">
        <v>0.06098773325</v>
      </c>
      <c r="S113" s="5">
        <v>0.9375745526838967</v>
      </c>
    </row>
    <row r="114">
      <c r="G114" s="33">
        <v>0.08704746269</v>
      </c>
      <c r="H114" s="5">
        <v>0.8979543007536788</v>
      </c>
      <c r="R114" s="33">
        <v>0.08460958802</v>
      </c>
      <c r="S114" s="5">
        <v>0.922182064603569</v>
      </c>
    </row>
    <row r="115">
      <c r="R115" s="33">
        <v>0.2438675366</v>
      </c>
      <c r="S115" s="5">
        <v>0.8613152804642166</v>
      </c>
    </row>
    <row r="116">
      <c r="R116" s="33">
        <v>0.08704746269</v>
      </c>
      <c r="S116" s="5">
        <v>0.8979543007536788</v>
      </c>
    </row>
    <row r="118">
      <c r="F118" s="1" t="s">
        <v>151</v>
      </c>
      <c r="G118" s="65">
        <f>_xlfn.t.test(G105:G108,G110:G114,2,3)</f>
        <v>0.667606103</v>
      </c>
      <c r="Q118" s="1" t="s">
        <v>151</v>
      </c>
      <c r="R118" s="65">
        <f>_xlfn.t.test(R106:R107,R110:R116,2,3)</f>
        <v>0.6993488212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B1" s="4" t="s">
        <v>7</v>
      </c>
      <c r="C1" s="4" t="s">
        <v>10</v>
      </c>
      <c r="D1" s="4" t="s">
        <v>13</v>
      </c>
      <c r="F1" s="114" t="s">
        <v>136</v>
      </c>
      <c r="H1" s="4" t="s">
        <v>7</v>
      </c>
      <c r="I1" s="1" t="s">
        <v>137</v>
      </c>
      <c r="J1" s="1" t="s">
        <v>138</v>
      </c>
      <c r="K1" s="1" t="s">
        <v>139</v>
      </c>
      <c r="L1" s="1" t="s">
        <v>141</v>
      </c>
      <c r="M1" s="1" t="s">
        <v>142</v>
      </c>
      <c r="N1" s="1" t="s">
        <v>143</v>
      </c>
    </row>
    <row r="2">
      <c r="A2" s="9">
        <v>0.4267010049</v>
      </c>
      <c r="B2" s="5">
        <v>1.2128892107168718</v>
      </c>
      <c r="C2" s="5">
        <v>1.1310440406529105</v>
      </c>
      <c r="D2" s="5">
        <v>1.1089962825278812</v>
      </c>
      <c r="F2" s="1" t="s">
        <v>145</v>
      </c>
      <c r="G2" s="9">
        <v>0.4267010049</v>
      </c>
      <c r="H2" s="5">
        <v>1.2128892107168718</v>
      </c>
      <c r="I2" s="1" t="s">
        <v>146</v>
      </c>
      <c r="J2" s="65">
        <f>MIN(G2:G4)</f>
        <v>0.05728101169</v>
      </c>
      <c r="K2" s="65">
        <f>quartile(G2:G4,1)</f>
        <v>0.08675999765</v>
      </c>
      <c r="L2" s="65">
        <f>quartile(G2:G4,3)</f>
        <v>0.2714699943</v>
      </c>
      <c r="M2" s="65">
        <f>max(G2:G4)</f>
        <v>0.4267010049</v>
      </c>
      <c r="N2" s="1">
        <v>3.0</v>
      </c>
    </row>
    <row r="3">
      <c r="A3" s="13">
        <v>0.1162389836</v>
      </c>
      <c r="B3" s="5">
        <v>1.2531645569620253</v>
      </c>
      <c r="C3" s="5">
        <v>1.2096206098420046</v>
      </c>
      <c r="D3" s="5">
        <v>1.2468526538422802</v>
      </c>
      <c r="G3" s="13">
        <v>0.1162389836</v>
      </c>
      <c r="H3" s="5">
        <v>1.2531645569620253</v>
      </c>
      <c r="I3" s="1" t="s">
        <v>148</v>
      </c>
      <c r="J3" s="65">
        <f>min(G6:G11)</f>
        <v>0.06601541229</v>
      </c>
      <c r="K3" s="65">
        <f>quartile(G6:G11,1)</f>
        <v>0.1175831382</v>
      </c>
      <c r="L3" s="65">
        <f>quartile(G6:G11,3)</f>
        <v>0.222916606</v>
      </c>
      <c r="M3" s="65">
        <f>max(G6:G11)</f>
        <v>0.2700707078</v>
      </c>
      <c r="N3" s="1">
        <v>6.0</v>
      </c>
    </row>
    <row r="4">
      <c r="A4" s="9">
        <v>0.05728101169</v>
      </c>
      <c r="B4" s="5">
        <v>1.216827813207159</v>
      </c>
      <c r="C4" s="5">
        <v>1.463842861845715</v>
      </c>
      <c r="D4" s="5">
        <v>1.5424505547515677</v>
      </c>
      <c r="G4" s="9">
        <v>0.05728101169</v>
      </c>
      <c r="H4" s="5">
        <v>1.216827813207159</v>
      </c>
    </row>
    <row r="5">
      <c r="A5" s="9">
        <v>0.1942806734</v>
      </c>
      <c r="B5" s="5">
        <v>0.9563084112149532</v>
      </c>
      <c r="C5" s="5">
        <v>0.9914506717329353</v>
      </c>
      <c r="D5" s="5">
        <v>1.0096449538719598</v>
      </c>
      <c r="F5" s="1" t="s">
        <v>150</v>
      </c>
    </row>
    <row r="6">
      <c r="A6" s="9">
        <v>0.09313138435</v>
      </c>
      <c r="B6" s="5">
        <v>0.9484052532833019</v>
      </c>
      <c r="C6" s="5">
        <v>0.9386401326699834</v>
      </c>
      <c r="D6" s="5">
        <v>0.9203102961918195</v>
      </c>
      <c r="G6" s="9">
        <v>0.1942806734</v>
      </c>
      <c r="H6" s="5">
        <v>0.9563084112149532</v>
      </c>
    </row>
    <row r="7">
      <c r="A7" s="9">
        <v>0.1909383996</v>
      </c>
      <c r="B7" s="5">
        <v>0.9912450255827175</v>
      </c>
      <c r="C7" s="5">
        <v>0.9548486403283735</v>
      </c>
      <c r="D7" s="5">
        <v>0.9375745526838967</v>
      </c>
      <c r="G7" s="9">
        <v>0.09313138435</v>
      </c>
      <c r="H7" s="5">
        <v>0.9484052532833019</v>
      </c>
    </row>
    <row r="8">
      <c r="A8" s="9">
        <v>0.2324619169</v>
      </c>
      <c r="B8" s="5">
        <v>0.8986037994964523</v>
      </c>
      <c r="C8" s="5">
        <v>0.8704875761837788</v>
      </c>
      <c r="D8" s="5">
        <v>0.922182064603569</v>
      </c>
      <c r="G8" s="9">
        <v>0.1909383996</v>
      </c>
      <c r="H8" s="5">
        <v>0.9912450255827175</v>
      </c>
    </row>
    <row r="9">
      <c r="A9" s="9">
        <v>0.06601541229</v>
      </c>
      <c r="B9" s="5">
        <v>0.8900264200792602</v>
      </c>
      <c r="C9" s="5">
        <v>0.8855772175155661</v>
      </c>
      <c r="D9" s="5">
        <v>0.8613152804642166</v>
      </c>
      <c r="G9" s="9">
        <v>0.2324619169</v>
      </c>
      <c r="H9" s="5">
        <v>0.8986037994964523</v>
      </c>
    </row>
    <row r="10">
      <c r="A10" s="9">
        <v>0.2700707078</v>
      </c>
      <c r="B10" s="5">
        <v>0.9404046597179645</v>
      </c>
      <c r="C10" s="5">
        <v>0.9110044313146233</v>
      </c>
      <c r="D10" s="5">
        <v>0.8979543007536788</v>
      </c>
      <c r="G10" s="9">
        <v>0.06601541229</v>
      </c>
      <c r="H10" s="5">
        <v>0.8900264200792602</v>
      </c>
    </row>
    <row r="11">
      <c r="G11" s="9">
        <v>0.2700707078</v>
      </c>
      <c r="H11" s="5">
        <v>0.9404046597179645</v>
      </c>
    </row>
    <row r="15">
      <c r="F15" s="1" t="s">
        <v>151</v>
      </c>
      <c r="G15" s="65">
        <f>_xlfn.t.test(G2:G4,G6:G11,2,3)</f>
        <v>0.8472448724</v>
      </c>
    </row>
    <row r="21">
      <c r="H21" s="4" t="s">
        <v>10</v>
      </c>
      <c r="I21" s="1" t="s">
        <v>137</v>
      </c>
      <c r="J21" s="1" t="s">
        <v>138</v>
      </c>
      <c r="K21" s="1" t="s">
        <v>139</v>
      </c>
      <c r="L21" s="1" t="s">
        <v>141</v>
      </c>
      <c r="M21" s="1" t="s">
        <v>142</v>
      </c>
      <c r="N21" s="1" t="s">
        <v>143</v>
      </c>
    </row>
    <row r="22">
      <c r="F22" s="1" t="s">
        <v>152</v>
      </c>
      <c r="G22" s="9">
        <v>0.4267010049</v>
      </c>
      <c r="H22" s="5">
        <v>1.1310440406529105</v>
      </c>
      <c r="I22" s="1" t="s">
        <v>146</v>
      </c>
      <c r="J22" s="65">
        <f>MIN(G22:G24)</f>
        <v>0.05728101169</v>
      </c>
      <c r="K22" s="65">
        <f>quartile(G22:G24,1)</f>
        <v>0.08675999765</v>
      </c>
      <c r="L22" s="65">
        <f>quartile(G22:G24,3)</f>
        <v>0.2714699943</v>
      </c>
      <c r="M22" s="65">
        <f>max(G22:G24)</f>
        <v>0.4267010049</v>
      </c>
      <c r="N22" s="1">
        <v>3.0</v>
      </c>
    </row>
    <row r="23">
      <c r="G23" s="13">
        <v>0.1162389836</v>
      </c>
      <c r="H23" s="5">
        <v>1.2096206098420046</v>
      </c>
      <c r="I23" s="1" t="s">
        <v>148</v>
      </c>
      <c r="J23" s="65">
        <f>min(G26:G31)</f>
        <v>0.06601541229</v>
      </c>
      <c r="K23" s="65">
        <f>quartile(G26:G31,1)</f>
        <v>0.1175831382</v>
      </c>
      <c r="L23" s="65">
        <f>quartile(G26:G31,3)</f>
        <v>0.222916606</v>
      </c>
      <c r="M23" s="65">
        <f>max(G26:G31)</f>
        <v>0.2700707078</v>
      </c>
      <c r="N23" s="1">
        <v>6.0</v>
      </c>
    </row>
    <row r="24">
      <c r="G24" s="9">
        <v>0.05728101169</v>
      </c>
      <c r="H24" s="5">
        <v>1.463842861845715</v>
      </c>
    </row>
    <row r="26">
      <c r="G26" s="9">
        <v>0.1942806734</v>
      </c>
      <c r="H26" s="5">
        <v>0.9914506717329353</v>
      </c>
    </row>
    <row r="27">
      <c r="G27" s="9">
        <v>0.09313138435</v>
      </c>
      <c r="H27" s="5">
        <v>0.9386401326699834</v>
      </c>
    </row>
    <row r="28">
      <c r="G28" s="9">
        <v>0.1909383996</v>
      </c>
      <c r="H28" s="5">
        <v>0.9548486403283735</v>
      </c>
    </row>
    <row r="29">
      <c r="G29" s="9">
        <v>0.2324619169</v>
      </c>
      <c r="H29" s="5">
        <v>0.8704875761837788</v>
      </c>
    </row>
    <row r="30">
      <c r="G30" s="9">
        <v>0.06601541229</v>
      </c>
      <c r="H30" s="5">
        <v>0.8855772175155661</v>
      </c>
    </row>
    <row r="31">
      <c r="G31" s="9">
        <v>0.2700707078</v>
      </c>
      <c r="H31" s="5">
        <v>0.9110044313146233</v>
      </c>
    </row>
    <row r="35">
      <c r="F35" s="1" t="s">
        <v>151</v>
      </c>
      <c r="G35" s="65">
        <f>_xlfn.t.test(G22:G24,G26:G29,2,3)</f>
        <v>0.8656756623</v>
      </c>
    </row>
    <row r="41">
      <c r="H41" s="4" t="s">
        <v>13</v>
      </c>
    </row>
    <row r="42">
      <c r="G42" s="9">
        <v>0.4267010049</v>
      </c>
      <c r="H42" s="5">
        <v>1.1089962825278812</v>
      </c>
      <c r="I42" s="1" t="s">
        <v>137</v>
      </c>
      <c r="J42" s="1" t="s">
        <v>138</v>
      </c>
      <c r="K42" s="1" t="s">
        <v>139</v>
      </c>
      <c r="L42" s="1" t="s">
        <v>141</v>
      </c>
      <c r="M42" s="1" t="s">
        <v>142</v>
      </c>
      <c r="N42" s="1" t="s">
        <v>143</v>
      </c>
    </row>
    <row r="43">
      <c r="G43" s="13">
        <v>0.1162389836</v>
      </c>
      <c r="H43" s="5">
        <v>1.2468526538422802</v>
      </c>
      <c r="I43" s="1" t="s">
        <v>146</v>
      </c>
      <c r="J43" s="65">
        <f>MIN(G43:G45)</f>
        <v>0.05728101169</v>
      </c>
      <c r="K43" s="65">
        <f>quartile(G43:G45,1)</f>
        <v>0.08675999765</v>
      </c>
      <c r="L43" s="65">
        <f>quartile(G43:G45,3)</f>
        <v>0.1552598285</v>
      </c>
      <c r="M43" s="65">
        <f>max(G43:G45)</f>
        <v>0.1942806734</v>
      </c>
      <c r="N43" s="1">
        <v>4.0</v>
      </c>
    </row>
    <row r="44">
      <c r="G44" s="9">
        <v>0.05728101169</v>
      </c>
      <c r="H44" s="5">
        <v>1.5424505547515677</v>
      </c>
      <c r="I44" s="1" t="s">
        <v>148</v>
      </c>
      <c r="J44" s="65">
        <f>min(G47:G52)</f>
        <v>0.06601541229</v>
      </c>
      <c r="K44" s="65">
        <f>quartile(G47:G52,1)</f>
        <v>0.09313138435</v>
      </c>
      <c r="L44" s="65">
        <f>quartile(G47:G52,3)</f>
        <v>0.2324619169</v>
      </c>
      <c r="M44" s="65">
        <f>max(G47:G52)</f>
        <v>0.2700707078</v>
      </c>
      <c r="N44" s="1">
        <v>5.0</v>
      </c>
    </row>
    <row r="45">
      <c r="G45" s="9">
        <v>0.1942806734</v>
      </c>
      <c r="H45" s="5">
        <v>1.0096449538719598</v>
      </c>
    </row>
    <row r="47">
      <c r="G47" s="9">
        <v>0.09313138435</v>
      </c>
      <c r="H47" s="5">
        <v>0.9203102961918195</v>
      </c>
    </row>
    <row r="48">
      <c r="G48" s="9">
        <v>0.1909383996</v>
      </c>
      <c r="H48" s="5">
        <v>0.9375745526838967</v>
      </c>
    </row>
    <row r="49">
      <c r="G49" s="9">
        <v>0.2324619169</v>
      </c>
      <c r="H49" s="5">
        <v>0.922182064603569</v>
      </c>
    </row>
    <row r="50">
      <c r="G50" s="9">
        <v>0.06601541229</v>
      </c>
      <c r="H50" s="5">
        <v>0.8613152804642166</v>
      </c>
    </row>
    <row r="51">
      <c r="G51" s="9">
        <v>0.2700707078</v>
      </c>
      <c r="H51" s="5">
        <v>0.8979543007536788</v>
      </c>
    </row>
    <row r="55">
      <c r="F55" s="1" t="s">
        <v>151</v>
      </c>
      <c r="G55" s="65">
        <f>_xlfn.t.test(G42:G45,G47:G51,2,3)</f>
        <v>0.7693753979</v>
      </c>
    </row>
    <row r="64">
      <c r="A64" s="1" t="s">
        <v>153</v>
      </c>
      <c r="B64" s="4" t="s">
        <v>7</v>
      </c>
      <c r="C64" s="4" t="s">
        <v>10</v>
      </c>
      <c r="D64" s="4" t="s">
        <v>13</v>
      </c>
      <c r="F64" s="114" t="s">
        <v>136</v>
      </c>
      <c r="H64" s="4" t="s">
        <v>7</v>
      </c>
      <c r="I64" s="1" t="s">
        <v>137</v>
      </c>
      <c r="J64" s="1" t="s">
        <v>138</v>
      </c>
      <c r="K64" s="1" t="s">
        <v>139</v>
      </c>
      <c r="L64" s="1" t="s">
        <v>141</v>
      </c>
      <c r="M64" s="1" t="s">
        <v>142</v>
      </c>
      <c r="N64" s="1" t="s">
        <v>143</v>
      </c>
    </row>
    <row r="65">
      <c r="A65" s="9">
        <v>0.1609109766</v>
      </c>
      <c r="B65" s="5">
        <v>1.2128892107168718</v>
      </c>
      <c r="C65" s="5">
        <v>1.1310440406529105</v>
      </c>
      <c r="D65" s="5">
        <v>1.1089962825278812</v>
      </c>
      <c r="F65" s="1" t="s">
        <v>145</v>
      </c>
      <c r="G65" s="9">
        <v>0.1609109766</v>
      </c>
      <c r="H65" s="5">
        <v>1.2128892107168718</v>
      </c>
      <c r="I65" s="1" t="s">
        <v>146</v>
      </c>
      <c r="J65" s="65">
        <f>MIN(G65:G67)</f>
        <v>0.05319135135</v>
      </c>
      <c r="K65" s="65">
        <f>quartile(G65:G67,1)</f>
        <v>0.107051164</v>
      </c>
      <c r="L65" s="65">
        <f>quartile(G65:G67,3)</f>
        <v>0.2576034477</v>
      </c>
      <c r="M65" s="65">
        <f>max(G65:G67)</f>
        <v>0.3542959187</v>
      </c>
      <c r="N65" s="1">
        <v>3.0</v>
      </c>
    </row>
    <row r="66">
      <c r="A66" s="13">
        <v>0.3542959187</v>
      </c>
      <c r="B66" s="5">
        <v>1.2531645569620253</v>
      </c>
      <c r="C66" s="5">
        <v>1.2096206098420046</v>
      </c>
      <c r="D66" s="5">
        <v>1.2468526538422802</v>
      </c>
      <c r="G66" s="13">
        <v>0.3542959187</v>
      </c>
      <c r="H66" s="5">
        <v>1.2531645569620253</v>
      </c>
      <c r="I66" s="1" t="s">
        <v>148</v>
      </c>
      <c r="J66" s="65">
        <f>min(G69:G74)</f>
        <v>0.1036876207</v>
      </c>
      <c r="K66" s="65">
        <f>quartile(G69:G74,1)</f>
        <v>0.1306689432</v>
      </c>
      <c r="L66" s="65">
        <f>quartile(G69:G74,3)</f>
        <v>0.158294178</v>
      </c>
      <c r="M66" s="65">
        <f>max(G69:G74)</f>
        <v>0.1682437616</v>
      </c>
      <c r="N66" s="1">
        <v>6.0</v>
      </c>
    </row>
    <row r="67">
      <c r="A67" s="9">
        <v>0.05319135135</v>
      </c>
      <c r="B67" s="5">
        <v>1.216827813207159</v>
      </c>
      <c r="C67" s="5">
        <v>1.463842861845715</v>
      </c>
      <c r="D67" s="5">
        <v>1.5424505547515677</v>
      </c>
      <c r="G67" s="9">
        <v>0.05319135135</v>
      </c>
      <c r="H67" s="5">
        <v>1.216827813207159</v>
      </c>
    </row>
    <row r="68">
      <c r="A68" s="9">
        <v>0.1401760692</v>
      </c>
      <c r="B68" s="5">
        <v>0.9563084112149532</v>
      </c>
      <c r="C68" s="5">
        <v>0.9914506717329353</v>
      </c>
      <c r="D68" s="5">
        <v>1.0096449538719598</v>
      </c>
      <c r="F68" s="1" t="s">
        <v>150</v>
      </c>
    </row>
    <row r="69">
      <c r="A69" s="9">
        <v>0.1624610293</v>
      </c>
      <c r="B69" s="5">
        <v>0.9484052532833019</v>
      </c>
      <c r="C69" s="5">
        <v>0.9386401326699834</v>
      </c>
      <c r="D69" s="5">
        <v>0.9203102961918195</v>
      </c>
      <c r="G69" s="9">
        <v>0.1401760692</v>
      </c>
      <c r="H69" s="5">
        <v>0.9563084112149532</v>
      </c>
    </row>
    <row r="70">
      <c r="A70" s="9">
        <v>0.1036876207</v>
      </c>
      <c r="B70" s="5">
        <v>0.9912450255827175</v>
      </c>
      <c r="C70" s="5">
        <v>0.9548486403283735</v>
      </c>
      <c r="D70" s="5">
        <v>0.9375745526838967</v>
      </c>
      <c r="G70" s="9">
        <v>0.1624610293</v>
      </c>
      <c r="H70" s="5">
        <v>0.9484052532833019</v>
      </c>
    </row>
    <row r="71">
      <c r="A71" s="9">
        <v>0.1274999012</v>
      </c>
      <c r="B71" s="5">
        <v>0.8986037994964523</v>
      </c>
      <c r="C71" s="5">
        <v>0.8704875761837788</v>
      </c>
      <c r="D71" s="5">
        <v>0.922182064603569</v>
      </c>
      <c r="G71" s="9">
        <v>0.1036876207</v>
      </c>
      <c r="H71" s="5">
        <v>0.9912450255827175</v>
      </c>
    </row>
    <row r="72">
      <c r="A72" s="9">
        <v>0.1457936241</v>
      </c>
      <c r="B72" s="5">
        <v>0.8900264200792602</v>
      </c>
      <c r="C72" s="5">
        <v>0.8855772175155661</v>
      </c>
      <c r="D72" s="5">
        <v>0.8613152804642166</v>
      </c>
      <c r="G72" s="9">
        <v>0.1274999012</v>
      </c>
      <c r="H72" s="5">
        <v>0.8986037994964523</v>
      </c>
    </row>
    <row r="73">
      <c r="A73" s="9">
        <v>0.1682437616</v>
      </c>
      <c r="B73" s="5">
        <v>0.9404046597179645</v>
      </c>
      <c r="C73" s="5">
        <v>0.9110044313146233</v>
      </c>
      <c r="D73" s="5">
        <v>0.8979543007536788</v>
      </c>
      <c r="G73" s="9">
        <v>0.1457936241</v>
      </c>
      <c r="H73" s="5">
        <v>0.8900264200792602</v>
      </c>
    </row>
    <row r="74">
      <c r="G74" s="9">
        <v>0.1682437616</v>
      </c>
      <c r="H74" s="5">
        <v>0.9404046597179645</v>
      </c>
    </row>
    <row r="78">
      <c r="F78" s="1" t="s">
        <v>151</v>
      </c>
      <c r="G78" s="65">
        <f>_xlfn.t.test(G65:G67,G69:G74,2,3)</f>
        <v>0.640175853</v>
      </c>
    </row>
    <row r="84">
      <c r="H84" s="4" t="s">
        <v>10</v>
      </c>
      <c r="I84" s="1" t="s">
        <v>137</v>
      </c>
      <c r="J84" s="1" t="s">
        <v>138</v>
      </c>
      <c r="K84" s="1" t="s">
        <v>139</v>
      </c>
      <c r="L84" s="1" t="s">
        <v>141</v>
      </c>
      <c r="M84" s="1" t="s">
        <v>142</v>
      </c>
      <c r="N84" s="1" t="s">
        <v>143</v>
      </c>
    </row>
    <row r="85">
      <c r="F85" s="1" t="s">
        <v>152</v>
      </c>
      <c r="G85" s="9">
        <v>0.1609109766</v>
      </c>
      <c r="H85" s="5">
        <v>1.1310440406529105</v>
      </c>
      <c r="I85" s="1" t="s">
        <v>146</v>
      </c>
      <c r="J85" s="65">
        <f>MIN(G85:G87)</f>
        <v>0.05319135135</v>
      </c>
      <c r="K85" s="65">
        <f>quartile(G85:G87,1)</f>
        <v>0.107051164</v>
      </c>
      <c r="L85" s="65">
        <f>quartile(G85:G87,3)</f>
        <v>0.2576034477</v>
      </c>
      <c r="M85" s="65">
        <f>max(G85:G87)</f>
        <v>0.3542959187</v>
      </c>
      <c r="N85" s="1">
        <v>3.0</v>
      </c>
    </row>
    <row r="86">
      <c r="G86" s="13">
        <v>0.3542959187</v>
      </c>
      <c r="H86" s="5">
        <v>1.2096206098420046</v>
      </c>
      <c r="I86" s="1" t="s">
        <v>148</v>
      </c>
      <c r="J86" s="65">
        <f>min(G89:G94)</f>
        <v>0.1036876207</v>
      </c>
      <c r="K86" s="65">
        <f>quartile(G89:G94,1)</f>
        <v>0.1306689432</v>
      </c>
      <c r="L86" s="65">
        <f>quartile(G89:G94,3)</f>
        <v>0.158294178</v>
      </c>
      <c r="M86" s="65">
        <f>max(G89:G94)</f>
        <v>0.1682437616</v>
      </c>
      <c r="N86" s="1">
        <v>6.0</v>
      </c>
    </row>
    <row r="87">
      <c r="G87" s="9">
        <v>0.05319135135</v>
      </c>
      <c r="H87" s="5">
        <v>1.463842861845715</v>
      </c>
    </row>
    <row r="89">
      <c r="G89" s="9">
        <v>0.1401760692</v>
      </c>
      <c r="H89" s="5">
        <v>0.9914506717329353</v>
      </c>
    </row>
    <row r="90">
      <c r="G90" s="9">
        <v>0.1624610293</v>
      </c>
      <c r="H90" s="5">
        <v>0.9386401326699834</v>
      </c>
    </row>
    <row r="91">
      <c r="G91" s="9">
        <v>0.1036876207</v>
      </c>
      <c r="H91" s="5">
        <v>0.9548486403283735</v>
      </c>
    </row>
    <row r="92">
      <c r="G92" s="9">
        <v>0.1274999012</v>
      </c>
      <c r="H92" s="5">
        <v>0.8704875761837788</v>
      </c>
    </row>
    <row r="93">
      <c r="G93" s="9">
        <v>0.1457936241</v>
      </c>
      <c r="H93" s="5">
        <v>0.8855772175155661</v>
      </c>
    </row>
    <row r="94">
      <c r="G94" s="9">
        <v>0.1682437616</v>
      </c>
      <c r="H94" s="5">
        <v>0.9110044313146233</v>
      </c>
    </row>
    <row r="98">
      <c r="F98" s="1" t="s">
        <v>151</v>
      </c>
      <c r="G98" s="65">
        <f>_xlfn.t.test(G85:G87,G89:G94,2,3)</f>
        <v>0.640175853</v>
      </c>
    </row>
    <row r="104">
      <c r="H104" s="4" t="s">
        <v>13</v>
      </c>
    </row>
    <row r="105">
      <c r="G105" s="9">
        <v>0.1609109766</v>
      </c>
      <c r="H105" s="5">
        <v>1.1089962825278812</v>
      </c>
      <c r="I105" s="1" t="s">
        <v>137</v>
      </c>
      <c r="J105" s="1" t="s">
        <v>138</v>
      </c>
      <c r="K105" s="1" t="s">
        <v>139</v>
      </c>
      <c r="L105" s="1" t="s">
        <v>141</v>
      </c>
      <c r="M105" s="1" t="s">
        <v>142</v>
      </c>
      <c r="N105" s="1" t="s">
        <v>143</v>
      </c>
    </row>
    <row r="106">
      <c r="G106" s="13">
        <v>0.3542959187</v>
      </c>
      <c r="H106" s="5">
        <v>1.2468526538422802</v>
      </c>
      <c r="I106" s="1" t="s">
        <v>146</v>
      </c>
      <c r="J106" s="65">
        <f>MIN(G106:G108)</f>
        <v>0.05319135135</v>
      </c>
      <c r="K106" s="65">
        <f>quartile(G106:G108,1)</f>
        <v>0.09668371028</v>
      </c>
      <c r="L106" s="65">
        <f>quartile(G106:G108,3)</f>
        <v>0.247235994</v>
      </c>
      <c r="M106" s="65">
        <f>max(G106:G108)</f>
        <v>0.3542959187</v>
      </c>
      <c r="N106" s="1">
        <v>4.0</v>
      </c>
    </row>
    <row r="107">
      <c r="G107" s="9">
        <v>0.05319135135</v>
      </c>
      <c r="H107" s="5">
        <v>1.5424505547515677</v>
      </c>
      <c r="I107" s="1" t="s">
        <v>148</v>
      </c>
      <c r="J107" s="65">
        <f>min(G110:G115)</f>
        <v>0.1036876207</v>
      </c>
      <c r="K107" s="65">
        <f>quartile(G110:G115,1)</f>
        <v>0.1274999012</v>
      </c>
      <c r="L107" s="65">
        <f>quartile(G110:G115,3)</f>
        <v>0.1624610293</v>
      </c>
      <c r="M107" s="65">
        <f>max(G110:G115)</f>
        <v>0.1682437616</v>
      </c>
      <c r="N107" s="1">
        <v>5.0</v>
      </c>
    </row>
    <row r="108">
      <c r="G108" s="9">
        <v>0.1401760692</v>
      </c>
      <c r="H108" s="5">
        <v>1.0096449538719598</v>
      </c>
    </row>
    <row r="110">
      <c r="G110" s="9">
        <v>0.1624610293</v>
      </c>
      <c r="H110" s="5">
        <v>0.9203102961918195</v>
      </c>
    </row>
    <row r="111">
      <c r="G111" s="9">
        <v>0.1036876207</v>
      </c>
      <c r="H111" s="5">
        <v>0.9375745526838967</v>
      </c>
    </row>
    <row r="112">
      <c r="G112" s="9">
        <v>0.1274999012</v>
      </c>
      <c r="H112" s="5">
        <v>0.922182064603569</v>
      </c>
    </row>
    <row r="113">
      <c r="G113" s="9">
        <v>0.1457936241</v>
      </c>
      <c r="H113" s="5">
        <v>0.8613152804642166</v>
      </c>
    </row>
    <row r="114">
      <c r="G114" s="9">
        <v>0.1682437616</v>
      </c>
      <c r="H114" s="5">
        <v>0.8979543007536788</v>
      </c>
    </row>
    <row r="118">
      <c r="F118" s="1" t="s">
        <v>151</v>
      </c>
      <c r="G118" s="65">
        <f>_xlfn.t.test(G105:G108,G110:G114,2,3)</f>
        <v>0.617508858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4" t="s">
        <v>8</v>
      </c>
      <c r="D1" s="85" t="s">
        <v>8</v>
      </c>
      <c r="H1" s="1" t="s">
        <v>3</v>
      </c>
      <c r="I1" s="4" t="s">
        <v>12</v>
      </c>
      <c r="K1" s="4" t="s">
        <v>12</v>
      </c>
    </row>
    <row r="2">
      <c r="A2" s="33">
        <v>0.3817709513</v>
      </c>
      <c r="B2" s="5">
        <v>1.132</v>
      </c>
      <c r="C2" s="78" t="s">
        <v>154</v>
      </c>
      <c r="D2" s="80">
        <v>0.8837948005694187</v>
      </c>
      <c r="H2" s="9">
        <v>0.07284805489</v>
      </c>
      <c r="I2" s="5">
        <v>0.6725</v>
      </c>
      <c r="J2" s="78" t="s">
        <v>109</v>
      </c>
      <c r="K2" s="80">
        <f>CORREL('CMRO2 Correlations Intermediate'!$J$2:$J$5,'CMRO2 Correlations Intermediate'!M2:M5)</f>
        <v>-0.7586720795</v>
      </c>
    </row>
    <row r="3">
      <c r="A3" s="33">
        <v>0.1528623271</v>
      </c>
      <c r="B3" s="5">
        <v>0.9305</v>
      </c>
      <c r="C3" s="81" t="s">
        <v>110</v>
      </c>
      <c r="D3" s="83">
        <v>5.0</v>
      </c>
      <c r="H3" s="13">
        <v>0.1297215452</v>
      </c>
      <c r="I3" s="5">
        <v>0.9929</v>
      </c>
      <c r="J3" s="81" t="s">
        <v>110</v>
      </c>
      <c r="K3" s="83">
        <v>4.0</v>
      </c>
    </row>
    <row r="4">
      <c r="A4" s="33">
        <v>0.07810722959</v>
      </c>
      <c r="B4" s="5">
        <v>0.7427</v>
      </c>
      <c r="C4" s="82" t="s">
        <v>111</v>
      </c>
      <c r="D4" s="80">
        <v>3.0</v>
      </c>
      <c r="H4" s="9">
        <v>0.09591103462</v>
      </c>
      <c r="I4" s="5">
        <v>0.8292</v>
      </c>
      <c r="J4" s="82" t="s">
        <v>111</v>
      </c>
      <c r="K4" s="80">
        <f>K3-2</f>
        <v>2</v>
      </c>
    </row>
    <row r="5">
      <c r="A5" s="33">
        <v>0.2701062449</v>
      </c>
      <c r="B5" s="5">
        <v>0.8676</v>
      </c>
      <c r="C5" s="82" t="s">
        <v>112</v>
      </c>
      <c r="D5" s="80">
        <v>3.271767940337487</v>
      </c>
      <c r="H5" s="9">
        <v>0.08120153757</v>
      </c>
      <c r="I5" s="5">
        <v>0.7154</v>
      </c>
      <c r="J5" s="82" t="s">
        <v>112</v>
      </c>
      <c r="K5" s="80">
        <f>(ABS(K2)*SQRT(K3-2))/(SQRT(1-ABS(K2)^2))</f>
        <v>1.646921426</v>
      </c>
    </row>
    <row r="6">
      <c r="A6" s="33">
        <v>0.1120461404</v>
      </c>
      <c r="B6" s="5">
        <v>0.7401</v>
      </c>
      <c r="C6" s="82" t="s">
        <v>113</v>
      </c>
      <c r="D6" s="80">
        <v>0.04671469817528173</v>
      </c>
      <c r="J6" s="82" t="s">
        <v>113</v>
      </c>
      <c r="K6" s="80">
        <f>TDIST(K5,K4,2)</f>
        <v>0.2413279205</v>
      </c>
    </row>
    <row r="27">
      <c r="A27" s="18" t="s">
        <v>43</v>
      </c>
      <c r="B27" s="33">
        <v>0.3817709513</v>
      </c>
      <c r="C27" s="5">
        <v>1.066</v>
      </c>
      <c r="D27" s="5">
        <v>1.206</v>
      </c>
      <c r="E27" s="5">
        <v>1.418</v>
      </c>
      <c r="H27" s="3" t="s">
        <v>2</v>
      </c>
      <c r="I27" s="1" t="s">
        <v>3</v>
      </c>
      <c r="J27" s="4" t="s">
        <v>21</v>
      </c>
      <c r="K27" s="1" t="s">
        <v>4</v>
      </c>
      <c r="M27" s="85" t="s">
        <v>21</v>
      </c>
      <c r="N27" s="85" t="s">
        <v>21</v>
      </c>
    </row>
    <row r="28">
      <c r="A28" s="15" t="s">
        <v>44</v>
      </c>
      <c r="B28" s="33">
        <v>0.1528623271</v>
      </c>
      <c r="C28" s="5">
        <v>0.8795</v>
      </c>
      <c r="D28" s="5">
        <v>0.9745</v>
      </c>
      <c r="E28" s="5">
        <v>1.006</v>
      </c>
      <c r="H28" s="18" t="s">
        <v>43</v>
      </c>
      <c r="I28" s="19">
        <v>0.08076899952</v>
      </c>
      <c r="J28" s="5">
        <v>12.07</v>
      </c>
      <c r="K28" s="9">
        <v>0.2593095221</v>
      </c>
      <c r="L28" s="78" t="s">
        <v>109</v>
      </c>
      <c r="M28" s="80">
        <v>0.9394749063222178</v>
      </c>
      <c r="N28" s="80">
        <v>-0.8397258630061916</v>
      </c>
    </row>
    <row r="29">
      <c r="A29" s="21" t="s">
        <v>45</v>
      </c>
      <c r="B29" s="33">
        <v>0.07810722959</v>
      </c>
      <c r="C29" s="5">
        <v>0.8738</v>
      </c>
      <c r="D29" s="5">
        <v>0.8532</v>
      </c>
      <c r="E29" s="5">
        <v>0.8854</v>
      </c>
      <c r="H29" s="15" t="s">
        <v>44</v>
      </c>
      <c r="I29" s="9">
        <v>0.1442822981</v>
      </c>
      <c r="J29" s="5">
        <v>17.19</v>
      </c>
      <c r="K29" s="9">
        <v>0.1480523765</v>
      </c>
      <c r="L29" s="81" t="s">
        <v>110</v>
      </c>
      <c r="M29" s="83">
        <v>5.0</v>
      </c>
      <c r="N29" s="83">
        <v>5.0</v>
      </c>
    </row>
    <row r="30">
      <c r="A30" s="23" t="s">
        <v>46</v>
      </c>
      <c r="B30" s="33">
        <v>0.2701062449</v>
      </c>
      <c r="C30" s="5">
        <v>0.9084</v>
      </c>
      <c r="D30" s="5">
        <v>0.9797</v>
      </c>
      <c r="E30" s="5">
        <v>1.034</v>
      </c>
      <c r="H30" s="21" t="s">
        <v>45</v>
      </c>
      <c r="I30" s="9">
        <v>0.1358880484</v>
      </c>
      <c r="J30" s="5">
        <v>18.86</v>
      </c>
      <c r="K30" s="9">
        <v>0.08782000904</v>
      </c>
      <c r="L30" s="82" t="s">
        <v>111</v>
      </c>
      <c r="M30" s="80">
        <v>3.0</v>
      </c>
      <c r="N30" s="80">
        <v>3.0</v>
      </c>
    </row>
    <row r="31">
      <c r="A31" s="21" t="s">
        <v>47</v>
      </c>
      <c r="B31" s="33">
        <v>0.1120461404</v>
      </c>
      <c r="C31" s="5">
        <v>0.8155</v>
      </c>
      <c r="D31" s="5">
        <v>0.8124</v>
      </c>
      <c r="E31" s="5">
        <v>0.8359</v>
      </c>
      <c r="H31" s="23" t="s">
        <v>46</v>
      </c>
      <c r="I31" s="9">
        <v>0.05762885019</v>
      </c>
      <c r="J31" s="5">
        <v>10.37</v>
      </c>
      <c r="K31" s="9">
        <v>0.1946413328</v>
      </c>
      <c r="L31" s="82" t="s">
        <v>112</v>
      </c>
      <c r="M31" s="80">
        <v>4.749369885892168</v>
      </c>
      <c r="N31" s="80">
        <v>2.6784890565762574</v>
      </c>
    </row>
    <row r="32">
      <c r="C32" s="85" t="s">
        <v>6</v>
      </c>
      <c r="D32" s="85" t="s">
        <v>9</v>
      </c>
      <c r="E32" s="85" t="s">
        <v>12</v>
      </c>
      <c r="H32" s="21" t="s">
        <v>47</v>
      </c>
      <c r="I32" s="9">
        <v>0.1076623659</v>
      </c>
      <c r="J32" s="5">
        <v>13.01</v>
      </c>
      <c r="K32" s="9">
        <v>0.1921133945</v>
      </c>
      <c r="L32" s="82" t="s">
        <v>113</v>
      </c>
      <c r="M32" s="80">
        <v>0.017711463089518542</v>
      </c>
      <c r="N32" s="80">
        <v>0.07514540863985064</v>
      </c>
    </row>
    <row r="33">
      <c r="B33" s="78" t="s">
        <v>109</v>
      </c>
      <c r="C33" s="80">
        <v>0.8982094958003997</v>
      </c>
      <c r="D33" s="80">
        <v>0.929209895018384</v>
      </c>
      <c r="E33" s="80">
        <v>0.9300856313764005</v>
      </c>
    </row>
    <row r="34">
      <c r="B34" s="81" t="s">
        <v>110</v>
      </c>
      <c r="C34" s="83">
        <v>5.0</v>
      </c>
      <c r="D34" s="83">
        <v>5.0</v>
      </c>
      <c r="E34" s="83">
        <v>5.0</v>
      </c>
    </row>
    <row r="35">
      <c r="B35" s="82" t="s">
        <v>111</v>
      </c>
      <c r="C35" s="80">
        <v>3.0</v>
      </c>
      <c r="D35" s="80">
        <v>3.0</v>
      </c>
      <c r="E35" s="80">
        <v>3.0</v>
      </c>
    </row>
    <row r="36">
      <c r="B36" s="82" t="s">
        <v>112</v>
      </c>
      <c r="C36" s="80">
        <v>3.539260798886398</v>
      </c>
      <c r="D36" s="80">
        <v>4.355103039697222</v>
      </c>
      <c r="E36" s="80">
        <v>4.385428691992869</v>
      </c>
    </row>
    <row r="37">
      <c r="B37" s="82" t="s">
        <v>113</v>
      </c>
      <c r="C37" s="80">
        <v>0.03838398882802063</v>
      </c>
      <c r="D37" s="80">
        <v>0.02236797125982748</v>
      </c>
      <c r="E37" s="80">
        <v>0.02195714261064019</v>
      </c>
    </row>
    <row r="55">
      <c r="J55" s="3" t="s">
        <v>2</v>
      </c>
      <c r="K55" s="1" t="s">
        <v>4</v>
      </c>
      <c r="L55" s="85" t="s">
        <v>21</v>
      </c>
      <c r="N55" s="85"/>
    </row>
    <row r="56">
      <c r="J56" s="18" t="s">
        <v>43</v>
      </c>
      <c r="K56" s="9">
        <v>0.2482931427</v>
      </c>
      <c r="L56" s="5">
        <v>12.07</v>
      </c>
      <c r="M56" s="78" t="s">
        <v>114</v>
      </c>
      <c r="N56" s="80">
        <v>-0.9359092646775954</v>
      </c>
    </row>
    <row r="57">
      <c r="J57" s="15" t="s">
        <v>44</v>
      </c>
      <c r="K57" s="9">
        <v>0.1312027248</v>
      </c>
      <c r="L57" s="5">
        <v>17.19</v>
      </c>
      <c r="M57" s="81" t="s">
        <v>110</v>
      </c>
      <c r="N57" s="83">
        <v>5.0</v>
      </c>
    </row>
    <row r="58">
      <c r="J58" s="21" t="s">
        <v>45</v>
      </c>
      <c r="K58" s="9">
        <v>0.08540091132</v>
      </c>
      <c r="L58" s="5">
        <v>18.86</v>
      </c>
      <c r="M58" s="82" t="s">
        <v>111</v>
      </c>
      <c r="N58" s="80">
        <v>3.0</v>
      </c>
    </row>
    <row r="59">
      <c r="J59" s="23" t="s">
        <v>46</v>
      </c>
      <c r="K59" s="9">
        <v>0.2172027816</v>
      </c>
      <c r="L59" s="5">
        <v>10.37</v>
      </c>
      <c r="M59" s="82" t="s">
        <v>112</v>
      </c>
      <c r="N59" s="80">
        <v>4.602080885593631</v>
      </c>
    </row>
    <row r="60">
      <c r="H60" s="85" t="s">
        <v>9</v>
      </c>
      <c r="J60" s="21" t="s">
        <v>47</v>
      </c>
      <c r="K60" s="9">
        <v>0.2195321459</v>
      </c>
      <c r="L60" s="5">
        <v>13.01</v>
      </c>
      <c r="M60" s="82" t="s">
        <v>113</v>
      </c>
      <c r="N60" s="80">
        <v>0.019288878272380572</v>
      </c>
    </row>
    <row r="61">
      <c r="G61" s="78" t="s">
        <v>109</v>
      </c>
      <c r="H61" s="80">
        <v>0.929209895018384</v>
      </c>
    </row>
    <row r="62">
      <c r="G62" s="81" t="s">
        <v>110</v>
      </c>
      <c r="H62" s="83">
        <v>5.0</v>
      </c>
    </row>
    <row r="63">
      <c r="G63" s="82" t="s">
        <v>111</v>
      </c>
      <c r="H63" s="80">
        <v>3.0</v>
      </c>
    </row>
    <row r="64">
      <c r="G64" s="82" t="s">
        <v>112</v>
      </c>
      <c r="H64" s="80">
        <v>4.355103039697222</v>
      </c>
    </row>
    <row r="65">
      <c r="G65" s="82" t="s">
        <v>113</v>
      </c>
      <c r="H65" s="80">
        <v>0.02236797125982748</v>
      </c>
    </row>
    <row r="78">
      <c r="H78" s="85" t="s">
        <v>12</v>
      </c>
    </row>
    <row r="79">
      <c r="G79" s="78" t="s">
        <v>109</v>
      </c>
      <c r="H79" s="80">
        <v>0.9300856313764005</v>
      </c>
    </row>
    <row r="80">
      <c r="G80" s="81" t="s">
        <v>110</v>
      </c>
      <c r="H80" s="83">
        <v>5.0</v>
      </c>
    </row>
    <row r="81">
      <c r="G81" s="82" t="s">
        <v>111</v>
      </c>
      <c r="H81" s="80">
        <v>3.0</v>
      </c>
    </row>
    <row r="82">
      <c r="G82" s="82" t="s">
        <v>112</v>
      </c>
      <c r="H82" s="80">
        <v>4.385428691992869</v>
      </c>
    </row>
    <row r="83">
      <c r="G83" s="82" t="s">
        <v>113</v>
      </c>
      <c r="H83" s="80">
        <v>0.02195714261064019</v>
      </c>
    </row>
  </sheetData>
  <conditionalFormatting sqref="K6 M32:N32 C37:E37 K38 M55 N60 J61 H65 M66 H83">
    <cfRule type="cellIs" dxfId="0" priority="1" operator="lessThan">
      <formula>0.05</formula>
    </cfRule>
  </conditionalFormatting>
  <conditionalFormatting sqref="K6 M32:N32 C37:E37 K38 M55 N60 J61 H65 M66 H83">
    <cfRule type="cellIs" dxfId="2" priority="2" operator="lessThan">
      <formula>0.1</formula>
    </cfRule>
  </conditionalFormatting>
  <conditionalFormatting sqref="K2 M28:N28 C33:E33 K34 N56 J57 L57 H61 M62 H79">
    <cfRule type="cellIs" dxfId="1" priority="3" operator="between">
      <formula>0.5</formula>
      <formula>0.7</formula>
    </cfRule>
  </conditionalFormatting>
  <conditionalFormatting sqref="K2 M28:N28 C33:E33 K34 N56 J57 L57 H61 M62 H79">
    <cfRule type="cellIs" dxfId="1" priority="4" operator="between">
      <formula>-0.5</formula>
      <formula>-0.7</formula>
    </cfRule>
  </conditionalFormatting>
  <conditionalFormatting sqref="K2 M28:N28 C33:E33 K34 N56 J57 L57 H61 M62 H79">
    <cfRule type="cellIs" dxfId="0" priority="5" operator="greaterThan">
      <formula>0.7</formula>
    </cfRule>
  </conditionalFormatting>
  <conditionalFormatting sqref="K2 M28:N28 C33:E33 K34 N56 J57 L57 H61 M62 H79">
    <cfRule type="cellIs" dxfId="0" priority="6" operator="lessThan">
      <formula>-0.7</formula>
    </cfRule>
  </conditionalFormatting>
  <conditionalFormatting sqref="D6">
    <cfRule type="cellIs" dxfId="0" priority="7" operator="lessThan">
      <formula>0.05</formula>
    </cfRule>
  </conditionalFormatting>
  <conditionalFormatting sqref="D2">
    <cfRule type="cellIs" dxfId="1" priority="8" operator="between">
      <formula>0.5</formula>
      <formula>0.7</formula>
    </cfRule>
  </conditionalFormatting>
  <conditionalFormatting sqref="D2">
    <cfRule type="cellIs" dxfId="1" priority="9" operator="between">
      <formula>-0.5</formula>
      <formula>-0.7</formula>
    </cfRule>
  </conditionalFormatting>
  <conditionalFormatting sqref="D6">
    <cfRule type="cellIs" dxfId="2" priority="10" operator="lessThan">
      <formula>0.1</formula>
    </cfRule>
  </conditionalFormatting>
  <conditionalFormatting sqref="D2">
    <cfRule type="cellIs" dxfId="0" priority="11" operator="greaterThan">
      <formula>0.7</formula>
    </cfRule>
  </conditionalFormatting>
  <conditionalFormatting sqref="D2">
    <cfRule type="cellIs" dxfId="0" priority="12" operator="lessThan">
      <formula>-0.7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1" t="s">
        <v>3</v>
      </c>
      <c r="C1" s="4" t="s">
        <v>5</v>
      </c>
      <c r="D1" s="4" t="s">
        <v>8</v>
      </c>
      <c r="E1" s="4" t="s">
        <v>11</v>
      </c>
      <c r="F1" s="4" t="s">
        <v>14</v>
      </c>
      <c r="G1" s="4" t="s">
        <v>17</v>
      </c>
    </row>
    <row r="2">
      <c r="A2" s="15" t="s">
        <v>41</v>
      </c>
      <c r="B2" s="9">
        <v>3.537674671</v>
      </c>
      <c r="C2" s="5">
        <v>0.8186</v>
      </c>
      <c r="D2" s="5">
        <v>0.7306</v>
      </c>
      <c r="E2" s="5">
        <v>0.7223</v>
      </c>
      <c r="F2" s="5">
        <v>1.273</v>
      </c>
      <c r="G2" s="5">
        <v>1.744</v>
      </c>
    </row>
    <row r="3">
      <c r="A3" s="15" t="s">
        <v>40</v>
      </c>
      <c r="B3" s="9">
        <v>0.4356578628</v>
      </c>
      <c r="C3" s="5">
        <v>1.183</v>
      </c>
      <c r="D3" s="5">
        <v>1.334</v>
      </c>
      <c r="E3" s="5">
        <v>1.279</v>
      </c>
      <c r="F3" s="5">
        <v>0.9208</v>
      </c>
      <c r="G3" s="5">
        <v>1.205</v>
      </c>
    </row>
    <row r="4">
      <c r="A4" s="15" t="s">
        <v>44</v>
      </c>
      <c r="B4" s="9">
        <v>0.3346569557</v>
      </c>
      <c r="C4" s="5">
        <v>0.8718</v>
      </c>
      <c r="D4" s="5">
        <v>0.9305</v>
      </c>
      <c r="E4" s="5">
        <v>0.9432</v>
      </c>
      <c r="F4" s="5">
        <v>1.71</v>
      </c>
      <c r="G4" s="5">
        <v>2.097</v>
      </c>
    </row>
    <row r="5">
      <c r="A5" s="23" t="s">
        <v>46</v>
      </c>
      <c r="B5" s="9">
        <v>0.8711617856</v>
      </c>
      <c r="C5" s="5">
        <v>0.8085</v>
      </c>
      <c r="D5" s="5">
        <v>0.8676</v>
      </c>
      <c r="E5" s="5">
        <v>0.8906</v>
      </c>
      <c r="F5" s="5">
        <v>1.063</v>
      </c>
      <c r="G5" s="5">
        <v>1.43</v>
      </c>
    </row>
    <row r="8">
      <c r="A8" s="78" t="s">
        <v>109</v>
      </c>
      <c r="B8" s="79"/>
      <c r="C8" s="80">
        <f t="shared" ref="C8:G8" si="1">CORREL($B$2:$B$5,C2:C5)</f>
        <v>-0.4473291117</v>
      </c>
      <c r="D8" s="80">
        <f t="shared" si="1"/>
        <v>-0.6526082451</v>
      </c>
      <c r="E8" s="80">
        <f t="shared" si="1"/>
        <v>-0.7189885765</v>
      </c>
      <c r="F8" s="80">
        <f t="shared" si="1"/>
        <v>-0.01794382267</v>
      </c>
      <c r="G8" s="80">
        <f t="shared" si="1"/>
        <v>0.1460613018</v>
      </c>
    </row>
    <row r="9">
      <c r="A9" s="81" t="s">
        <v>110</v>
      </c>
      <c r="B9" s="82"/>
      <c r="C9" s="80">
        <f t="shared" ref="C9:G9" si="2">count(C2:C5)</f>
        <v>4</v>
      </c>
      <c r="D9" s="80">
        <f t="shared" si="2"/>
        <v>4</v>
      </c>
      <c r="E9" s="80">
        <f t="shared" si="2"/>
        <v>4</v>
      </c>
      <c r="F9" s="80">
        <f t="shared" si="2"/>
        <v>4</v>
      </c>
      <c r="G9" s="80">
        <f t="shared" si="2"/>
        <v>4</v>
      </c>
    </row>
    <row r="10">
      <c r="A10" s="82" t="s">
        <v>111</v>
      </c>
      <c r="B10" s="82"/>
      <c r="C10" s="80">
        <f t="shared" ref="C10:G10" si="3">C9-2</f>
        <v>2</v>
      </c>
      <c r="D10" s="80">
        <f t="shared" si="3"/>
        <v>2</v>
      </c>
      <c r="E10" s="80">
        <f t="shared" si="3"/>
        <v>2</v>
      </c>
      <c r="F10" s="80">
        <f t="shared" si="3"/>
        <v>2</v>
      </c>
      <c r="G10" s="80">
        <f t="shared" si="3"/>
        <v>2</v>
      </c>
    </row>
    <row r="11">
      <c r="A11" s="82" t="s">
        <v>112</v>
      </c>
      <c r="B11" s="82"/>
      <c r="C11" s="80">
        <f t="shared" ref="C11:G11" si="4">(ABS(C8)*SQRT(C9-2))/(SQRT(1-ABS(C8)^2))</f>
        <v>0.7073351123</v>
      </c>
      <c r="D11" s="80">
        <f t="shared" si="4"/>
        <v>1.218071672</v>
      </c>
      <c r="E11" s="80">
        <f t="shared" si="4"/>
        <v>1.462980392</v>
      </c>
      <c r="F11" s="80">
        <f t="shared" si="4"/>
        <v>0.02538048372</v>
      </c>
      <c r="G11" s="80">
        <f t="shared" si="4"/>
        <v>0.2088011533</v>
      </c>
    </row>
    <row r="12">
      <c r="A12" s="82" t="s">
        <v>113</v>
      </c>
      <c r="B12" s="82"/>
      <c r="C12" s="80">
        <f t="shared" ref="C12:G12" si="5">TDIST(C11,C10,2)</f>
        <v>0.5526708883</v>
      </c>
      <c r="D12" s="87">
        <f t="shared" si="5"/>
        <v>0.3473917549</v>
      </c>
      <c r="E12" s="80">
        <f t="shared" si="5"/>
        <v>0.2810114235</v>
      </c>
      <c r="F12" s="87">
        <f t="shared" si="5"/>
        <v>0.9820561773</v>
      </c>
      <c r="G12" s="80">
        <f t="shared" si="5"/>
        <v>0.8539386982</v>
      </c>
    </row>
    <row r="14">
      <c r="A14" s="3" t="s">
        <v>2</v>
      </c>
      <c r="B14" s="1" t="s">
        <v>155</v>
      </c>
      <c r="C14" s="4" t="s">
        <v>5</v>
      </c>
      <c r="D14" s="4" t="s">
        <v>8</v>
      </c>
      <c r="E14" s="4" t="s">
        <v>11</v>
      </c>
      <c r="F14" s="4" t="s">
        <v>14</v>
      </c>
      <c r="G14" s="4" t="s">
        <v>17</v>
      </c>
    </row>
    <row r="15">
      <c r="A15" s="15" t="s">
        <v>41</v>
      </c>
      <c r="B15" s="9">
        <v>2.063054299</v>
      </c>
      <c r="C15" s="5">
        <v>0.8186</v>
      </c>
      <c r="D15" s="5">
        <v>0.7306</v>
      </c>
      <c r="E15" s="5">
        <v>0.7223</v>
      </c>
      <c r="F15" s="5">
        <v>1.273</v>
      </c>
      <c r="G15" s="5">
        <v>1.744</v>
      </c>
    </row>
    <row r="16">
      <c r="A16" s="15" t="s">
        <v>40</v>
      </c>
      <c r="B16" s="9">
        <v>0.246560548</v>
      </c>
      <c r="C16" s="5">
        <v>1.183</v>
      </c>
      <c r="D16" s="5">
        <v>1.334</v>
      </c>
      <c r="E16" s="5">
        <v>1.279</v>
      </c>
      <c r="F16" s="5">
        <v>0.9208</v>
      </c>
      <c r="G16" s="5">
        <v>1.205</v>
      </c>
    </row>
    <row r="17">
      <c r="A17" s="15" t="s">
        <v>44</v>
      </c>
      <c r="B17" s="9">
        <v>0.1944148884</v>
      </c>
      <c r="C17" s="5">
        <v>0.8718</v>
      </c>
      <c r="D17" s="5">
        <v>0.9305</v>
      </c>
      <c r="E17" s="5">
        <v>0.9432</v>
      </c>
      <c r="F17" s="5">
        <v>1.71</v>
      </c>
      <c r="G17" s="5">
        <v>2.097</v>
      </c>
    </row>
    <row r="18">
      <c r="A18" s="23" t="s">
        <v>46</v>
      </c>
      <c r="B18" s="9">
        <v>0.885809315</v>
      </c>
      <c r="C18" s="5">
        <v>0.8085</v>
      </c>
      <c r="D18" s="5">
        <v>0.8676</v>
      </c>
      <c r="E18" s="5">
        <v>0.8906</v>
      </c>
      <c r="F18" s="5">
        <v>1.063</v>
      </c>
      <c r="G18" s="5">
        <v>1.43</v>
      </c>
    </row>
    <row r="21">
      <c r="A21" s="78" t="s">
        <v>156</v>
      </c>
      <c r="B21" s="79"/>
      <c r="C21" s="115">
        <f t="shared" ref="C21:G21" si="6">CORREL($B15:$B$18,C15:C18)</f>
        <v>-0.5498767899</v>
      </c>
      <c r="D21" s="115">
        <f t="shared" si="6"/>
        <v>-0.7213927173</v>
      </c>
      <c r="E21" s="115">
        <f t="shared" si="6"/>
        <v>-0.776207848</v>
      </c>
      <c r="F21" s="80">
        <f t="shared" si="6"/>
        <v>-0.09116112358</v>
      </c>
      <c r="G21" s="80">
        <f t="shared" si="6"/>
        <v>0.08040705285</v>
      </c>
    </row>
    <row r="22">
      <c r="A22" s="81" t="s">
        <v>110</v>
      </c>
      <c r="B22" s="82"/>
      <c r="C22" s="80">
        <f t="shared" ref="C22:G22" si="7">count(C15:C18)</f>
        <v>4</v>
      </c>
      <c r="D22" s="80">
        <f t="shared" si="7"/>
        <v>4</v>
      </c>
      <c r="E22" s="80">
        <f t="shared" si="7"/>
        <v>4</v>
      </c>
      <c r="F22" s="80">
        <f t="shared" si="7"/>
        <v>4</v>
      </c>
      <c r="G22" s="80">
        <f t="shared" si="7"/>
        <v>4</v>
      </c>
    </row>
    <row r="23">
      <c r="A23" s="82" t="s">
        <v>111</v>
      </c>
      <c r="B23" s="82"/>
      <c r="C23" s="80">
        <f t="shared" ref="C23:G23" si="8">C22-2</f>
        <v>2</v>
      </c>
      <c r="D23" s="80">
        <f t="shared" si="8"/>
        <v>2</v>
      </c>
      <c r="E23" s="80">
        <f t="shared" si="8"/>
        <v>2</v>
      </c>
      <c r="F23" s="80">
        <f t="shared" si="8"/>
        <v>2</v>
      </c>
      <c r="G23" s="80">
        <f t="shared" si="8"/>
        <v>2</v>
      </c>
    </row>
    <row r="24">
      <c r="A24" s="82" t="s">
        <v>112</v>
      </c>
      <c r="B24" s="82"/>
      <c r="C24" s="80">
        <f t="shared" ref="C24:G24" si="9">(ABS(C21)*SQRT(C22-2))/(SQRT(1-ABS(C21)^2))</f>
        <v>0.9310351885</v>
      </c>
      <c r="D24" s="80">
        <f t="shared" si="9"/>
        <v>1.473162104</v>
      </c>
      <c r="E24" s="80">
        <f t="shared" si="9"/>
        <v>1.741099973</v>
      </c>
      <c r="F24" s="80">
        <f t="shared" si="9"/>
        <v>0.12946035</v>
      </c>
      <c r="G24" s="80">
        <f t="shared" si="9"/>
        <v>0.1140821299</v>
      </c>
    </row>
    <row r="25">
      <c r="A25" s="82" t="s">
        <v>113</v>
      </c>
      <c r="B25" s="82"/>
      <c r="C25" s="80">
        <f t="shared" ref="C25:G25" si="10">TDIST(C24,C23,2)</f>
        <v>0.4501232101</v>
      </c>
      <c r="D25" s="80">
        <f t="shared" si="10"/>
        <v>0.2786072827</v>
      </c>
      <c r="E25" s="80">
        <f t="shared" si="10"/>
        <v>0.223792152</v>
      </c>
      <c r="F25" s="87">
        <f t="shared" si="10"/>
        <v>0.9088388764</v>
      </c>
      <c r="G25" s="80">
        <f t="shared" si="10"/>
        <v>0.9195929471</v>
      </c>
    </row>
    <row r="27">
      <c r="A27" s="3" t="s">
        <v>2</v>
      </c>
      <c r="B27" s="1" t="s">
        <v>157</v>
      </c>
      <c r="C27" s="4" t="s">
        <v>5</v>
      </c>
      <c r="D27" s="4" t="s">
        <v>8</v>
      </c>
      <c r="E27" s="4" t="s">
        <v>11</v>
      </c>
      <c r="F27" s="4" t="s">
        <v>14</v>
      </c>
      <c r="G27" s="4" t="s">
        <v>17</v>
      </c>
    </row>
    <row r="28">
      <c r="A28" s="15" t="s">
        <v>41</v>
      </c>
      <c r="B28" s="116">
        <v>2.964197531</v>
      </c>
      <c r="C28" s="5">
        <v>0.8186</v>
      </c>
      <c r="D28" s="5">
        <v>0.7306</v>
      </c>
      <c r="E28" s="5">
        <v>0.7223</v>
      </c>
      <c r="F28" s="5">
        <v>1.273</v>
      </c>
      <c r="G28" s="5">
        <v>1.744</v>
      </c>
    </row>
    <row r="29">
      <c r="A29" s="15" t="s">
        <v>40</v>
      </c>
      <c r="B29" s="116">
        <v>0.1042006434</v>
      </c>
      <c r="C29" s="5">
        <v>1.183</v>
      </c>
      <c r="D29" s="5">
        <v>1.334</v>
      </c>
      <c r="E29" s="5">
        <v>1.279</v>
      </c>
      <c r="F29" s="5">
        <v>0.9208</v>
      </c>
      <c r="G29" s="5">
        <v>1.205</v>
      </c>
    </row>
    <row r="30">
      <c r="A30" s="15" t="s">
        <v>44</v>
      </c>
      <c r="B30" s="116">
        <v>0.335705552</v>
      </c>
      <c r="C30" s="5">
        <v>0.8718</v>
      </c>
      <c r="D30" s="5">
        <v>0.9305</v>
      </c>
      <c r="E30" s="5">
        <v>0.9432</v>
      </c>
      <c r="F30" s="5">
        <v>1.71</v>
      </c>
      <c r="G30" s="5">
        <v>2.097</v>
      </c>
    </row>
    <row r="31">
      <c r="A31" s="23" t="s">
        <v>46</v>
      </c>
      <c r="B31" s="116">
        <v>0.2862313588</v>
      </c>
      <c r="C31" s="5">
        <v>0.8085</v>
      </c>
      <c r="D31" s="5">
        <v>0.8676</v>
      </c>
      <c r="E31" s="5">
        <v>0.8906</v>
      </c>
      <c r="F31" s="5">
        <v>1.063</v>
      </c>
      <c r="G31" s="5">
        <v>1.43</v>
      </c>
    </row>
    <row r="33">
      <c r="A33" s="78" t="s">
        <v>114</v>
      </c>
      <c r="B33" s="79"/>
      <c r="C33" s="80">
        <f t="shared" ref="C33:G33" si="11">CORREL($B$28:$B31,C28:C31)</f>
        <v>-0.4452267223</v>
      </c>
      <c r="D33" s="115">
        <f t="shared" si="11"/>
        <v>-0.6576701632</v>
      </c>
      <c r="E33" s="115">
        <f t="shared" si="11"/>
        <v>-0.7246827174</v>
      </c>
      <c r="F33" s="80">
        <f t="shared" si="11"/>
        <v>0.1174107809</v>
      </c>
      <c r="G33" s="80">
        <f t="shared" si="11"/>
        <v>0.2731783497</v>
      </c>
    </row>
    <row r="34">
      <c r="A34" s="81" t="s">
        <v>110</v>
      </c>
      <c r="B34" s="82"/>
      <c r="C34" s="80">
        <f t="shared" ref="C34:G34" si="12">count(C28:C31)</f>
        <v>4</v>
      </c>
      <c r="D34" s="80">
        <f t="shared" si="12"/>
        <v>4</v>
      </c>
      <c r="E34" s="80">
        <f t="shared" si="12"/>
        <v>4</v>
      </c>
      <c r="F34" s="80">
        <f t="shared" si="12"/>
        <v>4</v>
      </c>
      <c r="G34" s="80">
        <f t="shared" si="12"/>
        <v>4</v>
      </c>
    </row>
    <row r="35">
      <c r="A35" s="82" t="s">
        <v>111</v>
      </c>
      <c r="B35" s="82"/>
      <c r="C35" s="80">
        <f t="shared" ref="C35:G35" si="13">C34-2</f>
        <v>2</v>
      </c>
      <c r="D35" s="80">
        <f t="shared" si="13"/>
        <v>2</v>
      </c>
      <c r="E35" s="80">
        <f t="shared" si="13"/>
        <v>2</v>
      </c>
      <c r="F35" s="80">
        <f t="shared" si="13"/>
        <v>2</v>
      </c>
      <c r="G35" s="80">
        <f t="shared" si="13"/>
        <v>2</v>
      </c>
    </row>
    <row r="36">
      <c r="A36" s="82" t="s">
        <v>112</v>
      </c>
      <c r="B36" s="82"/>
      <c r="C36" s="80">
        <f t="shared" ref="C36:G36" si="14">(ABS(C33)*SQRT(C34-2))/(SQRT(1-ABS(C33)^2))</f>
        <v>0.7031863989</v>
      </c>
      <c r="D36" s="80">
        <f t="shared" si="14"/>
        <v>1.234672288</v>
      </c>
      <c r="E36" s="80">
        <f t="shared" si="14"/>
        <v>1.487275963</v>
      </c>
      <c r="F36" s="80">
        <f t="shared" si="14"/>
        <v>0.167200371</v>
      </c>
      <c r="G36" s="80">
        <f t="shared" si="14"/>
        <v>0.4016083417</v>
      </c>
    </row>
    <row r="37">
      <c r="A37" s="82" t="s">
        <v>113</v>
      </c>
      <c r="B37" s="82"/>
      <c r="C37" s="80">
        <f t="shared" ref="C37:G37" si="15">TDIST(C36,C35,2)</f>
        <v>0.5547732777</v>
      </c>
      <c r="D37" s="87">
        <f t="shared" si="15"/>
        <v>0.3423298368</v>
      </c>
      <c r="E37" s="80">
        <f t="shared" si="15"/>
        <v>0.2753172826</v>
      </c>
      <c r="F37" s="87">
        <f t="shared" si="15"/>
        <v>0.8825892191</v>
      </c>
      <c r="G37" s="80">
        <f t="shared" si="15"/>
        <v>0.7268216503</v>
      </c>
    </row>
  </sheetData>
  <mergeCells count="3">
    <mergeCell ref="A8:B8"/>
    <mergeCell ref="A21:B21"/>
    <mergeCell ref="A33:B33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88"/>
  </cols>
  <sheetData>
    <row r="1">
      <c r="A1" s="3" t="s">
        <v>2</v>
      </c>
      <c r="B1" s="1" t="s">
        <v>3</v>
      </c>
      <c r="C1" s="4" t="s">
        <v>6</v>
      </c>
      <c r="D1" s="4" t="s">
        <v>9</v>
      </c>
      <c r="E1" s="4" t="s">
        <v>12</v>
      </c>
      <c r="F1" s="4" t="s">
        <v>15</v>
      </c>
      <c r="G1" s="4" t="s">
        <v>18</v>
      </c>
    </row>
    <row r="2">
      <c r="A2" s="15" t="s">
        <v>41</v>
      </c>
      <c r="B2" s="9">
        <v>3.537674671</v>
      </c>
      <c r="C2" s="5">
        <v>0.856</v>
      </c>
      <c r="D2" s="5">
        <v>0.7369</v>
      </c>
      <c r="E2" s="5">
        <v>0.7154</v>
      </c>
      <c r="F2" s="5">
        <v>1.052</v>
      </c>
      <c r="G2" s="5">
        <v>1.188</v>
      </c>
    </row>
    <row r="3">
      <c r="A3" s="15" t="s">
        <v>40</v>
      </c>
      <c r="B3" s="9">
        <v>0.4356578628</v>
      </c>
      <c r="C3" s="5">
        <v>0.9722</v>
      </c>
      <c r="D3" s="5">
        <v>0.9113</v>
      </c>
      <c r="E3" s="5">
        <v>0.8292</v>
      </c>
      <c r="F3" s="5">
        <v>0.688</v>
      </c>
      <c r="G3" s="5">
        <v>0.7082</v>
      </c>
    </row>
    <row r="4">
      <c r="A4" s="15" t="s">
        <v>44</v>
      </c>
      <c r="B4" s="9">
        <v>0.3346569557</v>
      </c>
      <c r="C4" s="5">
        <v>0.8795</v>
      </c>
      <c r="D4" s="5">
        <v>0.9745</v>
      </c>
      <c r="E4" s="5">
        <v>1.006</v>
      </c>
      <c r="F4" s="5">
        <v>1.669</v>
      </c>
      <c r="G4" s="5">
        <v>1.845</v>
      </c>
    </row>
    <row r="5">
      <c r="A5" s="23" t="s">
        <v>46</v>
      </c>
      <c r="B5" s="9">
        <v>0.8711617856</v>
      </c>
      <c r="C5" s="5">
        <v>0.9084</v>
      </c>
      <c r="D5" s="5">
        <v>0.9797</v>
      </c>
      <c r="E5" s="5">
        <v>1.034</v>
      </c>
      <c r="F5" s="5">
        <v>1.199</v>
      </c>
      <c r="G5" s="5">
        <v>1.511</v>
      </c>
    </row>
    <row r="8">
      <c r="A8" s="78" t="s">
        <v>109</v>
      </c>
      <c r="B8" s="79"/>
      <c r="C8" s="115">
        <f t="shared" ref="C8:G8" si="1">CORREL($B$2:$B$5,C2:C5)</f>
        <v>-0.6338409312</v>
      </c>
      <c r="D8" s="115">
        <f t="shared" si="1"/>
        <v>-0.9333364709</v>
      </c>
      <c r="E8" s="115">
        <f t="shared" si="1"/>
        <v>-0.7475104312</v>
      </c>
      <c r="F8" s="80">
        <f t="shared" si="1"/>
        <v>-0.1854701439</v>
      </c>
      <c r="G8" s="80">
        <f t="shared" si="1"/>
        <v>-0.1616586526</v>
      </c>
    </row>
    <row r="9">
      <c r="A9" s="81" t="s">
        <v>110</v>
      </c>
      <c r="B9" s="82"/>
      <c r="C9" s="80">
        <f t="shared" ref="C9:G9" si="2">count(C2:C5)</f>
        <v>4</v>
      </c>
      <c r="D9" s="80">
        <f t="shared" si="2"/>
        <v>4</v>
      </c>
      <c r="E9" s="80">
        <f t="shared" si="2"/>
        <v>4</v>
      </c>
      <c r="F9" s="80">
        <f t="shared" si="2"/>
        <v>4</v>
      </c>
      <c r="G9" s="80">
        <f t="shared" si="2"/>
        <v>4</v>
      </c>
    </row>
    <row r="10">
      <c r="A10" s="82" t="s">
        <v>111</v>
      </c>
      <c r="B10" s="82"/>
      <c r="C10" s="80">
        <f t="shared" ref="C10:G10" si="3">C9-2</f>
        <v>2</v>
      </c>
      <c r="D10" s="80">
        <f t="shared" si="3"/>
        <v>2</v>
      </c>
      <c r="E10" s="80">
        <f t="shared" si="3"/>
        <v>2</v>
      </c>
      <c r="F10" s="80">
        <f t="shared" si="3"/>
        <v>2</v>
      </c>
      <c r="G10" s="80">
        <f t="shared" si="3"/>
        <v>2</v>
      </c>
    </row>
    <row r="11">
      <c r="A11" s="82" t="s">
        <v>112</v>
      </c>
      <c r="B11" s="82"/>
      <c r="C11" s="80">
        <f t="shared" ref="C11:G11" si="4">(ABS(C8)*SQRT(C9-2))/(SQRT(1-ABS(C8)^2))</f>
        <v>1.158925438</v>
      </c>
      <c r="D11" s="80">
        <f t="shared" si="4"/>
        <v>3.676676017</v>
      </c>
      <c r="E11" s="80">
        <f t="shared" si="4"/>
        <v>1.591478026</v>
      </c>
      <c r="F11" s="80">
        <f t="shared" si="4"/>
        <v>0.2669255785</v>
      </c>
      <c r="G11" s="80">
        <f t="shared" si="4"/>
        <v>0.2316670367</v>
      </c>
    </row>
    <row r="12">
      <c r="A12" s="82" t="s">
        <v>113</v>
      </c>
      <c r="B12" s="82"/>
      <c r="C12" s="80">
        <f t="shared" ref="C12:G12" si="5">TDIST(C11,C10,2)</f>
        <v>0.3661590688</v>
      </c>
      <c r="D12" s="117">
        <f t="shared" si="5"/>
        <v>0.06666352906</v>
      </c>
      <c r="E12" s="80">
        <f t="shared" si="5"/>
        <v>0.2524895688</v>
      </c>
      <c r="F12" s="87">
        <f t="shared" si="5"/>
        <v>0.8145298561</v>
      </c>
      <c r="G12" s="80">
        <f t="shared" si="5"/>
        <v>0.8383413474</v>
      </c>
    </row>
    <row r="14">
      <c r="A14" s="3" t="s">
        <v>2</v>
      </c>
      <c r="B14" s="1" t="s">
        <v>155</v>
      </c>
      <c r="C14" s="4" t="s">
        <v>6</v>
      </c>
      <c r="D14" s="4" t="s">
        <v>9</v>
      </c>
      <c r="E14" s="4" t="s">
        <v>12</v>
      </c>
      <c r="F14" s="4" t="s">
        <v>15</v>
      </c>
      <c r="G14" s="4" t="s">
        <v>18</v>
      </c>
    </row>
    <row r="15">
      <c r="A15" s="15" t="s">
        <v>41</v>
      </c>
      <c r="B15" s="9">
        <v>2.063054299</v>
      </c>
      <c r="C15" s="5">
        <v>0.856</v>
      </c>
      <c r="D15" s="5">
        <v>0.7369</v>
      </c>
      <c r="E15" s="5">
        <v>0.7154</v>
      </c>
      <c r="F15" s="5">
        <v>1.052</v>
      </c>
      <c r="G15" s="5">
        <v>1.188</v>
      </c>
    </row>
    <row r="16">
      <c r="A16" s="15" t="s">
        <v>40</v>
      </c>
      <c r="B16" s="9">
        <v>0.246560548</v>
      </c>
      <c r="C16" s="5">
        <v>0.9722</v>
      </c>
      <c r="D16" s="5">
        <v>0.9113</v>
      </c>
      <c r="E16" s="5">
        <v>0.8292</v>
      </c>
      <c r="F16" s="5">
        <v>0.688</v>
      </c>
      <c r="G16" s="5">
        <v>0.7082</v>
      </c>
    </row>
    <row r="17">
      <c r="A17" s="15" t="s">
        <v>44</v>
      </c>
      <c r="B17" s="9">
        <v>0.1944148884</v>
      </c>
      <c r="C17" s="5">
        <v>0.8795</v>
      </c>
      <c r="D17" s="5">
        <v>0.9745</v>
      </c>
      <c r="E17" s="5">
        <v>1.006</v>
      </c>
      <c r="F17" s="5">
        <v>1.669</v>
      </c>
      <c r="G17" s="5">
        <v>1.845</v>
      </c>
    </row>
    <row r="18">
      <c r="A18" s="23" t="s">
        <v>46</v>
      </c>
      <c r="B18" s="9">
        <v>0.885809315</v>
      </c>
      <c r="C18" s="5">
        <v>0.9084</v>
      </c>
      <c r="D18" s="5">
        <v>0.9797</v>
      </c>
      <c r="E18" s="5">
        <v>1.034</v>
      </c>
      <c r="F18" s="5">
        <v>1.199</v>
      </c>
      <c r="G18" s="5">
        <v>1.511</v>
      </c>
    </row>
    <row r="21">
      <c r="A21" s="78" t="s">
        <v>156</v>
      </c>
      <c r="B21" s="79"/>
      <c r="C21" s="115">
        <f t="shared" ref="C21:G21" si="6">CORREL($B15:$B$18,C15:C18)</f>
        <v>-0.6346577844</v>
      </c>
      <c r="D21" s="115">
        <f t="shared" si="6"/>
        <v>-0.847045279</v>
      </c>
      <c r="E21" s="115">
        <f t="shared" si="6"/>
        <v>-0.6254140981</v>
      </c>
      <c r="F21" s="80">
        <f t="shared" si="6"/>
        <v>-0.1686109485</v>
      </c>
      <c r="G21" s="80">
        <f t="shared" si="6"/>
        <v>-0.1016326296</v>
      </c>
    </row>
    <row r="22">
      <c r="A22" s="81" t="s">
        <v>110</v>
      </c>
      <c r="B22" s="82"/>
      <c r="C22" s="80">
        <f t="shared" ref="C22:G22" si="7">count(C15:C18)</f>
        <v>4</v>
      </c>
      <c r="D22" s="80">
        <f t="shared" si="7"/>
        <v>4</v>
      </c>
      <c r="E22" s="80">
        <f t="shared" si="7"/>
        <v>4</v>
      </c>
      <c r="F22" s="80">
        <f t="shared" si="7"/>
        <v>4</v>
      </c>
      <c r="G22" s="80">
        <f t="shared" si="7"/>
        <v>4</v>
      </c>
    </row>
    <row r="23">
      <c r="A23" s="82" t="s">
        <v>111</v>
      </c>
      <c r="B23" s="82"/>
      <c r="C23" s="80">
        <f t="shared" ref="C23:G23" si="8">C22-2</f>
        <v>2</v>
      </c>
      <c r="D23" s="80">
        <f t="shared" si="8"/>
        <v>2</v>
      </c>
      <c r="E23" s="80">
        <f t="shared" si="8"/>
        <v>2</v>
      </c>
      <c r="F23" s="80">
        <f t="shared" si="8"/>
        <v>2</v>
      </c>
      <c r="G23" s="80">
        <f t="shared" si="8"/>
        <v>2</v>
      </c>
    </row>
    <row r="24">
      <c r="A24" s="82" t="s">
        <v>112</v>
      </c>
      <c r="B24" s="82"/>
      <c r="C24" s="80">
        <f t="shared" ref="C24:G24" si="9">(ABS(C21)*SQRT(C22-2))/(SQRT(1-ABS(C21)^2))</f>
        <v>1.161425231</v>
      </c>
      <c r="D24" s="80">
        <f t="shared" si="9"/>
        <v>2.253727532</v>
      </c>
      <c r="E24" s="80">
        <f t="shared" si="9"/>
        <v>1.133508913</v>
      </c>
      <c r="F24" s="80">
        <f t="shared" si="9"/>
        <v>0.241915471</v>
      </c>
      <c r="G24" s="80">
        <f t="shared" si="9"/>
        <v>0.1444783523</v>
      </c>
    </row>
    <row r="25">
      <c r="A25" s="82" t="s">
        <v>113</v>
      </c>
      <c r="B25" s="82"/>
      <c r="C25" s="80">
        <f t="shared" ref="C25:G25" si="10">TDIST(C24,C23,2)</f>
        <v>0.3653422156</v>
      </c>
      <c r="D25" s="80">
        <f t="shared" si="10"/>
        <v>0.152954721</v>
      </c>
      <c r="E25" s="80">
        <f t="shared" si="10"/>
        <v>0.3745859019</v>
      </c>
      <c r="F25" s="87">
        <f t="shared" si="10"/>
        <v>0.8313890515</v>
      </c>
      <c r="G25" s="80">
        <f t="shared" si="10"/>
        <v>0.8983673704</v>
      </c>
    </row>
    <row r="27">
      <c r="A27" s="3" t="s">
        <v>2</v>
      </c>
      <c r="B27" s="1" t="s">
        <v>157</v>
      </c>
      <c r="C27" s="4" t="s">
        <v>6</v>
      </c>
      <c r="D27" s="4" t="s">
        <v>9</v>
      </c>
      <c r="E27" s="4" t="s">
        <v>12</v>
      </c>
      <c r="F27" s="4" t="s">
        <v>15</v>
      </c>
      <c r="G27" s="4" t="s">
        <v>18</v>
      </c>
    </row>
    <row r="28">
      <c r="A28" s="15" t="s">
        <v>41</v>
      </c>
      <c r="B28" s="116">
        <v>2.964197531</v>
      </c>
      <c r="C28" s="5">
        <v>0.856</v>
      </c>
      <c r="D28" s="5">
        <v>0.7369</v>
      </c>
      <c r="E28" s="5">
        <v>0.7154</v>
      </c>
      <c r="F28" s="5">
        <v>1.052</v>
      </c>
      <c r="G28" s="5">
        <v>1.188</v>
      </c>
    </row>
    <row r="29">
      <c r="A29" s="15" t="s">
        <v>40</v>
      </c>
      <c r="B29" s="116">
        <v>0.1042006434</v>
      </c>
      <c r="C29" s="5">
        <v>0.9722</v>
      </c>
      <c r="D29" s="5">
        <v>0.9113</v>
      </c>
      <c r="E29" s="5">
        <v>0.8292</v>
      </c>
      <c r="F29" s="5">
        <v>0.688</v>
      </c>
      <c r="G29" s="5">
        <v>0.7082</v>
      </c>
    </row>
    <row r="30">
      <c r="A30" s="15" t="s">
        <v>44</v>
      </c>
      <c r="B30" s="116">
        <v>0.335705552</v>
      </c>
      <c r="C30" s="5">
        <v>0.8795</v>
      </c>
      <c r="D30" s="5">
        <v>0.9745</v>
      </c>
      <c r="E30" s="5">
        <v>1.006</v>
      </c>
      <c r="F30" s="5">
        <v>1.669</v>
      </c>
      <c r="G30" s="5">
        <v>1.845</v>
      </c>
    </row>
    <row r="31">
      <c r="A31" s="23" t="s">
        <v>46</v>
      </c>
      <c r="B31" s="116">
        <v>0.2862313588</v>
      </c>
      <c r="C31" s="5">
        <v>0.9084</v>
      </c>
      <c r="D31" s="5">
        <v>0.9797</v>
      </c>
      <c r="E31" s="5">
        <v>1.034</v>
      </c>
      <c r="F31" s="5">
        <v>1.199</v>
      </c>
      <c r="G31" s="5">
        <v>1.511</v>
      </c>
    </row>
    <row r="33">
      <c r="A33" s="78" t="s">
        <v>114</v>
      </c>
      <c r="B33" s="79"/>
      <c r="C33" s="115">
        <f t="shared" ref="C33:G33" si="11">CORREL($B$28:$B31,C28:C31)</f>
        <v>-0.6913706904</v>
      </c>
      <c r="D33" s="115">
        <f t="shared" si="11"/>
        <v>-0.9399249752</v>
      </c>
      <c r="E33" s="115">
        <f t="shared" si="11"/>
        <v>-0.7554620422</v>
      </c>
      <c r="F33" s="80">
        <f t="shared" si="11"/>
        <v>-0.09487961931</v>
      </c>
      <c r="G33" s="80">
        <f t="shared" si="11"/>
        <v>-0.100091902</v>
      </c>
    </row>
    <row r="34">
      <c r="A34" s="81" t="s">
        <v>110</v>
      </c>
      <c r="B34" s="82"/>
      <c r="C34" s="80">
        <f t="shared" ref="C34:G34" si="12">count(C28:C31)</f>
        <v>4</v>
      </c>
      <c r="D34" s="80">
        <f t="shared" si="12"/>
        <v>4</v>
      </c>
      <c r="E34" s="80">
        <f t="shared" si="12"/>
        <v>4</v>
      </c>
      <c r="F34" s="80">
        <f t="shared" si="12"/>
        <v>4</v>
      </c>
      <c r="G34" s="80">
        <f t="shared" si="12"/>
        <v>4</v>
      </c>
    </row>
    <row r="35">
      <c r="A35" s="82" t="s">
        <v>111</v>
      </c>
      <c r="B35" s="82"/>
      <c r="C35" s="80">
        <f t="shared" ref="C35:G35" si="13">C34-2</f>
        <v>2</v>
      </c>
      <c r="D35" s="80">
        <f t="shared" si="13"/>
        <v>2</v>
      </c>
      <c r="E35" s="80">
        <f t="shared" si="13"/>
        <v>2</v>
      </c>
      <c r="F35" s="80">
        <f t="shared" si="13"/>
        <v>2</v>
      </c>
      <c r="G35" s="80">
        <f t="shared" si="13"/>
        <v>2</v>
      </c>
    </row>
    <row r="36">
      <c r="A36" s="82" t="s">
        <v>112</v>
      </c>
      <c r="B36" s="82"/>
      <c r="C36" s="80">
        <f t="shared" ref="C36:G36" si="14">(ABS(C33)*SQRT(C34-2))/(SQRT(1-ABS(C33)^2))</f>
        <v>1.353280981</v>
      </c>
      <c r="D36" s="80">
        <f t="shared" si="14"/>
        <v>3.893756068</v>
      </c>
      <c r="E36" s="80">
        <f t="shared" si="14"/>
        <v>1.6306426</v>
      </c>
      <c r="F36" s="80">
        <f t="shared" si="14"/>
        <v>0.1347881068</v>
      </c>
      <c r="G36" s="80">
        <f t="shared" si="14"/>
        <v>0.142265756</v>
      </c>
    </row>
    <row r="37">
      <c r="A37" s="82" t="s">
        <v>113</v>
      </c>
      <c r="B37" s="82"/>
      <c r="C37" s="80">
        <f t="shared" ref="C37:G37" si="15">TDIST(C36,C35,2)</f>
        <v>0.3086293096</v>
      </c>
      <c r="D37" s="117">
        <f t="shared" si="15"/>
        <v>0.06007502481</v>
      </c>
      <c r="E37" s="80">
        <f t="shared" si="15"/>
        <v>0.2445379578</v>
      </c>
      <c r="F37" s="87">
        <f t="shared" si="15"/>
        <v>0.9051203807</v>
      </c>
      <c r="G37" s="80">
        <f t="shared" si="15"/>
        <v>0.899908098</v>
      </c>
    </row>
  </sheetData>
  <mergeCells count="3">
    <mergeCell ref="A8:B8"/>
    <mergeCell ref="A21:B21"/>
    <mergeCell ref="A33:B33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1" t="s">
        <v>3</v>
      </c>
      <c r="C1" s="4" t="s">
        <v>7</v>
      </c>
      <c r="D1" s="4" t="s">
        <v>10</v>
      </c>
      <c r="E1" s="4" t="s">
        <v>13</v>
      </c>
      <c r="F1" s="4" t="s">
        <v>16</v>
      </c>
      <c r="G1" s="4" t="s">
        <v>19</v>
      </c>
    </row>
    <row r="2">
      <c r="A2" s="15" t="s">
        <v>41</v>
      </c>
      <c r="B2" s="9">
        <v>3.537674671</v>
      </c>
      <c r="C2" s="5">
        <v>0.9563084112149532</v>
      </c>
      <c r="D2" s="5">
        <v>0.9914506717329353</v>
      </c>
      <c r="E2" s="5">
        <v>1.0096449538719598</v>
      </c>
      <c r="F2" s="5">
        <v>1.2100760456273763</v>
      </c>
      <c r="G2" s="5">
        <v>1.468013468013468</v>
      </c>
    </row>
    <row r="3">
      <c r="A3" s="15" t="s">
        <v>40</v>
      </c>
      <c r="B3" s="9">
        <v>0.4356578628</v>
      </c>
      <c r="C3" s="5">
        <v>1.216827813207159</v>
      </c>
      <c r="D3" s="5">
        <v>1.463842861845715</v>
      </c>
      <c r="E3" s="5">
        <v>1.5424505547515677</v>
      </c>
      <c r="F3" s="5">
        <v>1.3383720930232559</v>
      </c>
      <c r="G3" s="5">
        <v>1.7014967523298503</v>
      </c>
    </row>
    <row r="4">
      <c r="A4" s="15" t="s">
        <v>44</v>
      </c>
      <c r="B4" s="9">
        <v>0.3346569557</v>
      </c>
      <c r="C4" s="5">
        <v>0.9912450255827175</v>
      </c>
      <c r="D4" s="5">
        <v>0.9548486403283735</v>
      </c>
      <c r="E4" s="5">
        <v>0.9375745526838967</v>
      </c>
      <c r="F4" s="5">
        <v>1.0245656081485919</v>
      </c>
      <c r="G4" s="5">
        <v>1.1365853658536584</v>
      </c>
    </row>
    <row r="5">
      <c r="A5" s="23" t="s">
        <v>46</v>
      </c>
      <c r="B5" s="9">
        <v>0.8711617856</v>
      </c>
      <c r="C5" s="5">
        <v>0.8900264200792602</v>
      </c>
      <c r="D5" s="5">
        <v>0.8855772175155661</v>
      </c>
      <c r="E5" s="5">
        <v>0.8613152804642166</v>
      </c>
      <c r="F5" s="5">
        <v>0.8865721434528773</v>
      </c>
      <c r="G5" s="5">
        <v>0.9463931171409663</v>
      </c>
    </row>
    <row r="8">
      <c r="A8" s="78" t="s">
        <v>109</v>
      </c>
      <c r="B8" s="79"/>
      <c r="C8" s="80">
        <f t="shared" ref="C8:G8" si="1">CORREL($B$2:$B$5,C2:C5)</f>
        <v>-0.3560782225</v>
      </c>
      <c r="D8" s="80">
        <f t="shared" si="1"/>
        <v>-0.2722699723</v>
      </c>
      <c r="E8" s="80">
        <f t="shared" si="1"/>
        <v>-0.2320943531</v>
      </c>
      <c r="F8" s="80">
        <f t="shared" si="1"/>
        <v>0.2263785624</v>
      </c>
      <c r="G8" s="80">
        <f t="shared" si="1"/>
        <v>0.2213885987</v>
      </c>
    </row>
    <row r="9">
      <c r="A9" s="81" t="s">
        <v>110</v>
      </c>
      <c r="B9" s="82"/>
      <c r="C9" s="80">
        <f t="shared" ref="C9:G9" si="2">count(C2:C5)</f>
        <v>4</v>
      </c>
      <c r="D9" s="80">
        <f t="shared" si="2"/>
        <v>4</v>
      </c>
      <c r="E9" s="80">
        <f t="shared" si="2"/>
        <v>4</v>
      </c>
      <c r="F9" s="80">
        <f t="shared" si="2"/>
        <v>4</v>
      </c>
      <c r="G9" s="80">
        <f t="shared" si="2"/>
        <v>4</v>
      </c>
    </row>
    <row r="10">
      <c r="A10" s="82" t="s">
        <v>111</v>
      </c>
      <c r="B10" s="82"/>
      <c r="C10" s="80">
        <f t="shared" ref="C10:G10" si="3">C9-2</f>
        <v>2</v>
      </c>
      <c r="D10" s="80">
        <f t="shared" si="3"/>
        <v>2</v>
      </c>
      <c r="E10" s="80">
        <f t="shared" si="3"/>
        <v>2</v>
      </c>
      <c r="F10" s="80">
        <f t="shared" si="3"/>
        <v>2</v>
      </c>
      <c r="G10" s="80">
        <f t="shared" si="3"/>
        <v>2</v>
      </c>
    </row>
    <row r="11">
      <c r="A11" s="82" t="s">
        <v>112</v>
      </c>
      <c r="B11" s="82"/>
      <c r="C11" s="80">
        <f t="shared" ref="C11:G11" si="4">(ABS(C8)*SQRT(C9-2))/(SQRT(1-ABS(C8)^2))</f>
        <v>0.5388916865</v>
      </c>
      <c r="D11" s="80">
        <f t="shared" si="4"/>
        <v>0.4001657905</v>
      </c>
      <c r="E11" s="80">
        <f t="shared" si="4"/>
        <v>0.3374455131</v>
      </c>
      <c r="F11" s="80">
        <f t="shared" si="4"/>
        <v>0.3286803739</v>
      </c>
      <c r="G11" s="80">
        <f t="shared" si="4"/>
        <v>0.3210575882</v>
      </c>
    </row>
    <row r="12">
      <c r="A12" s="82" t="s">
        <v>113</v>
      </c>
      <c r="B12" s="82"/>
      <c r="C12" s="80">
        <f t="shared" ref="C12:G12" si="5">TDIST(C11,C10,2)</f>
        <v>0.6439217775</v>
      </c>
      <c r="D12" s="87">
        <f t="shared" si="5"/>
        <v>0.7277300277</v>
      </c>
      <c r="E12" s="80">
        <f t="shared" si="5"/>
        <v>0.7679056469</v>
      </c>
      <c r="F12" s="87">
        <f t="shared" si="5"/>
        <v>0.7736214376</v>
      </c>
      <c r="G12" s="80">
        <f t="shared" si="5"/>
        <v>0.7786114013</v>
      </c>
    </row>
    <row r="14">
      <c r="A14" s="3" t="s">
        <v>2</v>
      </c>
      <c r="B14" s="1" t="s">
        <v>155</v>
      </c>
      <c r="C14" s="4" t="s">
        <v>7</v>
      </c>
      <c r="D14" s="4" t="s">
        <v>10</v>
      </c>
      <c r="E14" s="4" t="s">
        <v>13</v>
      </c>
      <c r="F14" s="4" t="s">
        <v>16</v>
      </c>
      <c r="G14" s="4" t="s">
        <v>19</v>
      </c>
    </row>
    <row r="15">
      <c r="A15" s="15" t="s">
        <v>41</v>
      </c>
      <c r="B15" s="9">
        <v>2.063054299</v>
      </c>
      <c r="C15" s="5">
        <v>0.9563084112149532</v>
      </c>
      <c r="D15" s="5">
        <v>0.9914506717329353</v>
      </c>
      <c r="E15" s="5">
        <v>1.0096449538719598</v>
      </c>
      <c r="F15" s="5">
        <v>1.2100760456273763</v>
      </c>
      <c r="G15" s="5">
        <v>1.468013468013468</v>
      </c>
    </row>
    <row r="16">
      <c r="A16" s="15" t="s">
        <v>40</v>
      </c>
      <c r="B16" s="9">
        <v>0.246560548</v>
      </c>
      <c r="C16" s="5">
        <v>1.216827813207159</v>
      </c>
      <c r="D16" s="5">
        <v>1.463842861845715</v>
      </c>
      <c r="E16" s="5">
        <v>1.5424505547515677</v>
      </c>
      <c r="F16" s="5">
        <v>1.3383720930232559</v>
      </c>
      <c r="G16" s="5">
        <v>1.7014967523298503</v>
      </c>
    </row>
    <row r="17">
      <c r="A17" s="15" t="s">
        <v>44</v>
      </c>
      <c r="B17" s="9">
        <v>0.1944148884</v>
      </c>
      <c r="C17" s="5">
        <v>0.9912450255827175</v>
      </c>
      <c r="D17" s="5">
        <v>0.9548486403283735</v>
      </c>
      <c r="E17" s="5">
        <v>0.9375745526838967</v>
      </c>
      <c r="F17" s="5">
        <v>1.0245656081485919</v>
      </c>
      <c r="G17" s="5">
        <v>1.1365853658536584</v>
      </c>
    </row>
    <row r="18">
      <c r="A18" s="23" t="s">
        <v>46</v>
      </c>
      <c r="B18" s="9">
        <v>0.885809315</v>
      </c>
      <c r="C18" s="5">
        <v>0.8900264200792602</v>
      </c>
      <c r="D18" s="5">
        <v>0.8855772175155661</v>
      </c>
      <c r="E18" s="5">
        <v>0.8613152804642166</v>
      </c>
      <c r="F18" s="5">
        <v>0.8865721434528773</v>
      </c>
      <c r="G18" s="5">
        <v>0.9463931171409663</v>
      </c>
    </row>
    <row r="21">
      <c r="A21" s="78" t="s">
        <v>156</v>
      </c>
      <c r="B21" s="79"/>
      <c r="C21" s="80">
        <f t="shared" ref="C21:G21" si="6">CORREL($B15:$B$18,C15:C18)</f>
        <v>-0.4918024567</v>
      </c>
      <c r="D21" s="80">
        <f t="shared" si="6"/>
        <v>-0.3840538682</v>
      </c>
      <c r="E21" s="80">
        <f t="shared" si="6"/>
        <v>-0.3458414633</v>
      </c>
      <c r="F21" s="80">
        <f t="shared" si="6"/>
        <v>0.06086062366</v>
      </c>
      <c r="G21" s="80">
        <f t="shared" si="6"/>
        <v>0.06389695303</v>
      </c>
    </row>
    <row r="22">
      <c r="A22" s="81" t="s">
        <v>110</v>
      </c>
      <c r="B22" s="82"/>
      <c r="C22" s="80">
        <f t="shared" ref="C22:G22" si="7">count(C15:C18)</f>
        <v>4</v>
      </c>
      <c r="D22" s="80">
        <f t="shared" si="7"/>
        <v>4</v>
      </c>
      <c r="E22" s="80">
        <f t="shared" si="7"/>
        <v>4</v>
      </c>
      <c r="F22" s="80">
        <f t="shared" si="7"/>
        <v>4</v>
      </c>
      <c r="G22" s="80">
        <f t="shared" si="7"/>
        <v>4</v>
      </c>
    </row>
    <row r="23">
      <c r="A23" s="82" t="s">
        <v>111</v>
      </c>
      <c r="B23" s="82"/>
      <c r="C23" s="80">
        <f t="shared" ref="C23:G23" si="8">C22-2</f>
        <v>2</v>
      </c>
      <c r="D23" s="80">
        <f t="shared" si="8"/>
        <v>2</v>
      </c>
      <c r="E23" s="80">
        <f t="shared" si="8"/>
        <v>2</v>
      </c>
      <c r="F23" s="80">
        <f t="shared" si="8"/>
        <v>2</v>
      </c>
      <c r="G23" s="80">
        <f t="shared" si="8"/>
        <v>2</v>
      </c>
    </row>
    <row r="24">
      <c r="A24" s="82" t="s">
        <v>112</v>
      </c>
      <c r="B24" s="82"/>
      <c r="C24" s="80">
        <f t="shared" ref="C24:G24" si="9">(ABS(C21)*SQRT(C22-2))/(SQRT(1-ABS(C21)^2))</f>
        <v>0.7987920835</v>
      </c>
      <c r="D24" s="80">
        <f t="shared" si="9"/>
        <v>0.5882464009</v>
      </c>
      <c r="E24" s="80">
        <f t="shared" si="9"/>
        <v>0.5212590393</v>
      </c>
      <c r="F24" s="80">
        <f t="shared" si="9"/>
        <v>0.08622976575</v>
      </c>
      <c r="G24" s="80">
        <f t="shared" si="9"/>
        <v>0.09054897424</v>
      </c>
    </row>
    <row r="25">
      <c r="A25" s="82" t="s">
        <v>113</v>
      </c>
      <c r="B25" s="82"/>
      <c r="C25" s="80">
        <f t="shared" ref="C25:G25" si="10">TDIST(C24,C23,2)</f>
        <v>0.5081975433</v>
      </c>
      <c r="D25" s="80">
        <f t="shared" si="10"/>
        <v>0.6159461318</v>
      </c>
      <c r="E25" s="80">
        <f t="shared" si="10"/>
        <v>0.6541585367</v>
      </c>
      <c r="F25" s="87">
        <f t="shared" si="10"/>
        <v>0.9391393763</v>
      </c>
      <c r="G25" s="80">
        <f t="shared" si="10"/>
        <v>0.936103047</v>
      </c>
    </row>
    <row r="27">
      <c r="A27" s="3" t="s">
        <v>2</v>
      </c>
      <c r="B27" s="1" t="s">
        <v>157</v>
      </c>
      <c r="C27" s="4" t="s">
        <v>7</v>
      </c>
      <c r="D27" s="4" t="s">
        <v>10</v>
      </c>
      <c r="E27" s="4" t="s">
        <v>13</v>
      </c>
      <c r="F27" s="4" t="s">
        <v>16</v>
      </c>
      <c r="G27" s="4" t="s">
        <v>19</v>
      </c>
    </row>
    <row r="28">
      <c r="A28" s="15" t="s">
        <v>41</v>
      </c>
      <c r="B28" s="116">
        <v>2.964197531</v>
      </c>
      <c r="C28" s="5">
        <v>0.9563084112149532</v>
      </c>
      <c r="D28" s="5">
        <v>0.9914506717329353</v>
      </c>
      <c r="E28" s="5">
        <v>1.0096449538719598</v>
      </c>
      <c r="F28" s="5">
        <v>1.2100760456273763</v>
      </c>
      <c r="G28" s="5">
        <v>1.468013468013468</v>
      </c>
    </row>
    <row r="29">
      <c r="A29" s="15" t="s">
        <v>40</v>
      </c>
      <c r="B29" s="116">
        <v>0.1042006434</v>
      </c>
      <c r="C29" s="5">
        <v>1.216827813207159</v>
      </c>
      <c r="D29" s="5">
        <v>1.463842861845715</v>
      </c>
      <c r="E29" s="5">
        <v>1.5424505547515677</v>
      </c>
      <c r="F29" s="5">
        <v>1.3383720930232559</v>
      </c>
      <c r="G29" s="5">
        <v>1.7014967523298503</v>
      </c>
    </row>
    <row r="30">
      <c r="A30" s="15" t="s">
        <v>44</v>
      </c>
      <c r="B30" s="116">
        <v>0.335705552</v>
      </c>
      <c r="C30" s="5">
        <v>0.9912450255827175</v>
      </c>
      <c r="D30" s="5">
        <v>0.9548486403283735</v>
      </c>
      <c r="E30" s="5">
        <v>0.9375745526838967</v>
      </c>
      <c r="F30" s="5">
        <v>1.0245656081485919</v>
      </c>
      <c r="G30" s="5">
        <v>1.1365853658536584</v>
      </c>
    </row>
    <row r="31">
      <c r="A31" s="23" t="s">
        <v>46</v>
      </c>
      <c r="B31" s="116">
        <v>0.2862313588</v>
      </c>
      <c r="C31" s="5">
        <v>0.8900264200792602</v>
      </c>
      <c r="D31" s="5">
        <v>0.8855772175155661</v>
      </c>
      <c r="E31" s="5">
        <v>0.8613152804642166</v>
      </c>
      <c r="F31" s="5">
        <v>0.8865721434528773</v>
      </c>
      <c r="G31" s="5">
        <v>0.9463931171409663</v>
      </c>
    </row>
    <row r="33">
      <c r="A33" s="78" t="s">
        <v>114</v>
      </c>
      <c r="B33" s="79"/>
      <c r="C33" s="80">
        <f t="shared" ref="C33:G33" si="11">CORREL($B$28:$B31,C28:C31)</f>
        <v>-0.329823207</v>
      </c>
      <c r="D33" s="80">
        <f t="shared" si="11"/>
        <v>-0.2758652772</v>
      </c>
      <c r="E33" s="80">
        <f t="shared" si="11"/>
        <v>-0.2365289544</v>
      </c>
      <c r="F33" s="80">
        <f t="shared" si="11"/>
        <v>0.2569048696</v>
      </c>
      <c r="G33" s="80">
        <f t="shared" si="11"/>
        <v>0.2431463228</v>
      </c>
    </row>
    <row r="34">
      <c r="A34" s="81" t="s">
        <v>110</v>
      </c>
      <c r="B34" s="82"/>
      <c r="C34" s="80">
        <f t="shared" ref="C34:G34" si="12">count(C28:C31)</f>
        <v>4</v>
      </c>
      <c r="D34" s="80">
        <f t="shared" si="12"/>
        <v>4</v>
      </c>
      <c r="E34" s="80">
        <f t="shared" si="12"/>
        <v>4</v>
      </c>
      <c r="F34" s="80">
        <f t="shared" si="12"/>
        <v>4</v>
      </c>
      <c r="G34" s="80">
        <f t="shared" si="12"/>
        <v>4</v>
      </c>
    </row>
    <row r="35">
      <c r="A35" s="82" t="s">
        <v>111</v>
      </c>
      <c r="B35" s="82"/>
      <c r="C35" s="80">
        <f t="shared" ref="C35:G35" si="13">C34-2</f>
        <v>2</v>
      </c>
      <c r="D35" s="80">
        <f t="shared" si="13"/>
        <v>2</v>
      </c>
      <c r="E35" s="80">
        <f t="shared" si="13"/>
        <v>2</v>
      </c>
      <c r="F35" s="80">
        <f t="shared" si="13"/>
        <v>2</v>
      </c>
      <c r="G35" s="80">
        <f t="shared" si="13"/>
        <v>2</v>
      </c>
    </row>
    <row r="36">
      <c r="A36" s="82" t="s">
        <v>112</v>
      </c>
      <c r="B36" s="82"/>
      <c r="C36" s="80">
        <f t="shared" ref="C36:G36" si="14">(ABS(C33)*SQRT(C34-2))/(SQRT(1-ABS(C33)^2))</f>
        <v>0.4940882907</v>
      </c>
      <c r="D36" s="80">
        <f t="shared" si="14"/>
        <v>0.4058821406</v>
      </c>
      <c r="E36" s="80">
        <f t="shared" si="14"/>
        <v>0.3442713473</v>
      </c>
      <c r="F36" s="80">
        <f t="shared" si="14"/>
        <v>0.3759360051</v>
      </c>
      <c r="G36" s="80">
        <f t="shared" si="14"/>
        <v>0.3544994913</v>
      </c>
    </row>
    <row r="37">
      <c r="A37" s="82" t="s">
        <v>113</v>
      </c>
      <c r="B37" s="82"/>
      <c r="C37" s="80">
        <f t="shared" ref="C37:G37" si="15">TDIST(C36,C35,2)</f>
        <v>0.670176793</v>
      </c>
      <c r="D37" s="87">
        <f t="shared" si="15"/>
        <v>0.7241347228</v>
      </c>
      <c r="E37" s="80">
        <f t="shared" si="15"/>
        <v>0.7634710456</v>
      </c>
      <c r="F37" s="87">
        <f t="shared" si="15"/>
        <v>0.7430951304</v>
      </c>
      <c r="G37" s="80">
        <f t="shared" si="15"/>
        <v>0.7568536772</v>
      </c>
    </row>
  </sheetData>
  <mergeCells count="3">
    <mergeCell ref="A8:B8"/>
    <mergeCell ref="A21:B21"/>
    <mergeCell ref="A33:B33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5</v>
      </c>
      <c r="B1" s="5">
        <v>0.8186</v>
      </c>
      <c r="C1" s="5">
        <v>1.183</v>
      </c>
      <c r="D1" s="5">
        <v>0.8718</v>
      </c>
      <c r="E1" s="5">
        <v>0.8085</v>
      </c>
      <c r="H1" s="4" t="s">
        <v>6</v>
      </c>
      <c r="I1" s="5">
        <v>0.856</v>
      </c>
      <c r="J1" s="5">
        <v>0.9722</v>
      </c>
      <c r="K1" s="5">
        <v>0.8795</v>
      </c>
      <c r="L1" s="5">
        <v>0.9084</v>
      </c>
      <c r="O1" s="4" t="s">
        <v>6</v>
      </c>
      <c r="P1" s="5">
        <v>0.856</v>
      </c>
      <c r="Q1" s="5">
        <v>0.9722</v>
      </c>
      <c r="R1" s="5">
        <v>0.8795</v>
      </c>
      <c r="S1" s="5">
        <v>0.9084</v>
      </c>
      <c r="V1" s="4" t="s">
        <v>7</v>
      </c>
      <c r="W1" s="5">
        <v>0.9563084112149532</v>
      </c>
      <c r="X1" s="5">
        <v>1.216827813207159</v>
      </c>
      <c r="Y1" s="5">
        <v>0.9912450255827175</v>
      </c>
      <c r="Z1" s="5">
        <v>0.8900264200792602</v>
      </c>
      <c r="AA1" s="5"/>
      <c r="AB1" s="5"/>
      <c r="AC1" s="4" t="s">
        <v>7</v>
      </c>
      <c r="AD1" s="5">
        <v>0.9563084112149532</v>
      </c>
      <c r="AE1" s="5">
        <v>1.216827813207159</v>
      </c>
      <c r="AF1" s="5">
        <v>0.9912450255827175</v>
      </c>
      <c r="AG1" s="5">
        <v>0.8900264200792602</v>
      </c>
      <c r="AH1" s="5"/>
    </row>
    <row r="2">
      <c r="A2" s="1" t="s">
        <v>155</v>
      </c>
      <c r="B2" s="9">
        <v>2.063054299</v>
      </c>
      <c r="C2" s="9">
        <v>0.246560548</v>
      </c>
      <c r="D2" s="9">
        <v>0.1944148884</v>
      </c>
      <c r="E2" s="9">
        <v>0.885809315</v>
      </c>
      <c r="H2" s="1" t="s">
        <v>3</v>
      </c>
      <c r="I2" s="9">
        <v>3.537674671</v>
      </c>
      <c r="J2" s="9">
        <v>0.4356578628</v>
      </c>
      <c r="K2" s="9">
        <v>0.3346569557</v>
      </c>
      <c r="L2" s="9">
        <v>0.8711617856</v>
      </c>
      <c r="O2" s="1" t="s">
        <v>157</v>
      </c>
      <c r="P2" s="116">
        <v>2.964197531</v>
      </c>
      <c r="Q2" s="116">
        <v>0.1042006434</v>
      </c>
      <c r="R2" s="116">
        <v>0.335705552</v>
      </c>
      <c r="S2" s="116">
        <v>0.2862313588</v>
      </c>
      <c r="V2" s="1" t="s">
        <v>3</v>
      </c>
      <c r="W2" s="9">
        <v>3.537674671</v>
      </c>
      <c r="X2" s="9">
        <v>0.4356578628</v>
      </c>
      <c r="Y2" s="9">
        <v>0.3346569557</v>
      </c>
      <c r="Z2" s="9">
        <v>0.8711617856</v>
      </c>
      <c r="AA2" s="1"/>
      <c r="AB2" s="1"/>
      <c r="AC2" s="1" t="s">
        <v>157</v>
      </c>
      <c r="AD2" s="116">
        <v>2.964197531</v>
      </c>
      <c r="AE2" s="116">
        <v>0.1042006434</v>
      </c>
      <c r="AF2" s="116">
        <v>0.335705552</v>
      </c>
      <c r="AG2" s="116">
        <v>0.2862313588</v>
      </c>
      <c r="AH2" s="1"/>
    </row>
    <row r="3">
      <c r="W3" s="5"/>
      <c r="AD3" s="5"/>
    </row>
    <row r="4">
      <c r="W4" s="5"/>
      <c r="AD4" s="5"/>
    </row>
    <row r="5">
      <c r="AB5" s="65">
        <v>-0.32982320703820367</v>
      </c>
    </row>
    <row r="6">
      <c r="AB6" s="65">
        <v>4.0</v>
      </c>
    </row>
    <row r="7">
      <c r="AB7" s="65">
        <v>2.0</v>
      </c>
    </row>
    <row r="8">
      <c r="AB8" s="65">
        <v>0.4940882907393746</v>
      </c>
    </row>
    <row r="9">
      <c r="AB9" s="65">
        <v>0.6701767929617961</v>
      </c>
    </row>
    <row r="21">
      <c r="A21" s="4" t="s">
        <v>8</v>
      </c>
      <c r="B21" s="5">
        <v>0.7306</v>
      </c>
      <c r="C21" s="5">
        <v>1.334</v>
      </c>
      <c r="D21" s="5">
        <v>0.9305</v>
      </c>
      <c r="E21" s="5">
        <v>0.8676</v>
      </c>
      <c r="H21" s="4" t="s">
        <v>9</v>
      </c>
      <c r="I21" s="5">
        <v>0.7369</v>
      </c>
      <c r="J21" s="5">
        <v>0.9113</v>
      </c>
      <c r="K21" s="5">
        <v>0.9745</v>
      </c>
      <c r="L21" s="5">
        <v>0.9797</v>
      </c>
      <c r="O21" s="4" t="s">
        <v>9</v>
      </c>
      <c r="P21" s="5">
        <v>0.7369</v>
      </c>
      <c r="Q21" s="5">
        <v>0.9113</v>
      </c>
      <c r="R21" s="5">
        <v>0.9745</v>
      </c>
      <c r="S21" s="5">
        <v>0.9797</v>
      </c>
      <c r="V21" s="118" t="s">
        <v>10</v>
      </c>
      <c r="W21" s="65">
        <v>0.9914506717329353</v>
      </c>
      <c r="X21" s="65">
        <v>1.463842861845715</v>
      </c>
      <c r="Y21" s="65">
        <v>0.9548486403283735</v>
      </c>
      <c r="Z21" s="65">
        <v>0.8855772175155661</v>
      </c>
      <c r="AC21" s="118" t="s">
        <v>10</v>
      </c>
      <c r="AD21" s="65">
        <v>0.9914506717329353</v>
      </c>
      <c r="AE21" s="65">
        <v>1.463842861845715</v>
      </c>
      <c r="AF21" s="65">
        <v>0.9548486403283735</v>
      </c>
      <c r="AG21" s="65">
        <v>0.8855772175155661</v>
      </c>
    </row>
    <row r="22">
      <c r="A22" s="1" t="s">
        <v>155</v>
      </c>
      <c r="B22" s="9">
        <v>2.063054299</v>
      </c>
      <c r="C22" s="9">
        <v>0.246560548</v>
      </c>
      <c r="D22" s="9">
        <v>0.1944148884</v>
      </c>
      <c r="E22" s="9">
        <v>0.885809315</v>
      </c>
      <c r="H22" s="1" t="s">
        <v>3</v>
      </c>
      <c r="I22" s="9">
        <v>3.537674671</v>
      </c>
      <c r="J22" s="9">
        <v>0.4356578628</v>
      </c>
      <c r="K22" s="9">
        <v>0.3346569557</v>
      </c>
      <c r="L22" s="9">
        <v>0.8711617856</v>
      </c>
      <c r="O22" s="1" t="s">
        <v>157</v>
      </c>
      <c r="P22" s="116">
        <v>2.964197531</v>
      </c>
      <c r="Q22" s="116">
        <v>0.1042006434</v>
      </c>
      <c r="R22" s="116">
        <v>0.335705552</v>
      </c>
      <c r="S22" s="116">
        <v>0.2862313588</v>
      </c>
      <c r="V22" s="1" t="s">
        <v>3</v>
      </c>
      <c r="W22" s="9">
        <v>3.537674671</v>
      </c>
      <c r="X22" s="9">
        <v>0.4356578628</v>
      </c>
      <c r="Y22" s="9">
        <v>0.3346569557</v>
      </c>
      <c r="Z22" s="9">
        <v>0.8711617856</v>
      </c>
      <c r="AC22" s="1" t="s">
        <v>157</v>
      </c>
      <c r="AD22" s="116">
        <v>2.964197531</v>
      </c>
      <c r="AE22" s="116">
        <v>0.1042006434</v>
      </c>
      <c r="AF22" s="116">
        <v>0.335705552</v>
      </c>
      <c r="AG22" s="116">
        <v>0.2862313588</v>
      </c>
    </row>
    <row r="24">
      <c r="U24" s="65">
        <v>-0.272269972310813</v>
      </c>
    </row>
    <row r="25">
      <c r="U25" s="65">
        <v>4.0</v>
      </c>
    </row>
    <row r="26">
      <c r="U26" s="65">
        <v>2.0</v>
      </c>
      <c r="AB26" s="65">
        <v>-0.275865277172331</v>
      </c>
    </row>
    <row r="27">
      <c r="U27" s="65">
        <v>0.40016579051499285</v>
      </c>
      <c r="AB27" s="65">
        <v>4.0</v>
      </c>
    </row>
    <row r="28">
      <c r="U28" s="65">
        <v>0.7277300276891869</v>
      </c>
      <c r="AB28" s="65">
        <v>2.0</v>
      </c>
    </row>
    <row r="29">
      <c r="AB29" s="65">
        <v>0.4058821405988994</v>
      </c>
    </row>
    <row r="30">
      <c r="AB30" s="65">
        <v>0.7241347228276689</v>
      </c>
    </row>
    <row r="41">
      <c r="A41" s="4" t="s">
        <v>11</v>
      </c>
      <c r="B41" s="5">
        <v>0.7223</v>
      </c>
      <c r="C41" s="5">
        <v>1.279</v>
      </c>
      <c r="D41" s="5">
        <v>0.9432</v>
      </c>
      <c r="E41" s="5">
        <v>0.8906</v>
      </c>
      <c r="H41" s="4" t="s">
        <v>12</v>
      </c>
      <c r="I41" s="5">
        <v>0.7154</v>
      </c>
      <c r="J41" s="5">
        <v>0.8292</v>
      </c>
      <c r="K41" s="5">
        <v>1.006</v>
      </c>
      <c r="L41" s="5">
        <v>1.034</v>
      </c>
      <c r="O41" s="4" t="s">
        <v>12</v>
      </c>
      <c r="P41" s="5">
        <v>0.7154</v>
      </c>
      <c r="Q41" s="5">
        <v>0.8292</v>
      </c>
      <c r="R41" s="5">
        <v>1.006</v>
      </c>
      <c r="S41" s="5">
        <v>1.034</v>
      </c>
      <c r="V41" s="4" t="s">
        <v>13</v>
      </c>
      <c r="W41" s="5">
        <v>1.0096449538719598</v>
      </c>
      <c r="X41" s="5">
        <v>1.5424505547515677</v>
      </c>
      <c r="Y41" s="5">
        <v>0.9375745526838967</v>
      </c>
      <c r="Z41" s="5">
        <v>0.8613152804642166</v>
      </c>
      <c r="AC41" s="4" t="s">
        <v>13</v>
      </c>
      <c r="AD41" s="5">
        <v>1.0096449538719598</v>
      </c>
      <c r="AE41" s="5">
        <v>1.5424505547515677</v>
      </c>
      <c r="AF41" s="5">
        <v>0.9375745526838967</v>
      </c>
      <c r="AG41" s="5">
        <v>0.8613152804642166</v>
      </c>
    </row>
    <row r="42">
      <c r="A42" s="1" t="s">
        <v>155</v>
      </c>
      <c r="B42" s="9">
        <v>2.063054299</v>
      </c>
      <c r="C42" s="9">
        <v>0.246560548</v>
      </c>
      <c r="D42" s="9">
        <v>0.1944148884</v>
      </c>
      <c r="E42" s="9">
        <v>0.885809315</v>
      </c>
      <c r="H42" s="1" t="s">
        <v>3</v>
      </c>
      <c r="I42" s="9">
        <v>3.537674671</v>
      </c>
      <c r="J42" s="9">
        <v>0.4356578628</v>
      </c>
      <c r="K42" s="9">
        <v>0.3346569557</v>
      </c>
      <c r="L42" s="9">
        <v>0.8711617856</v>
      </c>
      <c r="O42" s="1" t="s">
        <v>157</v>
      </c>
      <c r="P42" s="116">
        <v>2.964197531</v>
      </c>
      <c r="Q42" s="116">
        <v>0.1042006434</v>
      </c>
      <c r="R42" s="116">
        <v>0.335705552</v>
      </c>
      <c r="S42" s="116">
        <v>0.2862313588</v>
      </c>
      <c r="AC42" s="1" t="s">
        <v>157</v>
      </c>
      <c r="AD42" s="116">
        <v>2.964197531</v>
      </c>
      <c r="AE42" s="116">
        <v>0.1042006434</v>
      </c>
      <c r="AF42" s="116">
        <v>0.335705552</v>
      </c>
      <c r="AG42" s="116">
        <v>0.2862313588</v>
      </c>
    </row>
    <row r="47">
      <c r="AB47" s="65">
        <v>-0.23652895442732333</v>
      </c>
    </row>
    <row r="48">
      <c r="V48" s="24"/>
      <c r="AB48" s="65">
        <v>4.0</v>
      </c>
    </row>
    <row r="49">
      <c r="V49" s="24"/>
      <c r="AB49" s="65">
        <v>2.0</v>
      </c>
    </row>
    <row r="50">
      <c r="V50" s="24"/>
      <c r="AB50" s="65">
        <v>0.34427134728370434</v>
      </c>
    </row>
    <row r="51">
      <c r="V51" s="24"/>
      <c r="AB51" s="65">
        <v>0.7634710455726768</v>
      </c>
    </row>
    <row r="52">
      <c r="V52" s="24"/>
    </row>
    <row r="61">
      <c r="A61" s="4" t="s">
        <v>8</v>
      </c>
      <c r="B61" s="5">
        <v>0.7306</v>
      </c>
      <c r="C61" s="5">
        <v>1.334</v>
      </c>
      <c r="D61" s="5">
        <v>0.9305</v>
      </c>
      <c r="E61" s="5">
        <v>0.8676</v>
      </c>
      <c r="H61" s="4" t="s">
        <v>6</v>
      </c>
      <c r="I61" s="5">
        <v>0.856</v>
      </c>
      <c r="J61" s="5">
        <v>0.9722</v>
      </c>
      <c r="K61" s="5">
        <v>0.8795</v>
      </c>
      <c r="L61" s="5">
        <v>0.9084</v>
      </c>
      <c r="V61" s="4" t="s">
        <v>7</v>
      </c>
      <c r="W61" s="5">
        <v>0.9563084112149532</v>
      </c>
      <c r="X61" s="5">
        <v>1.216827813207159</v>
      </c>
      <c r="Y61" s="5">
        <v>0.9912450255827175</v>
      </c>
      <c r="Z61" s="5">
        <v>0.8900264200792602</v>
      </c>
    </row>
    <row r="62">
      <c r="A62" s="1" t="s">
        <v>157</v>
      </c>
      <c r="B62" s="116">
        <v>2.964197531</v>
      </c>
      <c r="C62" s="116">
        <v>0.1042006434</v>
      </c>
      <c r="D62" s="116">
        <v>0.335705552</v>
      </c>
      <c r="E62" s="116">
        <v>0.2862313588</v>
      </c>
      <c r="H62" s="1" t="s">
        <v>155</v>
      </c>
      <c r="I62" s="9">
        <v>2.063054299</v>
      </c>
      <c r="J62" s="9">
        <v>0.246560548</v>
      </c>
      <c r="K62" s="9">
        <v>0.1944148884</v>
      </c>
      <c r="L62" s="9">
        <v>0.885809315</v>
      </c>
      <c r="V62" s="1" t="s">
        <v>155</v>
      </c>
      <c r="W62" s="9">
        <v>2.063054299</v>
      </c>
      <c r="X62" s="9">
        <v>0.246560548</v>
      </c>
      <c r="Y62" s="9">
        <v>0.1944148884</v>
      </c>
      <c r="Z62" s="9">
        <v>0.885809315</v>
      </c>
    </row>
    <row r="63">
      <c r="W63" s="5"/>
    </row>
    <row r="64">
      <c r="W64" s="5"/>
    </row>
    <row r="81">
      <c r="A81" s="4" t="s">
        <v>11</v>
      </c>
      <c r="B81" s="5">
        <v>0.7223</v>
      </c>
      <c r="C81" s="5">
        <v>1.279</v>
      </c>
      <c r="D81" s="5">
        <v>0.9432</v>
      </c>
      <c r="E81" s="5">
        <v>0.8906</v>
      </c>
      <c r="H81" s="4" t="s">
        <v>9</v>
      </c>
      <c r="I81" s="5">
        <v>0.7369</v>
      </c>
      <c r="J81" s="5">
        <v>0.9113</v>
      </c>
      <c r="K81" s="5">
        <v>0.9745</v>
      </c>
      <c r="L81" s="5">
        <v>0.9797</v>
      </c>
      <c r="V81" s="118" t="s">
        <v>10</v>
      </c>
      <c r="W81" s="65">
        <v>0.9914506717329353</v>
      </c>
      <c r="X81" s="65">
        <v>1.463842861845715</v>
      </c>
      <c r="Y81" s="65">
        <v>0.9548486403283735</v>
      </c>
      <c r="Z81" s="65">
        <v>0.8855772175155661</v>
      </c>
    </row>
    <row r="82">
      <c r="A82" s="1" t="s">
        <v>157</v>
      </c>
      <c r="B82" s="116">
        <v>2.964197531</v>
      </c>
      <c r="C82" s="116">
        <v>0.1042006434</v>
      </c>
      <c r="D82" s="116">
        <v>0.335705552</v>
      </c>
      <c r="E82" s="116">
        <v>0.2862313588</v>
      </c>
      <c r="H82" s="1" t="s">
        <v>155</v>
      </c>
      <c r="I82" s="9">
        <v>2.063054299</v>
      </c>
      <c r="J82" s="9">
        <v>0.246560548</v>
      </c>
      <c r="K82" s="9">
        <v>0.1944148884</v>
      </c>
      <c r="L82" s="9">
        <v>0.885809315</v>
      </c>
      <c r="V82" s="1" t="s">
        <v>155</v>
      </c>
      <c r="W82" s="9">
        <v>2.063054299</v>
      </c>
      <c r="X82" s="9">
        <v>0.246560548</v>
      </c>
      <c r="Y82" s="9">
        <v>0.1944148884</v>
      </c>
      <c r="Z82" s="9">
        <v>0.885809315</v>
      </c>
    </row>
    <row r="101">
      <c r="H101" s="4" t="s">
        <v>12</v>
      </c>
      <c r="I101" s="5">
        <v>0.7154</v>
      </c>
      <c r="J101" s="5">
        <v>0.8292</v>
      </c>
      <c r="K101" s="5">
        <v>1.006</v>
      </c>
      <c r="L101" s="5">
        <v>1.034</v>
      </c>
      <c r="V101" s="4" t="s">
        <v>13</v>
      </c>
      <c r="W101" s="5">
        <v>1.0096449538719598</v>
      </c>
      <c r="X101" s="5">
        <v>1.5424505547515677</v>
      </c>
      <c r="Y101" s="5">
        <v>0.9375745526838967</v>
      </c>
      <c r="Z101" s="5">
        <v>0.8613152804642166</v>
      </c>
    </row>
    <row r="102">
      <c r="H102" s="1" t="s">
        <v>155</v>
      </c>
      <c r="I102" s="9">
        <v>2.063054299</v>
      </c>
      <c r="J102" s="9">
        <v>0.246560548</v>
      </c>
      <c r="K102" s="9">
        <v>0.1944148884</v>
      </c>
      <c r="L102" s="9">
        <v>0.885809315</v>
      </c>
      <c r="V102" s="1" t="s">
        <v>155</v>
      </c>
      <c r="W102" s="9">
        <v>2.063054299</v>
      </c>
      <c r="X102" s="9">
        <v>0.246560548</v>
      </c>
      <c r="Y102" s="9">
        <v>0.1944148884</v>
      </c>
      <c r="Z102" s="9">
        <v>0.885809315</v>
      </c>
    </row>
    <row r="108">
      <c r="V108" s="24"/>
    </row>
    <row r="109">
      <c r="V109" s="24"/>
    </row>
    <row r="110">
      <c r="V110" s="24"/>
    </row>
    <row r="111">
      <c r="V111" s="24"/>
    </row>
    <row r="112">
      <c r="V112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1" t="s">
        <v>63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</row>
    <row r="2">
      <c r="A2" s="66" t="s">
        <v>38</v>
      </c>
      <c r="B2" s="67">
        <v>5.0</v>
      </c>
      <c r="C2" s="67" t="s">
        <v>102</v>
      </c>
      <c r="D2" s="67" t="s">
        <v>3</v>
      </c>
      <c r="E2" s="68">
        <v>0.6905</v>
      </c>
      <c r="F2" s="67">
        <v>0.1319780684</v>
      </c>
      <c r="G2" s="1">
        <f t="shared" ref="G2:G91" si="1">F2*100</f>
        <v>13.19780684</v>
      </c>
    </row>
    <row r="3">
      <c r="A3" s="8" t="s">
        <v>38</v>
      </c>
      <c r="B3" s="13">
        <v>5.0</v>
      </c>
      <c r="C3" s="13" t="s">
        <v>103</v>
      </c>
      <c r="D3" s="13" t="s">
        <v>3</v>
      </c>
      <c r="E3" s="5">
        <v>0.6494</v>
      </c>
      <c r="F3" s="9">
        <v>0.1319780684</v>
      </c>
      <c r="G3" s="1">
        <f t="shared" si="1"/>
        <v>13.19780684</v>
      </c>
    </row>
    <row r="4">
      <c r="A4" s="8" t="s">
        <v>38</v>
      </c>
      <c r="B4" s="13">
        <v>5.0</v>
      </c>
      <c r="C4" s="13" t="s">
        <v>104</v>
      </c>
      <c r="D4" s="13" t="s">
        <v>3</v>
      </c>
      <c r="E4" s="5">
        <v>0.6725</v>
      </c>
      <c r="F4" s="9">
        <v>0.1319780684</v>
      </c>
      <c r="G4" s="1">
        <f t="shared" si="1"/>
        <v>13.19780684</v>
      </c>
    </row>
    <row r="5">
      <c r="A5" s="8" t="s">
        <v>38</v>
      </c>
      <c r="B5" s="13">
        <v>5.0</v>
      </c>
      <c r="C5" s="13" t="s">
        <v>105</v>
      </c>
      <c r="D5" s="13" t="s">
        <v>3</v>
      </c>
      <c r="E5" s="5">
        <v>1.065</v>
      </c>
      <c r="F5" s="9">
        <v>0.1319780684</v>
      </c>
      <c r="G5" s="1">
        <f t="shared" si="1"/>
        <v>13.19780684</v>
      </c>
    </row>
    <row r="6">
      <c r="A6" s="8" t="s">
        <v>38</v>
      </c>
      <c r="B6" s="13">
        <v>5.0</v>
      </c>
      <c r="C6" s="13" t="s">
        <v>106</v>
      </c>
      <c r="D6" s="13" t="s">
        <v>3</v>
      </c>
      <c r="E6" s="5">
        <v>1.06</v>
      </c>
      <c r="F6" s="9">
        <v>0.1319780684</v>
      </c>
      <c r="G6" s="1">
        <f t="shared" si="1"/>
        <v>13.19780684</v>
      </c>
    </row>
    <row r="7">
      <c r="A7" s="8" t="s">
        <v>38</v>
      </c>
      <c r="B7" s="69">
        <v>5.0</v>
      </c>
      <c r="C7" s="9" t="s">
        <v>102</v>
      </c>
      <c r="D7" s="70" t="s">
        <v>4</v>
      </c>
      <c r="E7" s="5">
        <v>0.6905</v>
      </c>
      <c r="F7" s="9">
        <v>0.4267010049</v>
      </c>
      <c r="G7" s="1">
        <f t="shared" si="1"/>
        <v>42.67010049</v>
      </c>
    </row>
    <row r="8">
      <c r="A8" s="8" t="s">
        <v>38</v>
      </c>
      <c r="B8" s="71">
        <v>5.0</v>
      </c>
      <c r="C8" s="13" t="s">
        <v>103</v>
      </c>
      <c r="D8" s="70" t="s">
        <v>4</v>
      </c>
      <c r="E8" s="5">
        <v>0.6494</v>
      </c>
      <c r="F8" s="9">
        <v>0.4267010049</v>
      </c>
      <c r="G8" s="1">
        <f t="shared" si="1"/>
        <v>42.67010049</v>
      </c>
    </row>
    <row r="9">
      <c r="A9" s="8" t="s">
        <v>38</v>
      </c>
      <c r="B9" s="71">
        <v>5.0</v>
      </c>
      <c r="C9" s="13" t="s">
        <v>104</v>
      </c>
      <c r="D9" s="70" t="s">
        <v>4</v>
      </c>
      <c r="E9" s="5">
        <v>0.6725</v>
      </c>
      <c r="F9" s="9">
        <v>0.4267010049</v>
      </c>
      <c r="G9" s="1">
        <f t="shared" si="1"/>
        <v>42.67010049</v>
      </c>
    </row>
    <row r="10">
      <c r="A10" s="8" t="s">
        <v>38</v>
      </c>
      <c r="B10" s="71">
        <v>5.0</v>
      </c>
      <c r="C10" s="13" t="s">
        <v>105</v>
      </c>
      <c r="D10" s="70" t="s">
        <v>4</v>
      </c>
      <c r="E10" s="5">
        <v>1.065</v>
      </c>
      <c r="F10" s="9">
        <v>0.4267010049</v>
      </c>
      <c r="G10" s="1">
        <f t="shared" si="1"/>
        <v>42.67010049</v>
      </c>
    </row>
    <row r="11">
      <c r="A11" s="72" t="s">
        <v>38</v>
      </c>
      <c r="B11" s="73">
        <v>5.0</v>
      </c>
      <c r="C11" s="74" t="s">
        <v>106</v>
      </c>
      <c r="D11" s="75" t="s">
        <v>4</v>
      </c>
      <c r="E11" s="76">
        <v>1.06</v>
      </c>
      <c r="F11" s="77">
        <v>0.4267010049</v>
      </c>
      <c r="G11" s="1">
        <f t="shared" si="1"/>
        <v>42.67010049</v>
      </c>
    </row>
    <row r="12">
      <c r="A12" s="12" t="s">
        <v>39</v>
      </c>
      <c r="B12" s="13">
        <v>5.0</v>
      </c>
      <c r="C12" s="9" t="s">
        <v>102</v>
      </c>
      <c r="D12" s="13" t="s">
        <v>3</v>
      </c>
      <c r="E12" s="5">
        <v>0.869</v>
      </c>
      <c r="F12" s="13">
        <v>0.1019622076</v>
      </c>
      <c r="G12" s="1">
        <f t="shared" si="1"/>
        <v>10.19622076</v>
      </c>
    </row>
    <row r="13">
      <c r="A13" s="12" t="s">
        <v>39</v>
      </c>
      <c r="B13" s="13">
        <v>5.0</v>
      </c>
      <c r="C13" s="13" t="s">
        <v>103</v>
      </c>
      <c r="D13" s="13" t="s">
        <v>3</v>
      </c>
      <c r="E13" s="5">
        <v>0.9937</v>
      </c>
      <c r="F13" s="13">
        <v>0.1019622076</v>
      </c>
      <c r="G13" s="1">
        <f t="shared" si="1"/>
        <v>10.19622076</v>
      </c>
    </row>
    <row r="14">
      <c r="A14" s="12" t="s">
        <v>39</v>
      </c>
      <c r="B14" s="13">
        <v>5.0</v>
      </c>
      <c r="C14" s="13" t="s">
        <v>104</v>
      </c>
      <c r="D14" s="13" t="s">
        <v>3</v>
      </c>
      <c r="E14" s="5">
        <v>0.9929</v>
      </c>
      <c r="F14" s="13">
        <v>0.1019622076</v>
      </c>
      <c r="G14" s="1">
        <f t="shared" si="1"/>
        <v>10.19622076</v>
      </c>
    </row>
    <row r="15">
      <c r="A15" s="12" t="s">
        <v>39</v>
      </c>
      <c r="B15" s="13">
        <v>5.0</v>
      </c>
      <c r="C15" s="13" t="s">
        <v>105</v>
      </c>
      <c r="D15" s="13" t="s">
        <v>3</v>
      </c>
      <c r="E15" s="5">
        <v>0.7055</v>
      </c>
      <c r="F15" s="13">
        <v>0.1019622076</v>
      </c>
      <c r="G15" s="1">
        <f t="shared" si="1"/>
        <v>10.19622076</v>
      </c>
    </row>
    <row r="16">
      <c r="A16" s="12" t="s">
        <v>39</v>
      </c>
      <c r="B16" s="13">
        <v>5.0</v>
      </c>
      <c r="C16" s="13" t="s">
        <v>106</v>
      </c>
      <c r="D16" s="13" t="s">
        <v>3</v>
      </c>
      <c r="E16" s="5">
        <v>0.7347</v>
      </c>
      <c r="F16" s="13">
        <v>0.1019622076</v>
      </c>
      <c r="G16" s="1">
        <f t="shared" si="1"/>
        <v>10.19622076</v>
      </c>
    </row>
    <row r="17">
      <c r="A17" s="12" t="s">
        <v>39</v>
      </c>
      <c r="B17" s="69">
        <v>5.0</v>
      </c>
      <c r="C17" s="9" t="s">
        <v>102</v>
      </c>
      <c r="D17" s="70" t="s">
        <v>4</v>
      </c>
      <c r="E17" s="5">
        <v>0.869</v>
      </c>
      <c r="F17" s="13">
        <v>0.1162389836</v>
      </c>
      <c r="G17" s="1">
        <f t="shared" si="1"/>
        <v>11.62389836</v>
      </c>
    </row>
    <row r="18">
      <c r="A18" s="12" t="s">
        <v>39</v>
      </c>
      <c r="B18" s="71">
        <v>5.0</v>
      </c>
      <c r="C18" s="13" t="s">
        <v>103</v>
      </c>
      <c r="D18" s="70" t="s">
        <v>4</v>
      </c>
      <c r="E18" s="5">
        <v>0.9937</v>
      </c>
      <c r="F18" s="13">
        <v>0.1162389836</v>
      </c>
      <c r="G18" s="1">
        <f t="shared" si="1"/>
        <v>11.62389836</v>
      </c>
    </row>
    <row r="19">
      <c r="A19" s="12" t="s">
        <v>39</v>
      </c>
      <c r="B19" s="71">
        <v>5.0</v>
      </c>
      <c r="C19" s="13" t="s">
        <v>104</v>
      </c>
      <c r="D19" s="70" t="s">
        <v>4</v>
      </c>
      <c r="E19" s="5">
        <v>0.9929</v>
      </c>
      <c r="F19" s="13">
        <v>0.1162389836</v>
      </c>
      <c r="G19" s="1">
        <f t="shared" si="1"/>
        <v>11.62389836</v>
      </c>
    </row>
    <row r="20">
      <c r="A20" s="12" t="s">
        <v>39</v>
      </c>
      <c r="B20" s="71">
        <v>5.0</v>
      </c>
      <c r="C20" s="13" t="s">
        <v>105</v>
      </c>
      <c r="D20" s="70" t="s">
        <v>4</v>
      </c>
      <c r="E20" s="5">
        <v>0.7055</v>
      </c>
      <c r="F20" s="13">
        <v>0.1162389836</v>
      </c>
      <c r="G20" s="1">
        <f t="shared" si="1"/>
        <v>11.62389836</v>
      </c>
    </row>
    <row r="21">
      <c r="A21" s="12" t="s">
        <v>39</v>
      </c>
      <c r="B21" s="73">
        <v>5.0</v>
      </c>
      <c r="C21" s="74" t="s">
        <v>106</v>
      </c>
      <c r="D21" s="75" t="s">
        <v>4</v>
      </c>
      <c r="E21" s="5">
        <v>0.7347</v>
      </c>
      <c r="F21" s="13">
        <v>0.1162389836</v>
      </c>
      <c r="G21" s="1">
        <f t="shared" si="1"/>
        <v>11.62389836</v>
      </c>
    </row>
    <row r="22">
      <c r="A22" s="15" t="s">
        <v>40</v>
      </c>
      <c r="B22" s="9">
        <v>5.0</v>
      </c>
      <c r="C22" s="9" t="s">
        <v>102</v>
      </c>
      <c r="D22" s="13" t="s">
        <v>3</v>
      </c>
      <c r="E22" s="5">
        <v>0.9722</v>
      </c>
      <c r="F22" s="9">
        <v>0.1283341581</v>
      </c>
      <c r="G22" s="1">
        <f t="shared" si="1"/>
        <v>12.83341581</v>
      </c>
    </row>
    <row r="23">
      <c r="A23" s="15" t="s">
        <v>40</v>
      </c>
      <c r="B23" s="13">
        <v>5.0</v>
      </c>
      <c r="C23" s="13" t="s">
        <v>103</v>
      </c>
      <c r="D23" s="13" t="s">
        <v>3</v>
      </c>
      <c r="E23" s="5">
        <v>0.9113</v>
      </c>
      <c r="F23" s="9">
        <v>0.1283341581</v>
      </c>
      <c r="G23" s="1">
        <f t="shared" si="1"/>
        <v>12.83341581</v>
      </c>
    </row>
    <row r="24">
      <c r="A24" s="15" t="s">
        <v>40</v>
      </c>
      <c r="B24" s="13">
        <v>5.0</v>
      </c>
      <c r="C24" s="13" t="s">
        <v>104</v>
      </c>
      <c r="D24" s="13" t="s">
        <v>3</v>
      </c>
      <c r="E24" s="5">
        <v>0.8292</v>
      </c>
      <c r="F24" s="9">
        <v>0.1283341581</v>
      </c>
      <c r="G24" s="1">
        <f t="shared" si="1"/>
        <v>12.83341581</v>
      </c>
    </row>
    <row r="25">
      <c r="A25" s="15" t="s">
        <v>40</v>
      </c>
      <c r="B25" s="13">
        <v>5.0</v>
      </c>
      <c r="C25" s="13" t="s">
        <v>105</v>
      </c>
      <c r="D25" s="13" t="s">
        <v>3</v>
      </c>
      <c r="E25" s="5">
        <v>0.688</v>
      </c>
      <c r="F25" s="9">
        <v>0.1283341581</v>
      </c>
      <c r="G25" s="1">
        <f t="shared" si="1"/>
        <v>12.83341581</v>
      </c>
    </row>
    <row r="26">
      <c r="A26" s="15" t="s">
        <v>40</v>
      </c>
      <c r="B26" s="13">
        <v>5.0</v>
      </c>
      <c r="C26" s="13" t="s">
        <v>106</v>
      </c>
      <c r="D26" s="13" t="s">
        <v>3</v>
      </c>
      <c r="E26" s="5">
        <v>0.7082</v>
      </c>
      <c r="F26" s="9">
        <v>0.1283341581</v>
      </c>
      <c r="G26" s="1">
        <f t="shared" si="1"/>
        <v>12.83341581</v>
      </c>
    </row>
    <row r="27">
      <c r="A27" s="15" t="s">
        <v>40</v>
      </c>
      <c r="B27" s="69">
        <v>5.0</v>
      </c>
      <c r="C27" s="9" t="s">
        <v>102</v>
      </c>
      <c r="D27" s="70" t="s">
        <v>4</v>
      </c>
      <c r="E27" s="5">
        <v>0.9722</v>
      </c>
      <c r="F27" s="9">
        <v>0.05728101169</v>
      </c>
      <c r="G27" s="1">
        <f t="shared" si="1"/>
        <v>5.728101169</v>
      </c>
    </row>
    <row r="28">
      <c r="A28" s="15" t="s">
        <v>40</v>
      </c>
      <c r="B28" s="71">
        <v>5.0</v>
      </c>
      <c r="C28" s="13" t="s">
        <v>103</v>
      </c>
      <c r="D28" s="70" t="s">
        <v>4</v>
      </c>
      <c r="E28" s="5">
        <v>0.9113</v>
      </c>
      <c r="F28" s="9">
        <v>0.05728101169</v>
      </c>
      <c r="G28" s="1">
        <f t="shared" si="1"/>
        <v>5.728101169</v>
      </c>
    </row>
    <row r="29">
      <c r="A29" s="15" t="s">
        <v>40</v>
      </c>
      <c r="B29" s="71">
        <v>5.0</v>
      </c>
      <c r="C29" s="13" t="s">
        <v>104</v>
      </c>
      <c r="D29" s="70" t="s">
        <v>4</v>
      </c>
      <c r="E29" s="5">
        <v>0.8292</v>
      </c>
      <c r="F29" s="9">
        <v>0.05728101169</v>
      </c>
      <c r="G29" s="1">
        <f t="shared" si="1"/>
        <v>5.728101169</v>
      </c>
    </row>
    <row r="30">
      <c r="A30" s="15" t="s">
        <v>40</v>
      </c>
      <c r="B30" s="71">
        <v>5.0</v>
      </c>
      <c r="C30" s="13" t="s">
        <v>105</v>
      </c>
      <c r="D30" s="70" t="s">
        <v>4</v>
      </c>
      <c r="E30" s="5">
        <v>0.688</v>
      </c>
      <c r="F30" s="9">
        <v>0.05728101169</v>
      </c>
      <c r="G30" s="1">
        <f t="shared" si="1"/>
        <v>5.728101169</v>
      </c>
    </row>
    <row r="31">
      <c r="A31" s="15" t="s">
        <v>40</v>
      </c>
      <c r="B31" s="73">
        <v>5.0</v>
      </c>
      <c r="C31" s="74" t="s">
        <v>106</v>
      </c>
      <c r="D31" s="75" t="s">
        <v>4</v>
      </c>
      <c r="E31" s="5">
        <v>0.7082</v>
      </c>
      <c r="F31" s="9">
        <v>0.05728101169</v>
      </c>
      <c r="G31" s="1">
        <f t="shared" si="1"/>
        <v>5.728101169</v>
      </c>
    </row>
    <row r="32">
      <c r="A32" s="15" t="s">
        <v>41</v>
      </c>
      <c r="B32" s="9">
        <v>5.0</v>
      </c>
      <c r="C32" s="9" t="s">
        <v>102</v>
      </c>
      <c r="D32" s="13" t="s">
        <v>3</v>
      </c>
      <c r="E32" s="5">
        <v>0.856</v>
      </c>
      <c r="F32" s="9">
        <v>0.1069999816</v>
      </c>
      <c r="G32" s="1">
        <f t="shared" si="1"/>
        <v>10.69999816</v>
      </c>
    </row>
    <row r="33">
      <c r="A33" s="15" t="s">
        <v>41</v>
      </c>
      <c r="B33" s="13">
        <v>5.0</v>
      </c>
      <c r="C33" s="13" t="s">
        <v>103</v>
      </c>
      <c r="D33" s="13" t="s">
        <v>3</v>
      </c>
      <c r="E33" s="5">
        <v>0.7369</v>
      </c>
      <c r="F33" s="9">
        <v>0.1069999816</v>
      </c>
      <c r="G33" s="1">
        <f t="shared" si="1"/>
        <v>10.69999816</v>
      </c>
    </row>
    <row r="34">
      <c r="A34" s="15" t="s">
        <v>41</v>
      </c>
      <c r="B34" s="13">
        <v>5.0</v>
      </c>
      <c r="C34" s="13" t="s">
        <v>104</v>
      </c>
      <c r="D34" s="13" t="s">
        <v>3</v>
      </c>
      <c r="E34" s="5">
        <v>0.7154</v>
      </c>
      <c r="F34" s="9">
        <v>0.1069999816</v>
      </c>
      <c r="G34" s="1">
        <f t="shared" si="1"/>
        <v>10.69999816</v>
      </c>
    </row>
    <row r="35">
      <c r="A35" s="15" t="s">
        <v>41</v>
      </c>
      <c r="B35" s="13">
        <v>5.0</v>
      </c>
      <c r="C35" s="13" t="s">
        <v>105</v>
      </c>
      <c r="D35" s="13" t="s">
        <v>3</v>
      </c>
      <c r="E35" s="5">
        <v>1.052</v>
      </c>
      <c r="F35" s="9">
        <v>0.1069999816</v>
      </c>
      <c r="G35" s="1">
        <f t="shared" si="1"/>
        <v>10.69999816</v>
      </c>
    </row>
    <row r="36">
      <c r="A36" s="15" t="s">
        <v>41</v>
      </c>
      <c r="B36" s="13">
        <v>5.0</v>
      </c>
      <c r="C36" s="13" t="s">
        <v>106</v>
      </c>
      <c r="D36" s="13" t="s">
        <v>3</v>
      </c>
      <c r="E36" s="5">
        <v>1.188</v>
      </c>
      <c r="F36" s="9">
        <v>0.1069999816</v>
      </c>
      <c r="G36" s="1">
        <f t="shared" si="1"/>
        <v>10.69999816</v>
      </c>
    </row>
    <row r="37">
      <c r="A37" s="15" t="s">
        <v>41</v>
      </c>
      <c r="B37" s="69">
        <v>5.0</v>
      </c>
      <c r="C37" s="9" t="s">
        <v>102</v>
      </c>
      <c r="D37" s="70" t="s">
        <v>4</v>
      </c>
      <c r="E37" s="5">
        <v>0.856</v>
      </c>
      <c r="F37" s="9">
        <v>0.1942806734</v>
      </c>
      <c r="G37" s="1">
        <f t="shared" si="1"/>
        <v>19.42806734</v>
      </c>
    </row>
    <row r="38">
      <c r="A38" s="15" t="s">
        <v>41</v>
      </c>
      <c r="B38" s="71">
        <v>5.0</v>
      </c>
      <c r="C38" s="13" t="s">
        <v>103</v>
      </c>
      <c r="D38" s="70" t="s">
        <v>4</v>
      </c>
      <c r="E38" s="5">
        <v>0.7369</v>
      </c>
      <c r="F38" s="9">
        <v>0.1942806734</v>
      </c>
      <c r="G38" s="1">
        <f t="shared" si="1"/>
        <v>19.42806734</v>
      </c>
    </row>
    <row r="39">
      <c r="A39" s="15" t="s">
        <v>41</v>
      </c>
      <c r="B39" s="71">
        <v>5.0</v>
      </c>
      <c r="C39" s="13" t="s">
        <v>104</v>
      </c>
      <c r="D39" s="70" t="s">
        <v>4</v>
      </c>
      <c r="E39" s="5">
        <v>0.7154</v>
      </c>
      <c r="F39" s="9">
        <v>0.1942806734</v>
      </c>
      <c r="G39" s="1">
        <f t="shared" si="1"/>
        <v>19.42806734</v>
      </c>
    </row>
    <row r="40">
      <c r="A40" s="15" t="s">
        <v>41</v>
      </c>
      <c r="B40" s="71">
        <v>5.0</v>
      </c>
      <c r="C40" s="13" t="s">
        <v>105</v>
      </c>
      <c r="D40" s="70" t="s">
        <v>4</v>
      </c>
      <c r="E40" s="5">
        <v>1.052</v>
      </c>
      <c r="F40" s="9">
        <v>0.1942806734</v>
      </c>
      <c r="G40" s="1">
        <f t="shared" si="1"/>
        <v>19.42806734</v>
      </c>
    </row>
    <row r="41">
      <c r="A41" s="15" t="s">
        <v>41</v>
      </c>
      <c r="B41" s="73">
        <v>5.0</v>
      </c>
      <c r="C41" s="74" t="s">
        <v>106</v>
      </c>
      <c r="D41" s="75" t="s">
        <v>4</v>
      </c>
      <c r="E41" s="5">
        <v>1.188</v>
      </c>
      <c r="F41" s="9">
        <v>0.1942806734</v>
      </c>
      <c r="G41" s="1">
        <f t="shared" si="1"/>
        <v>19.42806734</v>
      </c>
    </row>
    <row r="42">
      <c r="A42" s="18" t="s">
        <v>43</v>
      </c>
      <c r="B42" s="19">
        <v>7.0</v>
      </c>
      <c r="C42" s="9" t="s">
        <v>102</v>
      </c>
      <c r="D42" s="13" t="s">
        <v>3</v>
      </c>
      <c r="E42" s="5">
        <v>1.066</v>
      </c>
      <c r="F42" s="19">
        <v>0.03976786278</v>
      </c>
      <c r="G42" s="1">
        <f t="shared" si="1"/>
        <v>3.976786278</v>
      </c>
    </row>
    <row r="43">
      <c r="A43" s="18" t="s">
        <v>43</v>
      </c>
      <c r="B43" s="19">
        <v>7.0</v>
      </c>
      <c r="C43" s="13" t="s">
        <v>103</v>
      </c>
      <c r="D43" s="13" t="s">
        <v>3</v>
      </c>
      <c r="E43" s="5">
        <v>1.206</v>
      </c>
      <c r="F43" s="19">
        <v>0.03976786278</v>
      </c>
      <c r="G43" s="1">
        <f t="shared" si="1"/>
        <v>3.976786278</v>
      </c>
    </row>
    <row r="44">
      <c r="A44" s="18" t="s">
        <v>43</v>
      </c>
      <c r="B44" s="19">
        <v>7.0</v>
      </c>
      <c r="C44" s="13" t="s">
        <v>104</v>
      </c>
      <c r="D44" s="13" t="s">
        <v>3</v>
      </c>
      <c r="E44" s="5">
        <v>1.418</v>
      </c>
      <c r="F44" s="19">
        <v>0.03976786278</v>
      </c>
      <c r="G44" s="1">
        <f t="shared" si="1"/>
        <v>3.976786278</v>
      </c>
    </row>
    <row r="45">
      <c r="A45" s="18" t="s">
        <v>43</v>
      </c>
      <c r="B45" s="19">
        <v>7.0</v>
      </c>
      <c r="C45" s="13" t="s">
        <v>105</v>
      </c>
      <c r="D45" s="13" t="s">
        <v>3</v>
      </c>
      <c r="E45" s="5">
        <v>2.433</v>
      </c>
      <c r="F45" s="19">
        <v>0.03976786278</v>
      </c>
      <c r="G45" s="1">
        <f t="shared" si="1"/>
        <v>3.976786278</v>
      </c>
    </row>
    <row r="46">
      <c r="A46" s="18" t="s">
        <v>43</v>
      </c>
      <c r="B46" s="19">
        <v>7.0</v>
      </c>
      <c r="C46" s="13" t="s">
        <v>106</v>
      </c>
      <c r="D46" s="13" t="s">
        <v>3</v>
      </c>
      <c r="E46" s="5">
        <v>1.395</v>
      </c>
      <c r="F46" s="19">
        <v>0.03976786278</v>
      </c>
      <c r="G46" s="1">
        <f t="shared" si="1"/>
        <v>3.976786278</v>
      </c>
    </row>
    <row r="47">
      <c r="A47" s="18" t="s">
        <v>43</v>
      </c>
      <c r="B47" s="19">
        <v>7.0</v>
      </c>
      <c r="C47" s="9" t="s">
        <v>102</v>
      </c>
      <c r="D47" s="70" t="s">
        <v>4</v>
      </c>
      <c r="E47" s="5">
        <v>1.066</v>
      </c>
      <c r="F47" s="9">
        <v>0.09313138435</v>
      </c>
      <c r="G47" s="1">
        <f t="shared" si="1"/>
        <v>9.313138435</v>
      </c>
    </row>
    <row r="48">
      <c r="A48" s="18" t="s">
        <v>43</v>
      </c>
      <c r="B48" s="19">
        <v>7.0</v>
      </c>
      <c r="C48" s="13" t="s">
        <v>103</v>
      </c>
      <c r="D48" s="70" t="s">
        <v>4</v>
      </c>
      <c r="E48" s="5">
        <v>1.206</v>
      </c>
      <c r="F48" s="9">
        <v>0.09313138435</v>
      </c>
      <c r="G48" s="1">
        <f t="shared" si="1"/>
        <v>9.313138435</v>
      </c>
    </row>
    <row r="49">
      <c r="A49" s="18" t="s">
        <v>43</v>
      </c>
      <c r="B49" s="19">
        <v>7.0</v>
      </c>
      <c r="C49" s="13" t="s">
        <v>104</v>
      </c>
      <c r="D49" s="70" t="s">
        <v>4</v>
      </c>
      <c r="E49" s="5">
        <v>1.418</v>
      </c>
      <c r="F49" s="9">
        <v>0.09313138435</v>
      </c>
      <c r="G49" s="1">
        <f t="shared" si="1"/>
        <v>9.313138435</v>
      </c>
    </row>
    <row r="50">
      <c r="A50" s="18" t="s">
        <v>43</v>
      </c>
      <c r="B50" s="19">
        <v>7.0</v>
      </c>
      <c r="C50" s="13" t="s">
        <v>105</v>
      </c>
      <c r="D50" s="70" t="s">
        <v>4</v>
      </c>
      <c r="E50" s="5">
        <v>2.433</v>
      </c>
      <c r="F50" s="9">
        <v>0.09313138435</v>
      </c>
      <c r="G50" s="1">
        <f t="shared" si="1"/>
        <v>9.313138435</v>
      </c>
    </row>
    <row r="51">
      <c r="A51" s="18" t="s">
        <v>43</v>
      </c>
      <c r="B51" s="19">
        <v>7.0</v>
      </c>
      <c r="C51" s="74" t="s">
        <v>106</v>
      </c>
      <c r="D51" s="75" t="s">
        <v>4</v>
      </c>
      <c r="E51" s="5">
        <v>1.395</v>
      </c>
      <c r="F51" s="9">
        <v>0.09313138435</v>
      </c>
      <c r="G51" s="1">
        <f t="shared" si="1"/>
        <v>9.313138435</v>
      </c>
    </row>
    <row r="52">
      <c r="A52" s="15" t="s">
        <v>44</v>
      </c>
      <c r="B52" s="19">
        <v>7.0</v>
      </c>
      <c r="C52" s="9" t="s">
        <v>102</v>
      </c>
      <c r="D52" s="13" t="s">
        <v>3</v>
      </c>
      <c r="E52" s="5">
        <v>0.8795</v>
      </c>
      <c r="F52" s="9">
        <v>0.05761847634</v>
      </c>
      <c r="G52" s="1">
        <f t="shared" si="1"/>
        <v>5.761847634</v>
      </c>
    </row>
    <row r="53">
      <c r="A53" s="15" t="s">
        <v>44</v>
      </c>
      <c r="B53" s="19">
        <v>7.0</v>
      </c>
      <c r="C53" s="13" t="s">
        <v>103</v>
      </c>
      <c r="D53" s="13" t="s">
        <v>3</v>
      </c>
      <c r="E53" s="5">
        <v>0.9745</v>
      </c>
      <c r="F53" s="9">
        <v>0.05761847634</v>
      </c>
      <c r="G53" s="1">
        <f t="shared" si="1"/>
        <v>5.761847634</v>
      </c>
    </row>
    <row r="54">
      <c r="A54" s="15" t="s">
        <v>44</v>
      </c>
      <c r="B54" s="19">
        <v>7.0</v>
      </c>
      <c r="C54" s="13" t="s">
        <v>104</v>
      </c>
      <c r="D54" s="13" t="s">
        <v>3</v>
      </c>
      <c r="E54" s="5">
        <v>1.006</v>
      </c>
      <c r="F54" s="9">
        <v>0.05761847634</v>
      </c>
      <c r="G54" s="1">
        <f t="shared" si="1"/>
        <v>5.761847634</v>
      </c>
    </row>
    <row r="55">
      <c r="A55" s="15" t="s">
        <v>44</v>
      </c>
      <c r="B55" s="19">
        <v>7.0</v>
      </c>
      <c r="C55" s="13" t="s">
        <v>105</v>
      </c>
      <c r="D55" s="13" t="s">
        <v>3</v>
      </c>
      <c r="E55" s="5">
        <v>1.669</v>
      </c>
      <c r="F55" s="9">
        <v>0.05761847634</v>
      </c>
      <c r="G55" s="1">
        <f t="shared" si="1"/>
        <v>5.761847634</v>
      </c>
    </row>
    <row r="56">
      <c r="A56" s="15" t="s">
        <v>44</v>
      </c>
      <c r="B56" s="19">
        <v>7.0</v>
      </c>
      <c r="C56" s="13" t="s">
        <v>106</v>
      </c>
      <c r="D56" s="13" t="s">
        <v>3</v>
      </c>
      <c r="E56" s="5">
        <v>1.845</v>
      </c>
      <c r="F56" s="9">
        <v>0.05761847634</v>
      </c>
      <c r="G56" s="1">
        <f t="shared" si="1"/>
        <v>5.761847634</v>
      </c>
    </row>
    <row r="57">
      <c r="A57" s="15" t="s">
        <v>44</v>
      </c>
      <c r="B57" s="19">
        <v>7.0</v>
      </c>
      <c r="C57" s="9" t="s">
        <v>102</v>
      </c>
      <c r="D57" s="70" t="s">
        <v>4</v>
      </c>
      <c r="E57" s="5">
        <v>0.8795</v>
      </c>
      <c r="F57" s="9">
        <v>0.1909383996</v>
      </c>
      <c r="G57" s="1">
        <f t="shared" si="1"/>
        <v>19.09383996</v>
      </c>
    </row>
    <row r="58">
      <c r="A58" s="15" t="s">
        <v>44</v>
      </c>
      <c r="B58" s="19">
        <v>7.0</v>
      </c>
      <c r="C58" s="13" t="s">
        <v>103</v>
      </c>
      <c r="D58" s="70" t="s">
        <v>4</v>
      </c>
      <c r="E58" s="5">
        <v>0.9745</v>
      </c>
      <c r="F58" s="9">
        <v>0.1909383996</v>
      </c>
      <c r="G58" s="1">
        <f t="shared" si="1"/>
        <v>19.09383996</v>
      </c>
    </row>
    <row r="59">
      <c r="A59" s="15" t="s">
        <v>44</v>
      </c>
      <c r="B59" s="19">
        <v>7.0</v>
      </c>
      <c r="C59" s="13" t="s">
        <v>104</v>
      </c>
      <c r="D59" s="70" t="s">
        <v>4</v>
      </c>
      <c r="E59" s="5">
        <v>1.006</v>
      </c>
      <c r="F59" s="9">
        <v>0.1909383996</v>
      </c>
      <c r="G59" s="1">
        <f t="shared" si="1"/>
        <v>19.09383996</v>
      </c>
    </row>
    <row r="60">
      <c r="A60" s="15" t="s">
        <v>44</v>
      </c>
      <c r="B60" s="19">
        <v>7.0</v>
      </c>
      <c r="C60" s="13" t="s">
        <v>105</v>
      </c>
      <c r="D60" s="70" t="s">
        <v>4</v>
      </c>
      <c r="E60" s="5">
        <v>1.669</v>
      </c>
      <c r="F60" s="9">
        <v>0.1909383996</v>
      </c>
      <c r="G60" s="1">
        <f t="shared" si="1"/>
        <v>19.09383996</v>
      </c>
    </row>
    <row r="61">
      <c r="A61" s="15" t="s">
        <v>44</v>
      </c>
      <c r="B61" s="19">
        <v>7.0</v>
      </c>
      <c r="C61" s="74" t="s">
        <v>106</v>
      </c>
      <c r="D61" s="75" t="s">
        <v>4</v>
      </c>
      <c r="E61" s="5">
        <v>1.845</v>
      </c>
      <c r="F61" s="9">
        <v>0.1909383996</v>
      </c>
      <c r="G61" s="1">
        <f t="shared" si="1"/>
        <v>19.09383996</v>
      </c>
    </row>
    <row r="62">
      <c r="A62" s="21" t="s">
        <v>45</v>
      </c>
      <c r="B62" s="19">
        <v>7.0</v>
      </c>
      <c r="C62" s="9" t="s">
        <v>102</v>
      </c>
      <c r="D62" s="13" t="s">
        <v>3</v>
      </c>
      <c r="E62" s="5">
        <v>0.8738</v>
      </c>
      <c r="F62" s="9">
        <v>0.08889691804</v>
      </c>
      <c r="G62" s="1">
        <f t="shared" si="1"/>
        <v>8.889691804</v>
      </c>
    </row>
    <row r="63">
      <c r="A63" s="21" t="s">
        <v>45</v>
      </c>
      <c r="B63" s="19">
        <v>7.0</v>
      </c>
      <c r="C63" s="13" t="s">
        <v>103</v>
      </c>
      <c r="D63" s="13" t="s">
        <v>3</v>
      </c>
      <c r="E63" s="5">
        <v>0.8532</v>
      </c>
      <c r="F63" s="9">
        <v>0.08889691804</v>
      </c>
      <c r="G63" s="1">
        <f t="shared" si="1"/>
        <v>8.889691804</v>
      </c>
    </row>
    <row r="64">
      <c r="A64" s="21" t="s">
        <v>45</v>
      </c>
      <c r="B64" s="19">
        <v>7.0</v>
      </c>
      <c r="C64" s="13" t="s">
        <v>104</v>
      </c>
      <c r="D64" s="13" t="s">
        <v>3</v>
      </c>
      <c r="E64" s="5">
        <v>0.8854</v>
      </c>
      <c r="F64" s="9">
        <v>0.08889691804</v>
      </c>
      <c r="G64" s="1">
        <f t="shared" si="1"/>
        <v>8.889691804</v>
      </c>
    </row>
    <row r="65">
      <c r="A65" s="21" t="s">
        <v>45</v>
      </c>
      <c r="B65" s="19">
        <v>7.0</v>
      </c>
      <c r="C65" s="13" t="s">
        <v>105</v>
      </c>
      <c r="D65" s="13" t="s">
        <v>3</v>
      </c>
      <c r="E65" s="5">
        <v>0.9432</v>
      </c>
      <c r="F65" s="9">
        <v>0.08889691804</v>
      </c>
      <c r="G65" s="1">
        <f t="shared" si="1"/>
        <v>8.889691804</v>
      </c>
    </row>
    <row r="66">
      <c r="A66" s="21" t="s">
        <v>45</v>
      </c>
      <c r="B66" s="19">
        <v>7.0</v>
      </c>
      <c r="C66" s="13" t="s">
        <v>106</v>
      </c>
      <c r="D66" s="13" t="s">
        <v>3</v>
      </c>
      <c r="E66" s="5">
        <v>0.9646</v>
      </c>
      <c r="F66" s="9">
        <v>0.08889691804</v>
      </c>
      <c r="G66" s="1">
        <f t="shared" si="1"/>
        <v>8.889691804</v>
      </c>
    </row>
    <row r="67">
      <c r="A67" s="21" t="s">
        <v>45</v>
      </c>
      <c r="B67" s="19">
        <v>7.0</v>
      </c>
      <c r="C67" s="9" t="s">
        <v>102</v>
      </c>
      <c r="D67" s="70" t="s">
        <v>4</v>
      </c>
      <c r="E67" s="5">
        <v>0.8738</v>
      </c>
      <c r="F67" s="9">
        <v>0.2324619169</v>
      </c>
      <c r="G67" s="1">
        <f t="shared" si="1"/>
        <v>23.24619169</v>
      </c>
    </row>
    <row r="68">
      <c r="A68" s="21" t="s">
        <v>45</v>
      </c>
      <c r="B68" s="19">
        <v>7.0</v>
      </c>
      <c r="C68" s="13" t="s">
        <v>103</v>
      </c>
      <c r="D68" s="70" t="s">
        <v>4</v>
      </c>
      <c r="E68" s="5">
        <v>0.8532</v>
      </c>
      <c r="F68" s="9">
        <v>0.2324619169</v>
      </c>
      <c r="G68" s="1">
        <f t="shared" si="1"/>
        <v>23.24619169</v>
      </c>
    </row>
    <row r="69">
      <c r="A69" s="21" t="s">
        <v>45</v>
      </c>
      <c r="B69" s="19">
        <v>7.0</v>
      </c>
      <c r="C69" s="13" t="s">
        <v>104</v>
      </c>
      <c r="D69" s="70" t="s">
        <v>4</v>
      </c>
      <c r="E69" s="5">
        <v>0.8854</v>
      </c>
      <c r="F69" s="9">
        <v>0.2324619169</v>
      </c>
      <c r="G69" s="1">
        <f t="shared" si="1"/>
        <v>23.24619169</v>
      </c>
    </row>
    <row r="70">
      <c r="A70" s="21" t="s">
        <v>45</v>
      </c>
      <c r="B70" s="19">
        <v>7.0</v>
      </c>
      <c r="C70" s="13" t="s">
        <v>105</v>
      </c>
      <c r="D70" s="70" t="s">
        <v>4</v>
      </c>
      <c r="E70" s="5">
        <v>0.9432</v>
      </c>
      <c r="F70" s="9">
        <v>0.2324619169</v>
      </c>
      <c r="G70" s="1">
        <f t="shared" si="1"/>
        <v>23.24619169</v>
      </c>
    </row>
    <row r="71">
      <c r="A71" s="21" t="s">
        <v>45</v>
      </c>
      <c r="B71" s="19">
        <v>7.0</v>
      </c>
      <c r="C71" s="74" t="s">
        <v>106</v>
      </c>
      <c r="D71" s="75" t="s">
        <v>4</v>
      </c>
      <c r="E71" s="5">
        <v>0.9646</v>
      </c>
      <c r="F71" s="9">
        <v>0.2324619169</v>
      </c>
      <c r="G71" s="1">
        <f t="shared" si="1"/>
        <v>23.24619169</v>
      </c>
    </row>
    <row r="72">
      <c r="A72" s="23" t="s">
        <v>46</v>
      </c>
      <c r="B72" s="19">
        <v>7.0</v>
      </c>
      <c r="C72" s="9" t="s">
        <v>102</v>
      </c>
      <c r="D72" s="13" t="s">
        <v>3</v>
      </c>
      <c r="E72" s="5">
        <v>0.9084</v>
      </c>
      <c r="F72" s="9">
        <v>0.01937975817</v>
      </c>
      <c r="G72" s="1">
        <f t="shared" si="1"/>
        <v>1.937975817</v>
      </c>
    </row>
    <row r="73">
      <c r="A73" s="23" t="s">
        <v>46</v>
      </c>
      <c r="B73" s="19">
        <v>7.0</v>
      </c>
      <c r="C73" s="13" t="s">
        <v>103</v>
      </c>
      <c r="D73" s="13" t="s">
        <v>3</v>
      </c>
      <c r="E73" s="5">
        <v>0.9797</v>
      </c>
      <c r="F73" s="9">
        <v>0.01937975817</v>
      </c>
      <c r="G73" s="1">
        <f t="shared" si="1"/>
        <v>1.937975817</v>
      </c>
    </row>
    <row r="74">
      <c r="A74" s="23" t="s">
        <v>46</v>
      </c>
      <c r="B74" s="19">
        <v>7.0</v>
      </c>
      <c r="C74" s="13" t="s">
        <v>104</v>
      </c>
      <c r="D74" s="13" t="s">
        <v>3</v>
      </c>
      <c r="E74" s="5">
        <v>1.034</v>
      </c>
      <c r="F74" s="9">
        <v>0.01937975817</v>
      </c>
      <c r="G74" s="1">
        <f t="shared" si="1"/>
        <v>1.937975817</v>
      </c>
    </row>
    <row r="75">
      <c r="A75" s="23" t="s">
        <v>46</v>
      </c>
      <c r="B75" s="19">
        <v>7.0</v>
      </c>
      <c r="C75" s="13" t="s">
        <v>105</v>
      </c>
      <c r="D75" s="13" t="s">
        <v>3</v>
      </c>
      <c r="E75" s="5">
        <v>1.199</v>
      </c>
      <c r="F75" s="9">
        <v>0.01937975817</v>
      </c>
      <c r="G75" s="1">
        <f t="shared" si="1"/>
        <v>1.937975817</v>
      </c>
    </row>
    <row r="76">
      <c r="A76" s="23" t="s">
        <v>46</v>
      </c>
      <c r="B76" s="19">
        <v>7.0</v>
      </c>
      <c r="C76" s="13" t="s">
        <v>106</v>
      </c>
      <c r="D76" s="13" t="s">
        <v>3</v>
      </c>
      <c r="E76" s="5">
        <v>1.511</v>
      </c>
      <c r="F76" s="9">
        <v>0.01937975817</v>
      </c>
      <c r="G76" s="1">
        <f t="shared" si="1"/>
        <v>1.937975817</v>
      </c>
    </row>
    <row r="77">
      <c r="A77" s="23" t="s">
        <v>46</v>
      </c>
      <c r="B77" s="19">
        <v>7.0</v>
      </c>
      <c r="C77" s="9" t="s">
        <v>102</v>
      </c>
      <c r="D77" s="70" t="s">
        <v>4</v>
      </c>
      <c r="E77" s="5">
        <v>0.9084</v>
      </c>
      <c r="F77" s="9">
        <v>0.06601541229</v>
      </c>
      <c r="G77" s="1">
        <f t="shared" si="1"/>
        <v>6.601541229</v>
      </c>
    </row>
    <row r="78">
      <c r="A78" s="23" t="s">
        <v>46</v>
      </c>
      <c r="B78" s="19">
        <v>7.0</v>
      </c>
      <c r="C78" s="13" t="s">
        <v>103</v>
      </c>
      <c r="D78" s="70" t="s">
        <v>4</v>
      </c>
      <c r="E78" s="5">
        <v>0.9797</v>
      </c>
      <c r="F78" s="9">
        <v>0.06601541229</v>
      </c>
      <c r="G78" s="1">
        <f t="shared" si="1"/>
        <v>6.601541229</v>
      </c>
    </row>
    <row r="79">
      <c r="A79" s="23" t="s">
        <v>46</v>
      </c>
      <c r="B79" s="19">
        <v>7.0</v>
      </c>
      <c r="C79" s="13" t="s">
        <v>104</v>
      </c>
      <c r="D79" s="70" t="s">
        <v>4</v>
      </c>
      <c r="E79" s="5">
        <v>1.034</v>
      </c>
      <c r="F79" s="9">
        <v>0.06601541229</v>
      </c>
      <c r="G79" s="1">
        <f t="shared" si="1"/>
        <v>6.601541229</v>
      </c>
    </row>
    <row r="80">
      <c r="A80" s="23" t="s">
        <v>46</v>
      </c>
      <c r="B80" s="19">
        <v>7.0</v>
      </c>
      <c r="C80" s="13" t="s">
        <v>105</v>
      </c>
      <c r="D80" s="70" t="s">
        <v>4</v>
      </c>
      <c r="E80" s="5">
        <v>1.199</v>
      </c>
      <c r="F80" s="9">
        <v>0.06601541229</v>
      </c>
      <c r="G80" s="1">
        <f t="shared" si="1"/>
        <v>6.601541229</v>
      </c>
    </row>
    <row r="81">
      <c r="A81" s="23" t="s">
        <v>46</v>
      </c>
      <c r="B81" s="19">
        <v>7.0</v>
      </c>
      <c r="C81" s="74" t="s">
        <v>106</v>
      </c>
      <c r="D81" s="75" t="s">
        <v>4</v>
      </c>
      <c r="E81" s="5">
        <v>1.511</v>
      </c>
      <c r="F81" s="9">
        <v>0.06601541229</v>
      </c>
      <c r="G81" s="1">
        <f t="shared" si="1"/>
        <v>6.601541229</v>
      </c>
    </row>
    <row r="82">
      <c r="A82" s="21" t="s">
        <v>47</v>
      </c>
      <c r="B82" s="19">
        <v>7.0</v>
      </c>
      <c r="C82" s="9" t="s">
        <v>102</v>
      </c>
      <c r="D82" s="13" t="s">
        <v>3</v>
      </c>
      <c r="E82" s="5">
        <v>0.8155</v>
      </c>
      <c r="F82" s="9">
        <v>0.1396322598</v>
      </c>
      <c r="G82" s="1">
        <f t="shared" si="1"/>
        <v>13.96322598</v>
      </c>
    </row>
    <row r="83">
      <c r="A83" s="21" t="s">
        <v>47</v>
      </c>
      <c r="B83" s="19">
        <v>7.0</v>
      </c>
      <c r="C83" s="13" t="s">
        <v>103</v>
      </c>
      <c r="D83" s="13" t="s">
        <v>3</v>
      </c>
      <c r="E83" s="5">
        <v>0.8124</v>
      </c>
      <c r="F83" s="9">
        <v>0.1396322598</v>
      </c>
      <c r="G83" s="1">
        <f t="shared" si="1"/>
        <v>13.96322598</v>
      </c>
    </row>
    <row r="84">
      <c r="A84" s="21" t="s">
        <v>47</v>
      </c>
      <c r="B84" s="19">
        <v>7.0</v>
      </c>
      <c r="C84" s="13" t="s">
        <v>104</v>
      </c>
      <c r="D84" s="13" t="s">
        <v>3</v>
      </c>
      <c r="E84" s="5">
        <v>0.8359</v>
      </c>
      <c r="F84" s="9">
        <v>0.1396322598</v>
      </c>
      <c r="G84" s="1">
        <f t="shared" si="1"/>
        <v>13.96322598</v>
      </c>
    </row>
    <row r="85">
      <c r="A85" s="21" t="s">
        <v>47</v>
      </c>
      <c r="B85" s="19">
        <v>7.0</v>
      </c>
      <c r="C85" s="13" t="s">
        <v>105</v>
      </c>
      <c r="D85" s="13" t="s">
        <v>3</v>
      </c>
      <c r="E85" s="5">
        <v>1.214</v>
      </c>
      <c r="F85" s="9">
        <v>0.1396322598</v>
      </c>
      <c r="G85" s="1">
        <f t="shared" si="1"/>
        <v>13.96322598</v>
      </c>
    </row>
    <row r="86">
      <c r="A86" s="21" t="s">
        <v>47</v>
      </c>
      <c r="B86" s="19">
        <v>7.0</v>
      </c>
      <c r="C86" s="13" t="s">
        <v>106</v>
      </c>
      <c r="D86" s="13" t="s">
        <v>3</v>
      </c>
      <c r="E86" s="5">
        <v>2.96</v>
      </c>
      <c r="F86" s="9">
        <v>0.1396322598</v>
      </c>
      <c r="G86" s="1">
        <f t="shared" si="1"/>
        <v>13.96322598</v>
      </c>
    </row>
    <row r="87">
      <c r="A87" s="21" t="s">
        <v>47</v>
      </c>
      <c r="B87" s="19">
        <v>7.0</v>
      </c>
      <c r="C87" s="9" t="s">
        <v>102</v>
      </c>
      <c r="D87" s="70" t="s">
        <v>4</v>
      </c>
      <c r="E87" s="5">
        <v>0.8155</v>
      </c>
      <c r="F87" s="9">
        <v>0.2700707078</v>
      </c>
      <c r="G87" s="1">
        <f t="shared" si="1"/>
        <v>27.00707078</v>
      </c>
    </row>
    <row r="88">
      <c r="A88" s="21" t="s">
        <v>47</v>
      </c>
      <c r="B88" s="19">
        <v>7.0</v>
      </c>
      <c r="C88" s="13" t="s">
        <v>103</v>
      </c>
      <c r="D88" s="70" t="s">
        <v>4</v>
      </c>
      <c r="E88" s="5">
        <v>0.8124</v>
      </c>
      <c r="F88" s="9">
        <v>0.2700707078</v>
      </c>
      <c r="G88" s="1">
        <f t="shared" si="1"/>
        <v>27.00707078</v>
      </c>
    </row>
    <row r="89">
      <c r="A89" s="21" t="s">
        <v>47</v>
      </c>
      <c r="B89" s="19">
        <v>7.0</v>
      </c>
      <c r="C89" s="13" t="s">
        <v>104</v>
      </c>
      <c r="D89" s="70" t="s">
        <v>4</v>
      </c>
      <c r="E89" s="5">
        <v>0.8359</v>
      </c>
      <c r="F89" s="9">
        <v>0.2700707078</v>
      </c>
      <c r="G89" s="1">
        <f t="shared" si="1"/>
        <v>27.00707078</v>
      </c>
    </row>
    <row r="90">
      <c r="A90" s="21" t="s">
        <v>47</v>
      </c>
      <c r="B90" s="19">
        <v>7.0</v>
      </c>
      <c r="C90" s="13" t="s">
        <v>105</v>
      </c>
      <c r="D90" s="70" t="s">
        <v>4</v>
      </c>
      <c r="E90" s="5">
        <v>1.214</v>
      </c>
      <c r="F90" s="9">
        <v>0.2700707078</v>
      </c>
      <c r="G90" s="1">
        <f t="shared" si="1"/>
        <v>27.00707078</v>
      </c>
    </row>
    <row r="91">
      <c r="A91" s="21" t="s">
        <v>47</v>
      </c>
      <c r="B91" s="19">
        <v>7.0</v>
      </c>
      <c r="C91" s="74" t="s">
        <v>106</v>
      </c>
      <c r="D91" s="75" t="s">
        <v>4</v>
      </c>
      <c r="E91" s="5">
        <v>2.96</v>
      </c>
      <c r="F91" s="9">
        <v>0.2700707078</v>
      </c>
      <c r="G91" s="1">
        <f t="shared" si="1"/>
        <v>27.00707078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6" max="6" width="12.63"/>
  </cols>
  <sheetData>
    <row r="1">
      <c r="A1" s="3" t="s">
        <v>2</v>
      </c>
      <c r="B1" s="1" t="s">
        <v>63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</row>
    <row r="2">
      <c r="A2" s="66" t="s">
        <v>38</v>
      </c>
      <c r="B2" s="67">
        <v>5.0</v>
      </c>
      <c r="C2" s="67">
        <v>0.5</v>
      </c>
      <c r="D2" s="67" t="s">
        <v>3</v>
      </c>
      <c r="E2" s="68">
        <v>0.6905</v>
      </c>
      <c r="F2" s="67">
        <v>0.1319780684</v>
      </c>
      <c r="G2" s="1">
        <f t="shared" ref="G2:G91" si="1">F2*100</f>
        <v>13.19780684</v>
      </c>
    </row>
    <row r="3">
      <c r="A3" s="8" t="s">
        <v>38</v>
      </c>
      <c r="B3" s="13">
        <v>5.0</v>
      </c>
      <c r="C3" s="13">
        <v>0.8</v>
      </c>
      <c r="D3" s="13" t="s">
        <v>3</v>
      </c>
      <c r="E3" s="5">
        <v>0.6494</v>
      </c>
      <c r="F3" s="9">
        <v>0.1319780684</v>
      </c>
      <c r="G3" s="1">
        <f t="shared" si="1"/>
        <v>13.19780684</v>
      </c>
    </row>
    <row r="4">
      <c r="A4" s="8" t="s">
        <v>38</v>
      </c>
      <c r="B4" s="13">
        <v>5.0</v>
      </c>
      <c r="C4" s="13">
        <v>1.0</v>
      </c>
      <c r="D4" s="13" t="s">
        <v>3</v>
      </c>
      <c r="E4" s="5">
        <v>0.6725</v>
      </c>
      <c r="F4" s="9">
        <v>0.1319780684</v>
      </c>
      <c r="G4" s="1">
        <f t="shared" si="1"/>
        <v>13.19780684</v>
      </c>
    </row>
    <row r="5">
      <c r="A5" s="8" t="s">
        <v>38</v>
      </c>
      <c r="B5" s="13">
        <v>5.0</v>
      </c>
      <c r="C5" s="13">
        <v>2.0</v>
      </c>
      <c r="D5" s="13" t="s">
        <v>3</v>
      </c>
      <c r="E5" s="5">
        <v>1.065</v>
      </c>
      <c r="F5" s="9">
        <v>0.1319780684</v>
      </c>
      <c r="G5" s="1">
        <f t="shared" si="1"/>
        <v>13.19780684</v>
      </c>
    </row>
    <row r="6">
      <c r="A6" s="8" t="s">
        <v>38</v>
      </c>
      <c r="B6" s="13">
        <v>5.0</v>
      </c>
      <c r="C6" s="13">
        <v>3.0</v>
      </c>
      <c r="D6" s="13" t="s">
        <v>3</v>
      </c>
      <c r="E6" s="5">
        <v>1.06</v>
      </c>
      <c r="F6" s="9">
        <v>0.1319780684</v>
      </c>
      <c r="G6" s="1">
        <f t="shared" si="1"/>
        <v>13.19780684</v>
      </c>
    </row>
    <row r="7">
      <c r="A7" s="8" t="s">
        <v>38</v>
      </c>
      <c r="B7" s="69">
        <v>5.0</v>
      </c>
      <c r="C7" s="67">
        <v>0.5</v>
      </c>
      <c r="D7" s="70" t="s">
        <v>4</v>
      </c>
      <c r="E7" s="5">
        <v>0.6905</v>
      </c>
      <c r="F7" s="9">
        <v>0.4267010049</v>
      </c>
      <c r="G7" s="1">
        <f t="shared" si="1"/>
        <v>42.67010049</v>
      </c>
    </row>
    <row r="8">
      <c r="A8" s="8" t="s">
        <v>38</v>
      </c>
      <c r="B8" s="71">
        <v>5.0</v>
      </c>
      <c r="C8" s="13">
        <v>0.8</v>
      </c>
      <c r="D8" s="70" t="s">
        <v>4</v>
      </c>
      <c r="E8" s="5">
        <v>0.6494</v>
      </c>
      <c r="F8" s="9">
        <v>0.4267010049</v>
      </c>
      <c r="G8" s="1">
        <f t="shared" si="1"/>
        <v>42.67010049</v>
      </c>
    </row>
    <row r="9">
      <c r="A9" s="8" t="s">
        <v>38</v>
      </c>
      <c r="B9" s="71">
        <v>5.0</v>
      </c>
      <c r="C9" s="13">
        <v>1.0</v>
      </c>
      <c r="D9" s="70" t="s">
        <v>4</v>
      </c>
      <c r="E9" s="5">
        <v>0.6725</v>
      </c>
      <c r="F9" s="9">
        <v>0.4267010049</v>
      </c>
      <c r="G9" s="1">
        <f t="shared" si="1"/>
        <v>42.67010049</v>
      </c>
    </row>
    <row r="10">
      <c r="A10" s="8" t="s">
        <v>38</v>
      </c>
      <c r="B10" s="71">
        <v>5.0</v>
      </c>
      <c r="C10" s="13">
        <v>2.0</v>
      </c>
      <c r="D10" s="70" t="s">
        <v>4</v>
      </c>
      <c r="E10" s="5">
        <v>1.065</v>
      </c>
      <c r="F10" s="9">
        <v>0.4267010049</v>
      </c>
      <c r="G10" s="1">
        <f t="shared" si="1"/>
        <v>42.67010049</v>
      </c>
    </row>
    <row r="11">
      <c r="A11" s="72" t="s">
        <v>38</v>
      </c>
      <c r="B11" s="73">
        <v>5.0</v>
      </c>
      <c r="C11" s="13">
        <v>3.0</v>
      </c>
      <c r="D11" s="75" t="s">
        <v>4</v>
      </c>
      <c r="E11" s="76">
        <v>1.06</v>
      </c>
      <c r="F11" s="77">
        <v>0.4267010049</v>
      </c>
      <c r="G11" s="1">
        <f t="shared" si="1"/>
        <v>42.67010049</v>
      </c>
    </row>
    <row r="12">
      <c r="A12" s="12" t="s">
        <v>39</v>
      </c>
      <c r="B12" s="13">
        <v>5.0</v>
      </c>
      <c r="C12" s="67">
        <v>0.5</v>
      </c>
      <c r="D12" s="13" t="s">
        <v>3</v>
      </c>
      <c r="E12" s="5">
        <v>0.869</v>
      </c>
      <c r="F12" s="13">
        <v>0.1019622076</v>
      </c>
      <c r="G12" s="1">
        <f t="shared" si="1"/>
        <v>10.19622076</v>
      </c>
    </row>
    <row r="13">
      <c r="A13" s="12" t="s">
        <v>39</v>
      </c>
      <c r="B13" s="13">
        <v>5.0</v>
      </c>
      <c r="C13" s="13">
        <v>0.8</v>
      </c>
      <c r="D13" s="13" t="s">
        <v>3</v>
      </c>
      <c r="E13" s="5">
        <v>0.9937</v>
      </c>
      <c r="F13" s="13">
        <v>0.1019622076</v>
      </c>
      <c r="G13" s="1">
        <f t="shared" si="1"/>
        <v>10.19622076</v>
      </c>
    </row>
    <row r="14">
      <c r="A14" s="12" t="s">
        <v>39</v>
      </c>
      <c r="B14" s="13">
        <v>5.0</v>
      </c>
      <c r="C14" s="13">
        <v>1.0</v>
      </c>
      <c r="D14" s="13" t="s">
        <v>3</v>
      </c>
      <c r="E14" s="5">
        <v>0.9929</v>
      </c>
      <c r="F14" s="13">
        <v>0.1019622076</v>
      </c>
      <c r="G14" s="1">
        <f t="shared" si="1"/>
        <v>10.19622076</v>
      </c>
    </row>
    <row r="15">
      <c r="A15" s="12" t="s">
        <v>39</v>
      </c>
      <c r="B15" s="13">
        <v>5.0</v>
      </c>
      <c r="C15" s="13">
        <v>2.0</v>
      </c>
      <c r="D15" s="13" t="s">
        <v>3</v>
      </c>
      <c r="E15" s="5">
        <v>0.7055</v>
      </c>
      <c r="F15" s="13">
        <v>0.1019622076</v>
      </c>
      <c r="G15" s="1">
        <f t="shared" si="1"/>
        <v>10.19622076</v>
      </c>
    </row>
    <row r="16">
      <c r="A16" s="12" t="s">
        <v>39</v>
      </c>
      <c r="B16" s="13">
        <v>5.0</v>
      </c>
      <c r="C16" s="13">
        <v>3.0</v>
      </c>
      <c r="D16" s="13" t="s">
        <v>3</v>
      </c>
      <c r="E16" s="5">
        <v>0.7347</v>
      </c>
      <c r="F16" s="13">
        <v>0.1019622076</v>
      </c>
      <c r="G16" s="1">
        <f t="shared" si="1"/>
        <v>10.19622076</v>
      </c>
    </row>
    <row r="17">
      <c r="A17" s="12" t="s">
        <v>39</v>
      </c>
      <c r="B17" s="69">
        <v>5.0</v>
      </c>
      <c r="C17" s="67">
        <v>0.5</v>
      </c>
      <c r="D17" s="70" t="s">
        <v>4</v>
      </c>
      <c r="E17" s="5">
        <v>0.869</v>
      </c>
      <c r="F17" s="13">
        <v>0.1162389836</v>
      </c>
      <c r="G17" s="1">
        <f t="shared" si="1"/>
        <v>11.62389836</v>
      </c>
    </row>
    <row r="18">
      <c r="A18" s="12" t="s">
        <v>39</v>
      </c>
      <c r="B18" s="71">
        <v>5.0</v>
      </c>
      <c r="C18" s="13">
        <v>0.8</v>
      </c>
      <c r="D18" s="70" t="s">
        <v>4</v>
      </c>
      <c r="E18" s="5">
        <v>0.9937</v>
      </c>
      <c r="F18" s="13">
        <v>0.1162389836</v>
      </c>
      <c r="G18" s="1">
        <f t="shared" si="1"/>
        <v>11.62389836</v>
      </c>
    </row>
    <row r="19">
      <c r="A19" s="12" t="s">
        <v>39</v>
      </c>
      <c r="B19" s="71">
        <v>5.0</v>
      </c>
      <c r="C19" s="13">
        <v>1.0</v>
      </c>
      <c r="D19" s="70" t="s">
        <v>4</v>
      </c>
      <c r="E19" s="5">
        <v>0.9929</v>
      </c>
      <c r="F19" s="13">
        <v>0.1162389836</v>
      </c>
      <c r="G19" s="1">
        <f t="shared" si="1"/>
        <v>11.62389836</v>
      </c>
    </row>
    <row r="20">
      <c r="A20" s="12" t="s">
        <v>39</v>
      </c>
      <c r="B20" s="71">
        <v>5.0</v>
      </c>
      <c r="C20" s="13">
        <v>2.0</v>
      </c>
      <c r="D20" s="70" t="s">
        <v>4</v>
      </c>
      <c r="E20" s="5">
        <v>0.7055</v>
      </c>
      <c r="F20" s="13">
        <v>0.1162389836</v>
      </c>
      <c r="G20" s="1">
        <f t="shared" si="1"/>
        <v>11.62389836</v>
      </c>
    </row>
    <row r="21">
      <c r="A21" s="12" t="s">
        <v>39</v>
      </c>
      <c r="B21" s="73">
        <v>5.0</v>
      </c>
      <c r="C21" s="13">
        <v>3.0</v>
      </c>
      <c r="D21" s="75" t="s">
        <v>4</v>
      </c>
      <c r="E21" s="5">
        <v>0.7347</v>
      </c>
      <c r="F21" s="13">
        <v>0.1162389836</v>
      </c>
      <c r="G21" s="1">
        <f t="shared" si="1"/>
        <v>11.62389836</v>
      </c>
    </row>
    <row r="22">
      <c r="A22" s="15" t="s">
        <v>40</v>
      </c>
      <c r="B22" s="9">
        <v>5.0</v>
      </c>
      <c r="C22" s="67">
        <v>0.5</v>
      </c>
      <c r="D22" s="13" t="s">
        <v>3</v>
      </c>
      <c r="E22" s="5">
        <v>0.9722</v>
      </c>
      <c r="F22" s="9">
        <v>0.1283341581</v>
      </c>
      <c r="G22" s="1">
        <f t="shared" si="1"/>
        <v>12.83341581</v>
      </c>
    </row>
    <row r="23">
      <c r="A23" s="15" t="s">
        <v>40</v>
      </c>
      <c r="B23" s="13">
        <v>5.0</v>
      </c>
      <c r="C23" s="13">
        <v>0.8</v>
      </c>
      <c r="D23" s="13" t="s">
        <v>3</v>
      </c>
      <c r="E23" s="5">
        <v>0.9113</v>
      </c>
      <c r="F23" s="9">
        <v>0.1283341581</v>
      </c>
      <c r="G23" s="1">
        <f t="shared" si="1"/>
        <v>12.83341581</v>
      </c>
    </row>
    <row r="24">
      <c r="A24" s="15" t="s">
        <v>40</v>
      </c>
      <c r="B24" s="13">
        <v>5.0</v>
      </c>
      <c r="C24" s="13">
        <v>1.0</v>
      </c>
      <c r="D24" s="13" t="s">
        <v>3</v>
      </c>
      <c r="E24" s="5">
        <v>0.8292</v>
      </c>
      <c r="F24" s="9">
        <v>0.1283341581</v>
      </c>
      <c r="G24" s="1">
        <f t="shared" si="1"/>
        <v>12.83341581</v>
      </c>
    </row>
    <row r="25">
      <c r="A25" s="15" t="s">
        <v>40</v>
      </c>
      <c r="B25" s="13">
        <v>5.0</v>
      </c>
      <c r="C25" s="13">
        <v>2.0</v>
      </c>
      <c r="D25" s="13" t="s">
        <v>3</v>
      </c>
      <c r="E25" s="5">
        <v>0.688</v>
      </c>
      <c r="F25" s="9">
        <v>0.1283341581</v>
      </c>
      <c r="G25" s="1">
        <f t="shared" si="1"/>
        <v>12.83341581</v>
      </c>
    </row>
    <row r="26">
      <c r="A26" s="15" t="s">
        <v>40</v>
      </c>
      <c r="B26" s="13">
        <v>5.0</v>
      </c>
      <c r="C26" s="13">
        <v>3.0</v>
      </c>
      <c r="D26" s="13" t="s">
        <v>3</v>
      </c>
      <c r="E26" s="5">
        <v>0.7082</v>
      </c>
      <c r="F26" s="9">
        <v>0.1283341581</v>
      </c>
      <c r="G26" s="1">
        <f t="shared" si="1"/>
        <v>12.83341581</v>
      </c>
    </row>
    <row r="27">
      <c r="A27" s="15" t="s">
        <v>40</v>
      </c>
      <c r="B27" s="69">
        <v>5.0</v>
      </c>
      <c r="C27" s="67">
        <v>0.5</v>
      </c>
      <c r="D27" s="70" t="s">
        <v>4</v>
      </c>
      <c r="E27" s="5">
        <v>0.9722</v>
      </c>
      <c r="F27" s="9">
        <v>0.05728101169</v>
      </c>
      <c r="G27" s="1">
        <f t="shared" si="1"/>
        <v>5.728101169</v>
      </c>
    </row>
    <row r="28">
      <c r="A28" s="15" t="s">
        <v>40</v>
      </c>
      <c r="B28" s="71">
        <v>5.0</v>
      </c>
      <c r="C28" s="13">
        <v>0.8</v>
      </c>
      <c r="D28" s="70" t="s">
        <v>4</v>
      </c>
      <c r="E28" s="5">
        <v>0.9113</v>
      </c>
      <c r="F28" s="9">
        <v>0.05728101169</v>
      </c>
      <c r="G28" s="1">
        <f t="shared" si="1"/>
        <v>5.728101169</v>
      </c>
    </row>
    <row r="29">
      <c r="A29" s="15" t="s">
        <v>40</v>
      </c>
      <c r="B29" s="71">
        <v>5.0</v>
      </c>
      <c r="C29" s="13">
        <v>1.0</v>
      </c>
      <c r="D29" s="70" t="s">
        <v>4</v>
      </c>
      <c r="E29" s="5">
        <v>0.8292</v>
      </c>
      <c r="F29" s="9">
        <v>0.05728101169</v>
      </c>
      <c r="G29" s="1">
        <f t="shared" si="1"/>
        <v>5.728101169</v>
      </c>
    </row>
    <row r="30">
      <c r="A30" s="15" t="s">
        <v>40</v>
      </c>
      <c r="B30" s="71">
        <v>5.0</v>
      </c>
      <c r="C30" s="13">
        <v>2.0</v>
      </c>
      <c r="D30" s="70" t="s">
        <v>4</v>
      </c>
      <c r="E30" s="5">
        <v>0.688</v>
      </c>
      <c r="F30" s="9">
        <v>0.05728101169</v>
      </c>
      <c r="G30" s="1">
        <f t="shared" si="1"/>
        <v>5.728101169</v>
      </c>
    </row>
    <row r="31">
      <c r="A31" s="15" t="s">
        <v>40</v>
      </c>
      <c r="B31" s="73">
        <v>5.0</v>
      </c>
      <c r="C31" s="13">
        <v>3.0</v>
      </c>
      <c r="D31" s="75" t="s">
        <v>4</v>
      </c>
      <c r="E31" s="5">
        <v>0.7082</v>
      </c>
      <c r="F31" s="9">
        <v>0.05728101169</v>
      </c>
      <c r="G31" s="1">
        <f t="shared" si="1"/>
        <v>5.728101169</v>
      </c>
    </row>
    <row r="32">
      <c r="A32" s="15" t="s">
        <v>41</v>
      </c>
      <c r="B32" s="9">
        <v>5.0</v>
      </c>
      <c r="C32" s="67">
        <v>0.5</v>
      </c>
      <c r="D32" s="13" t="s">
        <v>3</v>
      </c>
      <c r="E32" s="5">
        <v>0.856</v>
      </c>
      <c r="F32" s="9">
        <v>0.1069999816</v>
      </c>
      <c r="G32" s="1">
        <f t="shared" si="1"/>
        <v>10.69999816</v>
      </c>
    </row>
    <row r="33">
      <c r="A33" s="15" t="s">
        <v>41</v>
      </c>
      <c r="B33" s="13">
        <v>5.0</v>
      </c>
      <c r="C33" s="13">
        <v>0.8</v>
      </c>
      <c r="D33" s="13" t="s">
        <v>3</v>
      </c>
      <c r="E33" s="5">
        <v>0.7369</v>
      </c>
      <c r="F33" s="9">
        <v>0.1069999816</v>
      </c>
      <c r="G33" s="1">
        <f t="shared" si="1"/>
        <v>10.69999816</v>
      </c>
    </row>
    <row r="34">
      <c r="A34" s="15" t="s">
        <v>41</v>
      </c>
      <c r="B34" s="13">
        <v>5.0</v>
      </c>
      <c r="C34" s="13">
        <v>1.0</v>
      </c>
      <c r="D34" s="13" t="s">
        <v>3</v>
      </c>
      <c r="E34" s="5">
        <v>0.7154</v>
      </c>
      <c r="F34" s="9">
        <v>0.1069999816</v>
      </c>
      <c r="G34" s="1">
        <f t="shared" si="1"/>
        <v>10.69999816</v>
      </c>
    </row>
    <row r="35">
      <c r="A35" s="15" t="s">
        <v>41</v>
      </c>
      <c r="B35" s="13">
        <v>5.0</v>
      </c>
      <c r="C35" s="13">
        <v>2.0</v>
      </c>
      <c r="D35" s="13" t="s">
        <v>3</v>
      </c>
      <c r="E35" s="5">
        <v>1.052</v>
      </c>
      <c r="F35" s="9">
        <v>0.1069999816</v>
      </c>
      <c r="G35" s="1">
        <f t="shared" si="1"/>
        <v>10.69999816</v>
      </c>
    </row>
    <row r="36">
      <c r="A36" s="15" t="s">
        <v>41</v>
      </c>
      <c r="B36" s="13">
        <v>5.0</v>
      </c>
      <c r="C36" s="13">
        <v>3.0</v>
      </c>
      <c r="D36" s="13" t="s">
        <v>3</v>
      </c>
      <c r="E36" s="5">
        <v>1.188</v>
      </c>
      <c r="F36" s="9">
        <v>0.1069999816</v>
      </c>
      <c r="G36" s="1">
        <f t="shared" si="1"/>
        <v>10.69999816</v>
      </c>
    </row>
    <row r="37">
      <c r="A37" s="15" t="s">
        <v>41</v>
      </c>
      <c r="B37" s="69">
        <v>5.0</v>
      </c>
      <c r="C37" s="67">
        <v>0.5</v>
      </c>
      <c r="D37" s="70" t="s">
        <v>4</v>
      </c>
      <c r="E37" s="5">
        <v>0.856</v>
      </c>
      <c r="F37" s="9">
        <v>0.1942806734</v>
      </c>
      <c r="G37" s="1">
        <f t="shared" si="1"/>
        <v>19.42806734</v>
      </c>
    </row>
    <row r="38">
      <c r="A38" s="15" t="s">
        <v>41</v>
      </c>
      <c r="B38" s="71">
        <v>5.0</v>
      </c>
      <c r="C38" s="13">
        <v>0.8</v>
      </c>
      <c r="D38" s="70" t="s">
        <v>4</v>
      </c>
      <c r="E38" s="5">
        <v>0.7369</v>
      </c>
      <c r="F38" s="9">
        <v>0.1942806734</v>
      </c>
      <c r="G38" s="1">
        <f t="shared" si="1"/>
        <v>19.42806734</v>
      </c>
    </row>
    <row r="39">
      <c r="A39" s="15" t="s">
        <v>41</v>
      </c>
      <c r="B39" s="71">
        <v>5.0</v>
      </c>
      <c r="C39" s="13">
        <v>1.0</v>
      </c>
      <c r="D39" s="70" t="s">
        <v>4</v>
      </c>
      <c r="E39" s="5">
        <v>0.7154</v>
      </c>
      <c r="F39" s="9">
        <v>0.1942806734</v>
      </c>
      <c r="G39" s="1">
        <f t="shared" si="1"/>
        <v>19.42806734</v>
      </c>
    </row>
    <row r="40">
      <c r="A40" s="15" t="s">
        <v>41</v>
      </c>
      <c r="B40" s="71">
        <v>5.0</v>
      </c>
      <c r="C40" s="13">
        <v>2.0</v>
      </c>
      <c r="D40" s="70" t="s">
        <v>4</v>
      </c>
      <c r="E40" s="5">
        <v>1.052</v>
      </c>
      <c r="F40" s="9">
        <v>0.1942806734</v>
      </c>
      <c r="G40" s="1">
        <f t="shared" si="1"/>
        <v>19.42806734</v>
      </c>
    </row>
    <row r="41">
      <c r="A41" s="15" t="s">
        <v>41</v>
      </c>
      <c r="B41" s="73">
        <v>5.0</v>
      </c>
      <c r="C41" s="13">
        <v>3.0</v>
      </c>
      <c r="D41" s="75" t="s">
        <v>4</v>
      </c>
      <c r="E41" s="5">
        <v>1.188</v>
      </c>
      <c r="F41" s="9">
        <v>0.1942806734</v>
      </c>
      <c r="G41" s="1">
        <f t="shared" si="1"/>
        <v>19.42806734</v>
      </c>
    </row>
    <row r="42">
      <c r="A42" s="18" t="s">
        <v>43</v>
      </c>
      <c r="B42" s="19">
        <v>7.0</v>
      </c>
      <c r="C42" s="67">
        <v>0.5</v>
      </c>
      <c r="D42" s="13" t="s">
        <v>3</v>
      </c>
      <c r="E42" s="5">
        <v>1.066</v>
      </c>
      <c r="F42" s="19">
        <v>0.03976786278</v>
      </c>
      <c r="G42" s="1">
        <f t="shared" si="1"/>
        <v>3.976786278</v>
      </c>
    </row>
    <row r="43">
      <c r="A43" s="18" t="s">
        <v>43</v>
      </c>
      <c r="B43" s="19">
        <v>7.0</v>
      </c>
      <c r="C43" s="13">
        <v>0.8</v>
      </c>
      <c r="D43" s="13" t="s">
        <v>3</v>
      </c>
      <c r="E43" s="5">
        <v>1.206</v>
      </c>
      <c r="F43" s="19">
        <v>0.03976786278</v>
      </c>
      <c r="G43" s="1">
        <f t="shared" si="1"/>
        <v>3.976786278</v>
      </c>
    </row>
    <row r="44">
      <c r="A44" s="18" t="s">
        <v>43</v>
      </c>
      <c r="B44" s="19">
        <v>7.0</v>
      </c>
      <c r="C44" s="13">
        <v>1.0</v>
      </c>
      <c r="D44" s="13" t="s">
        <v>3</v>
      </c>
      <c r="E44" s="5">
        <v>1.418</v>
      </c>
      <c r="F44" s="19">
        <v>0.03976786278</v>
      </c>
      <c r="G44" s="1">
        <f t="shared" si="1"/>
        <v>3.976786278</v>
      </c>
    </row>
    <row r="45">
      <c r="A45" s="18" t="s">
        <v>43</v>
      </c>
      <c r="B45" s="19">
        <v>7.0</v>
      </c>
      <c r="C45" s="13">
        <v>2.0</v>
      </c>
      <c r="D45" s="13" t="s">
        <v>3</v>
      </c>
      <c r="E45" s="5">
        <v>2.433</v>
      </c>
      <c r="F45" s="19">
        <v>0.03976786278</v>
      </c>
      <c r="G45" s="1">
        <f t="shared" si="1"/>
        <v>3.976786278</v>
      </c>
    </row>
    <row r="46">
      <c r="A46" s="18" t="s">
        <v>43</v>
      </c>
      <c r="B46" s="19">
        <v>7.0</v>
      </c>
      <c r="C46" s="13">
        <v>3.0</v>
      </c>
      <c r="D46" s="13" t="s">
        <v>3</v>
      </c>
      <c r="E46" s="5">
        <v>1.395</v>
      </c>
      <c r="F46" s="19">
        <v>0.03976786278</v>
      </c>
      <c r="G46" s="1">
        <f t="shared" si="1"/>
        <v>3.976786278</v>
      </c>
    </row>
    <row r="47">
      <c r="A47" s="18" t="s">
        <v>43</v>
      </c>
      <c r="B47" s="19">
        <v>7.0</v>
      </c>
      <c r="C47" s="67">
        <v>0.5</v>
      </c>
      <c r="D47" s="70" t="s">
        <v>4</v>
      </c>
      <c r="E47" s="5">
        <v>1.066</v>
      </c>
      <c r="F47" s="9">
        <v>0.09313138435</v>
      </c>
      <c r="G47" s="1">
        <f t="shared" si="1"/>
        <v>9.313138435</v>
      </c>
    </row>
    <row r="48">
      <c r="A48" s="18" t="s">
        <v>43</v>
      </c>
      <c r="B48" s="19">
        <v>7.0</v>
      </c>
      <c r="C48" s="13">
        <v>0.8</v>
      </c>
      <c r="D48" s="70" t="s">
        <v>4</v>
      </c>
      <c r="E48" s="5">
        <v>1.206</v>
      </c>
      <c r="F48" s="9">
        <v>0.09313138435</v>
      </c>
      <c r="G48" s="1">
        <f t="shared" si="1"/>
        <v>9.313138435</v>
      </c>
    </row>
    <row r="49">
      <c r="A49" s="18" t="s">
        <v>43</v>
      </c>
      <c r="B49" s="19">
        <v>7.0</v>
      </c>
      <c r="C49" s="13">
        <v>1.0</v>
      </c>
      <c r="D49" s="70" t="s">
        <v>4</v>
      </c>
      <c r="E49" s="5">
        <v>1.418</v>
      </c>
      <c r="F49" s="9">
        <v>0.09313138435</v>
      </c>
      <c r="G49" s="1">
        <f t="shared" si="1"/>
        <v>9.313138435</v>
      </c>
    </row>
    <row r="50">
      <c r="A50" s="18" t="s">
        <v>43</v>
      </c>
      <c r="B50" s="19">
        <v>7.0</v>
      </c>
      <c r="C50" s="13">
        <v>2.0</v>
      </c>
      <c r="D50" s="70" t="s">
        <v>4</v>
      </c>
      <c r="E50" s="5">
        <v>2.433</v>
      </c>
      <c r="F50" s="9">
        <v>0.09313138435</v>
      </c>
      <c r="G50" s="1">
        <f t="shared" si="1"/>
        <v>9.313138435</v>
      </c>
    </row>
    <row r="51">
      <c r="A51" s="18" t="s">
        <v>43</v>
      </c>
      <c r="B51" s="19">
        <v>7.0</v>
      </c>
      <c r="C51" s="13">
        <v>3.0</v>
      </c>
      <c r="D51" s="75" t="s">
        <v>4</v>
      </c>
      <c r="E51" s="5">
        <v>1.395</v>
      </c>
      <c r="F51" s="9">
        <v>0.09313138435</v>
      </c>
      <c r="G51" s="1">
        <f t="shared" si="1"/>
        <v>9.313138435</v>
      </c>
    </row>
    <row r="52">
      <c r="A52" s="15" t="s">
        <v>44</v>
      </c>
      <c r="B52" s="19">
        <v>7.0</v>
      </c>
      <c r="C52" s="67">
        <v>0.5</v>
      </c>
      <c r="D52" s="13" t="s">
        <v>3</v>
      </c>
      <c r="E52" s="5">
        <v>0.8795</v>
      </c>
      <c r="F52" s="9">
        <v>0.05761847634</v>
      </c>
      <c r="G52" s="1">
        <f t="shared" si="1"/>
        <v>5.761847634</v>
      </c>
    </row>
    <row r="53">
      <c r="A53" s="15" t="s">
        <v>44</v>
      </c>
      <c r="B53" s="19">
        <v>7.0</v>
      </c>
      <c r="C53" s="13">
        <v>0.8</v>
      </c>
      <c r="D53" s="13" t="s">
        <v>3</v>
      </c>
      <c r="E53" s="5">
        <v>0.9745</v>
      </c>
      <c r="F53" s="9">
        <v>0.05761847634</v>
      </c>
      <c r="G53" s="1">
        <f t="shared" si="1"/>
        <v>5.761847634</v>
      </c>
    </row>
    <row r="54">
      <c r="A54" s="15" t="s">
        <v>44</v>
      </c>
      <c r="B54" s="19">
        <v>7.0</v>
      </c>
      <c r="C54" s="13">
        <v>1.0</v>
      </c>
      <c r="D54" s="13" t="s">
        <v>3</v>
      </c>
      <c r="E54" s="5">
        <v>1.006</v>
      </c>
      <c r="F54" s="9">
        <v>0.05761847634</v>
      </c>
      <c r="G54" s="1">
        <f t="shared" si="1"/>
        <v>5.761847634</v>
      </c>
    </row>
    <row r="55">
      <c r="A55" s="15" t="s">
        <v>44</v>
      </c>
      <c r="B55" s="19">
        <v>7.0</v>
      </c>
      <c r="C55" s="13">
        <v>2.0</v>
      </c>
      <c r="D55" s="13" t="s">
        <v>3</v>
      </c>
      <c r="E55" s="5">
        <v>1.669</v>
      </c>
      <c r="F55" s="9">
        <v>0.05761847634</v>
      </c>
      <c r="G55" s="1">
        <f t="shared" si="1"/>
        <v>5.761847634</v>
      </c>
    </row>
    <row r="56">
      <c r="A56" s="15" t="s">
        <v>44</v>
      </c>
      <c r="B56" s="19">
        <v>7.0</v>
      </c>
      <c r="C56" s="13">
        <v>3.0</v>
      </c>
      <c r="D56" s="13" t="s">
        <v>3</v>
      </c>
      <c r="E56" s="5">
        <v>1.845</v>
      </c>
      <c r="F56" s="9">
        <v>0.05761847634</v>
      </c>
      <c r="G56" s="1">
        <f t="shared" si="1"/>
        <v>5.761847634</v>
      </c>
    </row>
    <row r="57">
      <c r="A57" s="15" t="s">
        <v>44</v>
      </c>
      <c r="B57" s="19">
        <v>7.0</v>
      </c>
      <c r="C57" s="67">
        <v>0.5</v>
      </c>
      <c r="D57" s="70" t="s">
        <v>4</v>
      </c>
      <c r="E57" s="5">
        <v>0.8795</v>
      </c>
      <c r="F57" s="9">
        <v>0.1909383996</v>
      </c>
      <c r="G57" s="1">
        <f t="shared" si="1"/>
        <v>19.09383996</v>
      </c>
    </row>
    <row r="58">
      <c r="A58" s="15" t="s">
        <v>44</v>
      </c>
      <c r="B58" s="19">
        <v>7.0</v>
      </c>
      <c r="C58" s="13">
        <v>0.8</v>
      </c>
      <c r="D58" s="70" t="s">
        <v>4</v>
      </c>
      <c r="E58" s="5">
        <v>0.9745</v>
      </c>
      <c r="F58" s="9">
        <v>0.1909383996</v>
      </c>
      <c r="G58" s="1">
        <f t="shared" si="1"/>
        <v>19.09383996</v>
      </c>
    </row>
    <row r="59">
      <c r="A59" s="15" t="s">
        <v>44</v>
      </c>
      <c r="B59" s="19">
        <v>7.0</v>
      </c>
      <c r="C59" s="13">
        <v>1.0</v>
      </c>
      <c r="D59" s="70" t="s">
        <v>4</v>
      </c>
      <c r="E59" s="5">
        <v>1.006</v>
      </c>
      <c r="F59" s="9">
        <v>0.1909383996</v>
      </c>
      <c r="G59" s="1">
        <f t="shared" si="1"/>
        <v>19.09383996</v>
      </c>
    </row>
    <row r="60">
      <c r="A60" s="15" t="s">
        <v>44</v>
      </c>
      <c r="B60" s="19">
        <v>7.0</v>
      </c>
      <c r="C60" s="13">
        <v>2.0</v>
      </c>
      <c r="D60" s="70" t="s">
        <v>4</v>
      </c>
      <c r="E60" s="5">
        <v>1.669</v>
      </c>
      <c r="F60" s="9">
        <v>0.1909383996</v>
      </c>
      <c r="G60" s="1">
        <f t="shared" si="1"/>
        <v>19.09383996</v>
      </c>
    </row>
    <row r="61">
      <c r="A61" s="15" t="s">
        <v>44</v>
      </c>
      <c r="B61" s="19">
        <v>7.0</v>
      </c>
      <c r="C61" s="13">
        <v>3.0</v>
      </c>
      <c r="D61" s="75" t="s">
        <v>4</v>
      </c>
      <c r="E61" s="5">
        <v>1.845</v>
      </c>
      <c r="F61" s="9">
        <v>0.1909383996</v>
      </c>
      <c r="G61" s="1">
        <f t="shared" si="1"/>
        <v>19.09383996</v>
      </c>
    </row>
    <row r="62">
      <c r="A62" s="21" t="s">
        <v>45</v>
      </c>
      <c r="B62" s="19">
        <v>7.0</v>
      </c>
      <c r="C62" s="67">
        <v>0.5</v>
      </c>
      <c r="D62" s="13" t="s">
        <v>3</v>
      </c>
      <c r="E62" s="5">
        <v>0.8738</v>
      </c>
      <c r="F62" s="9">
        <v>0.08889691804</v>
      </c>
      <c r="G62" s="1">
        <f t="shared" si="1"/>
        <v>8.889691804</v>
      </c>
    </row>
    <row r="63">
      <c r="A63" s="21" t="s">
        <v>45</v>
      </c>
      <c r="B63" s="19">
        <v>7.0</v>
      </c>
      <c r="C63" s="13">
        <v>0.8</v>
      </c>
      <c r="D63" s="13" t="s">
        <v>3</v>
      </c>
      <c r="E63" s="5">
        <v>0.8532</v>
      </c>
      <c r="F63" s="9">
        <v>0.08889691804</v>
      </c>
      <c r="G63" s="1">
        <f t="shared" si="1"/>
        <v>8.889691804</v>
      </c>
    </row>
    <row r="64">
      <c r="A64" s="21" t="s">
        <v>45</v>
      </c>
      <c r="B64" s="19">
        <v>7.0</v>
      </c>
      <c r="C64" s="13">
        <v>1.0</v>
      </c>
      <c r="D64" s="13" t="s">
        <v>3</v>
      </c>
      <c r="E64" s="5">
        <v>0.8854</v>
      </c>
      <c r="F64" s="9">
        <v>0.08889691804</v>
      </c>
      <c r="G64" s="1">
        <f t="shared" si="1"/>
        <v>8.889691804</v>
      </c>
    </row>
    <row r="65">
      <c r="A65" s="21" t="s">
        <v>45</v>
      </c>
      <c r="B65" s="19">
        <v>7.0</v>
      </c>
      <c r="C65" s="13">
        <v>2.0</v>
      </c>
      <c r="D65" s="13" t="s">
        <v>3</v>
      </c>
      <c r="E65" s="5">
        <v>0.9432</v>
      </c>
      <c r="F65" s="9">
        <v>0.08889691804</v>
      </c>
      <c r="G65" s="1">
        <f t="shared" si="1"/>
        <v>8.889691804</v>
      </c>
    </row>
    <row r="66">
      <c r="A66" s="21" t="s">
        <v>45</v>
      </c>
      <c r="B66" s="19">
        <v>7.0</v>
      </c>
      <c r="C66" s="13">
        <v>3.0</v>
      </c>
      <c r="D66" s="13" t="s">
        <v>3</v>
      </c>
      <c r="E66" s="5">
        <v>0.9646</v>
      </c>
      <c r="F66" s="9">
        <v>0.08889691804</v>
      </c>
      <c r="G66" s="1">
        <f t="shared" si="1"/>
        <v>8.889691804</v>
      </c>
    </row>
    <row r="67">
      <c r="A67" s="21" t="s">
        <v>45</v>
      </c>
      <c r="B67" s="19">
        <v>7.0</v>
      </c>
      <c r="C67" s="67">
        <v>0.5</v>
      </c>
      <c r="D67" s="70" t="s">
        <v>4</v>
      </c>
      <c r="E67" s="5">
        <v>0.8738</v>
      </c>
      <c r="F67" s="9">
        <v>0.2324619169</v>
      </c>
      <c r="G67" s="1">
        <f t="shared" si="1"/>
        <v>23.24619169</v>
      </c>
    </row>
    <row r="68">
      <c r="A68" s="21" t="s">
        <v>45</v>
      </c>
      <c r="B68" s="19">
        <v>7.0</v>
      </c>
      <c r="C68" s="13">
        <v>0.8</v>
      </c>
      <c r="D68" s="70" t="s">
        <v>4</v>
      </c>
      <c r="E68" s="5">
        <v>0.8532</v>
      </c>
      <c r="F68" s="9">
        <v>0.2324619169</v>
      </c>
      <c r="G68" s="1">
        <f t="shared" si="1"/>
        <v>23.24619169</v>
      </c>
    </row>
    <row r="69">
      <c r="A69" s="21" t="s">
        <v>45</v>
      </c>
      <c r="B69" s="19">
        <v>7.0</v>
      </c>
      <c r="C69" s="13">
        <v>1.0</v>
      </c>
      <c r="D69" s="70" t="s">
        <v>4</v>
      </c>
      <c r="E69" s="5">
        <v>0.8854</v>
      </c>
      <c r="F69" s="9">
        <v>0.2324619169</v>
      </c>
      <c r="G69" s="1">
        <f t="shared" si="1"/>
        <v>23.24619169</v>
      </c>
    </row>
    <row r="70">
      <c r="A70" s="21" t="s">
        <v>45</v>
      </c>
      <c r="B70" s="19">
        <v>7.0</v>
      </c>
      <c r="C70" s="13">
        <v>2.0</v>
      </c>
      <c r="D70" s="70" t="s">
        <v>4</v>
      </c>
      <c r="E70" s="5">
        <v>0.9432</v>
      </c>
      <c r="F70" s="9">
        <v>0.2324619169</v>
      </c>
      <c r="G70" s="1">
        <f t="shared" si="1"/>
        <v>23.24619169</v>
      </c>
    </row>
    <row r="71">
      <c r="A71" s="21" t="s">
        <v>45</v>
      </c>
      <c r="B71" s="19">
        <v>7.0</v>
      </c>
      <c r="C71" s="13">
        <v>3.0</v>
      </c>
      <c r="D71" s="75" t="s">
        <v>4</v>
      </c>
      <c r="E71" s="5">
        <v>0.9646</v>
      </c>
      <c r="F71" s="9">
        <v>0.2324619169</v>
      </c>
      <c r="G71" s="1">
        <f t="shared" si="1"/>
        <v>23.24619169</v>
      </c>
    </row>
    <row r="72">
      <c r="A72" s="23" t="s">
        <v>46</v>
      </c>
      <c r="B72" s="19">
        <v>7.0</v>
      </c>
      <c r="C72" s="67">
        <v>0.5</v>
      </c>
      <c r="D72" s="13" t="s">
        <v>3</v>
      </c>
      <c r="E72" s="5">
        <v>0.9084</v>
      </c>
      <c r="F72" s="9">
        <v>0.01937975817</v>
      </c>
      <c r="G72" s="1">
        <f t="shared" si="1"/>
        <v>1.937975817</v>
      </c>
    </row>
    <row r="73">
      <c r="A73" s="23" t="s">
        <v>46</v>
      </c>
      <c r="B73" s="19">
        <v>7.0</v>
      </c>
      <c r="C73" s="13">
        <v>0.8</v>
      </c>
      <c r="D73" s="13" t="s">
        <v>3</v>
      </c>
      <c r="E73" s="5">
        <v>0.9797</v>
      </c>
      <c r="F73" s="9">
        <v>0.01937975817</v>
      </c>
      <c r="G73" s="1">
        <f t="shared" si="1"/>
        <v>1.937975817</v>
      </c>
    </row>
    <row r="74">
      <c r="A74" s="23" t="s">
        <v>46</v>
      </c>
      <c r="B74" s="19">
        <v>7.0</v>
      </c>
      <c r="C74" s="13">
        <v>1.0</v>
      </c>
      <c r="D74" s="13" t="s">
        <v>3</v>
      </c>
      <c r="E74" s="5">
        <v>1.034</v>
      </c>
      <c r="F74" s="9">
        <v>0.01937975817</v>
      </c>
      <c r="G74" s="1">
        <f t="shared" si="1"/>
        <v>1.937975817</v>
      </c>
    </row>
    <row r="75">
      <c r="A75" s="23" t="s">
        <v>46</v>
      </c>
      <c r="B75" s="19">
        <v>7.0</v>
      </c>
      <c r="C75" s="13">
        <v>2.0</v>
      </c>
      <c r="D75" s="13" t="s">
        <v>3</v>
      </c>
      <c r="E75" s="5">
        <v>1.199</v>
      </c>
      <c r="F75" s="9">
        <v>0.01937975817</v>
      </c>
      <c r="G75" s="1">
        <f t="shared" si="1"/>
        <v>1.937975817</v>
      </c>
    </row>
    <row r="76">
      <c r="A76" s="23" t="s">
        <v>46</v>
      </c>
      <c r="B76" s="19">
        <v>7.0</v>
      </c>
      <c r="C76" s="13">
        <v>3.0</v>
      </c>
      <c r="D76" s="13" t="s">
        <v>3</v>
      </c>
      <c r="E76" s="5">
        <v>1.511</v>
      </c>
      <c r="F76" s="9">
        <v>0.01937975817</v>
      </c>
      <c r="G76" s="1">
        <f t="shared" si="1"/>
        <v>1.937975817</v>
      </c>
    </row>
    <row r="77">
      <c r="A77" s="23" t="s">
        <v>46</v>
      </c>
      <c r="B77" s="19">
        <v>7.0</v>
      </c>
      <c r="C77" s="67">
        <v>0.5</v>
      </c>
      <c r="D77" s="70" t="s">
        <v>4</v>
      </c>
      <c r="E77" s="5">
        <v>0.9084</v>
      </c>
      <c r="F77" s="9">
        <v>0.06601541229</v>
      </c>
      <c r="G77" s="1">
        <f t="shared" si="1"/>
        <v>6.601541229</v>
      </c>
    </row>
    <row r="78">
      <c r="A78" s="23" t="s">
        <v>46</v>
      </c>
      <c r="B78" s="19">
        <v>7.0</v>
      </c>
      <c r="C78" s="13">
        <v>0.8</v>
      </c>
      <c r="D78" s="70" t="s">
        <v>4</v>
      </c>
      <c r="E78" s="5">
        <v>0.9797</v>
      </c>
      <c r="F78" s="9">
        <v>0.06601541229</v>
      </c>
      <c r="G78" s="1">
        <f t="shared" si="1"/>
        <v>6.601541229</v>
      </c>
    </row>
    <row r="79">
      <c r="A79" s="23" t="s">
        <v>46</v>
      </c>
      <c r="B79" s="19">
        <v>7.0</v>
      </c>
      <c r="C79" s="13">
        <v>1.0</v>
      </c>
      <c r="D79" s="70" t="s">
        <v>4</v>
      </c>
      <c r="E79" s="5">
        <v>1.034</v>
      </c>
      <c r="F79" s="9">
        <v>0.06601541229</v>
      </c>
      <c r="G79" s="1">
        <f t="shared" si="1"/>
        <v>6.601541229</v>
      </c>
    </row>
    <row r="80">
      <c r="A80" s="23" t="s">
        <v>46</v>
      </c>
      <c r="B80" s="19">
        <v>7.0</v>
      </c>
      <c r="C80" s="13">
        <v>2.0</v>
      </c>
      <c r="D80" s="70" t="s">
        <v>4</v>
      </c>
      <c r="E80" s="5">
        <v>1.199</v>
      </c>
      <c r="F80" s="9">
        <v>0.06601541229</v>
      </c>
      <c r="G80" s="1">
        <f t="shared" si="1"/>
        <v>6.601541229</v>
      </c>
    </row>
    <row r="81">
      <c r="A81" s="23" t="s">
        <v>46</v>
      </c>
      <c r="B81" s="19">
        <v>7.0</v>
      </c>
      <c r="C81" s="13">
        <v>3.0</v>
      </c>
      <c r="D81" s="75" t="s">
        <v>4</v>
      </c>
      <c r="E81" s="5">
        <v>1.511</v>
      </c>
      <c r="F81" s="9">
        <v>0.06601541229</v>
      </c>
      <c r="G81" s="1">
        <f t="shared" si="1"/>
        <v>6.601541229</v>
      </c>
    </row>
    <row r="82">
      <c r="A82" s="21" t="s">
        <v>47</v>
      </c>
      <c r="B82" s="19">
        <v>7.0</v>
      </c>
      <c r="C82" s="67">
        <v>0.5</v>
      </c>
      <c r="D82" s="13" t="s">
        <v>3</v>
      </c>
      <c r="E82" s="5">
        <v>0.8155</v>
      </c>
      <c r="F82" s="9">
        <v>0.1396322598</v>
      </c>
      <c r="G82" s="1">
        <f t="shared" si="1"/>
        <v>13.96322598</v>
      </c>
    </row>
    <row r="83">
      <c r="A83" s="21" t="s">
        <v>47</v>
      </c>
      <c r="B83" s="19">
        <v>7.0</v>
      </c>
      <c r="C83" s="13">
        <v>0.8</v>
      </c>
      <c r="D83" s="13" t="s">
        <v>3</v>
      </c>
      <c r="E83" s="5">
        <v>0.8124</v>
      </c>
      <c r="F83" s="9">
        <v>0.1396322598</v>
      </c>
      <c r="G83" s="1">
        <f t="shared" si="1"/>
        <v>13.96322598</v>
      </c>
    </row>
    <row r="84">
      <c r="A84" s="21" t="s">
        <v>47</v>
      </c>
      <c r="B84" s="19">
        <v>7.0</v>
      </c>
      <c r="C84" s="13">
        <v>1.0</v>
      </c>
      <c r="D84" s="13" t="s">
        <v>3</v>
      </c>
      <c r="E84" s="5">
        <v>0.8359</v>
      </c>
      <c r="F84" s="9">
        <v>0.1396322598</v>
      </c>
      <c r="G84" s="1">
        <f t="shared" si="1"/>
        <v>13.96322598</v>
      </c>
    </row>
    <row r="85">
      <c r="A85" s="21" t="s">
        <v>47</v>
      </c>
      <c r="B85" s="19">
        <v>7.0</v>
      </c>
      <c r="C85" s="13">
        <v>2.0</v>
      </c>
      <c r="D85" s="13" t="s">
        <v>3</v>
      </c>
      <c r="E85" s="5">
        <v>1.214</v>
      </c>
      <c r="F85" s="9">
        <v>0.1396322598</v>
      </c>
      <c r="G85" s="1">
        <f t="shared" si="1"/>
        <v>13.96322598</v>
      </c>
    </row>
    <row r="86">
      <c r="A86" s="21" t="s">
        <v>47</v>
      </c>
      <c r="B86" s="19">
        <v>7.0</v>
      </c>
      <c r="C86" s="13">
        <v>3.0</v>
      </c>
      <c r="D86" s="13" t="s">
        <v>3</v>
      </c>
      <c r="E86" s="5">
        <v>2.96</v>
      </c>
      <c r="F86" s="9">
        <v>0.1396322598</v>
      </c>
      <c r="G86" s="1">
        <f t="shared" si="1"/>
        <v>13.96322598</v>
      </c>
    </row>
    <row r="87">
      <c r="A87" s="21" t="s">
        <v>47</v>
      </c>
      <c r="B87" s="19">
        <v>7.0</v>
      </c>
      <c r="C87" s="67">
        <v>0.5</v>
      </c>
      <c r="D87" s="70" t="s">
        <v>4</v>
      </c>
      <c r="E87" s="5">
        <v>0.8155</v>
      </c>
      <c r="F87" s="9">
        <v>0.2700707078</v>
      </c>
      <c r="G87" s="1">
        <f t="shared" si="1"/>
        <v>27.00707078</v>
      </c>
    </row>
    <row r="88">
      <c r="A88" s="21" t="s">
        <v>47</v>
      </c>
      <c r="B88" s="19">
        <v>7.0</v>
      </c>
      <c r="C88" s="13">
        <v>0.8</v>
      </c>
      <c r="D88" s="70" t="s">
        <v>4</v>
      </c>
      <c r="E88" s="5">
        <v>0.8124</v>
      </c>
      <c r="F88" s="9">
        <v>0.2700707078</v>
      </c>
      <c r="G88" s="1">
        <f t="shared" si="1"/>
        <v>27.00707078</v>
      </c>
    </row>
    <row r="89">
      <c r="A89" s="21" t="s">
        <v>47</v>
      </c>
      <c r="B89" s="19">
        <v>7.0</v>
      </c>
      <c r="C89" s="13">
        <v>1.0</v>
      </c>
      <c r="D89" s="70" t="s">
        <v>4</v>
      </c>
      <c r="E89" s="5">
        <v>0.8359</v>
      </c>
      <c r="F89" s="9">
        <v>0.2700707078</v>
      </c>
      <c r="G89" s="1">
        <f t="shared" si="1"/>
        <v>27.00707078</v>
      </c>
    </row>
    <row r="90">
      <c r="A90" s="21" t="s">
        <v>47</v>
      </c>
      <c r="B90" s="19">
        <v>7.0</v>
      </c>
      <c r="C90" s="13">
        <v>2.0</v>
      </c>
      <c r="D90" s="70" t="s">
        <v>4</v>
      </c>
      <c r="E90" s="5">
        <v>1.214</v>
      </c>
      <c r="F90" s="9">
        <v>0.2700707078</v>
      </c>
      <c r="G90" s="1">
        <f t="shared" si="1"/>
        <v>27.00707078</v>
      </c>
    </row>
    <row r="91">
      <c r="A91" s="21" t="s">
        <v>47</v>
      </c>
      <c r="B91" s="19">
        <v>7.0</v>
      </c>
      <c r="C91" s="13">
        <v>3.0</v>
      </c>
      <c r="D91" s="75" t="s">
        <v>4</v>
      </c>
      <c r="E91" s="5">
        <v>2.96</v>
      </c>
      <c r="F91" s="9">
        <v>0.2700707078</v>
      </c>
      <c r="G91" s="1">
        <f t="shared" si="1"/>
        <v>27.00707078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1" t="s">
        <v>63</v>
      </c>
      <c r="C1" s="1" t="s">
        <v>97</v>
      </c>
      <c r="D1" s="1" t="s">
        <v>99</v>
      </c>
      <c r="E1" s="1" t="s">
        <v>107</v>
      </c>
      <c r="F1" s="1" t="s">
        <v>108</v>
      </c>
    </row>
    <row r="2">
      <c r="A2" s="66" t="s">
        <v>38</v>
      </c>
      <c r="B2" s="67">
        <v>5.0</v>
      </c>
      <c r="C2" s="67">
        <v>0.5</v>
      </c>
      <c r="D2" s="68">
        <v>0.6905</v>
      </c>
      <c r="E2" s="1">
        <v>13.19780684</v>
      </c>
      <c r="F2" s="1">
        <v>42.67010049</v>
      </c>
    </row>
    <row r="3">
      <c r="A3" s="8" t="s">
        <v>38</v>
      </c>
      <c r="B3" s="13">
        <v>5.0</v>
      </c>
      <c r="C3" s="13">
        <v>0.8</v>
      </c>
      <c r="D3" s="5">
        <v>0.6494</v>
      </c>
      <c r="E3" s="1">
        <v>13.19780684</v>
      </c>
      <c r="F3" s="1">
        <v>42.67010049</v>
      </c>
    </row>
    <row r="4">
      <c r="A4" s="8" t="s">
        <v>38</v>
      </c>
      <c r="B4" s="13">
        <v>5.0</v>
      </c>
      <c r="C4" s="13">
        <v>1.0</v>
      </c>
      <c r="D4" s="5">
        <v>0.6725</v>
      </c>
      <c r="E4" s="1">
        <v>13.19780684</v>
      </c>
      <c r="F4" s="1">
        <v>42.67010049</v>
      </c>
    </row>
    <row r="5">
      <c r="A5" s="8" t="s">
        <v>38</v>
      </c>
      <c r="B5" s="13">
        <v>5.0</v>
      </c>
      <c r="C5" s="13">
        <v>2.0</v>
      </c>
      <c r="D5" s="5">
        <v>1.065</v>
      </c>
      <c r="E5" s="1">
        <v>13.19780684</v>
      </c>
      <c r="F5" s="1">
        <v>42.67010049</v>
      </c>
    </row>
    <row r="6">
      <c r="A6" s="8" t="s">
        <v>38</v>
      </c>
      <c r="B6" s="13">
        <v>5.0</v>
      </c>
      <c r="C6" s="13">
        <v>3.0</v>
      </c>
      <c r="D6" s="5">
        <v>1.06</v>
      </c>
      <c r="E6" s="1">
        <v>13.19780684</v>
      </c>
      <c r="F6" s="1">
        <v>42.67010049</v>
      </c>
    </row>
    <row r="7">
      <c r="A7" s="12" t="s">
        <v>39</v>
      </c>
      <c r="B7" s="13">
        <v>5.0</v>
      </c>
      <c r="C7" s="67">
        <v>0.5</v>
      </c>
      <c r="D7" s="5">
        <v>0.869</v>
      </c>
      <c r="E7" s="1">
        <v>10.19622076</v>
      </c>
      <c r="F7" s="1">
        <v>11.62389836</v>
      </c>
    </row>
    <row r="8">
      <c r="A8" s="12" t="s">
        <v>39</v>
      </c>
      <c r="B8" s="13">
        <v>5.0</v>
      </c>
      <c r="C8" s="13">
        <v>0.8</v>
      </c>
      <c r="D8" s="5">
        <v>0.9937</v>
      </c>
      <c r="E8" s="1">
        <v>10.19622076</v>
      </c>
      <c r="F8" s="1">
        <v>11.62389836</v>
      </c>
    </row>
    <row r="9">
      <c r="A9" s="12" t="s">
        <v>39</v>
      </c>
      <c r="B9" s="13">
        <v>5.0</v>
      </c>
      <c r="C9" s="13">
        <v>1.0</v>
      </c>
      <c r="D9" s="5">
        <v>0.9929</v>
      </c>
      <c r="E9" s="1">
        <v>10.19622076</v>
      </c>
      <c r="F9" s="1">
        <v>11.62389836</v>
      </c>
    </row>
    <row r="10">
      <c r="A10" s="12" t="s">
        <v>39</v>
      </c>
      <c r="B10" s="13">
        <v>5.0</v>
      </c>
      <c r="C10" s="13">
        <v>2.0</v>
      </c>
      <c r="D10" s="5">
        <v>0.7055</v>
      </c>
      <c r="E10" s="1">
        <v>10.19622076</v>
      </c>
      <c r="F10" s="1">
        <v>11.62389836</v>
      </c>
    </row>
    <row r="11">
      <c r="A11" s="12" t="s">
        <v>39</v>
      </c>
      <c r="B11" s="13">
        <v>5.0</v>
      </c>
      <c r="C11" s="13">
        <v>3.0</v>
      </c>
      <c r="D11" s="5">
        <v>0.7347</v>
      </c>
      <c r="E11" s="1">
        <v>10.19622076</v>
      </c>
      <c r="F11" s="1">
        <v>11.62389836</v>
      </c>
    </row>
    <row r="12">
      <c r="A12" s="15" t="s">
        <v>40</v>
      </c>
      <c r="B12" s="9">
        <v>5.0</v>
      </c>
      <c r="C12" s="67">
        <v>0.5</v>
      </c>
      <c r="D12" s="5">
        <v>0.9722</v>
      </c>
      <c r="E12" s="1">
        <v>12.833415810000002</v>
      </c>
      <c r="F12" s="1">
        <v>5.728101169</v>
      </c>
    </row>
    <row r="13">
      <c r="A13" s="15" t="s">
        <v>40</v>
      </c>
      <c r="B13" s="13">
        <v>5.0</v>
      </c>
      <c r="C13" s="13">
        <v>0.8</v>
      </c>
      <c r="D13" s="5">
        <v>0.9113</v>
      </c>
      <c r="E13" s="1">
        <v>12.833415810000002</v>
      </c>
      <c r="F13" s="1">
        <v>5.728101169</v>
      </c>
    </row>
    <row r="14">
      <c r="A14" s="15" t="s">
        <v>40</v>
      </c>
      <c r="B14" s="13">
        <v>5.0</v>
      </c>
      <c r="C14" s="13">
        <v>1.0</v>
      </c>
      <c r="D14" s="5">
        <v>0.8292</v>
      </c>
      <c r="E14" s="1">
        <v>12.833415810000002</v>
      </c>
      <c r="F14" s="1">
        <v>5.728101169</v>
      </c>
    </row>
    <row r="15">
      <c r="A15" s="15" t="s">
        <v>40</v>
      </c>
      <c r="B15" s="13">
        <v>5.0</v>
      </c>
      <c r="C15" s="13">
        <v>2.0</v>
      </c>
      <c r="D15" s="5">
        <v>0.688</v>
      </c>
      <c r="E15" s="1">
        <v>12.833415810000002</v>
      </c>
      <c r="F15" s="1">
        <v>5.728101169</v>
      </c>
    </row>
    <row r="16">
      <c r="A16" s="15" t="s">
        <v>40</v>
      </c>
      <c r="B16" s="13">
        <v>5.0</v>
      </c>
      <c r="C16" s="13">
        <v>3.0</v>
      </c>
      <c r="D16" s="5">
        <v>0.7082</v>
      </c>
      <c r="E16" s="1">
        <v>12.833415810000002</v>
      </c>
      <c r="F16" s="1">
        <v>5.728101169</v>
      </c>
    </row>
    <row r="17">
      <c r="A17" s="15" t="s">
        <v>41</v>
      </c>
      <c r="B17" s="9">
        <v>5.0</v>
      </c>
      <c r="C17" s="67">
        <v>0.5</v>
      </c>
      <c r="D17" s="5">
        <v>0.856</v>
      </c>
      <c r="E17" s="1">
        <v>10.69999816</v>
      </c>
      <c r="F17" s="1">
        <v>19.42806734</v>
      </c>
    </row>
    <row r="18">
      <c r="A18" s="15" t="s">
        <v>41</v>
      </c>
      <c r="B18" s="13">
        <v>5.0</v>
      </c>
      <c r="C18" s="13">
        <v>0.8</v>
      </c>
      <c r="D18" s="5">
        <v>0.7369</v>
      </c>
      <c r="E18" s="1">
        <v>10.69999816</v>
      </c>
      <c r="F18" s="1">
        <v>19.42806734</v>
      </c>
    </row>
    <row r="19">
      <c r="A19" s="15" t="s">
        <v>41</v>
      </c>
      <c r="B19" s="13">
        <v>5.0</v>
      </c>
      <c r="C19" s="13">
        <v>1.0</v>
      </c>
      <c r="D19" s="5">
        <v>0.7154</v>
      </c>
      <c r="E19" s="1">
        <v>10.69999816</v>
      </c>
      <c r="F19" s="1">
        <v>19.42806734</v>
      </c>
    </row>
    <row r="20">
      <c r="A20" s="15" t="s">
        <v>41</v>
      </c>
      <c r="B20" s="13">
        <v>5.0</v>
      </c>
      <c r="C20" s="13">
        <v>2.0</v>
      </c>
      <c r="D20" s="5">
        <v>1.052</v>
      </c>
      <c r="E20" s="1">
        <v>10.69999816</v>
      </c>
      <c r="F20" s="1">
        <v>19.42806734</v>
      </c>
    </row>
    <row r="21">
      <c r="A21" s="15" t="s">
        <v>41</v>
      </c>
      <c r="B21" s="13">
        <v>5.0</v>
      </c>
      <c r="C21" s="13">
        <v>3.0</v>
      </c>
      <c r="D21" s="5">
        <v>1.188</v>
      </c>
      <c r="E21" s="1">
        <v>10.69999816</v>
      </c>
      <c r="F21" s="1">
        <v>19.42806734</v>
      </c>
    </row>
    <row r="22">
      <c r="A22" s="18" t="s">
        <v>43</v>
      </c>
      <c r="B22" s="19">
        <v>7.0</v>
      </c>
      <c r="C22" s="67">
        <v>0.5</v>
      </c>
      <c r="D22" s="5">
        <v>1.066</v>
      </c>
      <c r="E22" s="1">
        <v>3.9767862780000005</v>
      </c>
      <c r="F22" s="1">
        <v>9.313138434999999</v>
      </c>
    </row>
    <row r="23">
      <c r="A23" s="18" t="s">
        <v>43</v>
      </c>
      <c r="B23" s="19">
        <v>7.0</v>
      </c>
      <c r="C23" s="13">
        <v>0.8</v>
      </c>
      <c r="D23" s="5">
        <v>1.206</v>
      </c>
      <c r="E23" s="1">
        <v>3.9767862780000005</v>
      </c>
      <c r="F23" s="1">
        <v>9.313138434999999</v>
      </c>
    </row>
    <row r="24">
      <c r="A24" s="18" t="s">
        <v>43</v>
      </c>
      <c r="B24" s="19">
        <v>7.0</v>
      </c>
      <c r="C24" s="13">
        <v>1.0</v>
      </c>
      <c r="D24" s="5">
        <v>1.418</v>
      </c>
      <c r="E24" s="1">
        <v>3.9767862780000005</v>
      </c>
      <c r="F24" s="1">
        <v>9.313138434999999</v>
      </c>
    </row>
    <row r="25">
      <c r="A25" s="18" t="s">
        <v>43</v>
      </c>
      <c r="B25" s="19">
        <v>7.0</v>
      </c>
      <c r="C25" s="13">
        <v>2.0</v>
      </c>
      <c r="D25" s="5">
        <v>2.433</v>
      </c>
      <c r="E25" s="1">
        <v>3.9767862780000005</v>
      </c>
      <c r="F25" s="1">
        <v>9.313138434999999</v>
      </c>
    </row>
    <row r="26">
      <c r="A26" s="18" t="s">
        <v>43</v>
      </c>
      <c r="B26" s="19">
        <v>7.0</v>
      </c>
      <c r="C26" s="13">
        <v>3.0</v>
      </c>
      <c r="D26" s="5">
        <v>1.395</v>
      </c>
      <c r="E26" s="1">
        <v>3.9767862780000005</v>
      </c>
      <c r="F26" s="1">
        <v>9.313138434999999</v>
      </c>
    </row>
    <row r="27">
      <c r="A27" s="15" t="s">
        <v>44</v>
      </c>
      <c r="B27" s="19">
        <v>7.0</v>
      </c>
      <c r="C27" s="67">
        <v>0.5</v>
      </c>
      <c r="D27" s="5">
        <v>0.8795</v>
      </c>
      <c r="E27" s="1">
        <v>5.761847634</v>
      </c>
      <c r="F27" s="1">
        <v>19.09383996</v>
      </c>
    </row>
    <row r="28">
      <c r="A28" s="15" t="s">
        <v>44</v>
      </c>
      <c r="B28" s="19">
        <v>7.0</v>
      </c>
      <c r="C28" s="13">
        <v>0.8</v>
      </c>
      <c r="D28" s="5">
        <v>0.9745</v>
      </c>
      <c r="E28" s="1">
        <v>5.761847634</v>
      </c>
      <c r="F28" s="1">
        <v>19.09383996</v>
      </c>
    </row>
    <row r="29">
      <c r="A29" s="15" t="s">
        <v>44</v>
      </c>
      <c r="B29" s="19">
        <v>7.0</v>
      </c>
      <c r="C29" s="13">
        <v>1.0</v>
      </c>
      <c r="D29" s="5">
        <v>1.006</v>
      </c>
      <c r="E29" s="1">
        <v>5.761847634</v>
      </c>
      <c r="F29" s="1">
        <v>19.09383996</v>
      </c>
    </row>
    <row r="30">
      <c r="A30" s="15" t="s">
        <v>44</v>
      </c>
      <c r="B30" s="19">
        <v>7.0</v>
      </c>
      <c r="C30" s="13">
        <v>2.0</v>
      </c>
      <c r="D30" s="5">
        <v>1.669</v>
      </c>
      <c r="E30" s="1">
        <v>5.761847634</v>
      </c>
      <c r="F30" s="1">
        <v>19.09383996</v>
      </c>
    </row>
    <row r="31">
      <c r="A31" s="15" t="s">
        <v>44</v>
      </c>
      <c r="B31" s="19">
        <v>7.0</v>
      </c>
      <c r="C31" s="13">
        <v>3.0</v>
      </c>
      <c r="D31" s="5">
        <v>1.845</v>
      </c>
      <c r="E31" s="1">
        <v>5.761847634</v>
      </c>
      <c r="F31" s="1">
        <v>19.09383996</v>
      </c>
    </row>
    <row r="32">
      <c r="A32" s="21" t="s">
        <v>45</v>
      </c>
      <c r="B32" s="19">
        <v>7.0</v>
      </c>
      <c r="C32" s="67">
        <v>0.5</v>
      </c>
      <c r="D32" s="5">
        <v>0.8738</v>
      </c>
      <c r="E32" s="1">
        <v>8.889691804</v>
      </c>
      <c r="F32" s="1">
        <v>23.24619169</v>
      </c>
    </row>
    <row r="33">
      <c r="A33" s="21" t="s">
        <v>45</v>
      </c>
      <c r="B33" s="19">
        <v>7.0</v>
      </c>
      <c r="C33" s="13">
        <v>0.8</v>
      </c>
      <c r="D33" s="5">
        <v>0.8532</v>
      </c>
      <c r="E33" s="1">
        <v>8.889691804</v>
      </c>
      <c r="F33" s="1">
        <v>23.24619169</v>
      </c>
    </row>
    <row r="34">
      <c r="A34" s="21" t="s">
        <v>45</v>
      </c>
      <c r="B34" s="19">
        <v>7.0</v>
      </c>
      <c r="C34" s="13">
        <v>1.0</v>
      </c>
      <c r="D34" s="5">
        <v>0.8854</v>
      </c>
      <c r="E34" s="1">
        <v>8.889691804</v>
      </c>
      <c r="F34" s="1">
        <v>23.24619169</v>
      </c>
    </row>
    <row r="35">
      <c r="A35" s="21" t="s">
        <v>45</v>
      </c>
      <c r="B35" s="19">
        <v>7.0</v>
      </c>
      <c r="C35" s="13">
        <v>2.0</v>
      </c>
      <c r="D35" s="5">
        <v>0.9432</v>
      </c>
      <c r="E35" s="1">
        <v>8.889691804</v>
      </c>
      <c r="F35" s="1">
        <v>23.24619169</v>
      </c>
    </row>
    <row r="36">
      <c r="A36" s="21" t="s">
        <v>45</v>
      </c>
      <c r="B36" s="19">
        <v>7.0</v>
      </c>
      <c r="C36" s="13">
        <v>3.0</v>
      </c>
      <c r="D36" s="5">
        <v>0.9646</v>
      </c>
      <c r="E36" s="1">
        <v>8.889691804</v>
      </c>
      <c r="F36" s="1">
        <v>23.24619169</v>
      </c>
    </row>
    <row r="37">
      <c r="A37" s="23" t="s">
        <v>46</v>
      </c>
      <c r="B37" s="19">
        <v>7.0</v>
      </c>
      <c r="C37" s="67">
        <v>0.5</v>
      </c>
      <c r="D37" s="5">
        <v>0.9084</v>
      </c>
      <c r="E37" s="1">
        <v>1.937975817</v>
      </c>
      <c r="F37" s="1">
        <v>6.601541229</v>
      </c>
    </row>
    <row r="38">
      <c r="A38" s="23" t="s">
        <v>46</v>
      </c>
      <c r="B38" s="19">
        <v>7.0</v>
      </c>
      <c r="C38" s="13">
        <v>0.8</v>
      </c>
      <c r="D38" s="5">
        <v>0.9797</v>
      </c>
      <c r="E38" s="1">
        <v>1.937975817</v>
      </c>
      <c r="F38" s="1">
        <v>6.601541229</v>
      </c>
    </row>
    <row r="39">
      <c r="A39" s="23" t="s">
        <v>46</v>
      </c>
      <c r="B39" s="19">
        <v>7.0</v>
      </c>
      <c r="C39" s="13">
        <v>1.0</v>
      </c>
      <c r="D39" s="5">
        <v>1.034</v>
      </c>
      <c r="E39" s="1">
        <v>1.937975817</v>
      </c>
      <c r="F39" s="1">
        <v>6.601541229</v>
      </c>
    </row>
    <row r="40">
      <c r="A40" s="23" t="s">
        <v>46</v>
      </c>
      <c r="B40" s="19">
        <v>7.0</v>
      </c>
      <c r="C40" s="13">
        <v>2.0</v>
      </c>
      <c r="D40" s="5">
        <v>1.199</v>
      </c>
      <c r="E40" s="1">
        <v>1.937975817</v>
      </c>
      <c r="F40" s="1">
        <v>6.601541229</v>
      </c>
    </row>
    <row r="41">
      <c r="A41" s="23" t="s">
        <v>46</v>
      </c>
      <c r="B41" s="19">
        <v>7.0</v>
      </c>
      <c r="C41" s="13">
        <v>3.0</v>
      </c>
      <c r="D41" s="5">
        <v>1.511</v>
      </c>
      <c r="E41" s="1">
        <v>1.937975817</v>
      </c>
      <c r="F41" s="1">
        <v>6.601541229</v>
      </c>
    </row>
    <row r="42">
      <c r="A42" s="21" t="s">
        <v>47</v>
      </c>
      <c r="B42" s="19">
        <v>7.0</v>
      </c>
      <c r="C42" s="67">
        <v>0.5</v>
      </c>
      <c r="D42" s="5">
        <v>0.8155</v>
      </c>
      <c r="E42" s="1">
        <v>13.963225979999999</v>
      </c>
      <c r="F42" s="1">
        <v>27.00707078</v>
      </c>
    </row>
    <row r="43">
      <c r="A43" s="21" t="s">
        <v>47</v>
      </c>
      <c r="B43" s="19">
        <v>7.0</v>
      </c>
      <c r="C43" s="13">
        <v>0.8</v>
      </c>
      <c r="D43" s="5">
        <v>0.8124</v>
      </c>
      <c r="E43" s="1">
        <v>13.963225979999999</v>
      </c>
      <c r="F43" s="1">
        <v>27.00707078</v>
      </c>
    </row>
    <row r="44">
      <c r="A44" s="21" t="s">
        <v>47</v>
      </c>
      <c r="B44" s="19">
        <v>7.0</v>
      </c>
      <c r="C44" s="13">
        <v>1.0</v>
      </c>
      <c r="D44" s="5">
        <v>0.8359</v>
      </c>
      <c r="E44" s="1">
        <v>13.963225979999999</v>
      </c>
      <c r="F44" s="1">
        <v>27.00707078</v>
      </c>
    </row>
    <row r="45">
      <c r="A45" s="21" t="s">
        <v>47</v>
      </c>
      <c r="B45" s="19">
        <v>7.0</v>
      </c>
      <c r="C45" s="13">
        <v>2.0</v>
      </c>
      <c r="D45" s="5">
        <v>1.214</v>
      </c>
      <c r="E45" s="1">
        <v>13.963225979999999</v>
      </c>
      <c r="F45" s="1">
        <v>27.00707078</v>
      </c>
    </row>
    <row r="46">
      <c r="A46" s="21" t="s">
        <v>47</v>
      </c>
      <c r="B46" s="19">
        <v>7.0</v>
      </c>
      <c r="C46" s="13">
        <v>3.0</v>
      </c>
      <c r="D46" s="5">
        <v>2.96</v>
      </c>
      <c r="E46" s="1">
        <v>13.963225979999999</v>
      </c>
      <c r="F46" s="1">
        <v>27.00707078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1" t="s">
        <v>63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</row>
    <row r="2">
      <c r="A2" s="66" t="s">
        <v>38</v>
      </c>
      <c r="B2" s="67">
        <v>5.0</v>
      </c>
      <c r="C2" s="67">
        <v>0.5</v>
      </c>
      <c r="D2" s="67" t="s">
        <v>3</v>
      </c>
      <c r="E2" s="68">
        <v>0.6905</v>
      </c>
      <c r="F2" s="67">
        <v>0.1319780684</v>
      </c>
      <c r="G2" s="1">
        <f t="shared" ref="G2:G46" si="1">F2*100</f>
        <v>13.19780684</v>
      </c>
    </row>
    <row r="3">
      <c r="A3" s="8" t="s">
        <v>38</v>
      </c>
      <c r="B3" s="13">
        <v>5.0</v>
      </c>
      <c r="C3" s="13">
        <v>0.8</v>
      </c>
      <c r="D3" s="13" t="s">
        <v>3</v>
      </c>
      <c r="E3" s="5">
        <v>0.6494</v>
      </c>
      <c r="F3" s="9">
        <v>0.1319780684</v>
      </c>
      <c r="G3" s="1">
        <f t="shared" si="1"/>
        <v>13.19780684</v>
      </c>
    </row>
    <row r="4">
      <c r="A4" s="8" t="s">
        <v>38</v>
      </c>
      <c r="B4" s="13">
        <v>5.0</v>
      </c>
      <c r="C4" s="13">
        <v>1.0</v>
      </c>
      <c r="D4" s="13" t="s">
        <v>3</v>
      </c>
      <c r="E4" s="5">
        <v>0.6725</v>
      </c>
      <c r="F4" s="9">
        <v>0.1319780684</v>
      </c>
      <c r="G4" s="1">
        <f t="shared" si="1"/>
        <v>13.19780684</v>
      </c>
    </row>
    <row r="5">
      <c r="A5" s="8" t="s">
        <v>38</v>
      </c>
      <c r="B5" s="13">
        <v>5.0</v>
      </c>
      <c r="C5" s="13">
        <v>2.0</v>
      </c>
      <c r="D5" s="13" t="s">
        <v>3</v>
      </c>
      <c r="E5" s="5">
        <v>1.065</v>
      </c>
      <c r="F5" s="9">
        <v>0.1319780684</v>
      </c>
      <c r="G5" s="1">
        <f t="shared" si="1"/>
        <v>13.19780684</v>
      </c>
    </row>
    <row r="6">
      <c r="A6" s="8" t="s">
        <v>38</v>
      </c>
      <c r="B6" s="13">
        <v>5.0</v>
      </c>
      <c r="C6" s="13">
        <v>3.0</v>
      </c>
      <c r="D6" s="13" t="s">
        <v>3</v>
      </c>
      <c r="E6" s="5">
        <v>1.06</v>
      </c>
      <c r="F6" s="9">
        <v>0.1319780684</v>
      </c>
      <c r="G6" s="1">
        <f t="shared" si="1"/>
        <v>13.19780684</v>
      </c>
    </row>
    <row r="7">
      <c r="A7" s="12" t="s">
        <v>39</v>
      </c>
      <c r="B7" s="13">
        <v>5.0</v>
      </c>
      <c r="C7" s="67">
        <v>0.5</v>
      </c>
      <c r="D7" s="13" t="s">
        <v>3</v>
      </c>
      <c r="E7" s="5">
        <v>0.869</v>
      </c>
      <c r="F7" s="13">
        <v>0.1019622076</v>
      </c>
      <c r="G7" s="1">
        <f t="shared" si="1"/>
        <v>10.19622076</v>
      </c>
    </row>
    <row r="8">
      <c r="A8" s="12" t="s">
        <v>39</v>
      </c>
      <c r="B8" s="13">
        <v>5.0</v>
      </c>
      <c r="C8" s="13">
        <v>0.8</v>
      </c>
      <c r="D8" s="13" t="s">
        <v>3</v>
      </c>
      <c r="E8" s="5">
        <v>0.9937</v>
      </c>
      <c r="F8" s="13">
        <v>0.1019622076</v>
      </c>
      <c r="G8" s="1">
        <f t="shared" si="1"/>
        <v>10.19622076</v>
      </c>
    </row>
    <row r="9">
      <c r="A9" s="12" t="s">
        <v>39</v>
      </c>
      <c r="B9" s="13">
        <v>5.0</v>
      </c>
      <c r="C9" s="13">
        <v>1.0</v>
      </c>
      <c r="D9" s="13" t="s">
        <v>3</v>
      </c>
      <c r="E9" s="5">
        <v>0.9929</v>
      </c>
      <c r="F9" s="13">
        <v>0.1019622076</v>
      </c>
      <c r="G9" s="1">
        <f t="shared" si="1"/>
        <v>10.19622076</v>
      </c>
    </row>
    <row r="10">
      <c r="A10" s="12" t="s">
        <v>39</v>
      </c>
      <c r="B10" s="13">
        <v>5.0</v>
      </c>
      <c r="C10" s="13">
        <v>2.0</v>
      </c>
      <c r="D10" s="13" t="s">
        <v>3</v>
      </c>
      <c r="E10" s="5">
        <v>0.7055</v>
      </c>
      <c r="F10" s="13">
        <v>0.1019622076</v>
      </c>
      <c r="G10" s="1">
        <f t="shared" si="1"/>
        <v>10.19622076</v>
      </c>
    </row>
    <row r="11">
      <c r="A11" s="12" t="s">
        <v>39</v>
      </c>
      <c r="B11" s="13">
        <v>5.0</v>
      </c>
      <c r="C11" s="13">
        <v>3.0</v>
      </c>
      <c r="D11" s="13" t="s">
        <v>3</v>
      </c>
      <c r="E11" s="5">
        <v>0.7347</v>
      </c>
      <c r="F11" s="13">
        <v>0.1019622076</v>
      </c>
      <c r="G11" s="1">
        <f t="shared" si="1"/>
        <v>10.19622076</v>
      </c>
    </row>
    <row r="12">
      <c r="A12" s="15" t="s">
        <v>40</v>
      </c>
      <c r="B12" s="9">
        <v>5.0</v>
      </c>
      <c r="C12" s="67">
        <v>0.5</v>
      </c>
      <c r="D12" s="13" t="s">
        <v>3</v>
      </c>
      <c r="E12" s="5">
        <v>0.9722</v>
      </c>
      <c r="F12" s="9">
        <v>0.1283341581</v>
      </c>
      <c r="G12" s="1">
        <f t="shared" si="1"/>
        <v>12.83341581</v>
      </c>
    </row>
    <row r="13">
      <c r="A13" s="15" t="s">
        <v>40</v>
      </c>
      <c r="B13" s="13">
        <v>5.0</v>
      </c>
      <c r="C13" s="13">
        <v>0.8</v>
      </c>
      <c r="D13" s="13" t="s">
        <v>3</v>
      </c>
      <c r="E13" s="5">
        <v>0.9113</v>
      </c>
      <c r="F13" s="9">
        <v>0.1283341581</v>
      </c>
      <c r="G13" s="1">
        <f t="shared" si="1"/>
        <v>12.83341581</v>
      </c>
    </row>
    <row r="14">
      <c r="A14" s="15" t="s">
        <v>40</v>
      </c>
      <c r="B14" s="13">
        <v>5.0</v>
      </c>
      <c r="C14" s="13">
        <v>1.0</v>
      </c>
      <c r="D14" s="13" t="s">
        <v>3</v>
      </c>
      <c r="E14" s="5">
        <v>0.8292</v>
      </c>
      <c r="F14" s="9">
        <v>0.1283341581</v>
      </c>
      <c r="G14" s="1">
        <f t="shared" si="1"/>
        <v>12.83341581</v>
      </c>
    </row>
    <row r="15">
      <c r="A15" s="15" t="s">
        <v>40</v>
      </c>
      <c r="B15" s="13">
        <v>5.0</v>
      </c>
      <c r="C15" s="13">
        <v>2.0</v>
      </c>
      <c r="D15" s="13" t="s">
        <v>3</v>
      </c>
      <c r="E15" s="5">
        <v>0.688</v>
      </c>
      <c r="F15" s="9">
        <v>0.1283341581</v>
      </c>
      <c r="G15" s="1">
        <f t="shared" si="1"/>
        <v>12.83341581</v>
      </c>
    </row>
    <row r="16">
      <c r="A16" s="15" t="s">
        <v>40</v>
      </c>
      <c r="B16" s="13">
        <v>5.0</v>
      </c>
      <c r="C16" s="13">
        <v>3.0</v>
      </c>
      <c r="D16" s="13" t="s">
        <v>3</v>
      </c>
      <c r="E16" s="5">
        <v>0.7082</v>
      </c>
      <c r="F16" s="9">
        <v>0.1283341581</v>
      </c>
      <c r="G16" s="1">
        <f t="shared" si="1"/>
        <v>12.83341581</v>
      </c>
    </row>
    <row r="17">
      <c r="A17" s="15" t="s">
        <v>41</v>
      </c>
      <c r="B17" s="9">
        <v>5.0</v>
      </c>
      <c r="C17" s="67">
        <v>0.5</v>
      </c>
      <c r="D17" s="13" t="s">
        <v>3</v>
      </c>
      <c r="E17" s="5">
        <v>0.856</v>
      </c>
      <c r="F17" s="9">
        <v>0.1069999816</v>
      </c>
      <c r="G17" s="1">
        <f t="shared" si="1"/>
        <v>10.69999816</v>
      </c>
    </row>
    <row r="18">
      <c r="A18" s="15" t="s">
        <v>41</v>
      </c>
      <c r="B18" s="13">
        <v>5.0</v>
      </c>
      <c r="C18" s="13">
        <v>0.8</v>
      </c>
      <c r="D18" s="13" t="s">
        <v>3</v>
      </c>
      <c r="E18" s="5">
        <v>0.7369</v>
      </c>
      <c r="F18" s="9">
        <v>0.1069999816</v>
      </c>
      <c r="G18" s="1">
        <f t="shared" si="1"/>
        <v>10.69999816</v>
      </c>
    </row>
    <row r="19">
      <c r="A19" s="15" t="s">
        <v>41</v>
      </c>
      <c r="B19" s="13">
        <v>5.0</v>
      </c>
      <c r="C19" s="13">
        <v>1.0</v>
      </c>
      <c r="D19" s="13" t="s">
        <v>3</v>
      </c>
      <c r="E19" s="5">
        <v>0.7154</v>
      </c>
      <c r="F19" s="9">
        <v>0.1069999816</v>
      </c>
      <c r="G19" s="1">
        <f t="shared" si="1"/>
        <v>10.69999816</v>
      </c>
    </row>
    <row r="20">
      <c r="A20" s="15" t="s">
        <v>41</v>
      </c>
      <c r="B20" s="13">
        <v>5.0</v>
      </c>
      <c r="C20" s="13">
        <v>2.0</v>
      </c>
      <c r="D20" s="13" t="s">
        <v>3</v>
      </c>
      <c r="E20" s="5">
        <v>1.052</v>
      </c>
      <c r="F20" s="9">
        <v>0.1069999816</v>
      </c>
      <c r="G20" s="1">
        <f t="shared" si="1"/>
        <v>10.69999816</v>
      </c>
    </row>
    <row r="21">
      <c r="A21" s="15" t="s">
        <v>41</v>
      </c>
      <c r="B21" s="13">
        <v>5.0</v>
      </c>
      <c r="C21" s="13">
        <v>3.0</v>
      </c>
      <c r="D21" s="13" t="s">
        <v>3</v>
      </c>
      <c r="E21" s="5">
        <v>1.188</v>
      </c>
      <c r="F21" s="9">
        <v>0.1069999816</v>
      </c>
      <c r="G21" s="1">
        <f t="shared" si="1"/>
        <v>10.69999816</v>
      </c>
    </row>
    <row r="22">
      <c r="A22" s="18" t="s">
        <v>43</v>
      </c>
      <c r="B22" s="19">
        <v>7.0</v>
      </c>
      <c r="C22" s="67">
        <v>0.5</v>
      </c>
      <c r="D22" s="13" t="s">
        <v>3</v>
      </c>
      <c r="E22" s="5">
        <v>1.066</v>
      </c>
      <c r="F22" s="19">
        <v>0.03976786278</v>
      </c>
      <c r="G22" s="1">
        <f t="shared" si="1"/>
        <v>3.976786278</v>
      </c>
    </row>
    <row r="23">
      <c r="A23" s="18" t="s">
        <v>43</v>
      </c>
      <c r="B23" s="19">
        <v>7.0</v>
      </c>
      <c r="C23" s="13">
        <v>0.8</v>
      </c>
      <c r="D23" s="13" t="s">
        <v>3</v>
      </c>
      <c r="E23" s="5">
        <v>1.206</v>
      </c>
      <c r="F23" s="19">
        <v>0.03976786278</v>
      </c>
      <c r="G23" s="1">
        <f t="shared" si="1"/>
        <v>3.976786278</v>
      </c>
    </row>
    <row r="24">
      <c r="A24" s="18" t="s">
        <v>43</v>
      </c>
      <c r="B24" s="19">
        <v>7.0</v>
      </c>
      <c r="C24" s="13">
        <v>1.0</v>
      </c>
      <c r="D24" s="13" t="s">
        <v>3</v>
      </c>
      <c r="E24" s="5">
        <v>1.418</v>
      </c>
      <c r="F24" s="19">
        <v>0.03976786278</v>
      </c>
      <c r="G24" s="1">
        <f t="shared" si="1"/>
        <v>3.976786278</v>
      </c>
    </row>
    <row r="25">
      <c r="A25" s="18" t="s">
        <v>43</v>
      </c>
      <c r="B25" s="19">
        <v>7.0</v>
      </c>
      <c r="C25" s="13">
        <v>2.0</v>
      </c>
      <c r="D25" s="13" t="s">
        <v>3</v>
      </c>
      <c r="E25" s="5">
        <v>2.433</v>
      </c>
      <c r="F25" s="19">
        <v>0.03976786278</v>
      </c>
      <c r="G25" s="1">
        <f t="shared" si="1"/>
        <v>3.976786278</v>
      </c>
    </row>
    <row r="26">
      <c r="A26" s="18" t="s">
        <v>43</v>
      </c>
      <c r="B26" s="19">
        <v>7.0</v>
      </c>
      <c r="C26" s="13">
        <v>3.0</v>
      </c>
      <c r="D26" s="13" t="s">
        <v>3</v>
      </c>
      <c r="E26" s="5">
        <v>1.395</v>
      </c>
      <c r="F26" s="19">
        <v>0.03976786278</v>
      </c>
      <c r="G26" s="1">
        <f t="shared" si="1"/>
        <v>3.976786278</v>
      </c>
    </row>
    <row r="27">
      <c r="A27" s="15" t="s">
        <v>44</v>
      </c>
      <c r="B27" s="19">
        <v>7.0</v>
      </c>
      <c r="C27" s="67">
        <v>0.5</v>
      </c>
      <c r="D27" s="13" t="s">
        <v>3</v>
      </c>
      <c r="E27" s="5">
        <v>0.8795</v>
      </c>
      <c r="F27" s="9">
        <v>0.05761847634</v>
      </c>
      <c r="G27" s="1">
        <f t="shared" si="1"/>
        <v>5.761847634</v>
      </c>
    </row>
    <row r="28">
      <c r="A28" s="15" t="s">
        <v>44</v>
      </c>
      <c r="B28" s="19">
        <v>7.0</v>
      </c>
      <c r="C28" s="13">
        <v>0.8</v>
      </c>
      <c r="D28" s="13" t="s">
        <v>3</v>
      </c>
      <c r="E28" s="5">
        <v>0.9745</v>
      </c>
      <c r="F28" s="9">
        <v>0.05761847634</v>
      </c>
      <c r="G28" s="1">
        <f t="shared" si="1"/>
        <v>5.761847634</v>
      </c>
    </row>
    <row r="29">
      <c r="A29" s="15" t="s">
        <v>44</v>
      </c>
      <c r="B29" s="19">
        <v>7.0</v>
      </c>
      <c r="C29" s="13">
        <v>1.0</v>
      </c>
      <c r="D29" s="13" t="s">
        <v>3</v>
      </c>
      <c r="E29" s="5">
        <v>1.006</v>
      </c>
      <c r="F29" s="9">
        <v>0.05761847634</v>
      </c>
      <c r="G29" s="1">
        <f t="shared" si="1"/>
        <v>5.761847634</v>
      </c>
    </row>
    <row r="30">
      <c r="A30" s="15" t="s">
        <v>44</v>
      </c>
      <c r="B30" s="19">
        <v>7.0</v>
      </c>
      <c r="C30" s="13">
        <v>2.0</v>
      </c>
      <c r="D30" s="13" t="s">
        <v>3</v>
      </c>
      <c r="E30" s="5">
        <v>1.669</v>
      </c>
      <c r="F30" s="9">
        <v>0.05761847634</v>
      </c>
      <c r="G30" s="1">
        <f t="shared" si="1"/>
        <v>5.761847634</v>
      </c>
    </row>
    <row r="31">
      <c r="A31" s="15" t="s">
        <v>44</v>
      </c>
      <c r="B31" s="19">
        <v>7.0</v>
      </c>
      <c r="C31" s="13">
        <v>3.0</v>
      </c>
      <c r="D31" s="13" t="s">
        <v>3</v>
      </c>
      <c r="E31" s="5">
        <v>1.845</v>
      </c>
      <c r="F31" s="9">
        <v>0.05761847634</v>
      </c>
      <c r="G31" s="1">
        <f t="shared" si="1"/>
        <v>5.761847634</v>
      </c>
    </row>
    <row r="32">
      <c r="A32" s="21" t="s">
        <v>45</v>
      </c>
      <c r="B32" s="19">
        <v>7.0</v>
      </c>
      <c r="C32" s="67">
        <v>0.5</v>
      </c>
      <c r="D32" s="13" t="s">
        <v>3</v>
      </c>
      <c r="E32" s="5">
        <v>0.8738</v>
      </c>
      <c r="F32" s="9">
        <v>0.08889691804</v>
      </c>
      <c r="G32" s="1">
        <f t="shared" si="1"/>
        <v>8.889691804</v>
      </c>
    </row>
    <row r="33">
      <c r="A33" s="21" t="s">
        <v>45</v>
      </c>
      <c r="B33" s="19">
        <v>7.0</v>
      </c>
      <c r="C33" s="13">
        <v>0.8</v>
      </c>
      <c r="D33" s="13" t="s">
        <v>3</v>
      </c>
      <c r="E33" s="5">
        <v>0.8532</v>
      </c>
      <c r="F33" s="9">
        <v>0.08889691804</v>
      </c>
      <c r="G33" s="1">
        <f t="shared" si="1"/>
        <v>8.889691804</v>
      </c>
    </row>
    <row r="34">
      <c r="A34" s="21" t="s">
        <v>45</v>
      </c>
      <c r="B34" s="19">
        <v>7.0</v>
      </c>
      <c r="C34" s="13">
        <v>1.0</v>
      </c>
      <c r="D34" s="13" t="s">
        <v>3</v>
      </c>
      <c r="E34" s="5">
        <v>0.8854</v>
      </c>
      <c r="F34" s="9">
        <v>0.08889691804</v>
      </c>
      <c r="G34" s="1">
        <f t="shared" si="1"/>
        <v>8.889691804</v>
      </c>
    </row>
    <row r="35">
      <c r="A35" s="21" t="s">
        <v>45</v>
      </c>
      <c r="B35" s="19">
        <v>7.0</v>
      </c>
      <c r="C35" s="13">
        <v>2.0</v>
      </c>
      <c r="D35" s="13" t="s">
        <v>3</v>
      </c>
      <c r="E35" s="5">
        <v>0.9432</v>
      </c>
      <c r="F35" s="9">
        <v>0.08889691804</v>
      </c>
      <c r="G35" s="1">
        <f t="shared" si="1"/>
        <v>8.889691804</v>
      </c>
    </row>
    <row r="36">
      <c r="A36" s="21" t="s">
        <v>45</v>
      </c>
      <c r="B36" s="19">
        <v>7.0</v>
      </c>
      <c r="C36" s="13">
        <v>3.0</v>
      </c>
      <c r="D36" s="13" t="s">
        <v>3</v>
      </c>
      <c r="E36" s="5">
        <v>0.9646</v>
      </c>
      <c r="F36" s="9">
        <v>0.08889691804</v>
      </c>
      <c r="G36" s="1">
        <f t="shared" si="1"/>
        <v>8.889691804</v>
      </c>
    </row>
    <row r="37">
      <c r="A37" s="23" t="s">
        <v>46</v>
      </c>
      <c r="B37" s="19">
        <v>7.0</v>
      </c>
      <c r="C37" s="67">
        <v>0.5</v>
      </c>
      <c r="D37" s="13" t="s">
        <v>3</v>
      </c>
      <c r="E37" s="5">
        <v>0.9084</v>
      </c>
      <c r="F37" s="9">
        <v>0.01937975817</v>
      </c>
      <c r="G37" s="1">
        <f t="shared" si="1"/>
        <v>1.937975817</v>
      </c>
    </row>
    <row r="38">
      <c r="A38" s="23" t="s">
        <v>46</v>
      </c>
      <c r="B38" s="19">
        <v>7.0</v>
      </c>
      <c r="C38" s="13">
        <v>0.8</v>
      </c>
      <c r="D38" s="13" t="s">
        <v>3</v>
      </c>
      <c r="E38" s="5">
        <v>0.9797</v>
      </c>
      <c r="F38" s="9">
        <v>0.01937975817</v>
      </c>
      <c r="G38" s="1">
        <f t="shared" si="1"/>
        <v>1.937975817</v>
      </c>
    </row>
    <row r="39">
      <c r="A39" s="23" t="s">
        <v>46</v>
      </c>
      <c r="B39" s="19">
        <v>7.0</v>
      </c>
      <c r="C39" s="13">
        <v>1.0</v>
      </c>
      <c r="D39" s="13" t="s">
        <v>3</v>
      </c>
      <c r="E39" s="5">
        <v>1.034</v>
      </c>
      <c r="F39" s="9">
        <v>0.01937975817</v>
      </c>
      <c r="G39" s="1">
        <f t="shared" si="1"/>
        <v>1.937975817</v>
      </c>
    </row>
    <row r="40">
      <c r="A40" s="23" t="s">
        <v>46</v>
      </c>
      <c r="B40" s="19">
        <v>7.0</v>
      </c>
      <c r="C40" s="13">
        <v>2.0</v>
      </c>
      <c r="D40" s="13" t="s">
        <v>3</v>
      </c>
      <c r="E40" s="5">
        <v>1.199</v>
      </c>
      <c r="F40" s="9">
        <v>0.01937975817</v>
      </c>
      <c r="G40" s="1">
        <f t="shared" si="1"/>
        <v>1.937975817</v>
      </c>
    </row>
    <row r="41">
      <c r="A41" s="23" t="s">
        <v>46</v>
      </c>
      <c r="B41" s="19">
        <v>7.0</v>
      </c>
      <c r="C41" s="13">
        <v>3.0</v>
      </c>
      <c r="D41" s="13" t="s">
        <v>3</v>
      </c>
      <c r="E41" s="5">
        <v>1.511</v>
      </c>
      <c r="F41" s="9">
        <v>0.01937975817</v>
      </c>
      <c r="G41" s="1">
        <f t="shared" si="1"/>
        <v>1.937975817</v>
      </c>
    </row>
    <row r="42">
      <c r="A42" s="21" t="s">
        <v>47</v>
      </c>
      <c r="B42" s="19">
        <v>7.0</v>
      </c>
      <c r="C42" s="67">
        <v>0.5</v>
      </c>
      <c r="D42" s="13" t="s">
        <v>3</v>
      </c>
      <c r="E42" s="5">
        <v>0.8155</v>
      </c>
      <c r="F42" s="9">
        <v>0.1396322598</v>
      </c>
      <c r="G42" s="1">
        <f t="shared" si="1"/>
        <v>13.96322598</v>
      </c>
    </row>
    <row r="43">
      <c r="A43" s="21" t="s">
        <v>47</v>
      </c>
      <c r="B43" s="19">
        <v>7.0</v>
      </c>
      <c r="C43" s="13">
        <v>0.8</v>
      </c>
      <c r="D43" s="13" t="s">
        <v>3</v>
      </c>
      <c r="E43" s="5">
        <v>0.8124</v>
      </c>
      <c r="F43" s="9">
        <v>0.1396322598</v>
      </c>
      <c r="G43" s="1">
        <f t="shared" si="1"/>
        <v>13.96322598</v>
      </c>
    </row>
    <row r="44">
      <c r="A44" s="21" t="s">
        <v>47</v>
      </c>
      <c r="B44" s="19">
        <v>7.0</v>
      </c>
      <c r="C44" s="13">
        <v>1.0</v>
      </c>
      <c r="D44" s="13" t="s">
        <v>3</v>
      </c>
      <c r="E44" s="5">
        <v>0.8359</v>
      </c>
      <c r="F44" s="9">
        <v>0.1396322598</v>
      </c>
      <c r="G44" s="1">
        <f t="shared" si="1"/>
        <v>13.96322598</v>
      </c>
    </row>
    <row r="45">
      <c r="A45" s="21" t="s">
        <v>47</v>
      </c>
      <c r="B45" s="19">
        <v>7.0</v>
      </c>
      <c r="C45" s="13">
        <v>2.0</v>
      </c>
      <c r="D45" s="13" t="s">
        <v>3</v>
      </c>
      <c r="E45" s="5">
        <v>1.214</v>
      </c>
      <c r="F45" s="9">
        <v>0.1396322598</v>
      </c>
      <c r="G45" s="1">
        <f t="shared" si="1"/>
        <v>13.96322598</v>
      </c>
    </row>
    <row r="46">
      <c r="A46" s="21" t="s">
        <v>47</v>
      </c>
      <c r="B46" s="19">
        <v>7.0</v>
      </c>
      <c r="C46" s="13">
        <v>3.0</v>
      </c>
      <c r="D46" s="13" t="s">
        <v>3</v>
      </c>
      <c r="E46" s="5">
        <v>2.96</v>
      </c>
      <c r="F46" s="9">
        <v>0.1396322598</v>
      </c>
      <c r="G46" s="1">
        <f t="shared" si="1"/>
        <v>13.96322598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1" t="s">
        <v>63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</row>
    <row r="2">
      <c r="A2" s="8" t="s">
        <v>38</v>
      </c>
      <c r="B2" s="69">
        <v>5.0</v>
      </c>
      <c r="C2" s="67">
        <v>0.5</v>
      </c>
      <c r="D2" s="70" t="s">
        <v>4</v>
      </c>
      <c r="E2" s="5">
        <v>0.6905</v>
      </c>
      <c r="F2" s="9">
        <v>0.4267010049</v>
      </c>
      <c r="G2" s="1">
        <f t="shared" ref="G2:G46" si="1">F2*100</f>
        <v>42.67010049</v>
      </c>
    </row>
    <row r="3">
      <c r="A3" s="8" t="s">
        <v>38</v>
      </c>
      <c r="B3" s="71">
        <v>5.0</v>
      </c>
      <c r="C3" s="13">
        <v>0.8</v>
      </c>
      <c r="D3" s="70" t="s">
        <v>4</v>
      </c>
      <c r="E3" s="5">
        <v>0.6494</v>
      </c>
      <c r="F3" s="9">
        <v>0.4267010049</v>
      </c>
      <c r="G3" s="1">
        <f t="shared" si="1"/>
        <v>42.67010049</v>
      </c>
    </row>
    <row r="4">
      <c r="A4" s="8" t="s">
        <v>38</v>
      </c>
      <c r="B4" s="71">
        <v>5.0</v>
      </c>
      <c r="C4" s="13">
        <v>1.0</v>
      </c>
      <c r="D4" s="70" t="s">
        <v>4</v>
      </c>
      <c r="E4" s="5">
        <v>0.6725</v>
      </c>
      <c r="F4" s="9">
        <v>0.4267010049</v>
      </c>
      <c r="G4" s="1">
        <f t="shared" si="1"/>
        <v>42.67010049</v>
      </c>
    </row>
    <row r="5">
      <c r="A5" s="8" t="s">
        <v>38</v>
      </c>
      <c r="B5" s="71">
        <v>5.0</v>
      </c>
      <c r="C5" s="13">
        <v>2.0</v>
      </c>
      <c r="D5" s="70" t="s">
        <v>4</v>
      </c>
      <c r="E5" s="5">
        <v>1.065</v>
      </c>
      <c r="F5" s="9">
        <v>0.4267010049</v>
      </c>
      <c r="G5" s="1">
        <f t="shared" si="1"/>
        <v>42.67010049</v>
      </c>
    </row>
    <row r="6">
      <c r="A6" s="72" t="s">
        <v>38</v>
      </c>
      <c r="B6" s="73">
        <v>5.0</v>
      </c>
      <c r="C6" s="13">
        <v>3.0</v>
      </c>
      <c r="D6" s="75" t="s">
        <v>4</v>
      </c>
      <c r="E6" s="76">
        <v>1.06</v>
      </c>
      <c r="F6" s="77">
        <v>0.4267010049</v>
      </c>
      <c r="G6" s="1">
        <f t="shared" si="1"/>
        <v>42.67010049</v>
      </c>
    </row>
    <row r="7">
      <c r="A7" s="12" t="s">
        <v>39</v>
      </c>
      <c r="B7" s="69">
        <v>5.0</v>
      </c>
      <c r="C7" s="67">
        <v>0.5</v>
      </c>
      <c r="D7" s="70" t="s">
        <v>4</v>
      </c>
      <c r="E7" s="5">
        <v>0.869</v>
      </c>
      <c r="F7" s="13">
        <v>0.1162389836</v>
      </c>
      <c r="G7" s="1">
        <f t="shared" si="1"/>
        <v>11.62389836</v>
      </c>
    </row>
    <row r="8">
      <c r="A8" s="12" t="s">
        <v>39</v>
      </c>
      <c r="B8" s="71">
        <v>5.0</v>
      </c>
      <c r="C8" s="13">
        <v>0.8</v>
      </c>
      <c r="D8" s="70" t="s">
        <v>4</v>
      </c>
      <c r="E8" s="5">
        <v>0.9937</v>
      </c>
      <c r="F8" s="13">
        <v>0.1162389836</v>
      </c>
      <c r="G8" s="1">
        <f t="shared" si="1"/>
        <v>11.62389836</v>
      </c>
    </row>
    <row r="9">
      <c r="A9" s="12" t="s">
        <v>39</v>
      </c>
      <c r="B9" s="71">
        <v>5.0</v>
      </c>
      <c r="C9" s="13">
        <v>1.0</v>
      </c>
      <c r="D9" s="70" t="s">
        <v>4</v>
      </c>
      <c r="E9" s="5">
        <v>0.9929</v>
      </c>
      <c r="F9" s="13">
        <v>0.1162389836</v>
      </c>
      <c r="G9" s="1">
        <f t="shared" si="1"/>
        <v>11.62389836</v>
      </c>
    </row>
    <row r="10">
      <c r="A10" s="12" t="s">
        <v>39</v>
      </c>
      <c r="B10" s="71">
        <v>5.0</v>
      </c>
      <c r="C10" s="13">
        <v>2.0</v>
      </c>
      <c r="D10" s="70" t="s">
        <v>4</v>
      </c>
      <c r="E10" s="5">
        <v>0.7055</v>
      </c>
      <c r="F10" s="13">
        <v>0.1162389836</v>
      </c>
      <c r="G10" s="1">
        <f t="shared" si="1"/>
        <v>11.62389836</v>
      </c>
    </row>
    <row r="11">
      <c r="A11" s="12" t="s">
        <v>39</v>
      </c>
      <c r="B11" s="73">
        <v>5.0</v>
      </c>
      <c r="C11" s="13">
        <v>3.0</v>
      </c>
      <c r="D11" s="75" t="s">
        <v>4</v>
      </c>
      <c r="E11" s="5">
        <v>0.7347</v>
      </c>
      <c r="F11" s="13">
        <v>0.1162389836</v>
      </c>
      <c r="G11" s="1">
        <f t="shared" si="1"/>
        <v>11.62389836</v>
      </c>
    </row>
    <row r="12">
      <c r="A12" s="15" t="s">
        <v>40</v>
      </c>
      <c r="B12" s="69">
        <v>5.0</v>
      </c>
      <c r="C12" s="67">
        <v>0.5</v>
      </c>
      <c r="D12" s="70" t="s">
        <v>4</v>
      </c>
      <c r="E12" s="5">
        <v>0.9722</v>
      </c>
      <c r="F12" s="9">
        <v>0.05728101169</v>
      </c>
      <c r="G12" s="1">
        <f t="shared" si="1"/>
        <v>5.728101169</v>
      </c>
    </row>
    <row r="13">
      <c r="A13" s="15" t="s">
        <v>40</v>
      </c>
      <c r="B13" s="71">
        <v>5.0</v>
      </c>
      <c r="C13" s="13">
        <v>0.8</v>
      </c>
      <c r="D13" s="70" t="s">
        <v>4</v>
      </c>
      <c r="E13" s="5">
        <v>0.9113</v>
      </c>
      <c r="F13" s="9">
        <v>0.05728101169</v>
      </c>
      <c r="G13" s="1">
        <f t="shared" si="1"/>
        <v>5.728101169</v>
      </c>
    </row>
    <row r="14">
      <c r="A14" s="15" t="s">
        <v>40</v>
      </c>
      <c r="B14" s="71">
        <v>5.0</v>
      </c>
      <c r="C14" s="13">
        <v>1.0</v>
      </c>
      <c r="D14" s="70" t="s">
        <v>4</v>
      </c>
      <c r="E14" s="5">
        <v>0.8292</v>
      </c>
      <c r="F14" s="9">
        <v>0.05728101169</v>
      </c>
      <c r="G14" s="1">
        <f t="shared" si="1"/>
        <v>5.728101169</v>
      </c>
    </row>
    <row r="15">
      <c r="A15" s="15" t="s">
        <v>40</v>
      </c>
      <c r="B15" s="71">
        <v>5.0</v>
      </c>
      <c r="C15" s="13">
        <v>2.0</v>
      </c>
      <c r="D15" s="70" t="s">
        <v>4</v>
      </c>
      <c r="E15" s="5">
        <v>0.688</v>
      </c>
      <c r="F15" s="9">
        <v>0.05728101169</v>
      </c>
      <c r="G15" s="1">
        <f t="shared" si="1"/>
        <v>5.728101169</v>
      </c>
    </row>
    <row r="16">
      <c r="A16" s="15" t="s">
        <v>40</v>
      </c>
      <c r="B16" s="73">
        <v>5.0</v>
      </c>
      <c r="C16" s="13">
        <v>3.0</v>
      </c>
      <c r="D16" s="75" t="s">
        <v>4</v>
      </c>
      <c r="E16" s="5">
        <v>0.7082</v>
      </c>
      <c r="F16" s="9">
        <v>0.05728101169</v>
      </c>
      <c r="G16" s="1">
        <f t="shared" si="1"/>
        <v>5.728101169</v>
      </c>
    </row>
    <row r="17">
      <c r="A17" s="15" t="s">
        <v>41</v>
      </c>
      <c r="B17" s="69">
        <v>5.0</v>
      </c>
      <c r="C17" s="67">
        <v>0.5</v>
      </c>
      <c r="D17" s="70" t="s">
        <v>4</v>
      </c>
      <c r="E17" s="5">
        <v>0.856</v>
      </c>
      <c r="F17" s="9">
        <v>0.1942806734</v>
      </c>
      <c r="G17" s="1">
        <f t="shared" si="1"/>
        <v>19.42806734</v>
      </c>
    </row>
    <row r="18">
      <c r="A18" s="15" t="s">
        <v>41</v>
      </c>
      <c r="B18" s="71">
        <v>5.0</v>
      </c>
      <c r="C18" s="13">
        <v>0.8</v>
      </c>
      <c r="D18" s="70" t="s">
        <v>4</v>
      </c>
      <c r="E18" s="5">
        <v>0.7369</v>
      </c>
      <c r="F18" s="9">
        <v>0.1942806734</v>
      </c>
      <c r="G18" s="1">
        <f t="shared" si="1"/>
        <v>19.42806734</v>
      </c>
    </row>
    <row r="19">
      <c r="A19" s="15" t="s">
        <v>41</v>
      </c>
      <c r="B19" s="71">
        <v>5.0</v>
      </c>
      <c r="C19" s="13">
        <v>1.0</v>
      </c>
      <c r="D19" s="70" t="s">
        <v>4</v>
      </c>
      <c r="E19" s="5">
        <v>0.7154</v>
      </c>
      <c r="F19" s="9">
        <v>0.1942806734</v>
      </c>
      <c r="G19" s="1">
        <f t="shared" si="1"/>
        <v>19.42806734</v>
      </c>
    </row>
    <row r="20">
      <c r="A20" s="15" t="s">
        <v>41</v>
      </c>
      <c r="B20" s="71">
        <v>5.0</v>
      </c>
      <c r="C20" s="13">
        <v>2.0</v>
      </c>
      <c r="D20" s="70" t="s">
        <v>4</v>
      </c>
      <c r="E20" s="5">
        <v>1.052</v>
      </c>
      <c r="F20" s="9">
        <v>0.1942806734</v>
      </c>
      <c r="G20" s="1">
        <f t="shared" si="1"/>
        <v>19.42806734</v>
      </c>
    </row>
    <row r="21">
      <c r="A21" s="15" t="s">
        <v>41</v>
      </c>
      <c r="B21" s="73">
        <v>5.0</v>
      </c>
      <c r="C21" s="13">
        <v>3.0</v>
      </c>
      <c r="D21" s="75" t="s">
        <v>4</v>
      </c>
      <c r="E21" s="5">
        <v>1.188</v>
      </c>
      <c r="F21" s="9">
        <v>0.1942806734</v>
      </c>
      <c r="G21" s="1">
        <f t="shared" si="1"/>
        <v>19.42806734</v>
      </c>
    </row>
    <row r="22">
      <c r="A22" s="18" t="s">
        <v>43</v>
      </c>
      <c r="B22" s="19">
        <v>7.0</v>
      </c>
      <c r="C22" s="67">
        <v>0.5</v>
      </c>
      <c r="D22" s="70" t="s">
        <v>4</v>
      </c>
      <c r="E22" s="5">
        <v>1.066</v>
      </c>
      <c r="F22" s="9">
        <v>0.09313138435</v>
      </c>
      <c r="G22" s="1">
        <f t="shared" si="1"/>
        <v>9.313138435</v>
      </c>
    </row>
    <row r="23">
      <c r="A23" s="18" t="s">
        <v>43</v>
      </c>
      <c r="B23" s="19">
        <v>7.0</v>
      </c>
      <c r="C23" s="13">
        <v>0.8</v>
      </c>
      <c r="D23" s="70" t="s">
        <v>4</v>
      </c>
      <c r="E23" s="5">
        <v>1.206</v>
      </c>
      <c r="F23" s="9">
        <v>0.09313138435</v>
      </c>
      <c r="G23" s="1">
        <f t="shared" si="1"/>
        <v>9.313138435</v>
      </c>
    </row>
    <row r="24">
      <c r="A24" s="18" t="s">
        <v>43</v>
      </c>
      <c r="B24" s="19">
        <v>7.0</v>
      </c>
      <c r="C24" s="13">
        <v>1.0</v>
      </c>
      <c r="D24" s="70" t="s">
        <v>4</v>
      </c>
      <c r="E24" s="5">
        <v>1.418</v>
      </c>
      <c r="F24" s="9">
        <v>0.09313138435</v>
      </c>
      <c r="G24" s="1">
        <f t="shared" si="1"/>
        <v>9.313138435</v>
      </c>
    </row>
    <row r="25">
      <c r="A25" s="18" t="s">
        <v>43</v>
      </c>
      <c r="B25" s="19">
        <v>7.0</v>
      </c>
      <c r="C25" s="13">
        <v>2.0</v>
      </c>
      <c r="D25" s="70" t="s">
        <v>4</v>
      </c>
      <c r="E25" s="5">
        <v>2.433</v>
      </c>
      <c r="F25" s="9">
        <v>0.09313138435</v>
      </c>
      <c r="G25" s="1">
        <f t="shared" si="1"/>
        <v>9.313138435</v>
      </c>
    </row>
    <row r="26">
      <c r="A26" s="18" t="s">
        <v>43</v>
      </c>
      <c r="B26" s="19">
        <v>7.0</v>
      </c>
      <c r="C26" s="13">
        <v>3.0</v>
      </c>
      <c r="D26" s="75" t="s">
        <v>4</v>
      </c>
      <c r="E26" s="5">
        <v>1.395</v>
      </c>
      <c r="F26" s="9">
        <v>0.09313138435</v>
      </c>
      <c r="G26" s="1">
        <f t="shared" si="1"/>
        <v>9.313138435</v>
      </c>
    </row>
    <row r="27">
      <c r="A27" s="15" t="s">
        <v>44</v>
      </c>
      <c r="B27" s="19">
        <v>7.0</v>
      </c>
      <c r="C27" s="67">
        <v>0.5</v>
      </c>
      <c r="D27" s="70" t="s">
        <v>4</v>
      </c>
      <c r="E27" s="5">
        <v>0.8795</v>
      </c>
      <c r="F27" s="9">
        <v>0.1909383996</v>
      </c>
      <c r="G27" s="1">
        <f t="shared" si="1"/>
        <v>19.09383996</v>
      </c>
    </row>
    <row r="28">
      <c r="A28" s="15" t="s">
        <v>44</v>
      </c>
      <c r="B28" s="19">
        <v>7.0</v>
      </c>
      <c r="C28" s="13">
        <v>0.8</v>
      </c>
      <c r="D28" s="70" t="s">
        <v>4</v>
      </c>
      <c r="E28" s="5">
        <v>0.9745</v>
      </c>
      <c r="F28" s="9">
        <v>0.1909383996</v>
      </c>
      <c r="G28" s="1">
        <f t="shared" si="1"/>
        <v>19.09383996</v>
      </c>
    </row>
    <row r="29">
      <c r="A29" s="15" t="s">
        <v>44</v>
      </c>
      <c r="B29" s="19">
        <v>7.0</v>
      </c>
      <c r="C29" s="13">
        <v>1.0</v>
      </c>
      <c r="D29" s="70" t="s">
        <v>4</v>
      </c>
      <c r="E29" s="5">
        <v>1.006</v>
      </c>
      <c r="F29" s="9">
        <v>0.1909383996</v>
      </c>
      <c r="G29" s="1">
        <f t="shared" si="1"/>
        <v>19.09383996</v>
      </c>
    </row>
    <row r="30">
      <c r="A30" s="15" t="s">
        <v>44</v>
      </c>
      <c r="B30" s="19">
        <v>7.0</v>
      </c>
      <c r="C30" s="13">
        <v>2.0</v>
      </c>
      <c r="D30" s="70" t="s">
        <v>4</v>
      </c>
      <c r="E30" s="5">
        <v>1.669</v>
      </c>
      <c r="F30" s="9">
        <v>0.1909383996</v>
      </c>
      <c r="G30" s="1">
        <f t="shared" si="1"/>
        <v>19.09383996</v>
      </c>
    </row>
    <row r="31">
      <c r="A31" s="15" t="s">
        <v>44</v>
      </c>
      <c r="B31" s="19">
        <v>7.0</v>
      </c>
      <c r="C31" s="13">
        <v>3.0</v>
      </c>
      <c r="D31" s="75" t="s">
        <v>4</v>
      </c>
      <c r="E31" s="5">
        <v>1.845</v>
      </c>
      <c r="F31" s="9">
        <v>0.1909383996</v>
      </c>
      <c r="G31" s="1">
        <f t="shared" si="1"/>
        <v>19.09383996</v>
      </c>
    </row>
    <row r="32">
      <c r="A32" s="21" t="s">
        <v>45</v>
      </c>
      <c r="B32" s="19">
        <v>7.0</v>
      </c>
      <c r="C32" s="67">
        <v>0.5</v>
      </c>
      <c r="D32" s="70" t="s">
        <v>4</v>
      </c>
      <c r="E32" s="5">
        <v>0.8738</v>
      </c>
      <c r="F32" s="9">
        <v>0.2324619169</v>
      </c>
      <c r="G32" s="1">
        <f t="shared" si="1"/>
        <v>23.24619169</v>
      </c>
    </row>
    <row r="33">
      <c r="A33" s="21" t="s">
        <v>45</v>
      </c>
      <c r="B33" s="19">
        <v>7.0</v>
      </c>
      <c r="C33" s="13">
        <v>0.8</v>
      </c>
      <c r="D33" s="70" t="s">
        <v>4</v>
      </c>
      <c r="E33" s="5">
        <v>0.8532</v>
      </c>
      <c r="F33" s="9">
        <v>0.2324619169</v>
      </c>
      <c r="G33" s="1">
        <f t="shared" si="1"/>
        <v>23.24619169</v>
      </c>
    </row>
    <row r="34">
      <c r="A34" s="21" t="s">
        <v>45</v>
      </c>
      <c r="B34" s="19">
        <v>7.0</v>
      </c>
      <c r="C34" s="13">
        <v>1.0</v>
      </c>
      <c r="D34" s="70" t="s">
        <v>4</v>
      </c>
      <c r="E34" s="5">
        <v>0.8854</v>
      </c>
      <c r="F34" s="9">
        <v>0.2324619169</v>
      </c>
      <c r="G34" s="1">
        <f t="shared" si="1"/>
        <v>23.24619169</v>
      </c>
    </row>
    <row r="35">
      <c r="A35" s="21" t="s">
        <v>45</v>
      </c>
      <c r="B35" s="19">
        <v>7.0</v>
      </c>
      <c r="C35" s="13">
        <v>2.0</v>
      </c>
      <c r="D35" s="70" t="s">
        <v>4</v>
      </c>
      <c r="E35" s="5">
        <v>0.9432</v>
      </c>
      <c r="F35" s="9">
        <v>0.2324619169</v>
      </c>
      <c r="G35" s="1">
        <f t="shared" si="1"/>
        <v>23.24619169</v>
      </c>
    </row>
    <row r="36">
      <c r="A36" s="21" t="s">
        <v>45</v>
      </c>
      <c r="B36" s="19">
        <v>7.0</v>
      </c>
      <c r="C36" s="13">
        <v>3.0</v>
      </c>
      <c r="D36" s="75" t="s">
        <v>4</v>
      </c>
      <c r="E36" s="5">
        <v>0.9646</v>
      </c>
      <c r="F36" s="9">
        <v>0.2324619169</v>
      </c>
      <c r="G36" s="1">
        <f t="shared" si="1"/>
        <v>23.24619169</v>
      </c>
    </row>
    <row r="37">
      <c r="A37" s="23" t="s">
        <v>46</v>
      </c>
      <c r="B37" s="19">
        <v>7.0</v>
      </c>
      <c r="C37" s="67">
        <v>0.5</v>
      </c>
      <c r="D37" s="70" t="s">
        <v>4</v>
      </c>
      <c r="E37" s="5">
        <v>0.9084</v>
      </c>
      <c r="F37" s="9">
        <v>0.06601541229</v>
      </c>
      <c r="G37" s="1">
        <f t="shared" si="1"/>
        <v>6.601541229</v>
      </c>
    </row>
    <row r="38">
      <c r="A38" s="23" t="s">
        <v>46</v>
      </c>
      <c r="B38" s="19">
        <v>7.0</v>
      </c>
      <c r="C38" s="13">
        <v>0.8</v>
      </c>
      <c r="D38" s="70" t="s">
        <v>4</v>
      </c>
      <c r="E38" s="5">
        <v>0.9797</v>
      </c>
      <c r="F38" s="9">
        <v>0.06601541229</v>
      </c>
      <c r="G38" s="1">
        <f t="shared" si="1"/>
        <v>6.601541229</v>
      </c>
    </row>
    <row r="39">
      <c r="A39" s="23" t="s">
        <v>46</v>
      </c>
      <c r="B39" s="19">
        <v>7.0</v>
      </c>
      <c r="C39" s="13">
        <v>1.0</v>
      </c>
      <c r="D39" s="70" t="s">
        <v>4</v>
      </c>
      <c r="E39" s="5">
        <v>1.034</v>
      </c>
      <c r="F39" s="9">
        <v>0.06601541229</v>
      </c>
      <c r="G39" s="1">
        <f t="shared" si="1"/>
        <v>6.601541229</v>
      </c>
    </row>
    <row r="40">
      <c r="A40" s="23" t="s">
        <v>46</v>
      </c>
      <c r="B40" s="19">
        <v>7.0</v>
      </c>
      <c r="C40" s="13">
        <v>2.0</v>
      </c>
      <c r="D40" s="70" t="s">
        <v>4</v>
      </c>
      <c r="E40" s="5">
        <v>1.199</v>
      </c>
      <c r="F40" s="9">
        <v>0.06601541229</v>
      </c>
      <c r="G40" s="1">
        <f t="shared" si="1"/>
        <v>6.601541229</v>
      </c>
    </row>
    <row r="41">
      <c r="A41" s="23" t="s">
        <v>46</v>
      </c>
      <c r="B41" s="19">
        <v>7.0</v>
      </c>
      <c r="C41" s="13">
        <v>3.0</v>
      </c>
      <c r="D41" s="75" t="s">
        <v>4</v>
      </c>
      <c r="E41" s="5">
        <v>1.511</v>
      </c>
      <c r="F41" s="9">
        <v>0.06601541229</v>
      </c>
      <c r="G41" s="1">
        <f t="shared" si="1"/>
        <v>6.601541229</v>
      </c>
    </row>
    <row r="42">
      <c r="A42" s="21" t="s">
        <v>47</v>
      </c>
      <c r="B42" s="19">
        <v>7.0</v>
      </c>
      <c r="C42" s="67">
        <v>0.5</v>
      </c>
      <c r="D42" s="70" t="s">
        <v>4</v>
      </c>
      <c r="E42" s="5">
        <v>0.8155</v>
      </c>
      <c r="F42" s="9">
        <v>0.2700707078</v>
      </c>
      <c r="G42" s="1">
        <f t="shared" si="1"/>
        <v>27.00707078</v>
      </c>
    </row>
    <row r="43">
      <c r="A43" s="21" t="s">
        <v>47</v>
      </c>
      <c r="B43" s="19">
        <v>7.0</v>
      </c>
      <c r="C43" s="13">
        <v>0.8</v>
      </c>
      <c r="D43" s="70" t="s">
        <v>4</v>
      </c>
      <c r="E43" s="5">
        <v>0.8124</v>
      </c>
      <c r="F43" s="9">
        <v>0.2700707078</v>
      </c>
      <c r="G43" s="1">
        <f t="shared" si="1"/>
        <v>27.00707078</v>
      </c>
    </row>
    <row r="44">
      <c r="A44" s="21" t="s">
        <v>47</v>
      </c>
      <c r="B44" s="19">
        <v>7.0</v>
      </c>
      <c r="C44" s="13">
        <v>1.0</v>
      </c>
      <c r="D44" s="70" t="s">
        <v>4</v>
      </c>
      <c r="E44" s="5">
        <v>0.8359</v>
      </c>
      <c r="F44" s="9">
        <v>0.2700707078</v>
      </c>
      <c r="G44" s="1">
        <f t="shared" si="1"/>
        <v>27.00707078</v>
      </c>
    </row>
    <row r="45">
      <c r="A45" s="21" t="s">
        <v>47</v>
      </c>
      <c r="B45" s="19">
        <v>7.0</v>
      </c>
      <c r="C45" s="13">
        <v>2.0</v>
      </c>
      <c r="D45" s="70" t="s">
        <v>4</v>
      </c>
      <c r="E45" s="5">
        <v>1.214</v>
      </c>
      <c r="F45" s="9">
        <v>0.2700707078</v>
      </c>
      <c r="G45" s="1">
        <f t="shared" si="1"/>
        <v>27.00707078</v>
      </c>
    </row>
    <row r="46">
      <c r="A46" s="21" t="s">
        <v>47</v>
      </c>
      <c r="B46" s="19">
        <v>7.0</v>
      </c>
      <c r="C46" s="13">
        <v>3.0</v>
      </c>
      <c r="D46" s="75" t="s">
        <v>4</v>
      </c>
      <c r="E46" s="5">
        <v>2.96</v>
      </c>
      <c r="F46" s="9">
        <v>0.2700707078</v>
      </c>
      <c r="G46" s="1">
        <f t="shared" si="1"/>
        <v>27.00707078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1" t="s">
        <v>3</v>
      </c>
      <c r="C1" s="28" t="s">
        <v>59</v>
      </c>
      <c r="D1" s="4" t="s">
        <v>5</v>
      </c>
      <c r="E1" s="4" t="s">
        <v>8</v>
      </c>
      <c r="F1" s="4" t="s">
        <v>11</v>
      </c>
      <c r="G1" s="4" t="s">
        <v>14</v>
      </c>
      <c r="H1" s="4" t="s">
        <v>17</v>
      </c>
      <c r="I1" s="61" t="s">
        <v>60</v>
      </c>
      <c r="K1" s="3" t="s">
        <v>2</v>
      </c>
      <c r="L1" s="1" t="s">
        <v>3</v>
      </c>
      <c r="M1" s="28" t="s">
        <v>59</v>
      </c>
      <c r="N1" s="4" t="s">
        <v>5</v>
      </c>
      <c r="O1" s="4" t="s">
        <v>8</v>
      </c>
      <c r="P1" s="4" t="s">
        <v>11</v>
      </c>
      <c r="Q1" s="4" t="s">
        <v>14</v>
      </c>
      <c r="R1" s="4" t="s">
        <v>17</v>
      </c>
      <c r="S1" s="61" t="s">
        <v>60</v>
      </c>
    </row>
    <row r="2">
      <c r="A2" s="8" t="s">
        <v>38</v>
      </c>
      <c r="B2" s="29">
        <v>0.1244714617</v>
      </c>
      <c r="C2" s="24">
        <v>0.4116</v>
      </c>
      <c r="D2" s="5">
        <v>0.8375</v>
      </c>
      <c r="E2" s="5">
        <v>0.7345</v>
      </c>
      <c r="F2" s="5">
        <v>0.7458</v>
      </c>
      <c r="G2" s="5">
        <v>1.372</v>
      </c>
      <c r="H2" s="5">
        <v>1.702</v>
      </c>
      <c r="I2" s="5">
        <v>2.0347424684159376</v>
      </c>
      <c r="K2" s="8" t="s">
        <v>38</v>
      </c>
      <c r="L2" s="29">
        <v>0.1244714617</v>
      </c>
      <c r="M2" s="24">
        <v>0.4116</v>
      </c>
      <c r="N2" s="5">
        <v>0.8375</v>
      </c>
      <c r="O2" s="5">
        <v>0.7345</v>
      </c>
      <c r="P2" s="5">
        <v>0.7458</v>
      </c>
      <c r="Q2" s="5">
        <v>1.372</v>
      </c>
      <c r="R2" s="5">
        <v>1.702</v>
      </c>
      <c r="S2" s="5">
        <v>2.0347424684159376</v>
      </c>
    </row>
    <row r="3">
      <c r="A3" s="12" t="s">
        <v>39</v>
      </c>
      <c r="B3" s="33">
        <v>0.4875539574</v>
      </c>
      <c r="C3" s="24">
        <v>0.7125</v>
      </c>
      <c r="D3" s="5">
        <v>1.089</v>
      </c>
      <c r="E3" s="5">
        <v>1.202</v>
      </c>
      <c r="F3" s="5">
        <v>1.238</v>
      </c>
      <c r="G3" s="5">
        <v>0.9413</v>
      </c>
      <c r="H3" s="5">
        <v>1.082</v>
      </c>
      <c r="I3" s="5">
        <v>1.528421052631579</v>
      </c>
      <c r="K3" s="12" t="s">
        <v>39</v>
      </c>
      <c r="L3" s="33">
        <v>0.4875539574</v>
      </c>
      <c r="M3" s="24">
        <v>0.7125</v>
      </c>
      <c r="N3" s="5">
        <v>1.089</v>
      </c>
      <c r="O3" s="5">
        <v>1.202</v>
      </c>
      <c r="P3" s="5">
        <v>1.238</v>
      </c>
      <c r="Q3" s="5">
        <v>0.9413</v>
      </c>
      <c r="R3" s="5">
        <v>1.082</v>
      </c>
      <c r="S3" s="5">
        <v>1.528421052631579</v>
      </c>
    </row>
    <row r="4">
      <c r="A4" s="15" t="s">
        <v>40</v>
      </c>
      <c r="B4" s="33">
        <v>0.03964358956</v>
      </c>
      <c r="C4" s="24">
        <v>1.0078</v>
      </c>
      <c r="D4" s="5">
        <v>1.183</v>
      </c>
      <c r="E4" s="5">
        <v>1.334</v>
      </c>
      <c r="F4" s="5">
        <v>1.279</v>
      </c>
      <c r="G4" s="5">
        <v>0.9208</v>
      </c>
      <c r="H4" s="5">
        <v>1.205</v>
      </c>
      <c r="I4" s="5">
        <v>1.1738440166699742</v>
      </c>
      <c r="K4" s="15" t="s">
        <v>40</v>
      </c>
      <c r="L4" s="33">
        <v>0.03964358956</v>
      </c>
      <c r="M4" s="24">
        <v>1.0078</v>
      </c>
      <c r="N4" s="5">
        <v>1.183</v>
      </c>
      <c r="O4" s="5">
        <v>1.334</v>
      </c>
      <c r="P4" s="5">
        <v>1.279</v>
      </c>
      <c r="Q4" s="5">
        <v>0.9208</v>
      </c>
      <c r="R4" s="5">
        <v>1.205</v>
      </c>
      <c r="S4" s="5">
        <v>1.1738440166699742</v>
      </c>
    </row>
    <row r="5">
      <c r="A5" s="15" t="s">
        <v>41</v>
      </c>
      <c r="B5" s="33">
        <v>0.158094099</v>
      </c>
      <c r="C5" s="24">
        <v>0.3829</v>
      </c>
      <c r="D5" s="5">
        <v>0.8186</v>
      </c>
      <c r="E5" s="5">
        <v>0.7306</v>
      </c>
      <c r="F5" s="5">
        <v>0.7223</v>
      </c>
      <c r="G5" s="5">
        <v>1.273</v>
      </c>
      <c r="H5" s="5">
        <v>1.744</v>
      </c>
      <c r="I5" s="5">
        <v>2.137895011752416</v>
      </c>
      <c r="K5" s="15" t="s">
        <v>41</v>
      </c>
      <c r="L5" s="33">
        <v>0.158094099</v>
      </c>
      <c r="M5" s="24">
        <v>0.3829</v>
      </c>
      <c r="N5" s="5">
        <v>0.8186</v>
      </c>
      <c r="O5" s="5">
        <v>0.7306</v>
      </c>
      <c r="P5" s="5">
        <v>0.7223</v>
      </c>
      <c r="Q5" s="5">
        <v>1.273</v>
      </c>
      <c r="R5" s="5">
        <v>1.744</v>
      </c>
      <c r="S5" s="5">
        <v>2.137895011752416</v>
      </c>
    </row>
    <row r="6">
      <c r="A6" s="18" t="s">
        <v>43</v>
      </c>
      <c r="B6" s="33">
        <v>0.2855978367</v>
      </c>
      <c r="C6" s="24">
        <v>0.3273</v>
      </c>
      <c r="D6" s="5">
        <v>1.011</v>
      </c>
      <c r="E6" s="5">
        <v>1.132</v>
      </c>
      <c r="F6" s="5">
        <v>1.305</v>
      </c>
      <c r="G6" s="5">
        <v>2.924</v>
      </c>
      <c r="H6" s="5">
        <v>2.527</v>
      </c>
      <c r="I6" s="5">
        <v>3.0889092575618697</v>
      </c>
      <c r="K6" s="5"/>
      <c r="L6" s="5"/>
      <c r="M6" s="5"/>
      <c r="N6" s="5"/>
      <c r="O6" s="5"/>
      <c r="P6" s="5"/>
      <c r="Q6" s="5"/>
      <c r="R6" s="5"/>
      <c r="S6" s="5"/>
    </row>
    <row r="7">
      <c r="A7" s="15" t="s">
        <v>44</v>
      </c>
      <c r="B7" s="33">
        <v>0.06098773325</v>
      </c>
      <c r="C7" s="24">
        <v>0.3162</v>
      </c>
      <c r="D7" s="5">
        <v>0.8718</v>
      </c>
      <c r="E7" s="5">
        <v>0.9305</v>
      </c>
      <c r="F7" s="5">
        <v>0.9432</v>
      </c>
      <c r="G7" s="5">
        <v>1.71</v>
      </c>
      <c r="H7" s="5">
        <v>2.097</v>
      </c>
      <c r="I7" s="5">
        <v>2.757115749525617</v>
      </c>
      <c r="K7" s="78" t="s">
        <v>109</v>
      </c>
      <c r="L7" s="79"/>
      <c r="M7" s="80">
        <f t="shared" ref="M7:S7" si="1">CORREL($L$2:$L$5,M2:M5)</f>
        <v>-0.05779141998</v>
      </c>
      <c r="N7" s="80">
        <f t="shared" si="1"/>
        <v>0.15185939</v>
      </c>
      <c r="O7" s="80">
        <f t="shared" si="1"/>
        <v>0.1938821106</v>
      </c>
      <c r="P7" s="80">
        <f t="shared" si="1"/>
        <v>0.3051090625</v>
      </c>
      <c r="Q7" s="80">
        <f t="shared" si="1"/>
        <v>-0.3319252115</v>
      </c>
      <c r="R7" s="80">
        <f t="shared" si="1"/>
        <v>-0.4893516884</v>
      </c>
      <c r="S7" s="80">
        <f t="shared" si="1"/>
        <v>-0.03307115449</v>
      </c>
    </row>
    <row r="8">
      <c r="A8" s="21" t="s">
        <v>45</v>
      </c>
      <c r="B8" s="33">
        <v>0.08460958802</v>
      </c>
      <c r="C8" s="24">
        <v>0.8278</v>
      </c>
      <c r="D8" s="5">
        <v>0.7852</v>
      </c>
      <c r="E8" s="5">
        <v>0.7427</v>
      </c>
      <c r="F8" s="5">
        <v>0.8165</v>
      </c>
      <c r="G8" s="5">
        <v>1.229</v>
      </c>
      <c r="H8" s="5">
        <v>1.378</v>
      </c>
      <c r="I8" s="5">
        <v>0.9485382942739793</v>
      </c>
      <c r="K8" s="81" t="s">
        <v>110</v>
      </c>
      <c r="L8" s="82"/>
      <c r="M8" s="83">
        <v>4.0</v>
      </c>
      <c r="N8" s="83">
        <v>4.0</v>
      </c>
      <c r="O8" s="83">
        <v>4.0</v>
      </c>
      <c r="P8" s="83">
        <v>4.0</v>
      </c>
      <c r="Q8" s="83">
        <v>4.0</v>
      </c>
      <c r="R8" s="83">
        <v>4.0</v>
      </c>
      <c r="S8" s="83">
        <v>4.0</v>
      </c>
    </row>
    <row r="9">
      <c r="A9" s="23" t="s">
        <v>46</v>
      </c>
      <c r="B9" s="33">
        <v>0.2438675366</v>
      </c>
      <c r="C9" s="24">
        <v>0.2701</v>
      </c>
      <c r="D9" s="5">
        <v>0.8085</v>
      </c>
      <c r="E9" s="5">
        <v>0.8676</v>
      </c>
      <c r="F9" s="5">
        <v>0.8906</v>
      </c>
      <c r="G9" s="5">
        <v>1.063</v>
      </c>
      <c r="H9" s="5">
        <v>1.43</v>
      </c>
      <c r="I9" s="5">
        <v>2.9933358015549794</v>
      </c>
      <c r="K9" s="82" t="s">
        <v>111</v>
      </c>
      <c r="L9" s="82"/>
      <c r="M9" s="80">
        <f t="shared" ref="M9:S9" si="2">M8-2</f>
        <v>2</v>
      </c>
      <c r="N9" s="80">
        <f t="shared" si="2"/>
        <v>2</v>
      </c>
      <c r="O9" s="80">
        <f t="shared" si="2"/>
        <v>2</v>
      </c>
      <c r="P9" s="80">
        <f t="shared" si="2"/>
        <v>2</v>
      </c>
      <c r="Q9" s="80">
        <f t="shared" si="2"/>
        <v>2</v>
      </c>
      <c r="R9" s="80">
        <f t="shared" si="2"/>
        <v>2</v>
      </c>
      <c r="S9" s="80">
        <f t="shared" si="2"/>
        <v>2</v>
      </c>
    </row>
    <row r="10">
      <c r="A10" s="21" t="s">
        <v>47</v>
      </c>
      <c r="B10" s="33">
        <v>0.08704746269</v>
      </c>
      <c r="C10" s="24">
        <v>0.2647</v>
      </c>
      <c r="D10" s="5">
        <v>0.7669</v>
      </c>
      <c r="E10" s="5">
        <v>0.7401</v>
      </c>
      <c r="F10" s="5">
        <v>0.7506</v>
      </c>
      <c r="G10" s="5">
        <v>1.125</v>
      </c>
      <c r="H10" s="5">
        <v>3.278</v>
      </c>
      <c r="I10" s="65">
        <v>2.89724216093691</v>
      </c>
      <c r="K10" s="82" t="s">
        <v>112</v>
      </c>
      <c r="L10" s="82"/>
      <c r="M10" s="80">
        <f t="shared" ref="M10:S10" si="3">(ABS(M7)*SQRT(M8-2))/(SQRT(1-ABS(M7)^2))</f>
        <v>0.08186623466</v>
      </c>
      <c r="N10" s="80">
        <f t="shared" si="3"/>
        <v>0.2172816178</v>
      </c>
      <c r="O10" s="80">
        <f t="shared" si="3"/>
        <v>0.279494158</v>
      </c>
      <c r="P10" s="80">
        <f t="shared" si="3"/>
        <v>0.4530940705</v>
      </c>
      <c r="Q10" s="80">
        <f t="shared" si="3"/>
        <v>0.4976256722</v>
      </c>
      <c r="R10" s="80">
        <f t="shared" si="3"/>
        <v>0.7935540413</v>
      </c>
      <c r="S10" s="80">
        <f t="shared" si="3"/>
        <v>0.04679527223</v>
      </c>
    </row>
    <row r="11">
      <c r="C11" s="24"/>
      <c r="K11" s="82" t="s">
        <v>113</v>
      </c>
      <c r="L11" s="82"/>
      <c r="M11" s="80">
        <f t="shared" ref="M11:S11" si="4">TDIST(M10,M9,2)</f>
        <v>0.94220858</v>
      </c>
      <c r="N11" s="80">
        <f t="shared" si="4"/>
        <v>0.84814061</v>
      </c>
      <c r="O11" s="80">
        <f t="shared" si="4"/>
        <v>0.8061178894</v>
      </c>
      <c r="P11" s="80">
        <f t="shared" si="4"/>
        <v>0.6948909375</v>
      </c>
      <c r="Q11" s="80">
        <f t="shared" si="4"/>
        <v>0.6680747885</v>
      </c>
      <c r="R11" s="80">
        <f t="shared" si="4"/>
        <v>0.5106483116</v>
      </c>
      <c r="S11" s="80">
        <f t="shared" si="4"/>
        <v>0.9669288455</v>
      </c>
    </row>
    <row r="12">
      <c r="A12" s="78" t="s">
        <v>109</v>
      </c>
      <c r="B12" s="79"/>
      <c r="C12" s="80">
        <f t="shared" ref="C12:I12" si="5">CORREL($B$2:$B$10,C2:C10)</f>
        <v>-0.05953226904</v>
      </c>
      <c r="D12" s="80">
        <f t="shared" si="5"/>
        <v>0.3303881233</v>
      </c>
      <c r="E12" s="80">
        <f t="shared" si="5"/>
        <v>0.3574170363</v>
      </c>
      <c r="F12" s="80">
        <f t="shared" si="5"/>
        <v>0.4502833861</v>
      </c>
      <c r="G12" s="80">
        <f t="shared" si="5"/>
        <v>0.1046148822</v>
      </c>
      <c r="H12" s="80">
        <f t="shared" si="5"/>
        <v>-0.2573393888</v>
      </c>
      <c r="I12" s="80">
        <f t="shared" si="5"/>
        <v>0.08503079551</v>
      </c>
    </row>
    <row r="13">
      <c r="A13" s="81" t="s">
        <v>110</v>
      </c>
      <c r="B13" s="82"/>
      <c r="C13" s="83">
        <v>9.0</v>
      </c>
      <c r="D13" s="83">
        <v>9.0</v>
      </c>
      <c r="E13" s="83">
        <v>9.0</v>
      </c>
      <c r="F13" s="83">
        <v>9.0</v>
      </c>
      <c r="G13" s="83">
        <v>9.0</v>
      </c>
      <c r="H13" s="83">
        <v>9.0</v>
      </c>
      <c r="I13" s="83">
        <v>9.0</v>
      </c>
      <c r="K13" s="3" t="s">
        <v>2</v>
      </c>
      <c r="L13" s="1" t="s">
        <v>3</v>
      </c>
      <c r="M13" s="4"/>
      <c r="N13" s="4" t="s">
        <v>5</v>
      </c>
      <c r="O13" s="4" t="s">
        <v>8</v>
      </c>
      <c r="P13" s="4" t="s">
        <v>11</v>
      </c>
      <c r="Q13" s="4" t="s">
        <v>14</v>
      </c>
      <c r="R13" s="4" t="s">
        <v>17</v>
      </c>
      <c r="S13" s="61" t="s">
        <v>60</v>
      </c>
    </row>
    <row r="14">
      <c r="A14" s="82" t="s">
        <v>111</v>
      </c>
      <c r="B14" s="82"/>
      <c r="C14" s="80">
        <f t="shared" ref="C14:I14" si="6">C13-2</f>
        <v>7</v>
      </c>
      <c r="D14" s="80">
        <f t="shared" si="6"/>
        <v>7</v>
      </c>
      <c r="E14" s="80">
        <f t="shared" si="6"/>
        <v>7</v>
      </c>
      <c r="F14" s="80">
        <f t="shared" si="6"/>
        <v>7</v>
      </c>
      <c r="G14" s="80">
        <f t="shared" si="6"/>
        <v>7</v>
      </c>
      <c r="H14" s="80">
        <f t="shared" si="6"/>
        <v>7</v>
      </c>
      <c r="I14" s="80">
        <f t="shared" si="6"/>
        <v>7</v>
      </c>
      <c r="K14" s="18" t="s">
        <v>43</v>
      </c>
      <c r="L14" s="33">
        <v>0.2855978367</v>
      </c>
      <c r="M14" s="24">
        <v>0.3273</v>
      </c>
      <c r="N14" s="5">
        <v>1.011</v>
      </c>
      <c r="O14" s="5">
        <v>1.132</v>
      </c>
      <c r="P14" s="5">
        <v>1.305</v>
      </c>
      <c r="Q14" s="5">
        <v>2.924</v>
      </c>
      <c r="R14" s="5">
        <v>2.527</v>
      </c>
      <c r="S14" s="5">
        <v>3.0889092575618697</v>
      </c>
    </row>
    <row r="15">
      <c r="A15" s="82" t="s">
        <v>112</v>
      </c>
      <c r="B15" s="82"/>
      <c r="C15" s="80">
        <f t="shared" ref="C15:I15" si="7">(ABS(C12)*SQRT(C13-2))/(SQRT(1-ABS(C12)^2))</f>
        <v>0.1577874336</v>
      </c>
      <c r="D15" s="80">
        <f t="shared" si="7"/>
        <v>0.9261315803</v>
      </c>
      <c r="E15" s="80">
        <f t="shared" si="7"/>
        <v>1.012518619</v>
      </c>
      <c r="F15" s="80">
        <f t="shared" si="7"/>
        <v>1.334255728</v>
      </c>
      <c r="G15" s="80">
        <f t="shared" si="7"/>
        <v>0.2783121137</v>
      </c>
      <c r="H15" s="80">
        <f t="shared" si="7"/>
        <v>0.7045857077</v>
      </c>
      <c r="I15" s="80">
        <f t="shared" si="7"/>
        <v>0.22578807</v>
      </c>
      <c r="K15" s="15" t="s">
        <v>44</v>
      </c>
      <c r="L15" s="33">
        <v>0.06098773325</v>
      </c>
      <c r="M15" s="24">
        <v>0.3162</v>
      </c>
      <c r="N15" s="5">
        <v>0.8718</v>
      </c>
      <c r="O15" s="5">
        <v>0.9305</v>
      </c>
      <c r="P15" s="5">
        <v>0.9432</v>
      </c>
      <c r="Q15" s="5">
        <v>1.71</v>
      </c>
      <c r="R15" s="5">
        <v>2.097</v>
      </c>
      <c r="S15" s="5">
        <v>2.757115749525617</v>
      </c>
    </row>
    <row r="16">
      <c r="A16" s="82" t="s">
        <v>113</v>
      </c>
      <c r="B16" s="82"/>
      <c r="C16" s="80">
        <f t="shared" ref="C16:I16" si="8">TDIST(C15,C14,2)</f>
        <v>0.8790794704</v>
      </c>
      <c r="D16" s="80">
        <f t="shared" si="8"/>
        <v>0.3851950629</v>
      </c>
      <c r="E16" s="80">
        <f t="shared" si="8"/>
        <v>0.3450017153</v>
      </c>
      <c r="F16" s="80">
        <f t="shared" si="8"/>
        <v>0.2238883432</v>
      </c>
      <c r="G16" s="80">
        <f t="shared" si="8"/>
        <v>0.788814452</v>
      </c>
      <c r="H16" s="80">
        <f t="shared" si="8"/>
        <v>0.5038284542</v>
      </c>
      <c r="I16" s="80">
        <f t="shared" si="8"/>
        <v>0.8278169975</v>
      </c>
      <c r="K16" s="21" t="s">
        <v>45</v>
      </c>
      <c r="L16" s="33">
        <v>0.08460958802</v>
      </c>
      <c r="M16" s="24">
        <v>0.8278</v>
      </c>
      <c r="N16" s="5">
        <v>0.7852</v>
      </c>
      <c r="O16" s="5">
        <v>0.7427</v>
      </c>
      <c r="P16" s="5">
        <v>0.8165</v>
      </c>
      <c r="Q16" s="5">
        <v>1.229</v>
      </c>
      <c r="R16" s="5">
        <v>1.378</v>
      </c>
      <c r="S16" s="5">
        <v>0.9485382942739793</v>
      </c>
    </row>
    <row r="17">
      <c r="K17" s="23" t="s">
        <v>46</v>
      </c>
      <c r="L17" s="33">
        <v>0.2438675366</v>
      </c>
      <c r="M17" s="24">
        <v>0.2701</v>
      </c>
      <c r="N17" s="5">
        <v>0.8085</v>
      </c>
      <c r="O17" s="5">
        <v>0.8676</v>
      </c>
      <c r="P17" s="5">
        <v>0.8906</v>
      </c>
      <c r="Q17" s="5">
        <v>1.063</v>
      </c>
      <c r="R17" s="5">
        <v>1.43</v>
      </c>
      <c r="S17" s="5">
        <v>2.9933358015549794</v>
      </c>
    </row>
    <row r="18">
      <c r="A18" s="3" t="s">
        <v>2</v>
      </c>
      <c r="B18" s="1" t="s">
        <v>4</v>
      </c>
      <c r="C18" s="28" t="s">
        <v>59</v>
      </c>
      <c r="D18" s="4" t="s">
        <v>5</v>
      </c>
      <c r="E18" s="4" t="s">
        <v>8</v>
      </c>
      <c r="F18" s="4" t="s">
        <v>11</v>
      </c>
      <c r="G18" s="4" t="s">
        <v>14</v>
      </c>
      <c r="H18" s="4" t="s">
        <v>17</v>
      </c>
      <c r="I18" s="61" t="s">
        <v>60</v>
      </c>
      <c r="K18" s="21" t="s">
        <v>47</v>
      </c>
      <c r="L18" s="33">
        <v>0.08704746269</v>
      </c>
      <c r="M18" s="24">
        <v>0.2647</v>
      </c>
      <c r="N18" s="5">
        <v>0.7669</v>
      </c>
      <c r="O18" s="5">
        <v>0.7401</v>
      </c>
      <c r="P18" s="5">
        <v>0.7506</v>
      </c>
      <c r="Q18" s="5">
        <v>1.125</v>
      </c>
      <c r="R18" s="5">
        <v>3.278</v>
      </c>
      <c r="S18" s="65">
        <v>2.89724216093691</v>
      </c>
    </row>
    <row r="19">
      <c r="A19" s="8" t="s">
        <v>38</v>
      </c>
      <c r="B19" s="9">
        <v>0.1609109766</v>
      </c>
      <c r="C19" s="84">
        <v>0.4116</v>
      </c>
      <c r="D19" s="5">
        <v>0.8375</v>
      </c>
      <c r="E19" s="5">
        <v>0.7345</v>
      </c>
      <c r="F19" s="5">
        <v>0.7458</v>
      </c>
      <c r="G19" s="5">
        <v>1.372</v>
      </c>
      <c r="H19" s="5">
        <v>1.702</v>
      </c>
      <c r="I19" s="5">
        <v>2.0347424684159376</v>
      </c>
      <c r="O19" s="85" t="s">
        <v>8</v>
      </c>
      <c r="P19" s="85" t="s">
        <v>11</v>
      </c>
    </row>
    <row r="20">
      <c r="A20" s="12" t="s">
        <v>39</v>
      </c>
      <c r="B20" s="13">
        <v>0.3542959187</v>
      </c>
      <c r="C20" s="84">
        <v>0.7125</v>
      </c>
      <c r="D20" s="5">
        <v>1.089</v>
      </c>
      <c r="E20" s="5">
        <v>1.202</v>
      </c>
      <c r="F20" s="5">
        <v>1.238</v>
      </c>
      <c r="G20" s="5">
        <v>0.9413</v>
      </c>
      <c r="H20" s="5">
        <v>1.082</v>
      </c>
      <c r="I20" s="5">
        <v>1.528421052631579</v>
      </c>
      <c r="K20" s="78" t="s">
        <v>109</v>
      </c>
      <c r="L20" s="79"/>
      <c r="M20" s="80">
        <f t="shared" ref="M20:S20" si="9">CORREL($L$14:$L$18,M14:M18)</f>
        <v>-0.3408487876</v>
      </c>
      <c r="N20" s="80">
        <f t="shared" si="9"/>
        <v>0.6181266244</v>
      </c>
      <c r="O20" s="80">
        <f t="shared" si="9"/>
        <v>0.6872231693</v>
      </c>
      <c r="P20" s="80">
        <f t="shared" si="9"/>
        <v>0.7175596437</v>
      </c>
      <c r="Q20" s="80">
        <f t="shared" si="9"/>
        <v>0.5358162593</v>
      </c>
      <c r="R20" s="80">
        <f t="shared" si="9"/>
        <v>-0.09716114439</v>
      </c>
      <c r="S20" s="80">
        <f t="shared" si="9"/>
        <v>0.4803651798</v>
      </c>
    </row>
    <row r="21">
      <c r="A21" s="15" t="s">
        <v>40</v>
      </c>
      <c r="B21" s="9">
        <v>0.05319135135</v>
      </c>
      <c r="C21" s="84">
        <v>1.0078</v>
      </c>
      <c r="D21" s="5">
        <v>1.183</v>
      </c>
      <c r="E21" s="5">
        <v>1.334</v>
      </c>
      <c r="F21" s="5">
        <v>1.279</v>
      </c>
      <c r="G21" s="5">
        <v>0.9208</v>
      </c>
      <c r="H21" s="5">
        <v>1.205</v>
      </c>
      <c r="I21" s="5">
        <v>1.1738440166699742</v>
      </c>
      <c r="K21" s="81" t="s">
        <v>110</v>
      </c>
      <c r="L21" s="82"/>
      <c r="M21" s="83">
        <v>5.0</v>
      </c>
      <c r="N21" s="83">
        <v>5.0</v>
      </c>
      <c r="O21" s="83">
        <v>5.0</v>
      </c>
      <c r="P21" s="83">
        <v>5.0</v>
      </c>
      <c r="Q21" s="83">
        <v>5.0</v>
      </c>
      <c r="R21" s="83">
        <v>5.0</v>
      </c>
      <c r="S21" s="83">
        <v>5.0</v>
      </c>
    </row>
    <row r="22">
      <c r="A22" s="15" t="s">
        <v>41</v>
      </c>
      <c r="B22" s="9">
        <v>0.1401760692</v>
      </c>
      <c r="C22" s="84">
        <v>0.3829</v>
      </c>
      <c r="D22" s="5">
        <v>0.8186</v>
      </c>
      <c r="E22" s="5">
        <v>0.7306</v>
      </c>
      <c r="F22" s="5">
        <v>0.7223</v>
      </c>
      <c r="G22" s="5">
        <v>1.273</v>
      </c>
      <c r="H22" s="5">
        <v>1.744</v>
      </c>
      <c r="I22" s="5">
        <v>2.137895011752416</v>
      </c>
      <c r="K22" s="82" t="s">
        <v>111</v>
      </c>
      <c r="L22" s="82"/>
      <c r="M22" s="80">
        <f t="shared" ref="M22:S22" si="10">M21-2</f>
        <v>3</v>
      </c>
      <c r="N22" s="80">
        <f t="shared" si="10"/>
        <v>3</v>
      </c>
      <c r="O22" s="80">
        <f t="shared" si="10"/>
        <v>3</v>
      </c>
      <c r="P22" s="80">
        <f t="shared" si="10"/>
        <v>3</v>
      </c>
      <c r="Q22" s="80">
        <f t="shared" si="10"/>
        <v>3</v>
      </c>
      <c r="R22" s="80">
        <f t="shared" si="10"/>
        <v>3</v>
      </c>
      <c r="S22" s="80">
        <f t="shared" si="10"/>
        <v>3</v>
      </c>
    </row>
    <row r="23">
      <c r="A23" s="18" t="s">
        <v>43</v>
      </c>
      <c r="B23" s="9">
        <v>0.1624610293</v>
      </c>
      <c r="C23" s="84">
        <v>0.3273</v>
      </c>
      <c r="D23" s="5">
        <v>1.011</v>
      </c>
      <c r="E23" s="5">
        <v>1.132</v>
      </c>
      <c r="F23" s="5">
        <v>1.305</v>
      </c>
      <c r="G23" s="5">
        <v>2.924</v>
      </c>
      <c r="H23" s="5">
        <v>2.527</v>
      </c>
      <c r="I23" s="5">
        <v>3.0889092575618697</v>
      </c>
      <c r="K23" s="82" t="s">
        <v>112</v>
      </c>
      <c r="L23" s="82"/>
      <c r="M23" s="80">
        <f t="shared" ref="M23:S23" si="11">(ABS(M20)*SQRT(M21-2))/(SQRT(1-ABS(M20)^2))</f>
        <v>0.6279715251</v>
      </c>
      <c r="N23" s="80">
        <f t="shared" si="11"/>
        <v>1.361984407</v>
      </c>
      <c r="O23" s="80">
        <f t="shared" si="11"/>
        <v>1.638531775</v>
      </c>
      <c r="P23" s="80">
        <f t="shared" si="11"/>
        <v>1.784429293</v>
      </c>
      <c r="Q23" s="80">
        <f t="shared" si="11"/>
        <v>1.09916255</v>
      </c>
      <c r="R23" s="80">
        <f t="shared" si="11"/>
        <v>0.1690880511</v>
      </c>
      <c r="S23" s="80">
        <f t="shared" si="11"/>
        <v>0.9486337973</v>
      </c>
    </row>
    <row r="24">
      <c r="A24" s="15" t="s">
        <v>44</v>
      </c>
      <c r="B24" s="9">
        <v>0.1036876207</v>
      </c>
      <c r="C24" s="84">
        <v>0.3162</v>
      </c>
      <c r="D24" s="5">
        <v>0.8718</v>
      </c>
      <c r="E24" s="5">
        <v>0.9305</v>
      </c>
      <c r="F24" s="5">
        <v>0.9432</v>
      </c>
      <c r="G24" s="5">
        <v>1.71</v>
      </c>
      <c r="H24" s="5">
        <v>2.097</v>
      </c>
      <c r="I24" s="5">
        <v>2.757115749525617</v>
      </c>
      <c r="K24" s="82" t="s">
        <v>113</v>
      </c>
      <c r="L24" s="82"/>
      <c r="M24" s="80">
        <f t="shared" ref="M24:S24" si="12">TDIST(M23,M22,2)</f>
        <v>0.5745739175</v>
      </c>
      <c r="N24" s="80">
        <f t="shared" si="12"/>
        <v>0.2664527354</v>
      </c>
      <c r="O24" s="80">
        <f t="shared" si="12"/>
        <v>0.1998387247</v>
      </c>
      <c r="P24" s="80">
        <f t="shared" si="12"/>
        <v>0.1723494829</v>
      </c>
      <c r="Q24" s="80">
        <f t="shared" si="12"/>
        <v>0.3519959302</v>
      </c>
      <c r="R24" s="80">
        <f t="shared" si="12"/>
        <v>0.8764855074</v>
      </c>
      <c r="S24" s="80">
        <f t="shared" si="12"/>
        <v>0.4127919582</v>
      </c>
    </row>
    <row r="25">
      <c r="A25" s="21" t="s">
        <v>45</v>
      </c>
      <c r="B25" s="9">
        <v>0.1274999012</v>
      </c>
      <c r="C25" s="84">
        <v>0.8278</v>
      </c>
      <c r="D25" s="5">
        <v>0.7852</v>
      </c>
      <c r="E25" s="5">
        <v>0.7427</v>
      </c>
      <c r="F25" s="5">
        <v>0.8165</v>
      </c>
      <c r="G25" s="5">
        <v>1.229</v>
      </c>
      <c r="H25" s="5">
        <v>1.378</v>
      </c>
      <c r="I25" s="5">
        <v>0.9485382942739793</v>
      </c>
    </row>
    <row r="26">
      <c r="A26" s="23" t="s">
        <v>46</v>
      </c>
      <c r="B26" s="9">
        <v>0.1457936241</v>
      </c>
      <c r="C26" s="84">
        <v>0.2701</v>
      </c>
      <c r="D26" s="5">
        <v>0.8085</v>
      </c>
      <c r="E26" s="5">
        <v>0.8676</v>
      </c>
      <c r="F26" s="5">
        <v>0.8906</v>
      </c>
      <c r="G26" s="5">
        <v>1.063</v>
      </c>
      <c r="H26" s="5">
        <v>1.43</v>
      </c>
      <c r="I26" s="5">
        <v>2.9933358015549794</v>
      </c>
      <c r="K26" s="3" t="s">
        <v>2</v>
      </c>
      <c r="L26" s="1" t="s">
        <v>4</v>
      </c>
      <c r="M26" s="28" t="s">
        <v>59</v>
      </c>
      <c r="N26" s="4" t="s">
        <v>5</v>
      </c>
      <c r="O26" s="4" t="s">
        <v>8</v>
      </c>
      <c r="P26" s="4" t="s">
        <v>11</v>
      </c>
      <c r="Q26" s="4" t="s">
        <v>14</v>
      </c>
      <c r="R26" s="4" t="s">
        <v>17</v>
      </c>
      <c r="S26" s="61" t="s">
        <v>60</v>
      </c>
    </row>
    <row r="27">
      <c r="A27" s="21" t="s">
        <v>47</v>
      </c>
      <c r="B27" s="9">
        <v>0.1682437616</v>
      </c>
      <c r="C27" s="86">
        <v>0.2647</v>
      </c>
      <c r="D27" s="5">
        <v>0.7669</v>
      </c>
      <c r="E27" s="5">
        <v>0.7401</v>
      </c>
      <c r="F27" s="5">
        <v>0.7506</v>
      </c>
      <c r="G27" s="5">
        <v>1.125</v>
      </c>
      <c r="H27" s="5">
        <v>3.278</v>
      </c>
      <c r="I27" s="65">
        <v>2.89724216093691</v>
      </c>
      <c r="K27" s="8" t="s">
        <v>38</v>
      </c>
      <c r="L27" s="9">
        <v>0.1609109766</v>
      </c>
      <c r="M27" s="24">
        <v>0.4116</v>
      </c>
      <c r="N27" s="5">
        <v>0.8375</v>
      </c>
      <c r="O27" s="5">
        <v>0.7345</v>
      </c>
      <c r="P27" s="5">
        <v>0.7458</v>
      </c>
      <c r="Q27" s="5">
        <v>1.372</v>
      </c>
      <c r="R27" s="5">
        <v>1.702</v>
      </c>
      <c r="S27" s="5">
        <v>2.0347424684159376</v>
      </c>
    </row>
    <row r="28">
      <c r="B28" s="5"/>
      <c r="C28" s="24"/>
      <c r="K28" s="12" t="s">
        <v>39</v>
      </c>
      <c r="L28" s="13">
        <v>0.3542959187</v>
      </c>
      <c r="M28" s="24">
        <v>0.7125</v>
      </c>
      <c r="N28" s="5">
        <v>1.089</v>
      </c>
      <c r="O28" s="5">
        <v>1.202</v>
      </c>
      <c r="P28" s="5">
        <v>1.238</v>
      </c>
      <c r="Q28" s="5">
        <v>0.9413</v>
      </c>
      <c r="R28" s="5">
        <v>1.082</v>
      </c>
      <c r="S28" s="5">
        <v>1.528421052631579</v>
      </c>
    </row>
    <row r="29">
      <c r="A29" s="78" t="s">
        <v>114</v>
      </c>
      <c r="B29" s="79"/>
      <c r="C29" s="80">
        <f t="shared" ref="C29:I29" si="13">CORREL($B$19:$B27,C19:C27)</f>
        <v>-0.05569298409</v>
      </c>
      <c r="D29" s="80">
        <f t="shared" si="13"/>
        <v>0.1431027458</v>
      </c>
      <c r="E29" s="80">
        <f t="shared" si="13"/>
        <v>0.1276328784</v>
      </c>
      <c r="F29" s="80">
        <f t="shared" si="13"/>
        <v>0.1903436136</v>
      </c>
      <c r="G29" s="80">
        <f t="shared" si="13"/>
        <v>-0.1007728526</v>
      </c>
      <c r="H29" s="80">
        <f t="shared" si="13"/>
        <v>-0.1250836414</v>
      </c>
      <c r="I29" s="80">
        <f t="shared" si="13"/>
        <v>-0.02702119443</v>
      </c>
      <c r="K29" s="15" t="s">
        <v>40</v>
      </c>
      <c r="L29" s="9">
        <v>0.05319135135</v>
      </c>
      <c r="M29" s="24">
        <v>1.0078</v>
      </c>
      <c r="N29" s="5">
        <v>1.183</v>
      </c>
      <c r="O29" s="5">
        <v>1.334</v>
      </c>
      <c r="P29" s="5">
        <v>1.279</v>
      </c>
      <c r="Q29" s="5">
        <v>0.9208</v>
      </c>
      <c r="R29" s="5">
        <v>1.205</v>
      </c>
      <c r="S29" s="5">
        <v>1.1738440166699742</v>
      </c>
    </row>
    <row r="30">
      <c r="A30" s="81" t="s">
        <v>110</v>
      </c>
      <c r="B30" s="82"/>
      <c r="C30" s="83">
        <v>9.0</v>
      </c>
      <c r="D30" s="83">
        <v>9.0</v>
      </c>
      <c r="E30" s="83">
        <v>9.0</v>
      </c>
      <c r="F30" s="83">
        <v>9.0</v>
      </c>
      <c r="G30" s="83">
        <v>9.0</v>
      </c>
      <c r="H30" s="83">
        <v>9.0</v>
      </c>
      <c r="I30" s="83">
        <v>9.0</v>
      </c>
      <c r="K30" s="15" t="s">
        <v>41</v>
      </c>
      <c r="L30" s="9">
        <v>0.1401760692</v>
      </c>
      <c r="M30" s="24">
        <v>0.3829</v>
      </c>
      <c r="N30" s="5">
        <v>0.8186</v>
      </c>
      <c r="O30" s="5">
        <v>0.7306</v>
      </c>
      <c r="P30" s="5">
        <v>0.7223</v>
      </c>
      <c r="Q30" s="5">
        <v>1.273</v>
      </c>
      <c r="R30" s="5">
        <v>1.744</v>
      </c>
      <c r="S30" s="5">
        <v>2.137895011752416</v>
      </c>
    </row>
    <row r="31">
      <c r="A31" s="82" t="s">
        <v>111</v>
      </c>
      <c r="B31" s="82"/>
      <c r="C31" s="80">
        <f t="shared" ref="C31:I31" si="14">C30-2</f>
        <v>7</v>
      </c>
      <c r="D31" s="80">
        <f t="shared" si="14"/>
        <v>7</v>
      </c>
      <c r="E31" s="80">
        <f t="shared" si="14"/>
        <v>7</v>
      </c>
      <c r="F31" s="80">
        <f t="shared" si="14"/>
        <v>7</v>
      </c>
      <c r="G31" s="80">
        <f t="shared" si="14"/>
        <v>7</v>
      </c>
      <c r="H31" s="80">
        <f t="shared" si="14"/>
        <v>7</v>
      </c>
      <c r="I31" s="80">
        <f t="shared" si="14"/>
        <v>7</v>
      </c>
    </row>
    <row r="32">
      <c r="A32" s="82" t="s">
        <v>112</v>
      </c>
      <c r="B32" s="82"/>
      <c r="C32" s="80">
        <f t="shared" ref="C32:I32" si="15">(ABS(C29)*SQRT(C30-2))/(SQRT(1-ABS(C29)^2))</f>
        <v>0.1475788367</v>
      </c>
      <c r="D32" s="80">
        <f t="shared" si="15"/>
        <v>0.3825515599</v>
      </c>
      <c r="E32" s="80">
        <f t="shared" si="15"/>
        <v>0.340469391</v>
      </c>
      <c r="F32" s="80">
        <f t="shared" si="15"/>
        <v>0.5129804143</v>
      </c>
      <c r="G32" s="80">
        <f t="shared" si="15"/>
        <v>0.2679840909</v>
      </c>
      <c r="H32" s="80">
        <f t="shared" si="15"/>
        <v>0.3335599211</v>
      </c>
      <c r="I32" s="80">
        <f t="shared" si="15"/>
        <v>0.07151747443</v>
      </c>
      <c r="K32" s="78" t="s">
        <v>109</v>
      </c>
      <c r="L32" s="79"/>
      <c r="M32" s="80">
        <f t="shared" ref="M32:S32" si="16">CORREL($L$27:$L$30,M27:M30)</f>
        <v>-0.1747520637</v>
      </c>
      <c r="N32" s="80">
        <f t="shared" si="16"/>
        <v>0.03499386879</v>
      </c>
      <c r="O32" s="80">
        <f t="shared" si="16"/>
        <v>0.07238497655</v>
      </c>
      <c r="P32" s="80">
        <f t="shared" si="16"/>
        <v>0.1900908497</v>
      </c>
      <c r="Q32" s="80">
        <f t="shared" si="16"/>
        <v>-0.1909502409</v>
      </c>
      <c r="R32" s="80">
        <f t="shared" si="16"/>
        <v>-0.3857550909</v>
      </c>
      <c r="S32" s="80">
        <f t="shared" si="16"/>
        <v>0.07692903471</v>
      </c>
    </row>
    <row r="33">
      <c r="A33" s="82" t="s">
        <v>113</v>
      </c>
      <c r="B33" s="82"/>
      <c r="C33" s="80">
        <f t="shared" ref="C33:I33" si="17">TDIST(C32,C31,2)</f>
        <v>0.8868360336</v>
      </c>
      <c r="D33" s="80">
        <f t="shared" si="17"/>
        <v>0.7134027425</v>
      </c>
      <c r="E33" s="87">
        <f t="shared" si="17"/>
        <v>0.7434923007</v>
      </c>
      <c r="F33" s="80">
        <f t="shared" si="17"/>
        <v>0.6237526137</v>
      </c>
      <c r="G33" s="87">
        <f t="shared" si="17"/>
        <v>0.7964366195</v>
      </c>
      <c r="H33" s="80">
        <f t="shared" si="17"/>
        <v>0.7484807384</v>
      </c>
      <c r="I33" s="80">
        <f t="shared" si="17"/>
        <v>0.9449863574</v>
      </c>
      <c r="K33" s="81" t="s">
        <v>110</v>
      </c>
      <c r="L33" s="82"/>
      <c r="M33" s="83">
        <v>4.0</v>
      </c>
      <c r="N33" s="83">
        <v>4.0</v>
      </c>
      <c r="O33" s="83">
        <v>4.0</v>
      </c>
      <c r="P33" s="83">
        <v>4.0</v>
      </c>
      <c r="Q33" s="83">
        <v>4.0</v>
      </c>
      <c r="R33" s="83">
        <v>4.0</v>
      </c>
      <c r="S33" s="83">
        <v>4.0</v>
      </c>
    </row>
    <row r="34">
      <c r="K34" s="82" t="s">
        <v>111</v>
      </c>
      <c r="L34" s="82"/>
      <c r="M34" s="80">
        <f t="shared" ref="M34:S34" si="18">M33-2</f>
        <v>2</v>
      </c>
      <c r="N34" s="80">
        <f t="shared" si="18"/>
        <v>2</v>
      </c>
      <c r="O34" s="80">
        <f t="shared" si="18"/>
        <v>2</v>
      </c>
      <c r="P34" s="80">
        <f t="shared" si="18"/>
        <v>2</v>
      </c>
      <c r="Q34" s="80">
        <f t="shared" si="18"/>
        <v>2</v>
      </c>
      <c r="R34" s="80">
        <f t="shared" si="18"/>
        <v>2</v>
      </c>
      <c r="S34" s="80">
        <f t="shared" si="18"/>
        <v>2</v>
      </c>
    </row>
    <row r="35">
      <c r="K35" s="82" t="s">
        <v>112</v>
      </c>
      <c r="L35" s="82"/>
      <c r="M35" s="80">
        <f t="shared" ref="M35:S35" si="19">(ABS(M32)*SQRT(M33-2))/(SQRT(1-ABS(M32)^2))</f>
        <v>0.250998993</v>
      </c>
      <c r="N35" s="80">
        <f t="shared" si="19"/>
        <v>0.04951913297</v>
      </c>
      <c r="O35" s="80">
        <f t="shared" si="19"/>
        <v>0.1026370565</v>
      </c>
      <c r="P35" s="80">
        <f t="shared" si="19"/>
        <v>0.2738217861</v>
      </c>
      <c r="Q35" s="80">
        <f t="shared" si="19"/>
        <v>0.275106457</v>
      </c>
      <c r="R35" s="80">
        <f t="shared" si="19"/>
        <v>0.591306482</v>
      </c>
      <c r="S35" s="80">
        <f t="shared" si="19"/>
        <v>0.109117446</v>
      </c>
    </row>
    <row r="36">
      <c r="K36" s="82" t="s">
        <v>113</v>
      </c>
      <c r="L36" s="82"/>
      <c r="M36" s="80">
        <f t="shared" ref="M36:S36" si="20">TDIST(M35,M34,2)</f>
        <v>0.8252479363</v>
      </c>
      <c r="N36" s="80">
        <f t="shared" si="20"/>
        <v>0.9650061312</v>
      </c>
      <c r="O36" s="80">
        <f t="shared" si="20"/>
        <v>0.9276150235</v>
      </c>
      <c r="P36" s="80">
        <f t="shared" si="20"/>
        <v>0.8099091503</v>
      </c>
      <c r="Q36" s="80">
        <f t="shared" si="20"/>
        <v>0.8090497591</v>
      </c>
      <c r="R36" s="80">
        <f t="shared" si="20"/>
        <v>0.6142449091</v>
      </c>
      <c r="S36" s="80">
        <f t="shared" si="20"/>
        <v>0.9230709653</v>
      </c>
    </row>
    <row r="38">
      <c r="K38" s="3" t="s">
        <v>2</v>
      </c>
      <c r="L38" s="1" t="s">
        <v>4</v>
      </c>
      <c r="M38" s="4"/>
      <c r="N38" s="4" t="s">
        <v>5</v>
      </c>
      <c r="O38" s="4" t="s">
        <v>8</v>
      </c>
      <c r="P38" s="4" t="s">
        <v>11</v>
      </c>
      <c r="Q38" s="4" t="s">
        <v>14</v>
      </c>
      <c r="R38" s="4" t="s">
        <v>17</v>
      </c>
      <c r="S38" s="61" t="s">
        <v>60</v>
      </c>
    </row>
    <row r="39">
      <c r="K39" s="18" t="s">
        <v>43</v>
      </c>
      <c r="L39" s="9">
        <v>0.1624610293</v>
      </c>
      <c r="M39" s="24">
        <v>0.3273</v>
      </c>
      <c r="N39" s="5">
        <v>1.011</v>
      </c>
      <c r="O39" s="5">
        <v>1.132</v>
      </c>
      <c r="P39" s="5">
        <v>1.305</v>
      </c>
      <c r="Q39" s="5">
        <v>2.924</v>
      </c>
      <c r="R39" s="5">
        <v>2.527</v>
      </c>
      <c r="S39" s="5">
        <v>3.0889092575618697</v>
      </c>
    </row>
    <row r="40">
      <c r="K40" s="15" t="s">
        <v>44</v>
      </c>
      <c r="L40" s="9">
        <v>0.1036876207</v>
      </c>
      <c r="M40" s="24">
        <v>0.3162</v>
      </c>
      <c r="N40" s="5">
        <v>0.8718</v>
      </c>
      <c r="O40" s="5">
        <v>0.9305</v>
      </c>
      <c r="P40" s="5">
        <v>0.9432</v>
      </c>
      <c r="Q40" s="5">
        <v>1.71</v>
      </c>
      <c r="R40" s="5">
        <v>2.097</v>
      </c>
      <c r="S40" s="5">
        <v>2.757115749525617</v>
      </c>
    </row>
    <row r="41">
      <c r="K41" s="21" t="s">
        <v>45</v>
      </c>
      <c r="L41" s="9">
        <v>0.1274999012</v>
      </c>
      <c r="M41" s="24">
        <v>0.8278</v>
      </c>
      <c r="N41" s="5">
        <v>0.7852</v>
      </c>
      <c r="O41" s="5">
        <v>0.7427</v>
      </c>
      <c r="P41" s="5">
        <v>0.8165</v>
      </c>
      <c r="Q41" s="5">
        <v>1.229</v>
      </c>
      <c r="R41" s="5">
        <v>1.378</v>
      </c>
      <c r="S41" s="5">
        <v>0.9485382942739793</v>
      </c>
    </row>
    <row r="42">
      <c r="K42" s="23" t="s">
        <v>46</v>
      </c>
      <c r="L42" s="9">
        <v>0.1457936241</v>
      </c>
      <c r="M42" s="24">
        <v>0.2701</v>
      </c>
      <c r="N42" s="5">
        <v>0.8085</v>
      </c>
      <c r="O42" s="5">
        <v>0.8676</v>
      </c>
      <c r="P42" s="5">
        <v>0.8906</v>
      </c>
      <c r="Q42" s="5">
        <v>1.063</v>
      </c>
      <c r="R42" s="5">
        <v>1.43</v>
      </c>
      <c r="S42" s="5">
        <v>2.9933358015549794</v>
      </c>
    </row>
    <row r="43">
      <c r="K43" s="21" t="s">
        <v>47</v>
      </c>
      <c r="L43" s="9">
        <v>0.1682437616</v>
      </c>
      <c r="M43" s="24">
        <v>0.2647</v>
      </c>
      <c r="N43" s="5">
        <v>0.7669</v>
      </c>
      <c r="O43" s="5">
        <v>0.7401</v>
      </c>
      <c r="P43" s="5">
        <v>0.7506</v>
      </c>
      <c r="Q43" s="5">
        <v>1.125</v>
      </c>
      <c r="R43" s="5">
        <v>3.278</v>
      </c>
      <c r="S43" s="65">
        <v>2.89724216093691</v>
      </c>
    </row>
    <row r="45">
      <c r="K45" s="78" t="s">
        <v>109</v>
      </c>
      <c r="L45" s="79"/>
      <c r="M45" s="80">
        <f t="shared" ref="M45:S45" si="21">CORREL($L$39:$L$43,M39:M43)</f>
        <v>-0.3354802048</v>
      </c>
      <c r="N45" s="80">
        <f t="shared" si="21"/>
        <v>0.1009204845</v>
      </c>
      <c r="O45" s="80">
        <f t="shared" si="21"/>
        <v>0.08765065836</v>
      </c>
      <c r="P45" s="80">
        <f t="shared" si="21"/>
        <v>0.1741193053</v>
      </c>
      <c r="Q45" s="80">
        <f t="shared" si="21"/>
        <v>0.1675245349</v>
      </c>
      <c r="R45" s="80">
        <f t="shared" si="21"/>
        <v>0.5677868462</v>
      </c>
      <c r="S45" s="80">
        <f t="shared" si="21"/>
        <v>0.3909168708</v>
      </c>
    </row>
    <row r="46">
      <c r="K46" s="81" t="s">
        <v>110</v>
      </c>
      <c r="L46" s="82"/>
      <c r="M46" s="83">
        <v>5.0</v>
      </c>
      <c r="N46" s="83">
        <v>5.0</v>
      </c>
      <c r="O46" s="83">
        <v>5.0</v>
      </c>
      <c r="P46" s="83">
        <v>5.0</v>
      </c>
      <c r="Q46" s="83">
        <v>5.0</v>
      </c>
      <c r="R46" s="83">
        <v>5.0</v>
      </c>
      <c r="S46" s="83">
        <v>5.0</v>
      </c>
    </row>
    <row r="47">
      <c r="K47" s="82" t="s">
        <v>111</v>
      </c>
      <c r="L47" s="82"/>
      <c r="M47" s="80">
        <f t="shared" ref="M47:S47" si="22">M46-2</f>
        <v>3</v>
      </c>
      <c r="N47" s="80">
        <f t="shared" si="22"/>
        <v>3</v>
      </c>
      <c r="O47" s="80">
        <f t="shared" si="22"/>
        <v>3</v>
      </c>
      <c r="P47" s="80">
        <f t="shared" si="22"/>
        <v>3</v>
      </c>
      <c r="Q47" s="80">
        <f t="shared" si="22"/>
        <v>3</v>
      </c>
      <c r="R47" s="80">
        <f t="shared" si="22"/>
        <v>3</v>
      </c>
      <c r="S47" s="80">
        <f t="shared" si="22"/>
        <v>3</v>
      </c>
    </row>
    <row r="48">
      <c r="K48" s="82" t="s">
        <v>112</v>
      </c>
      <c r="L48" s="82"/>
      <c r="M48" s="80">
        <f t="shared" ref="M48:S48" si="23">(ABS(M45)*SQRT(M46-2))/(SQRT(1-ABS(M45)^2))</f>
        <v>0.6168148743</v>
      </c>
      <c r="N48" s="80">
        <f t="shared" si="23"/>
        <v>0.1756964257</v>
      </c>
      <c r="O48" s="80">
        <f t="shared" si="23"/>
        <v>0.1524019468</v>
      </c>
      <c r="P48" s="80">
        <f t="shared" si="23"/>
        <v>0.3062617653</v>
      </c>
      <c r="Q48" s="80">
        <f t="shared" si="23"/>
        <v>0.2943203688</v>
      </c>
      <c r="R48" s="80">
        <f t="shared" si="23"/>
        <v>1.194685125</v>
      </c>
      <c r="S48" s="80">
        <f t="shared" si="23"/>
        <v>0.7356244721</v>
      </c>
    </row>
    <row r="49">
      <c r="K49" s="82" t="s">
        <v>113</v>
      </c>
      <c r="L49" s="82"/>
      <c r="M49" s="80">
        <f t="shared" ref="M49:S49" si="24">TDIST(M48,M47,2)</f>
        <v>0.5810067003</v>
      </c>
      <c r="N49" s="80">
        <f t="shared" si="24"/>
        <v>0.8717225034</v>
      </c>
      <c r="O49" s="80">
        <f t="shared" si="24"/>
        <v>0.8885427782</v>
      </c>
      <c r="P49" s="80">
        <f t="shared" si="24"/>
        <v>0.7794297758</v>
      </c>
      <c r="Q49" s="80">
        <f t="shared" si="24"/>
        <v>0.7877030666</v>
      </c>
      <c r="R49" s="80">
        <f t="shared" si="24"/>
        <v>0.3180509352</v>
      </c>
      <c r="S49" s="80">
        <f t="shared" si="24"/>
        <v>0.5152537895</v>
      </c>
    </row>
  </sheetData>
  <mergeCells count="6">
    <mergeCell ref="K7:L7"/>
    <mergeCell ref="A12:B12"/>
    <mergeCell ref="K20:L20"/>
    <mergeCell ref="A29:B29"/>
    <mergeCell ref="K32:L32"/>
    <mergeCell ref="K45:L45"/>
  </mergeCells>
  <conditionalFormatting sqref="M11:S11 C16:I16 M24:S24 C33:I33 M36:S36 M49:S49 C51:I51 M61:S61 M74:S74 M86:S86 M99:S99">
    <cfRule type="cellIs" dxfId="0" priority="1" operator="lessThan">
      <formula>0.05</formula>
    </cfRule>
  </conditionalFormatting>
  <conditionalFormatting sqref="M7:S7 C12:I12 M20:S20 C29:I29 M32:S32 M45:S45 C47:I47 M57:S57 M70:S70 M82:S82 M95:S95">
    <cfRule type="cellIs" dxfId="1" priority="2" operator="between">
      <formula>0.5</formula>
      <formula>0.7</formula>
    </cfRule>
  </conditionalFormatting>
  <conditionalFormatting sqref="M7:S7 C12:I12 M20:S20 C29:I29 M32:S32 M45:S45 C47:I47 M57:S57 M70:S70 M82:S82 M95:S95">
    <cfRule type="cellIs" dxfId="1" priority="3" operator="between">
      <formula>-0.5</formula>
      <formula>-0.7</formula>
    </cfRule>
  </conditionalFormatting>
  <conditionalFormatting sqref="M11:S11 C16:I16 M24:S24 C33:I33 M36:S36 M49:S49 C51:I51 M61:S61 M74:S74 M86:S86 M99:S99">
    <cfRule type="cellIs" dxfId="2" priority="4" operator="lessThan">
      <formula>0.1</formula>
    </cfRule>
  </conditionalFormatting>
  <conditionalFormatting sqref="M7:S7 C12:I12 M20:S20 C29:I29 M32:S32 M45:S45 C47:I47 M57:S57 M70:S70 M82:S82 M95:S95">
    <cfRule type="cellIs" dxfId="0" priority="5" operator="greaterThan">
      <formula>0.7</formula>
    </cfRule>
  </conditionalFormatting>
  <conditionalFormatting sqref="M7:S7 C12:I12 M20:S20 C29:I29 M32:S32 M45:S45 C47:I47 M57:S57 M70:S70 M82:S82 M95:S95">
    <cfRule type="cellIs" dxfId="0" priority="6" operator="lessThan">
      <formula>-0.7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1" t="s">
        <v>3</v>
      </c>
      <c r="C1" s="4" t="s">
        <v>5</v>
      </c>
      <c r="D1" s="4" t="s">
        <v>8</v>
      </c>
      <c r="E1" s="4" t="s">
        <v>11</v>
      </c>
      <c r="F1" s="4" t="s">
        <v>14</v>
      </c>
      <c r="G1" s="4" t="s">
        <v>17</v>
      </c>
      <c r="H1" s="61" t="s">
        <v>60</v>
      </c>
      <c r="J1" s="3" t="s">
        <v>2</v>
      </c>
      <c r="K1" s="1" t="s">
        <v>3</v>
      </c>
      <c r="L1" s="4" t="s">
        <v>5</v>
      </c>
      <c r="M1" s="4" t="s">
        <v>8</v>
      </c>
      <c r="N1" s="4" t="s">
        <v>11</v>
      </c>
      <c r="O1" s="4" t="s">
        <v>14</v>
      </c>
      <c r="P1" s="4" t="s">
        <v>17</v>
      </c>
      <c r="Q1" s="61" t="s">
        <v>60</v>
      </c>
    </row>
    <row r="2">
      <c r="A2" s="8" t="s">
        <v>38</v>
      </c>
      <c r="B2" s="88">
        <v>0.7435504699</v>
      </c>
      <c r="C2" s="5">
        <v>0.8375</v>
      </c>
      <c r="D2" s="5">
        <v>0.7345</v>
      </c>
      <c r="E2" s="5">
        <v>0.7458</v>
      </c>
      <c r="F2" s="5">
        <v>1.372</v>
      </c>
      <c r="G2" s="5">
        <v>1.702</v>
      </c>
      <c r="H2" s="5">
        <v>2.0347424684159376</v>
      </c>
      <c r="J2" s="8" t="s">
        <v>38</v>
      </c>
      <c r="K2" s="88">
        <v>0.7435504699</v>
      </c>
      <c r="L2" s="5">
        <v>0.8375</v>
      </c>
      <c r="M2" s="5">
        <v>0.7345</v>
      </c>
      <c r="N2" s="5">
        <v>0.7458</v>
      </c>
      <c r="O2" s="5">
        <v>1.372</v>
      </c>
      <c r="P2" s="5">
        <v>1.702</v>
      </c>
      <c r="Q2" s="5">
        <v>2.0347424684159376</v>
      </c>
    </row>
    <row r="3">
      <c r="A3" s="12" t="s">
        <v>39</v>
      </c>
      <c r="B3" s="89">
        <v>0.41048383499999996</v>
      </c>
      <c r="C3" s="5">
        <v>1.089</v>
      </c>
      <c r="D3" s="5">
        <v>1.202</v>
      </c>
      <c r="E3" s="5">
        <v>1.238</v>
      </c>
      <c r="F3" s="5">
        <v>0.9413</v>
      </c>
      <c r="G3" s="5">
        <v>1.082</v>
      </c>
      <c r="H3" s="5">
        <v>1.528421052631579</v>
      </c>
      <c r="J3" s="12" t="s">
        <v>39</v>
      </c>
      <c r="K3" s="89">
        <v>0.41048383499999996</v>
      </c>
      <c r="L3" s="5">
        <v>1.089</v>
      </c>
      <c r="M3" s="5">
        <v>1.202</v>
      </c>
      <c r="N3" s="5">
        <v>1.238</v>
      </c>
      <c r="O3" s="5">
        <v>0.9413</v>
      </c>
      <c r="P3" s="5">
        <v>1.082</v>
      </c>
      <c r="Q3" s="5">
        <v>1.528421052631579</v>
      </c>
    </row>
    <row r="4">
      <c r="A4" s="15" t="s">
        <v>40</v>
      </c>
      <c r="B4" s="88">
        <v>0.83202225234</v>
      </c>
      <c r="C4" s="5">
        <v>1.183</v>
      </c>
      <c r="D4" s="5">
        <v>1.334</v>
      </c>
      <c r="E4" s="5">
        <v>1.279</v>
      </c>
      <c r="F4" s="5">
        <v>0.9208</v>
      </c>
      <c r="G4" s="5">
        <v>1.205</v>
      </c>
      <c r="H4" s="5">
        <v>1.1738440166699742</v>
      </c>
      <c r="J4" s="15" t="s">
        <v>40</v>
      </c>
      <c r="K4" s="88">
        <v>0.83202225234</v>
      </c>
      <c r="L4" s="5">
        <v>1.183</v>
      </c>
      <c r="M4" s="5">
        <v>1.334</v>
      </c>
      <c r="N4" s="5">
        <v>1.279</v>
      </c>
      <c r="O4" s="5">
        <v>0.9208</v>
      </c>
      <c r="P4" s="5">
        <v>1.205</v>
      </c>
      <c r="Q4" s="5">
        <v>1.1738440166699742</v>
      </c>
    </row>
    <row r="5">
      <c r="A5" s="15" t="s">
        <v>41</v>
      </c>
      <c r="B5" s="88">
        <v>0.7349059194</v>
      </c>
      <c r="C5" s="5">
        <v>0.8186</v>
      </c>
      <c r="D5" s="5">
        <v>0.7306</v>
      </c>
      <c r="E5" s="5">
        <v>0.7223</v>
      </c>
      <c r="F5" s="5">
        <v>1.273</v>
      </c>
      <c r="G5" s="5">
        <v>1.744</v>
      </c>
      <c r="H5" s="5">
        <v>2.137895011752416</v>
      </c>
      <c r="J5" s="15" t="s">
        <v>41</v>
      </c>
      <c r="K5" s="88">
        <v>0.7349059194</v>
      </c>
      <c r="L5" s="5">
        <v>0.8186</v>
      </c>
      <c r="M5" s="5">
        <v>0.7306</v>
      </c>
      <c r="N5" s="5">
        <v>0.7223</v>
      </c>
      <c r="O5" s="5">
        <v>1.273</v>
      </c>
      <c r="P5" s="5">
        <v>1.744</v>
      </c>
      <c r="Q5" s="5">
        <v>2.137895011752416</v>
      </c>
    </row>
    <row r="6">
      <c r="A6" s="18" t="s">
        <v>43</v>
      </c>
      <c r="B6" s="90">
        <v>0.67463430052</v>
      </c>
      <c r="C6" s="5">
        <v>1.011</v>
      </c>
      <c r="D6" s="5">
        <v>1.132</v>
      </c>
      <c r="E6" s="5">
        <v>1.305</v>
      </c>
      <c r="F6" s="5">
        <v>2.924</v>
      </c>
      <c r="G6" s="5">
        <v>2.527</v>
      </c>
      <c r="H6" s="5">
        <v>3.0889092575618697</v>
      </c>
      <c r="J6" s="5"/>
      <c r="K6" s="5"/>
      <c r="L6" s="5"/>
      <c r="M6" s="5"/>
      <c r="N6" s="5"/>
      <c r="O6" s="5"/>
      <c r="P6" s="5"/>
      <c r="Q6" s="5"/>
    </row>
    <row r="7">
      <c r="A7" s="15" t="s">
        <v>44</v>
      </c>
      <c r="B7" s="88">
        <v>0.88139379041</v>
      </c>
      <c r="C7" s="5">
        <v>0.8718</v>
      </c>
      <c r="D7" s="5">
        <v>0.9305</v>
      </c>
      <c r="E7" s="5">
        <v>0.9432</v>
      </c>
      <c r="F7" s="5">
        <v>1.71</v>
      </c>
      <c r="G7" s="5">
        <v>2.097</v>
      </c>
      <c r="H7" s="5">
        <v>2.757115749525617</v>
      </c>
      <c r="J7" s="78" t="s">
        <v>109</v>
      </c>
      <c r="K7" s="79"/>
      <c r="L7" s="80">
        <f t="shared" ref="L7:Q7" si="1">CORREL($K$2:$K$5,L2:L5)</f>
        <v>-0.1625725589</v>
      </c>
      <c r="M7" s="80">
        <f t="shared" si="1"/>
        <v>-0.202737356</v>
      </c>
      <c r="N7" s="80">
        <f t="shared" si="1"/>
        <v>-0.3153152017</v>
      </c>
      <c r="O7" s="80">
        <f t="shared" si="1"/>
        <v>0.3314510754</v>
      </c>
      <c r="P7" s="80">
        <f t="shared" si="1"/>
        <v>0.500246699</v>
      </c>
      <c r="Q7" s="80">
        <f t="shared" si="1"/>
        <v>0.04618831792</v>
      </c>
    </row>
    <row r="8">
      <c r="A8" s="21" t="s">
        <v>45</v>
      </c>
      <c r="B8" s="88">
        <v>0.8264934939399999</v>
      </c>
      <c r="C8" s="5">
        <v>0.7852</v>
      </c>
      <c r="D8" s="5">
        <v>0.7427</v>
      </c>
      <c r="E8" s="5">
        <v>0.8165</v>
      </c>
      <c r="F8" s="5">
        <v>1.229</v>
      </c>
      <c r="G8" s="5">
        <v>1.378</v>
      </c>
      <c r="H8" s="5">
        <v>0.9485382942739793</v>
      </c>
      <c r="J8" s="81" t="s">
        <v>110</v>
      </c>
      <c r="K8" s="82"/>
      <c r="L8" s="83">
        <v>4.0</v>
      </c>
      <c r="M8" s="83">
        <v>4.0</v>
      </c>
      <c r="N8" s="83">
        <v>4.0</v>
      </c>
      <c r="O8" s="83">
        <v>4.0</v>
      </c>
      <c r="P8" s="83">
        <v>4.0</v>
      </c>
      <c r="Q8" s="83">
        <v>4.0</v>
      </c>
    </row>
    <row r="9">
      <c r="A9" s="23" t="s">
        <v>46</v>
      </c>
      <c r="B9" s="88">
        <v>0.73675270523</v>
      </c>
      <c r="C9" s="5">
        <v>0.8085</v>
      </c>
      <c r="D9" s="5">
        <v>0.8676</v>
      </c>
      <c r="E9" s="5">
        <v>0.8906</v>
      </c>
      <c r="F9" s="5">
        <v>1.063</v>
      </c>
      <c r="G9" s="5">
        <v>1.43</v>
      </c>
      <c r="H9" s="5">
        <v>2.9933358015549794</v>
      </c>
      <c r="J9" s="82" t="s">
        <v>111</v>
      </c>
      <c r="K9" s="82"/>
      <c r="L9" s="80">
        <f t="shared" ref="L9:Q9" si="2">L8-2</f>
        <v>2</v>
      </c>
      <c r="M9" s="80">
        <f t="shared" si="2"/>
        <v>2</v>
      </c>
      <c r="N9" s="80">
        <f t="shared" si="2"/>
        <v>2</v>
      </c>
      <c r="O9" s="80">
        <f t="shared" si="2"/>
        <v>2</v>
      </c>
      <c r="P9" s="80">
        <f t="shared" si="2"/>
        <v>2</v>
      </c>
      <c r="Q9" s="80">
        <f t="shared" si="2"/>
        <v>2</v>
      </c>
    </row>
    <row r="10">
      <c r="A10" s="21" t="s">
        <v>47</v>
      </c>
      <c r="B10" s="88">
        <v>0.77332027751</v>
      </c>
      <c r="C10" s="5">
        <v>0.7669</v>
      </c>
      <c r="D10" s="5">
        <v>0.7401</v>
      </c>
      <c r="E10" s="5">
        <v>0.7506</v>
      </c>
      <c r="F10" s="5">
        <v>1.125</v>
      </c>
      <c r="G10" s="5">
        <v>3.278</v>
      </c>
      <c r="H10" s="65">
        <v>2.89724216093691</v>
      </c>
      <c r="J10" s="82" t="s">
        <v>112</v>
      </c>
      <c r="K10" s="82"/>
      <c r="L10" s="80">
        <f t="shared" ref="L10:Q10" si="3">(ABS(L7)*SQRT(L8-2))/(SQRT(1-ABS(L7)^2))</f>
        <v>0.2330121738</v>
      </c>
      <c r="M10" s="80">
        <f t="shared" si="3"/>
        <v>0.292794334</v>
      </c>
      <c r="N10" s="80">
        <f t="shared" si="3"/>
        <v>0.4698937238</v>
      </c>
      <c r="O10" s="80">
        <f t="shared" si="3"/>
        <v>0.4968270424</v>
      </c>
      <c r="P10" s="80">
        <f t="shared" si="3"/>
        <v>0.8170338572</v>
      </c>
      <c r="Q10" s="80">
        <f t="shared" si="3"/>
        <v>0.06538993302</v>
      </c>
    </row>
    <row r="11">
      <c r="J11" s="82" t="s">
        <v>113</v>
      </c>
      <c r="K11" s="82"/>
      <c r="L11" s="80">
        <f t="shared" ref="L11:Q11" si="4">TDIST(L10,L9,2)</f>
        <v>0.8374274411</v>
      </c>
      <c r="M11" s="80">
        <f t="shared" si="4"/>
        <v>0.797262644</v>
      </c>
      <c r="N11" s="80">
        <f t="shared" si="4"/>
        <v>0.6846847983</v>
      </c>
      <c r="O11" s="80">
        <f t="shared" si="4"/>
        <v>0.6685489246</v>
      </c>
      <c r="P11" s="80">
        <f t="shared" si="4"/>
        <v>0.499753301</v>
      </c>
      <c r="Q11" s="80">
        <f t="shared" si="4"/>
        <v>0.9538116821</v>
      </c>
    </row>
    <row r="12">
      <c r="A12" s="78" t="s">
        <v>109</v>
      </c>
      <c r="B12" s="79"/>
      <c r="C12" s="80">
        <f t="shared" ref="C12:H12" si="5">CORREL($B$2:$B$10,C2:C10)</f>
        <v>-0.3734107405</v>
      </c>
      <c r="D12" s="80">
        <f t="shared" si="5"/>
        <v>-0.3439886767</v>
      </c>
      <c r="E12" s="80">
        <f t="shared" si="5"/>
        <v>-0.3983196312</v>
      </c>
      <c r="F12" s="80">
        <f t="shared" si="5"/>
        <v>0.04222675895</v>
      </c>
      <c r="G12" s="80">
        <f t="shared" si="5"/>
        <v>0.2476491506</v>
      </c>
      <c r="H12" s="80">
        <f t="shared" si="5"/>
        <v>0.0655370696</v>
      </c>
    </row>
    <row r="13">
      <c r="A13" s="81" t="s">
        <v>110</v>
      </c>
      <c r="B13" s="82"/>
      <c r="C13" s="83">
        <v>9.0</v>
      </c>
      <c r="D13" s="83">
        <v>9.0</v>
      </c>
      <c r="E13" s="83">
        <v>9.0</v>
      </c>
      <c r="F13" s="83">
        <v>9.0</v>
      </c>
      <c r="G13" s="83">
        <v>9.0</v>
      </c>
      <c r="H13" s="83">
        <v>9.0</v>
      </c>
      <c r="J13" s="3" t="s">
        <v>2</v>
      </c>
      <c r="K13" s="1" t="s">
        <v>3</v>
      </c>
      <c r="L13" s="4" t="s">
        <v>5</v>
      </c>
      <c r="M13" s="4" t="s">
        <v>8</v>
      </c>
      <c r="N13" s="4" t="s">
        <v>11</v>
      </c>
      <c r="O13" s="4" t="s">
        <v>14</v>
      </c>
      <c r="P13" s="4" t="s">
        <v>17</v>
      </c>
      <c r="Q13" s="4"/>
    </row>
    <row r="14">
      <c r="A14" s="82" t="s">
        <v>111</v>
      </c>
      <c r="B14" s="82"/>
      <c r="C14" s="80">
        <f t="shared" ref="C14:H14" si="6">C13-2</f>
        <v>7</v>
      </c>
      <c r="D14" s="80">
        <f t="shared" si="6"/>
        <v>7</v>
      </c>
      <c r="E14" s="80">
        <f t="shared" si="6"/>
        <v>7</v>
      </c>
      <c r="F14" s="80">
        <f t="shared" si="6"/>
        <v>7</v>
      </c>
      <c r="G14" s="80">
        <f t="shared" si="6"/>
        <v>7</v>
      </c>
      <c r="H14" s="80">
        <f t="shared" si="6"/>
        <v>7</v>
      </c>
      <c r="J14" s="18" t="s">
        <v>43</v>
      </c>
      <c r="K14" s="90">
        <v>0.67463430052</v>
      </c>
      <c r="L14" s="5">
        <v>1.011</v>
      </c>
      <c r="M14" s="5">
        <v>1.132</v>
      </c>
      <c r="N14" s="5">
        <v>1.305</v>
      </c>
      <c r="O14" s="5">
        <v>2.924</v>
      </c>
      <c r="P14" s="5">
        <v>2.527</v>
      </c>
      <c r="Q14" s="5">
        <v>3.0889092575618697</v>
      </c>
    </row>
    <row r="15">
      <c r="A15" s="82" t="s">
        <v>112</v>
      </c>
      <c r="B15" s="82"/>
      <c r="C15" s="80">
        <f t="shared" ref="C15:H15" si="7">(ABS(C12)*SQRT(C13-2))/(SQRT(1-ABS(C12)^2))</f>
        <v>1.064986574</v>
      </c>
      <c r="D15" s="80">
        <f t="shared" si="7"/>
        <v>0.9692586693</v>
      </c>
      <c r="E15" s="80">
        <f t="shared" si="7"/>
        <v>1.148932681</v>
      </c>
      <c r="F15" s="80">
        <f t="shared" si="7"/>
        <v>0.1118212415</v>
      </c>
      <c r="G15" s="80">
        <f t="shared" si="7"/>
        <v>0.6762844743</v>
      </c>
      <c r="H15" s="80">
        <f t="shared" si="7"/>
        <v>0.1737683663</v>
      </c>
      <c r="J15" s="15" t="s">
        <v>44</v>
      </c>
      <c r="K15" s="88">
        <v>0.88139379041</v>
      </c>
      <c r="L15" s="5">
        <v>0.8718</v>
      </c>
      <c r="M15" s="5">
        <v>0.9305</v>
      </c>
      <c r="N15" s="5">
        <v>0.9432</v>
      </c>
      <c r="O15" s="5">
        <v>1.71</v>
      </c>
      <c r="P15" s="5">
        <v>2.097</v>
      </c>
      <c r="Q15" s="5">
        <v>2.757115749525617</v>
      </c>
    </row>
    <row r="16">
      <c r="A16" s="82" t="s">
        <v>113</v>
      </c>
      <c r="B16" s="82"/>
      <c r="C16" s="80">
        <f t="shared" ref="C16:H16" si="8">TDIST(C15,C14,2)</f>
        <v>0.3222322939</v>
      </c>
      <c r="D16" s="80">
        <f t="shared" si="8"/>
        <v>0.3647055414</v>
      </c>
      <c r="E16" s="80">
        <f t="shared" si="8"/>
        <v>0.2883232999</v>
      </c>
      <c r="F16" s="80">
        <f t="shared" si="8"/>
        <v>0.9141040744</v>
      </c>
      <c r="G16" s="80">
        <f t="shared" si="8"/>
        <v>0.5205714442</v>
      </c>
      <c r="H16" s="80">
        <f t="shared" si="8"/>
        <v>0.8669659251</v>
      </c>
      <c r="J16" s="21" t="s">
        <v>45</v>
      </c>
      <c r="K16" s="88">
        <v>0.8264934939399999</v>
      </c>
      <c r="L16" s="5">
        <v>0.7852</v>
      </c>
      <c r="M16" s="5">
        <v>0.7427</v>
      </c>
      <c r="N16" s="5">
        <v>0.8165</v>
      </c>
      <c r="O16" s="5">
        <v>1.229</v>
      </c>
      <c r="P16" s="5">
        <v>1.378</v>
      </c>
      <c r="Q16" s="5">
        <v>0.9485382942739793</v>
      </c>
    </row>
    <row r="17">
      <c r="J17" s="23" t="s">
        <v>46</v>
      </c>
      <c r="K17" s="88">
        <v>0.73675270523</v>
      </c>
      <c r="L17" s="5">
        <v>0.8085</v>
      </c>
      <c r="M17" s="5">
        <v>0.8676</v>
      </c>
      <c r="N17" s="5">
        <v>0.8906</v>
      </c>
      <c r="O17" s="5">
        <v>1.063</v>
      </c>
      <c r="P17" s="5">
        <v>1.43</v>
      </c>
      <c r="Q17" s="5">
        <v>2.9933358015549794</v>
      </c>
    </row>
    <row r="18">
      <c r="A18" s="3" t="s">
        <v>2</v>
      </c>
      <c r="B18" s="1" t="s">
        <v>4</v>
      </c>
      <c r="C18" s="4" t="s">
        <v>5</v>
      </c>
      <c r="D18" s="4" t="s">
        <v>8</v>
      </c>
      <c r="E18" s="4" t="s">
        <v>11</v>
      </c>
      <c r="F18" s="4" t="s">
        <v>14</v>
      </c>
      <c r="G18" s="4" t="s">
        <v>17</v>
      </c>
      <c r="H18" s="61" t="s">
        <v>60</v>
      </c>
      <c r="J18" s="21" t="s">
        <v>47</v>
      </c>
      <c r="K18" s="88">
        <v>0.77332027751</v>
      </c>
      <c r="L18" s="5">
        <v>0.7669</v>
      </c>
      <c r="M18" s="5">
        <v>0.7401</v>
      </c>
      <c r="N18" s="5">
        <v>0.7506</v>
      </c>
      <c r="O18" s="5">
        <v>1.125</v>
      </c>
      <c r="P18" s="5">
        <v>3.278</v>
      </c>
      <c r="Q18" s="65">
        <v>2.89724216093691</v>
      </c>
    </row>
    <row r="19">
      <c r="A19" s="8" t="s">
        <v>38</v>
      </c>
      <c r="B19" s="88">
        <v>0.41238801849999995</v>
      </c>
      <c r="C19" s="5">
        <v>0.8375</v>
      </c>
      <c r="D19" s="5">
        <v>0.7345</v>
      </c>
      <c r="E19" s="5">
        <v>0.7458</v>
      </c>
      <c r="F19" s="5">
        <v>1.372</v>
      </c>
      <c r="G19" s="5">
        <v>1.702</v>
      </c>
      <c r="H19" s="5">
        <v>2.0347424684159376</v>
      </c>
      <c r="L19" s="85" t="s">
        <v>5</v>
      </c>
      <c r="M19" s="85" t="s">
        <v>8</v>
      </c>
      <c r="N19" s="85" t="s">
        <v>11</v>
      </c>
      <c r="O19" s="85" t="s">
        <v>14</v>
      </c>
    </row>
    <row r="20">
      <c r="A20" s="12" t="s">
        <v>39</v>
      </c>
      <c r="B20" s="89">
        <v>0.5294650976999999</v>
      </c>
      <c r="C20" s="5">
        <v>1.089</v>
      </c>
      <c r="D20" s="5">
        <v>1.202</v>
      </c>
      <c r="E20" s="5">
        <v>1.238</v>
      </c>
      <c r="F20" s="5">
        <v>0.9413</v>
      </c>
      <c r="G20" s="5">
        <v>1.082</v>
      </c>
      <c r="H20" s="5">
        <v>1.528421052631579</v>
      </c>
      <c r="J20" s="78" t="s">
        <v>109</v>
      </c>
      <c r="K20" s="79"/>
      <c r="L20" s="80">
        <f t="shared" ref="L20:Q20" si="9">CORREL($K$14:$K$18,L14:L18)</f>
        <v>-0.488322771</v>
      </c>
      <c r="M20" s="80">
        <f t="shared" si="9"/>
        <v>-0.5102526015</v>
      </c>
      <c r="N20" s="80">
        <f t="shared" si="9"/>
        <v>-0.5869176465</v>
      </c>
      <c r="O20" s="80">
        <f t="shared" si="9"/>
        <v>-0.4804169644</v>
      </c>
      <c r="P20" s="80">
        <f t="shared" si="9"/>
        <v>-0.2263335006</v>
      </c>
      <c r="Q20" s="80">
        <f t="shared" si="9"/>
        <v>-0.4609334183</v>
      </c>
    </row>
    <row r="21">
      <c r="A21" s="15" t="s">
        <v>40</v>
      </c>
      <c r="B21" s="88">
        <v>0.88952763696</v>
      </c>
      <c r="C21" s="5">
        <v>1.183</v>
      </c>
      <c r="D21" s="5">
        <v>1.334</v>
      </c>
      <c r="E21" s="5">
        <v>1.279</v>
      </c>
      <c r="F21" s="5">
        <v>0.9208</v>
      </c>
      <c r="G21" s="5">
        <v>1.205</v>
      </c>
      <c r="H21" s="5">
        <v>1.1738440166699742</v>
      </c>
      <c r="J21" s="81" t="s">
        <v>110</v>
      </c>
      <c r="K21" s="82"/>
      <c r="L21" s="83">
        <v>5.0</v>
      </c>
      <c r="M21" s="83">
        <v>5.0</v>
      </c>
      <c r="N21" s="83">
        <v>5.0</v>
      </c>
      <c r="O21" s="83">
        <v>5.0</v>
      </c>
      <c r="P21" s="83">
        <v>5.0</v>
      </c>
      <c r="Q21" s="83">
        <v>5.0</v>
      </c>
    </row>
    <row r="22">
      <c r="A22" s="15" t="s">
        <v>41</v>
      </c>
      <c r="B22" s="88">
        <v>0.6655432574</v>
      </c>
      <c r="C22" s="5">
        <v>0.8186</v>
      </c>
      <c r="D22" s="5">
        <v>0.7306</v>
      </c>
      <c r="E22" s="5">
        <v>0.7223</v>
      </c>
      <c r="F22" s="5">
        <v>1.273</v>
      </c>
      <c r="G22" s="5">
        <v>1.744</v>
      </c>
      <c r="H22" s="5">
        <v>2.137895011752416</v>
      </c>
      <c r="J22" s="82" t="s">
        <v>111</v>
      </c>
      <c r="K22" s="82"/>
      <c r="L22" s="80">
        <f t="shared" ref="L22:Q22" si="10">L21-2</f>
        <v>3</v>
      </c>
      <c r="M22" s="80">
        <f t="shared" si="10"/>
        <v>3</v>
      </c>
      <c r="N22" s="80">
        <f t="shared" si="10"/>
        <v>3</v>
      </c>
      <c r="O22" s="80">
        <f t="shared" si="10"/>
        <v>3</v>
      </c>
      <c r="P22" s="80">
        <f t="shared" si="10"/>
        <v>3</v>
      </c>
      <c r="Q22" s="80">
        <f t="shared" si="10"/>
        <v>3</v>
      </c>
    </row>
    <row r="23">
      <c r="A23" s="18" t="s">
        <v>43</v>
      </c>
      <c r="B23" s="88">
        <v>0.7444075863499999</v>
      </c>
      <c r="C23" s="5">
        <v>1.011</v>
      </c>
      <c r="D23" s="5">
        <v>1.132</v>
      </c>
      <c r="E23" s="5">
        <v>1.305</v>
      </c>
      <c r="F23" s="5">
        <v>2.924</v>
      </c>
      <c r="G23" s="5">
        <v>2.527</v>
      </c>
      <c r="H23" s="5">
        <v>3.0889092575618697</v>
      </c>
      <c r="J23" s="82" t="s">
        <v>112</v>
      </c>
      <c r="K23" s="82"/>
      <c r="L23" s="80">
        <f t="shared" ref="L23:Q23" si="11">(ABS(L20)*SQRT(L21-2))/(SQRT(1-ABS(L20)^2))</f>
        <v>0.9692169385</v>
      </c>
      <c r="M23" s="80">
        <f t="shared" si="11"/>
        <v>1.027625778</v>
      </c>
      <c r="N23" s="80">
        <f t="shared" si="11"/>
        <v>1.255573898</v>
      </c>
      <c r="O23" s="80">
        <f t="shared" si="11"/>
        <v>0.9487667454</v>
      </c>
      <c r="P23" s="80">
        <f t="shared" si="11"/>
        <v>0.402465146</v>
      </c>
      <c r="Q23" s="80">
        <f t="shared" si="11"/>
        <v>0.8996268463</v>
      </c>
    </row>
    <row r="24">
      <c r="A24" s="15" t="s">
        <v>44</v>
      </c>
      <c r="B24" s="88">
        <v>0.7053739797</v>
      </c>
      <c r="C24" s="5">
        <v>0.8718</v>
      </c>
      <c r="D24" s="5">
        <v>0.9305</v>
      </c>
      <c r="E24" s="5">
        <v>0.9432</v>
      </c>
      <c r="F24" s="5">
        <v>1.71</v>
      </c>
      <c r="G24" s="5">
        <v>2.097</v>
      </c>
      <c r="H24" s="5">
        <v>2.757115749525617</v>
      </c>
      <c r="J24" s="82" t="s">
        <v>113</v>
      </c>
      <c r="K24" s="82"/>
      <c r="L24" s="80">
        <f t="shared" ref="L24:Q24" si="12">TDIST(L23,L22,2)</f>
        <v>0.4039278079</v>
      </c>
      <c r="M24" s="80">
        <f t="shared" si="12"/>
        <v>0.3797360975</v>
      </c>
      <c r="N24" s="80">
        <f t="shared" si="12"/>
        <v>0.2981633533</v>
      </c>
      <c r="O24" s="80">
        <f t="shared" si="12"/>
        <v>0.4127341303</v>
      </c>
      <c r="P24" s="80">
        <f t="shared" si="12"/>
        <v>0.7143028954</v>
      </c>
      <c r="Q24" s="80">
        <f t="shared" si="12"/>
        <v>0.4346211332</v>
      </c>
    </row>
    <row r="25">
      <c r="A25" s="21" t="s">
        <v>45</v>
      </c>
      <c r="B25" s="88">
        <v>0.6400381819000001</v>
      </c>
      <c r="C25" s="5">
        <v>0.7852</v>
      </c>
      <c r="D25" s="5">
        <v>0.7427</v>
      </c>
      <c r="E25" s="5">
        <v>0.8165</v>
      </c>
      <c r="F25" s="5">
        <v>1.229</v>
      </c>
      <c r="G25" s="5">
        <v>1.378</v>
      </c>
      <c r="H25" s="5">
        <v>0.9485382942739793</v>
      </c>
    </row>
    <row r="26">
      <c r="A26" s="23" t="s">
        <v>46</v>
      </c>
      <c r="B26" s="88">
        <v>0.78819096361</v>
      </c>
      <c r="C26" s="5">
        <v>0.8085</v>
      </c>
      <c r="D26" s="5">
        <v>0.8676</v>
      </c>
      <c r="E26" s="5">
        <v>0.8906</v>
      </c>
      <c r="F26" s="5">
        <v>1.063</v>
      </c>
      <c r="G26" s="5">
        <v>1.43</v>
      </c>
      <c r="H26" s="5">
        <v>2.9933358015549794</v>
      </c>
      <c r="J26" s="3" t="s">
        <v>2</v>
      </c>
      <c r="K26" s="1" t="s">
        <v>4</v>
      </c>
      <c r="L26" s="4" t="s">
        <v>5</v>
      </c>
      <c r="M26" s="4" t="s">
        <v>8</v>
      </c>
      <c r="N26" s="4" t="s">
        <v>11</v>
      </c>
      <c r="O26" s="4" t="s">
        <v>14</v>
      </c>
      <c r="P26" s="4" t="s">
        <v>17</v>
      </c>
      <c r="Q26" s="61" t="s">
        <v>60</v>
      </c>
    </row>
    <row r="27">
      <c r="A27" s="21" t="s">
        <v>47</v>
      </c>
      <c r="B27" s="88">
        <v>0.5616855306</v>
      </c>
      <c r="C27" s="5">
        <v>0.7669</v>
      </c>
      <c r="D27" s="5">
        <v>0.7401</v>
      </c>
      <c r="E27" s="5">
        <v>0.7506</v>
      </c>
      <c r="F27" s="5">
        <v>1.125</v>
      </c>
      <c r="G27" s="5">
        <v>3.278</v>
      </c>
      <c r="H27" s="65">
        <v>2.89724216093691</v>
      </c>
      <c r="J27" s="8" t="s">
        <v>38</v>
      </c>
      <c r="K27" s="88">
        <v>0.41238801849999995</v>
      </c>
      <c r="L27" s="5">
        <v>0.8375</v>
      </c>
      <c r="M27" s="5">
        <v>0.7345</v>
      </c>
      <c r="N27" s="5">
        <v>0.7458</v>
      </c>
      <c r="O27" s="5">
        <v>1.372</v>
      </c>
      <c r="P27" s="5">
        <v>1.702</v>
      </c>
      <c r="Q27" s="5">
        <v>2.0347424684159376</v>
      </c>
    </row>
    <row r="28">
      <c r="J28" s="12" t="s">
        <v>39</v>
      </c>
      <c r="K28" s="89">
        <v>0.5294650976999999</v>
      </c>
      <c r="L28" s="5">
        <v>1.089</v>
      </c>
      <c r="M28" s="5">
        <v>1.202</v>
      </c>
      <c r="N28" s="5">
        <v>1.238</v>
      </c>
      <c r="O28" s="5">
        <v>0.9413</v>
      </c>
      <c r="P28" s="5">
        <v>1.082</v>
      </c>
      <c r="Q28" s="5">
        <v>1.528421052631579</v>
      </c>
    </row>
    <row r="29">
      <c r="A29" s="78" t="s">
        <v>114</v>
      </c>
      <c r="B29" s="79"/>
      <c r="C29" s="80">
        <f t="shared" ref="C29:H29" si="13">CORREL($B$19:$B27,C19:C27)</f>
        <v>0.3891597081</v>
      </c>
      <c r="D29" s="80">
        <f t="shared" si="13"/>
        <v>0.507521562</v>
      </c>
      <c r="E29" s="80">
        <f t="shared" si="13"/>
        <v>0.4701824948</v>
      </c>
      <c r="F29" s="80">
        <f t="shared" si="13"/>
        <v>0.1198089063</v>
      </c>
      <c r="G29" s="80">
        <f t="shared" si="13"/>
        <v>-0.1572241584</v>
      </c>
      <c r="H29" s="80">
        <f t="shared" si="13"/>
        <v>0.05425725415</v>
      </c>
      <c r="J29" s="15" t="s">
        <v>40</v>
      </c>
      <c r="K29" s="88">
        <v>0.88952763696</v>
      </c>
      <c r="L29" s="5">
        <v>1.183</v>
      </c>
      <c r="M29" s="5">
        <v>1.334</v>
      </c>
      <c r="N29" s="5">
        <v>1.279</v>
      </c>
      <c r="O29" s="5">
        <v>0.9208</v>
      </c>
      <c r="P29" s="5">
        <v>1.205</v>
      </c>
      <c r="Q29" s="5">
        <v>1.1738440166699742</v>
      </c>
    </row>
    <row r="30">
      <c r="A30" s="81" t="s">
        <v>110</v>
      </c>
      <c r="B30" s="82"/>
      <c r="C30" s="83">
        <v>9.0</v>
      </c>
      <c r="D30" s="83">
        <v>9.0</v>
      </c>
      <c r="E30" s="83">
        <v>9.0</v>
      </c>
      <c r="F30" s="83">
        <v>9.0</v>
      </c>
      <c r="G30" s="83">
        <v>9.0</v>
      </c>
      <c r="H30" s="83">
        <v>9.0</v>
      </c>
      <c r="J30" s="15" t="s">
        <v>41</v>
      </c>
      <c r="K30" s="88">
        <v>0.6655432574</v>
      </c>
      <c r="L30" s="5">
        <v>0.8186</v>
      </c>
      <c r="M30" s="5">
        <v>0.7306</v>
      </c>
      <c r="N30" s="5">
        <v>0.7223</v>
      </c>
      <c r="O30" s="5">
        <v>1.273</v>
      </c>
      <c r="P30" s="5">
        <v>1.744</v>
      </c>
      <c r="Q30" s="5">
        <v>2.137895011752416</v>
      </c>
    </row>
    <row r="31">
      <c r="A31" s="82" t="s">
        <v>111</v>
      </c>
      <c r="B31" s="82"/>
      <c r="C31" s="80">
        <f t="shared" ref="C31:H31" si="14">C30-2</f>
        <v>7</v>
      </c>
      <c r="D31" s="80">
        <f t="shared" si="14"/>
        <v>7</v>
      </c>
      <c r="E31" s="80">
        <f t="shared" si="14"/>
        <v>7</v>
      </c>
      <c r="F31" s="80">
        <f t="shared" si="14"/>
        <v>7</v>
      </c>
      <c r="G31" s="80">
        <f t="shared" si="14"/>
        <v>7</v>
      </c>
      <c r="H31" s="80">
        <f t="shared" si="14"/>
        <v>7</v>
      </c>
    </row>
    <row r="32">
      <c r="A32" s="82" t="s">
        <v>112</v>
      </c>
      <c r="B32" s="82"/>
      <c r="C32" s="80">
        <f t="shared" ref="C32:H32" si="15">(ABS(C29)*SQRT(C30-2))/(SQRT(1-ABS(C29)^2))</f>
        <v>1.117730139</v>
      </c>
      <c r="D32" s="80">
        <f t="shared" si="15"/>
        <v>1.558397136</v>
      </c>
      <c r="E32" s="80">
        <f t="shared" si="15"/>
        <v>1.409505259</v>
      </c>
      <c r="F32" s="80">
        <f t="shared" si="15"/>
        <v>0.3192843857</v>
      </c>
      <c r="G32" s="80">
        <f t="shared" si="15"/>
        <v>0.421214695</v>
      </c>
      <c r="H32" s="80">
        <f t="shared" si="15"/>
        <v>0.1437629655</v>
      </c>
      <c r="J32" s="78" t="s">
        <v>109</v>
      </c>
      <c r="K32" s="79"/>
      <c r="L32" s="80">
        <f t="shared" ref="L32:Q32" si="16">CORREL($K$27:$K$30,L27:L30)</f>
        <v>0.5991254321</v>
      </c>
      <c r="M32" s="80">
        <f t="shared" si="16"/>
        <v>0.5940112053</v>
      </c>
      <c r="N32" s="80">
        <f t="shared" si="16"/>
        <v>0.5031729995</v>
      </c>
      <c r="O32" s="80">
        <f t="shared" si="16"/>
        <v>-0.5875685034</v>
      </c>
      <c r="P32" s="80">
        <f t="shared" si="16"/>
        <v>-0.3427111624</v>
      </c>
      <c r="Q32" s="80">
        <f t="shared" si="16"/>
        <v>-0.636199951</v>
      </c>
    </row>
    <row r="33">
      <c r="A33" s="82" t="s">
        <v>113</v>
      </c>
      <c r="B33" s="82"/>
      <c r="C33" s="80">
        <f t="shared" ref="C33:H33" si="17">TDIST(C32,C31,2)</f>
        <v>0.3005700237</v>
      </c>
      <c r="D33" s="87">
        <f t="shared" si="17"/>
        <v>0.1630998905</v>
      </c>
      <c r="E33" s="80">
        <f t="shared" si="17"/>
        <v>0.20153069</v>
      </c>
      <c r="F33" s="87">
        <f t="shared" si="17"/>
        <v>0.7588280257</v>
      </c>
      <c r="G33" s="80">
        <f t="shared" si="17"/>
        <v>0.6862303121</v>
      </c>
      <c r="H33" s="80">
        <f t="shared" si="17"/>
        <v>0.8897388283</v>
      </c>
      <c r="J33" s="81" t="s">
        <v>110</v>
      </c>
      <c r="K33" s="82"/>
      <c r="L33" s="83">
        <v>4.0</v>
      </c>
      <c r="M33" s="83">
        <v>4.0</v>
      </c>
      <c r="N33" s="83">
        <v>4.0</v>
      </c>
      <c r="O33" s="83">
        <v>4.0</v>
      </c>
      <c r="P33" s="83">
        <v>4.0</v>
      </c>
      <c r="Q33" s="83">
        <v>4.0</v>
      </c>
    </row>
    <row r="34">
      <c r="J34" s="82" t="s">
        <v>111</v>
      </c>
      <c r="K34" s="82"/>
      <c r="L34" s="80">
        <f t="shared" ref="L34:Q34" si="18">L33-2</f>
        <v>2</v>
      </c>
      <c r="M34" s="80">
        <f t="shared" si="18"/>
        <v>2</v>
      </c>
      <c r="N34" s="80">
        <f t="shared" si="18"/>
        <v>2</v>
      </c>
      <c r="O34" s="80">
        <f t="shared" si="18"/>
        <v>2</v>
      </c>
      <c r="P34" s="80">
        <f t="shared" si="18"/>
        <v>2</v>
      </c>
      <c r="Q34" s="80">
        <f t="shared" si="18"/>
        <v>2</v>
      </c>
    </row>
    <row r="35">
      <c r="J35" s="82" t="s">
        <v>112</v>
      </c>
      <c r="K35" s="82"/>
      <c r="L35" s="80">
        <f t="shared" ref="L35:Q35" si="19">(ABS(L32)*SQRT(L33-2))/(SQRT(1-ABS(L32)^2))</f>
        <v>1.058247462</v>
      </c>
      <c r="M35" s="80">
        <f t="shared" si="19"/>
        <v>1.044255874</v>
      </c>
      <c r="N35" s="80">
        <f t="shared" si="19"/>
        <v>0.8234272751</v>
      </c>
      <c r="O35" s="80">
        <f t="shared" si="19"/>
        <v>1.026907572</v>
      </c>
      <c r="P35" s="80">
        <f t="shared" si="19"/>
        <v>0.51590985</v>
      </c>
      <c r="Q35" s="80">
        <f t="shared" si="19"/>
        <v>1.166162481</v>
      </c>
    </row>
    <row r="36">
      <c r="J36" s="82" t="s">
        <v>113</v>
      </c>
      <c r="K36" s="82"/>
      <c r="L36" s="80">
        <f t="shared" ref="L36:Q36" si="20">TDIST(L35,L34,2)</f>
        <v>0.4008745679</v>
      </c>
      <c r="M36" s="80">
        <f t="shared" si="20"/>
        <v>0.4059887947</v>
      </c>
      <c r="N36" s="80">
        <f t="shared" si="20"/>
        <v>0.4968270005</v>
      </c>
      <c r="O36" s="80">
        <f t="shared" si="20"/>
        <v>0.4124314966</v>
      </c>
      <c r="P36" s="80">
        <f t="shared" si="20"/>
        <v>0.6572888376</v>
      </c>
      <c r="Q36" s="80">
        <f t="shared" si="20"/>
        <v>0.363800049</v>
      </c>
    </row>
    <row r="38">
      <c r="J38" s="3" t="s">
        <v>2</v>
      </c>
      <c r="K38" s="1" t="s">
        <v>4</v>
      </c>
      <c r="L38" s="4" t="s">
        <v>5</v>
      </c>
      <c r="M38" s="4" t="s">
        <v>8</v>
      </c>
      <c r="N38" s="4" t="s">
        <v>11</v>
      </c>
      <c r="O38" s="4" t="s">
        <v>14</v>
      </c>
      <c r="P38" s="4" t="s">
        <v>17</v>
      </c>
      <c r="Q38" s="4"/>
    </row>
    <row r="39">
      <c r="J39" s="18" t="s">
        <v>43</v>
      </c>
      <c r="K39" s="88">
        <v>0.7444075863499999</v>
      </c>
      <c r="L39" s="5">
        <v>1.011</v>
      </c>
      <c r="M39" s="5">
        <v>1.132</v>
      </c>
      <c r="N39" s="5">
        <v>1.305</v>
      </c>
      <c r="O39" s="5">
        <v>2.924</v>
      </c>
      <c r="P39" s="5">
        <v>2.527</v>
      </c>
      <c r="Q39" s="5">
        <v>3.0889092575618697</v>
      </c>
    </row>
    <row r="40">
      <c r="J40" s="15" t="s">
        <v>44</v>
      </c>
      <c r="K40" s="88">
        <v>0.7053739797</v>
      </c>
      <c r="L40" s="5">
        <v>0.8718</v>
      </c>
      <c r="M40" s="5">
        <v>0.9305</v>
      </c>
      <c r="N40" s="5">
        <v>0.9432</v>
      </c>
      <c r="O40" s="5">
        <v>1.71</v>
      </c>
      <c r="P40" s="5">
        <v>2.097</v>
      </c>
      <c r="Q40" s="5">
        <v>2.757115749525617</v>
      </c>
    </row>
    <row r="41">
      <c r="J41" s="21" t="s">
        <v>45</v>
      </c>
      <c r="K41" s="88">
        <v>0.6400381819000001</v>
      </c>
      <c r="L41" s="5">
        <v>0.7852</v>
      </c>
      <c r="M41" s="5">
        <v>0.7427</v>
      </c>
      <c r="N41" s="5">
        <v>0.8165</v>
      </c>
      <c r="O41" s="5">
        <v>1.229</v>
      </c>
      <c r="P41" s="5">
        <v>1.378</v>
      </c>
      <c r="Q41" s="5">
        <v>0.9485382942739793</v>
      </c>
    </row>
    <row r="42">
      <c r="J42" s="23" t="s">
        <v>46</v>
      </c>
      <c r="K42" s="88">
        <v>0.78819096361</v>
      </c>
      <c r="L42" s="5">
        <v>0.8085</v>
      </c>
      <c r="M42" s="5">
        <v>0.8676</v>
      </c>
      <c r="N42" s="5">
        <v>0.8906</v>
      </c>
      <c r="O42" s="5">
        <v>1.063</v>
      </c>
      <c r="P42" s="5">
        <v>1.43</v>
      </c>
      <c r="Q42" s="5">
        <v>2.9933358015549794</v>
      </c>
    </row>
    <row r="43">
      <c r="J43" s="21" t="s">
        <v>47</v>
      </c>
      <c r="K43" s="88">
        <v>0.5616855306</v>
      </c>
      <c r="L43" s="5">
        <v>0.7669</v>
      </c>
      <c r="M43" s="5">
        <v>0.7401</v>
      </c>
      <c r="N43" s="5">
        <v>0.7506</v>
      </c>
      <c r="O43" s="5">
        <v>1.125</v>
      </c>
      <c r="P43" s="5">
        <v>3.278</v>
      </c>
      <c r="Q43" s="65">
        <v>2.89724216093691</v>
      </c>
    </row>
    <row r="45">
      <c r="J45" s="78" t="s">
        <v>109</v>
      </c>
      <c r="K45" s="79"/>
      <c r="L45" s="80">
        <f t="shared" ref="L45:Q45" si="21">CORREL($K$39:$K$43,L39:L43)</f>
        <v>0.5355902287</v>
      </c>
      <c r="M45" s="80">
        <f t="shared" si="21"/>
        <v>0.6609726102</v>
      </c>
      <c r="N45" s="80">
        <f t="shared" si="21"/>
        <v>0.5911209159</v>
      </c>
      <c r="O45" s="80">
        <f t="shared" si="21"/>
        <v>0.3630133527</v>
      </c>
      <c r="P45" s="80">
        <f t="shared" si="21"/>
        <v>-0.554440206</v>
      </c>
      <c r="Q45" s="80">
        <f t="shared" si="21"/>
        <v>0.3484347642</v>
      </c>
    </row>
    <row r="46">
      <c r="J46" s="81" t="s">
        <v>110</v>
      </c>
      <c r="K46" s="82"/>
      <c r="L46" s="83">
        <v>5.0</v>
      </c>
      <c r="M46" s="83">
        <v>5.0</v>
      </c>
      <c r="N46" s="83">
        <v>5.0</v>
      </c>
      <c r="O46" s="83">
        <v>5.0</v>
      </c>
      <c r="P46" s="83">
        <v>5.0</v>
      </c>
      <c r="Q46" s="83">
        <v>5.0</v>
      </c>
    </row>
    <row r="47">
      <c r="J47" s="82" t="s">
        <v>111</v>
      </c>
      <c r="K47" s="82"/>
      <c r="L47" s="80">
        <f t="shared" ref="L47:Q47" si="22">L46-2</f>
        <v>3</v>
      </c>
      <c r="M47" s="80">
        <f t="shared" si="22"/>
        <v>3</v>
      </c>
      <c r="N47" s="80">
        <f t="shared" si="22"/>
        <v>3</v>
      </c>
      <c r="O47" s="80">
        <f t="shared" si="22"/>
        <v>3</v>
      </c>
      <c r="P47" s="80">
        <f t="shared" si="22"/>
        <v>3</v>
      </c>
      <c r="Q47" s="80">
        <f t="shared" si="22"/>
        <v>3</v>
      </c>
    </row>
    <row r="48">
      <c r="J48" s="82" t="s">
        <v>112</v>
      </c>
      <c r="K48" s="82"/>
      <c r="L48" s="80">
        <f t="shared" ref="L48:Q48" si="23">(ABS(L45)*SQRT(L46-2))/(SQRT(1-ABS(L45)^2))</f>
        <v>1.09851231</v>
      </c>
      <c r="M48" s="80">
        <f t="shared" si="23"/>
        <v>1.525616799</v>
      </c>
      <c r="N48" s="80">
        <f t="shared" si="23"/>
        <v>1.269369076</v>
      </c>
      <c r="O48" s="80">
        <f t="shared" si="23"/>
        <v>0.6747890209</v>
      </c>
      <c r="P48" s="80">
        <f t="shared" si="23"/>
        <v>1.153919031</v>
      </c>
      <c r="Q48" s="80">
        <f t="shared" si="23"/>
        <v>0.6438551649</v>
      </c>
    </row>
    <row r="49">
      <c r="J49" s="82" t="s">
        <v>113</v>
      </c>
      <c r="K49" s="82"/>
      <c r="L49" s="80">
        <f t="shared" ref="L49:Q49" si="24">TDIST(L48,L47,2)</f>
        <v>0.3522389427</v>
      </c>
      <c r="M49" s="80">
        <f t="shared" si="24"/>
        <v>0.2245241597</v>
      </c>
      <c r="N49" s="80">
        <f t="shared" si="24"/>
        <v>0.2938384948</v>
      </c>
      <c r="O49" s="80">
        <f t="shared" si="24"/>
        <v>0.5481592208</v>
      </c>
      <c r="P49" s="80">
        <f t="shared" si="24"/>
        <v>0.3321168682</v>
      </c>
      <c r="Q49" s="80">
        <f t="shared" si="24"/>
        <v>0.5655069313</v>
      </c>
    </row>
  </sheetData>
  <mergeCells count="6">
    <mergeCell ref="J7:K7"/>
    <mergeCell ref="A12:B12"/>
    <mergeCell ref="J20:K20"/>
    <mergeCell ref="A29:B29"/>
    <mergeCell ref="J32:K32"/>
    <mergeCell ref="J45:K45"/>
  </mergeCells>
  <conditionalFormatting sqref="L11:Q11 C16:H16 L24:Q24 C33:H33 L36:Q36 L49:Q49">
    <cfRule type="cellIs" dxfId="0" priority="1" operator="lessThan">
      <formula>0.05</formula>
    </cfRule>
  </conditionalFormatting>
  <conditionalFormatting sqref="L7:Q7 C12:H12 L20:Q20 C29:H29 L32:Q32 L45:Q45">
    <cfRule type="cellIs" dxfId="1" priority="2" operator="between">
      <formula>0.5</formula>
      <formula>0.7</formula>
    </cfRule>
  </conditionalFormatting>
  <conditionalFormatting sqref="L7:Q7 C12:H12 L20:Q20 C29:H29 L32:Q32 L45:Q45">
    <cfRule type="cellIs" dxfId="1" priority="3" operator="between">
      <formula>-0.5</formula>
      <formula>-0.7</formula>
    </cfRule>
  </conditionalFormatting>
  <conditionalFormatting sqref="L11:Q11 C16:H16 L24:Q24 C33:H33 L36:Q36 L49:Q49">
    <cfRule type="cellIs" dxfId="2" priority="4" operator="lessThan">
      <formula>0.1</formula>
    </cfRule>
  </conditionalFormatting>
  <conditionalFormatting sqref="L7:Q7 C12:H12 L20:Q20 C29:H29 L32:Q32 L45:Q45">
    <cfRule type="cellIs" dxfId="0" priority="5" operator="greaterThan">
      <formula>0.7</formula>
    </cfRule>
  </conditionalFormatting>
  <conditionalFormatting sqref="L7:Q7 C12:H12 L20:Q20 C29:H29 L32:Q32 L45:Q45">
    <cfRule type="cellIs" dxfId="0" priority="6" operator="lessThan">
      <formula>-0.7</formula>
    </cfRule>
  </conditionalFormatting>
  <drawing r:id="rId1"/>
</worksheet>
</file>