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2cfc0b9d381bdb/Documentos/Área de Trabalho/"/>
    </mc:Choice>
  </mc:AlternateContent>
  <xr:revisionPtr revIDLastSave="450" documentId="8_{996508FC-7C2A-477A-B1BF-8E636F1622D8}" xr6:coauthVersionLast="47" xr6:coauthVersionMax="47" xr10:uidLastSave="{4096F1FF-09CD-4812-9824-C22E2653505F}"/>
  <bookViews>
    <workbookView xWindow="-120" yWindow="-120" windowWidth="20730" windowHeight="11040" tabRatio="353" activeTab="1" xr2:uid="{6278AC1D-9E5A-4954-9AAA-5840C376945F}"/>
  </bookViews>
  <sheets>
    <sheet name="APP" sheetId="1" r:id="rId1"/>
    <sheet name="Planilha3" sheetId="3" r:id="rId2"/>
    <sheet name="Planilha2" sheetId="2" state="hidden" r:id="rId3"/>
  </sheets>
  <definedNames>
    <definedName name="Aporte">APP!$D$12</definedName>
    <definedName name="Dividendos">APP!$D$16</definedName>
    <definedName name="Investimento_mensal">APP!$D$12</definedName>
    <definedName name="Patrimonio">APP!$D$15</definedName>
    <definedName name="Qte_Anos">APP!$D$13</definedName>
    <definedName name="Rendimento_carteira">APP!$D$8</definedName>
    <definedName name="Renfimento_carteira">APP!$D$8</definedName>
    <definedName name="Salario">APP!$D$7</definedName>
    <definedName name="Sugestao_investimento">APP!$D$9</definedName>
    <definedName name="Taxa_Mensal">APP!$D$14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30" i="1" s="1"/>
  <c r="C31" i="1"/>
  <c r="D31" i="1" s="1"/>
  <c r="C32" i="1"/>
  <c r="D32" i="1" s="1"/>
  <c r="C33" i="1"/>
  <c r="D33" i="1" s="1"/>
  <c r="C34" i="1"/>
  <c r="D34" i="1" s="1"/>
  <c r="C29" i="1"/>
  <c r="D29" i="1" s="1"/>
  <c r="I4" i="3"/>
  <c r="A10" i="3"/>
  <c r="A11" i="3"/>
  <c r="A12" i="3"/>
  <c r="A13" i="3"/>
  <c r="A14" i="3"/>
  <c r="A15" i="3"/>
  <c r="A16" i="3"/>
  <c r="A17" i="3"/>
  <c r="A18" i="3"/>
  <c r="A19" i="3"/>
  <c r="A20" i="3"/>
  <c r="A9" i="3"/>
  <c r="A4" i="3"/>
  <c r="A5" i="3"/>
  <c r="A6" i="3"/>
  <c r="A7" i="3"/>
  <c r="A8" i="3"/>
  <c r="A3" i="3"/>
  <c r="C26" i="1"/>
  <c r="D35" i="1" l="1"/>
  <c r="D9" i="1"/>
  <c r="C20" i="1"/>
  <c r="D20" i="1" s="1"/>
  <c r="C21" i="1"/>
  <c r="D21" i="1" s="1"/>
  <c r="C22" i="1"/>
  <c r="D22" i="1" s="1"/>
  <c r="C23" i="1"/>
  <c r="D23" i="1" s="1"/>
  <c r="C19" i="1"/>
  <c r="D19" i="1" s="1"/>
  <c r="D15" i="1"/>
  <c r="D16" i="1" s="1"/>
</calcChain>
</file>

<file path=xl/sharedStrings.xml><?xml version="1.0" encoding="utf-8"?>
<sst xmlns="http://schemas.openxmlformats.org/spreadsheetml/2006/main" count="76" uniqueCount="40">
  <si>
    <t>Por quanto anos ?</t>
  </si>
  <si>
    <t>Quanto investir por mês ?</t>
  </si>
  <si>
    <t>Taxa de rendimento mensal ?</t>
  </si>
  <si>
    <t>Patrimonio acumulado ?</t>
  </si>
  <si>
    <t>Cenários</t>
  </si>
  <si>
    <t>Quanto em 2 anos?</t>
  </si>
  <si>
    <t>Quanto em 5 anos?</t>
  </si>
  <si>
    <t>Quanto em10 anos?</t>
  </si>
  <si>
    <t>Quanto em 20 anos?</t>
  </si>
  <si>
    <t>Quanto em 30 anos?</t>
  </si>
  <si>
    <t>Dividendos mensais ?</t>
  </si>
  <si>
    <t>INVESTIMENTO MENSAL</t>
  </si>
  <si>
    <t>Dividendos</t>
  </si>
  <si>
    <t>Rendimento carteira</t>
  </si>
  <si>
    <t>Salario</t>
  </si>
  <si>
    <t>quanto investir por mês?</t>
  </si>
  <si>
    <t>Por quantos anos?</t>
  </si>
  <si>
    <t>Taxa de rendimento mensal?</t>
  </si>
  <si>
    <t>Patrimonio acumulado?</t>
  </si>
  <si>
    <t>dividendos mensais?</t>
  </si>
  <si>
    <t>CONFIGURAÇÕES</t>
  </si>
  <si>
    <t>PERFIL</t>
  </si>
  <si>
    <t>AGRESSIVO</t>
  </si>
  <si>
    <t>CONSERVADOR</t>
  </si>
  <si>
    <t>MODERADO</t>
  </si>
  <si>
    <t>Valor a ser investido por mês</t>
  </si>
  <si>
    <t>TIPO DE FII</t>
  </si>
  <si>
    <t xml:space="preserve">PERCENTUAL SUGERIDO </t>
  </si>
  <si>
    <t>PAPEL</t>
  </si>
  <si>
    <t>TIJOLO</t>
  </si>
  <si>
    <t>HIBRIDOS</t>
  </si>
  <si>
    <t>FOFS</t>
  </si>
  <si>
    <t>DESENVOLVIMENTO</t>
  </si>
  <si>
    <t>HOTELARIAS</t>
  </si>
  <si>
    <t>VALORES</t>
  </si>
  <si>
    <t>TIPOS DE FISS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</si>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</sst>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8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24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1"/>
      </right>
      <top/>
      <bottom style="medium">
        <color theme="0" tint="-0.14996795556505021"/>
      </bottom>
      <diagonal/>
    </border>
    <border>
      <left style="medium">
        <color theme="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1"/>
      </left>
      <right style="medium">
        <color theme="0" tint="-0.14996795556505021"/>
      </right>
      <top style="medium">
        <color theme="0" tint="-0.14996795556505021"/>
      </top>
      <bottom style="medium">
        <color theme="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1"/>
      </bottom>
      <diagonal/>
    </border>
    <border>
      <left style="medium">
        <color theme="0" tint="-0.1499679555650502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0"/>
      </right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indexed="64"/>
      </bottom>
      <diagonal/>
    </border>
    <border>
      <left style="medium">
        <color theme="0" tint="-0.14996795556505021"/>
      </left>
      <right/>
      <top/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6" borderId="0" applyNumberFormat="0" applyBorder="0" applyAlignment="0" applyProtection="0"/>
  </cellStyleXfs>
  <cellXfs count="51">
    <xf numFmtId="0" fontId="0" fillId="0" borderId="0" xfId="0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0" borderId="1" xfId="0" applyBorder="1"/>
    <xf numFmtId="0" fontId="6" fillId="3" borderId="0" xfId="0" applyFont="1" applyFill="1"/>
    <xf numFmtId="0" fontId="7" fillId="2" borderId="4" xfId="0" applyFont="1" applyFill="1" applyBorder="1" applyAlignment="1">
      <alignment horizontal="left"/>
    </xf>
    <xf numFmtId="8" fontId="0" fillId="4" borderId="2" xfId="0" applyNumberFormat="1" applyFill="1" applyBorder="1" applyAlignment="1">
      <alignment horizontal="center"/>
    </xf>
    <xf numFmtId="8" fontId="0" fillId="4" borderId="6" xfId="0" applyNumberFormat="1" applyFill="1" applyBorder="1" applyAlignment="1">
      <alignment horizontal="center"/>
    </xf>
    <xf numFmtId="8" fontId="0" fillId="4" borderId="3" xfId="0" applyNumberFormat="1" applyFill="1" applyBorder="1" applyAlignment="1">
      <alignment horizontal="center"/>
    </xf>
    <xf numFmtId="8" fontId="0" fillId="4" borderId="9" xfId="0" applyNumberFormat="1" applyFill="1" applyBorder="1" applyAlignment="1">
      <alignment horizontal="center"/>
    </xf>
    <xf numFmtId="8" fontId="0" fillId="4" borderId="10" xfId="0" applyNumberFormat="1" applyFill="1" applyBorder="1" applyAlignment="1">
      <alignment horizontal="center"/>
    </xf>
    <xf numFmtId="0" fontId="9" fillId="4" borderId="5" xfId="0" applyFont="1" applyFill="1" applyBorder="1" applyAlignment="1">
      <alignment horizontal="left" indent="2"/>
    </xf>
    <xf numFmtId="0" fontId="9" fillId="4" borderId="7" xfId="0" applyFont="1" applyFill="1" applyBorder="1" applyAlignment="1">
      <alignment horizontal="left" indent="2"/>
    </xf>
    <xf numFmtId="0" fontId="9" fillId="4" borderId="8" xfId="0" applyFont="1" applyFill="1" applyBorder="1" applyAlignment="1">
      <alignment horizontal="left" indent="2"/>
    </xf>
    <xf numFmtId="0" fontId="3" fillId="2" borderId="15" xfId="0" applyFont="1" applyFill="1" applyBorder="1"/>
    <xf numFmtId="0" fontId="10" fillId="5" borderId="16" xfId="0" applyFont="1" applyFill="1" applyBorder="1" applyAlignment="1">
      <alignment vertical="center"/>
    </xf>
    <xf numFmtId="0" fontId="8" fillId="6" borderId="0" xfId="2" applyBorder="1" applyAlignment="1">
      <alignment horizontal="left" indent="2"/>
    </xf>
    <xf numFmtId="0" fontId="8" fillId="6" borderId="0" xfId="2"/>
    <xf numFmtId="164" fontId="0" fillId="0" borderId="0" xfId="0" applyNumberFormat="1"/>
    <xf numFmtId="0" fontId="11" fillId="4" borderId="0" xfId="0" applyFont="1" applyFill="1" applyAlignment="1">
      <alignment horizontal="left" indent="2"/>
    </xf>
    <xf numFmtId="164" fontId="2" fillId="4" borderId="0" xfId="0" applyNumberFormat="1" applyFont="1" applyFill="1"/>
    <xf numFmtId="8" fontId="0" fillId="3" borderId="2" xfId="0" applyNumberFormat="1" applyFill="1" applyBorder="1" applyAlignment="1">
      <alignment horizontal="center"/>
    </xf>
    <xf numFmtId="8" fontId="0" fillId="3" borderId="3" xfId="0" applyNumberForma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left" indent="2"/>
    </xf>
    <xf numFmtId="8" fontId="0" fillId="3" borderId="19" xfId="0" applyNumberFormat="1" applyFill="1" applyBorder="1" applyAlignment="1">
      <alignment horizontal="center"/>
    </xf>
    <xf numFmtId="0" fontId="9" fillId="4" borderId="20" xfId="0" applyFont="1" applyFill="1" applyBorder="1" applyAlignment="1">
      <alignment horizontal="left" indent="2"/>
    </xf>
    <xf numFmtId="0" fontId="9" fillId="4" borderId="21" xfId="0" applyFont="1" applyFill="1" applyBorder="1" applyAlignment="1">
      <alignment horizontal="left" indent="2"/>
    </xf>
    <xf numFmtId="8" fontId="0" fillId="4" borderId="22" xfId="0" applyNumberFormat="1" applyFill="1" applyBorder="1" applyAlignment="1">
      <alignment horizontal="center"/>
    </xf>
    <xf numFmtId="8" fontId="0" fillId="4" borderId="23" xfId="0" applyNumberFormat="1" applyFill="1" applyBorder="1" applyAlignment="1">
      <alignment horizontal="center"/>
    </xf>
    <xf numFmtId="0" fontId="11" fillId="4" borderId="18" xfId="0" applyFont="1" applyFill="1" applyBorder="1" applyAlignment="1">
      <alignment horizontal="left" indent="2"/>
    </xf>
    <xf numFmtId="8" fontId="2" fillId="3" borderId="2" xfId="0" applyNumberFormat="1" applyFont="1" applyFill="1" applyBorder="1" applyAlignment="1">
      <alignment horizontal="center"/>
    </xf>
    <xf numFmtId="8" fontId="2" fillId="3" borderId="19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left"/>
    </xf>
    <xf numFmtId="0" fontId="11" fillId="4" borderId="21" xfId="0" applyFont="1" applyFill="1" applyBorder="1" applyAlignment="1">
      <alignment horizontal="left" indent="2"/>
    </xf>
    <xf numFmtId="8" fontId="2" fillId="3" borderId="22" xfId="0" applyNumberFormat="1" applyFont="1" applyFill="1" applyBorder="1" applyAlignment="1">
      <alignment horizontal="center"/>
    </xf>
    <xf numFmtId="8" fontId="2" fillId="3" borderId="23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9" fontId="0" fillId="0" borderId="0" xfId="1" applyFont="1"/>
    <xf numFmtId="0" fontId="0" fillId="7" borderId="0" xfId="0" applyFill="1"/>
    <xf numFmtId="164" fontId="0" fillId="7" borderId="0" xfId="0" applyNumberFormat="1" applyFill="1"/>
    <xf numFmtId="0" fontId="2" fillId="7" borderId="0" xfId="0" applyFont="1" applyFill="1" applyAlignment="1">
      <alignment horizontal="center"/>
    </xf>
    <xf numFmtId="0" fontId="0" fillId="0" borderId="24" xfId="0" applyBorder="1"/>
    <xf numFmtId="9" fontId="0" fillId="0" borderId="24" xfId="1" applyFont="1" applyBorder="1"/>
    <xf numFmtId="9" fontId="0" fillId="0" borderId="0" xfId="0" applyNumberFormat="1"/>
    <xf numFmtId="9" fontId="0" fillId="0" borderId="24" xfId="0" applyNumberFormat="1" applyBorder="1"/>
    <xf numFmtId="0" fontId="5" fillId="2" borderId="11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8" fillId="6" borderId="0" xfId="2" applyAlignment="1">
      <alignment horizontal="center"/>
    </xf>
    <xf numFmtId="0" fontId="12" fillId="8" borderId="0" xfId="0" applyFont="1" applyFill="1"/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APP!$B$29:$B$34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APP!$C$29:$C$34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F-4E1F-BE52-4EC1CB928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0</xdr:row>
      <xdr:rowOff>180975</xdr:rowOff>
    </xdr:from>
    <xdr:to>
      <xdr:col>3</xdr:col>
      <xdr:colOff>1276350</xdr:colOff>
      <xdr:row>4</xdr:row>
      <xdr:rowOff>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D010BB60-3F22-D02D-32EA-3DCDB79BE9BD}"/>
            </a:ext>
          </a:extLst>
        </xdr:cNvPr>
        <xdr:cNvSpPr/>
      </xdr:nvSpPr>
      <xdr:spPr>
        <a:xfrm>
          <a:off x="619126" y="180975"/>
          <a:ext cx="7800974" cy="5810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600" b="1"/>
            <a:t>DIO INVEST</a:t>
          </a: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571500</xdr:colOff>
      <xdr:row>35</xdr:row>
      <xdr:rowOff>100012</xdr:rowOff>
    </xdr:from>
    <xdr:to>
      <xdr:col>4</xdr:col>
      <xdr:colOff>0</xdr:colOff>
      <xdr:row>49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168505-9F8A-40A8-88A7-5FB0C656C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7DF2-2054-4C67-BD65-D395C83E1609}">
  <dimension ref="A5:XFD35"/>
  <sheetViews>
    <sheetView showGridLines="0" showRowColHeaders="0" topLeftCell="A32" zoomScaleNormal="100" workbookViewId="0">
      <selection activeCell="C25" sqref="C25"/>
    </sheetView>
  </sheetViews>
  <sheetFormatPr defaultColWidth="0" defaultRowHeight="15" x14ac:dyDescent="0.25"/>
  <cols>
    <col min="1" max="1" width="9.140625" customWidth="1"/>
    <col min="2" max="2" width="53.5703125" customWidth="1"/>
    <col min="3" max="3" width="24" bestFit="1" customWidth="1"/>
    <col min="4" max="4" width="24.42578125" customWidth="1"/>
    <col min="5" max="5" width="23.7109375" hidden="1" customWidth="1"/>
    <col min="6" max="6" width="10.7109375" hidden="1" customWidth="1"/>
    <col min="7" max="9" width="9.140625" hidden="1" customWidth="1"/>
    <col min="10" max="16383" width="9.140625" hidden="1"/>
    <col min="16384" max="16384" width="9" hidden="1" customWidth="1"/>
  </cols>
  <sheetData>
    <row r="5" spans="2:4" ht="15.75" thickBot="1" x14ac:dyDescent="0.3"/>
    <row r="6" spans="2:4" ht="18.75" x14ac:dyDescent="0.25">
      <c r="B6" s="24" t="s">
        <v>20</v>
      </c>
      <c r="C6" s="23"/>
      <c r="D6" s="15"/>
    </row>
    <row r="7" spans="2:4" ht="16.5" thickBot="1" x14ac:dyDescent="0.3">
      <c r="B7" s="25" t="s">
        <v>14</v>
      </c>
      <c r="C7" s="21"/>
      <c r="D7" s="26">
        <v>5000</v>
      </c>
    </row>
    <row r="8" spans="2:4" ht="16.5" thickBot="1" x14ac:dyDescent="0.3">
      <c r="B8" s="27" t="s">
        <v>13</v>
      </c>
      <c r="C8" s="22"/>
      <c r="D8" s="26">
        <v>8.8999999999999999E-3</v>
      </c>
    </row>
    <row r="9" spans="2:4" ht="16.5" thickBot="1" x14ac:dyDescent="0.3">
      <c r="B9" s="28" t="s">
        <v>39</v>
      </c>
      <c r="C9" s="29"/>
      <c r="D9" s="30">
        <f>D7*30%</f>
        <v>1500</v>
      </c>
    </row>
    <row r="10" spans="2:4" ht="15.75" thickBot="1" x14ac:dyDescent="0.3"/>
    <row r="11" spans="2:4" ht="36" x14ac:dyDescent="0.55000000000000004">
      <c r="B11" s="38" t="s">
        <v>11</v>
      </c>
      <c r="C11" s="34"/>
      <c r="D11" s="14"/>
    </row>
    <row r="12" spans="2:4" ht="16.5" thickBot="1" x14ac:dyDescent="0.3">
      <c r="B12" s="25" t="s">
        <v>1</v>
      </c>
      <c r="C12" s="21"/>
      <c r="D12" s="26">
        <v>500</v>
      </c>
    </row>
    <row r="13" spans="2:4" ht="16.5" thickBot="1" x14ac:dyDescent="0.3">
      <c r="B13" s="25" t="s">
        <v>0</v>
      </c>
      <c r="C13" s="21"/>
      <c r="D13" s="26">
        <v>5</v>
      </c>
    </row>
    <row r="14" spans="2:4" ht="16.5" thickBot="1" x14ac:dyDescent="0.3">
      <c r="B14" s="25" t="s">
        <v>2</v>
      </c>
      <c r="C14" s="21"/>
      <c r="D14" s="26">
        <v>1.0789999999999999E-2</v>
      </c>
    </row>
    <row r="15" spans="2:4" ht="16.5" thickBot="1" x14ac:dyDescent="0.3">
      <c r="B15" s="31" t="s">
        <v>3</v>
      </c>
      <c r="C15" s="32"/>
      <c r="D15" s="33">
        <f>FV(D14,D13*12,D12*-1)</f>
        <v>41888.456999243819</v>
      </c>
    </row>
    <row r="16" spans="2:4" ht="16.5" thickBot="1" x14ac:dyDescent="0.3">
      <c r="B16" s="35" t="s">
        <v>10</v>
      </c>
      <c r="C16" s="36"/>
      <c r="D16" s="37">
        <f>Patrimonio*Rendimento_carteira</f>
        <v>372.80726729327</v>
      </c>
    </row>
    <row r="17" spans="1:6" ht="15.75" thickBot="1" x14ac:dyDescent="0.3"/>
    <row r="18" spans="1:6" ht="36" customHeight="1" thickBot="1" x14ac:dyDescent="0.55000000000000004">
      <c r="B18" s="47" t="s">
        <v>4</v>
      </c>
      <c r="C18" s="48"/>
      <c r="D18" s="5" t="s">
        <v>12</v>
      </c>
      <c r="E18" s="1"/>
      <c r="F18" s="2"/>
    </row>
    <row r="19" spans="1:6" ht="16.5" thickBot="1" x14ac:dyDescent="0.3">
      <c r="A19" s="4">
        <v>2</v>
      </c>
      <c r="B19" s="11" t="s">
        <v>5</v>
      </c>
      <c r="C19" s="6">
        <f>FV($D$14,$A19*12,$D$12*-1)</f>
        <v>13613.813648822608</v>
      </c>
      <c r="D19" s="7">
        <f>C19*$D$8</f>
        <v>121.16294147452122</v>
      </c>
      <c r="F19" s="3"/>
    </row>
    <row r="20" spans="1:6" ht="16.5" thickBot="1" x14ac:dyDescent="0.3">
      <c r="A20" s="4">
        <v>5</v>
      </c>
      <c r="B20" s="12" t="s">
        <v>6</v>
      </c>
      <c r="C20" s="8">
        <f>FV($D$14,$A20*12,$D$12*-1)</f>
        <v>41888.456999243819</v>
      </c>
      <c r="D20" s="7">
        <f>C20*$D$8</f>
        <v>372.80726729327</v>
      </c>
    </row>
    <row r="21" spans="1:6" ht="16.5" thickBot="1" x14ac:dyDescent="0.3">
      <c r="A21" s="4">
        <v>10</v>
      </c>
      <c r="B21" s="12" t="s">
        <v>7</v>
      </c>
      <c r="C21" s="8">
        <f>FV($D$14,$A21*12,$D$12*-1)</f>
        <v>121642.1062650861</v>
      </c>
      <c r="D21" s="7">
        <f>C21*$D$8</f>
        <v>1082.6147457592663</v>
      </c>
    </row>
    <row r="22" spans="1:6" ht="16.5" thickBot="1" x14ac:dyDescent="0.3">
      <c r="A22" s="4">
        <v>20</v>
      </c>
      <c r="B22" s="12" t="s">
        <v>8</v>
      </c>
      <c r="C22" s="8">
        <f>FV($D$14,$A22*12,$D$12*-1)</f>
        <v>562599.20004854025</v>
      </c>
      <c r="D22" s="7">
        <f>C22*$D$8</f>
        <v>5007.1328804320083</v>
      </c>
    </row>
    <row r="23" spans="1:6" ht="16.5" thickBot="1" x14ac:dyDescent="0.3">
      <c r="A23" s="4">
        <v>30</v>
      </c>
      <c r="B23" s="13" t="s">
        <v>9</v>
      </c>
      <c r="C23" s="9">
        <f>FV($D$14,$A23*12,$D$12*-1)</f>
        <v>2161084.8275023573</v>
      </c>
      <c r="D23" s="10">
        <f>C23*$D$8</f>
        <v>19233.65496477098</v>
      </c>
    </row>
    <row r="25" spans="1:6" x14ac:dyDescent="0.25">
      <c r="B25" s="16" t="s">
        <v>21</v>
      </c>
      <c r="C25" s="17" t="s">
        <v>23</v>
      </c>
    </row>
    <row r="26" spans="1:6" ht="15.75" x14ac:dyDescent="0.25">
      <c r="B26" s="19" t="s">
        <v>25</v>
      </c>
      <c r="C26" s="20">
        <f>Investimento_mensal</f>
        <v>500</v>
      </c>
    </row>
    <row r="28" spans="1:6" x14ac:dyDescent="0.25">
      <c r="B28" s="42" t="s">
        <v>26</v>
      </c>
      <c r="C28" s="42" t="s">
        <v>27</v>
      </c>
      <c r="D28" s="42" t="s">
        <v>34</v>
      </c>
    </row>
    <row r="29" spans="1:6" x14ac:dyDescent="0.25">
      <c r="B29" t="s">
        <v>28</v>
      </c>
      <c r="C29" s="39">
        <f>VLOOKUP($C$25&amp;"-"&amp;B29,Planilha3!A:D,4,FALSE)</f>
        <v>0.3</v>
      </c>
      <c r="D29" s="18">
        <f>C29*$C$26</f>
        <v>150</v>
      </c>
    </row>
    <row r="30" spans="1:6" x14ac:dyDescent="0.25">
      <c r="B30" t="s">
        <v>29</v>
      </c>
      <c r="C30" s="39">
        <f>VLOOKUP($C$25&amp;"-"&amp;B30,Planilha3!A:D,4,FALSE)</f>
        <v>0.5</v>
      </c>
      <c r="D30" s="18">
        <f t="shared" ref="D30:D34" si="0">C30*$C$26</f>
        <v>250</v>
      </c>
    </row>
    <row r="31" spans="1:6" x14ac:dyDescent="0.25">
      <c r="B31" t="s">
        <v>30</v>
      </c>
      <c r="C31" s="39">
        <f>VLOOKUP($C$25&amp;"-"&amp;B31,Planilha3!A:D,4,FALSE)</f>
        <v>0.1</v>
      </c>
      <c r="D31" s="18">
        <f t="shared" si="0"/>
        <v>50</v>
      </c>
    </row>
    <row r="32" spans="1:6" x14ac:dyDescent="0.25">
      <c r="B32" t="s">
        <v>31</v>
      </c>
      <c r="C32" s="39">
        <f>VLOOKUP($C$25&amp;"-"&amp;B32,Planilha3!A:D,4,FALSE)</f>
        <v>0.1</v>
      </c>
      <c r="D32" s="18">
        <f t="shared" si="0"/>
        <v>50</v>
      </c>
    </row>
    <row r="33" spans="2:4" x14ac:dyDescent="0.25">
      <c r="B33" t="s">
        <v>32</v>
      </c>
      <c r="C33" s="39">
        <f>VLOOKUP($C$25&amp;"-"&amp;B33,Planilha3!A:D,4,FALSE)</f>
        <v>0</v>
      </c>
      <c r="D33" s="18">
        <f t="shared" si="0"/>
        <v>0</v>
      </c>
    </row>
    <row r="34" spans="2:4" x14ac:dyDescent="0.25">
      <c r="B34" t="s">
        <v>33</v>
      </c>
      <c r="C34" s="39">
        <f>VLOOKUP($C$25&amp;"-"&amp;B34,Planilha3!A:D,4,FALSE)</f>
        <v>0</v>
      </c>
      <c r="D34" s="18">
        <f t="shared" si="0"/>
        <v>0</v>
      </c>
    </row>
    <row r="35" spans="2:4" x14ac:dyDescent="0.25">
      <c r="B35" s="40"/>
      <c r="C35" s="40"/>
      <c r="D35" s="41">
        <f>SUM(D29:D34)</f>
        <v>500</v>
      </c>
    </row>
  </sheetData>
  <mergeCells count="1">
    <mergeCell ref="B18:C18"/>
  </mergeCells>
  <dataValidations count="1">
    <dataValidation type="list" allowBlank="1" showInputMessage="1" showErrorMessage="1" sqref="C25" xr:uid="{0D187A74-4F62-4723-BC51-3EA644DB0158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537D8-48B6-48D7-AE39-547209E4C2AC}">
  <dimension ref="A2:I20"/>
  <sheetViews>
    <sheetView tabSelected="1" workbookViewId="0">
      <selection activeCell="I11" sqref="I11"/>
    </sheetView>
  </sheetViews>
  <sheetFormatPr defaultRowHeight="15" x14ac:dyDescent="0.25"/>
  <cols>
    <col min="1" max="1" width="33" bestFit="1" customWidth="1"/>
    <col min="2" max="2" width="21.7109375" customWidth="1"/>
    <col min="3" max="3" width="18.5703125" bestFit="1" customWidth="1"/>
    <col min="4" max="4" width="5.85546875" customWidth="1"/>
  </cols>
  <sheetData>
    <row r="2" spans="1:9" x14ac:dyDescent="0.25">
      <c r="A2" s="50" t="s">
        <v>37</v>
      </c>
      <c r="B2" s="50" t="s">
        <v>21</v>
      </c>
      <c r="C2" s="50" t="s">
        <v>35</v>
      </c>
      <c r="D2" s="50" t="s">
        <v>36</v>
      </c>
    </row>
    <row r="3" spans="1:9" x14ac:dyDescent="0.25">
      <c r="A3" t="str">
        <f>B3&amp;"-"&amp;C3</f>
        <v>CONSERVADOR-PAPEL</v>
      </c>
      <c r="B3" t="s">
        <v>23</v>
      </c>
      <c r="C3" t="s">
        <v>28</v>
      </c>
      <c r="D3" s="39">
        <v>0.3</v>
      </c>
      <c r="I3" t="s">
        <v>36</v>
      </c>
    </row>
    <row r="4" spans="1:9" x14ac:dyDescent="0.25">
      <c r="A4" t="str">
        <f t="shared" ref="A4:A20" si="0">B4&amp;"-"&amp;C4</f>
        <v>CONSERVADOR-TIJOLO</v>
      </c>
      <c r="B4" t="s">
        <v>23</v>
      </c>
      <c r="C4" t="s">
        <v>29</v>
      </c>
      <c r="D4" s="39">
        <v>0.5</v>
      </c>
      <c r="G4" s="49" t="s">
        <v>38</v>
      </c>
      <c r="H4" s="49"/>
      <c r="I4" s="39">
        <f>VLOOKUP(G4,A:D,4,FALSE)</f>
        <v>0.35</v>
      </c>
    </row>
    <row r="5" spans="1:9" x14ac:dyDescent="0.25">
      <c r="A5" t="str">
        <f t="shared" si="0"/>
        <v>CONSERVADOR-HIBRIDOS</v>
      </c>
      <c r="B5" t="s">
        <v>23</v>
      </c>
      <c r="C5" t="s">
        <v>30</v>
      </c>
      <c r="D5" s="39">
        <v>0.1</v>
      </c>
    </row>
    <row r="6" spans="1:9" x14ac:dyDescent="0.25">
      <c r="A6" t="str">
        <f t="shared" si="0"/>
        <v>CONSERVADOR-FOFS</v>
      </c>
      <c r="B6" t="s">
        <v>23</v>
      </c>
      <c r="C6" t="s">
        <v>31</v>
      </c>
      <c r="D6" s="39">
        <v>0.1</v>
      </c>
    </row>
    <row r="7" spans="1:9" x14ac:dyDescent="0.25">
      <c r="A7" t="str">
        <f t="shared" si="0"/>
        <v>CONSERVADOR-DESENVOLVIMENTO</v>
      </c>
      <c r="B7" t="s">
        <v>23</v>
      </c>
      <c r="C7" t="s">
        <v>32</v>
      </c>
      <c r="D7" s="39">
        <v>0</v>
      </c>
    </row>
    <row r="8" spans="1:9" ht="15.75" thickBot="1" x14ac:dyDescent="0.3">
      <c r="A8" s="43" t="str">
        <f t="shared" si="0"/>
        <v>CONSERVADOR-HOTELARIAS</v>
      </c>
      <c r="B8" s="43" t="s">
        <v>23</v>
      </c>
      <c r="C8" s="43" t="s">
        <v>33</v>
      </c>
      <c r="D8" s="44">
        <v>0</v>
      </c>
    </row>
    <row r="9" spans="1:9" x14ac:dyDescent="0.25">
      <c r="A9" t="str">
        <f t="shared" si="0"/>
        <v>MODERADO-PAPEL</v>
      </c>
      <c r="B9" t="s">
        <v>24</v>
      </c>
      <c r="C9" t="s">
        <v>28</v>
      </c>
      <c r="D9" s="45">
        <v>0.32</v>
      </c>
    </row>
    <row r="10" spans="1:9" x14ac:dyDescent="0.25">
      <c r="A10" t="str">
        <f t="shared" si="0"/>
        <v>MODERADO-TIJOLO</v>
      </c>
      <c r="B10" t="s">
        <v>24</v>
      </c>
      <c r="C10" t="s">
        <v>29</v>
      </c>
      <c r="D10" s="45">
        <v>0.35</v>
      </c>
    </row>
    <row r="11" spans="1:9" x14ac:dyDescent="0.25">
      <c r="A11" t="str">
        <f t="shared" si="0"/>
        <v>MODERADO-HIBRIDOS</v>
      </c>
      <c r="B11" t="s">
        <v>24</v>
      </c>
      <c r="C11" t="s">
        <v>30</v>
      </c>
      <c r="D11" s="45">
        <v>0.08</v>
      </c>
    </row>
    <row r="12" spans="1:9" x14ac:dyDescent="0.25">
      <c r="A12" t="str">
        <f t="shared" si="0"/>
        <v>MODERADO-FOFS</v>
      </c>
      <c r="B12" t="s">
        <v>24</v>
      </c>
      <c r="C12" t="s">
        <v>31</v>
      </c>
      <c r="D12" s="45">
        <v>0.05</v>
      </c>
    </row>
    <row r="13" spans="1:9" x14ac:dyDescent="0.25">
      <c r="A13" t="str">
        <f t="shared" si="0"/>
        <v>MODERADO-DESENVOLVIMENTO</v>
      </c>
      <c r="B13" t="s">
        <v>24</v>
      </c>
      <c r="C13" t="s">
        <v>32</v>
      </c>
      <c r="D13" s="45">
        <v>0.1</v>
      </c>
    </row>
    <row r="14" spans="1:9" ht="15.75" thickBot="1" x14ac:dyDescent="0.3">
      <c r="A14" s="43" t="str">
        <f t="shared" si="0"/>
        <v>MODERADO-HOTELARIAS</v>
      </c>
      <c r="B14" s="43" t="s">
        <v>24</v>
      </c>
      <c r="C14" s="43" t="s">
        <v>33</v>
      </c>
      <c r="D14" s="46">
        <v>0.1</v>
      </c>
    </row>
    <row r="15" spans="1:9" x14ac:dyDescent="0.25">
      <c r="A15" t="str">
        <f t="shared" si="0"/>
        <v>AGRESSIVO-PAPEL</v>
      </c>
      <c r="B15" t="s">
        <v>22</v>
      </c>
      <c r="C15" t="s">
        <v>28</v>
      </c>
      <c r="D15" s="45">
        <v>0.5</v>
      </c>
    </row>
    <row r="16" spans="1:9" x14ac:dyDescent="0.25">
      <c r="A16" t="str">
        <f t="shared" si="0"/>
        <v>AGRESSIVO-TIJOLO</v>
      </c>
      <c r="B16" t="s">
        <v>22</v>
      </c>
      <c r="C16" t="s">
        <v>29</v>
      </c>
      <c r="D16" s="45">
        <v>0.1</v>
      </c>
    </row>
    <row r="17" spans="1:4" x14ac:dyDescent="0.25">
      <c r="A17" t="str">
        <f t="shared" si="0"/>
        <v>AGRESSIVO-HIBRIDOS</v>
      </c>
      <c r="B17" t="s">
        <v>22</v>
      </c>
      <c r="C17" t="s">
        <v>30</v>
      </c>
      <c r="D17" s="45">
        <v>0.05</v>
      </c>
    </row>
    <row r="18" spans="1:4" x14ac:dyDescent="0.25">
      <c r="A18" t="str">
        <f t="shared" si="0"/>
        <v>AGRESSIVO-FOFS</v>
      </c>
      <c r="B18" t="s">
        <v>22</v>
      </c>
      <c r="C18" t="s">
        <v>31</v>
      </c>
      <c r="D18" s="45">
        <v>0.05</v>
      </c>
    </row>
    <row r="19" spans="1:4" x14ac:dyDescent="0.25">
      <c r="A19" t="str">
        <f t="shared" si="0"/>
        <v>AGRESSIVO-DESENVOLVIMENTO</v>
      </c>
      <c r="B19" t="s">
        <v>22</v>
      </c>
      <c r="C19" t="s">
        <v>32</v>
      </c>
      <c r="D19" s="45">
        <v>0.2</v>
      </c>
    </row>
    <row r="20" spans="1:4" x14ac:dyDescent="0.25">
      <c r="A20" t="str">
        <f t="shared" si="0"/>
        <v>AGRESSIVO-HOTELARIAS</v>
      </c>
      <c r="B20" t="s">
        <v>22</v>
      </c>
      <c r="C20" t="s">
        <v>33</v>
      </c>
      <c r="D20" s="45">
        <v>0.1</v>
      </c>
    </row>
  </sheetData>
  <mergeCells count="1">
    <mergeCell ref="G4:H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D35B-266F-4E0E-A37B-979EE62BD40A}">
  <dimension ref="A1:A6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5" spans="1:1" x14ac:dyDescent="0.25">
      <c r="A5" t="s">
        <v>18</v>
      </c>
    </row>
    <row r="6" spans="1:1" x14ac:dyDescent="0.25">
      <c r="A6" t="s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10</vt:i4>
      </vt:variant>
    </vt:vector>
  </HeadingPairs>
  <TitlesOfParts>
    <vt:vector size="13" baseType="lpstr">
      <vt:lpstr>APP</vt:lpstr>
      <vt:lpstr>Planilha3</vt:lpstr>
      <vt:lpstr>Planilha2</vt:lpstr>
      <vt:lpstr>Aporte</vt:lpstr>
      <vt:lpstr>Dividendos</vt:lpstr>
      <vt:lpstr>Investimento_mensal</vt:lpstr>
      <vt:lpstr>Patrimonio</vt:lpstr>
      <vt:lpstr>Qte_Anos</vt:lpstr>
      <vt:lpstr>Rendimento_carteira</vt:lpstr>
      <vt:lpstr>Renfimento_carteira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Regina Nogueira Barros</dc:creator>
  <cp:lastModifiedBy>Sonia Regina Nogueira Barros</cp:lastModifiedBy>
  <dcterms:created xsi:type="dcterms:W3CDTF">2025-06-11T21:02:08Z</dcterms:created>
  <dcterms:modified xsi:type="dcterms:W3CDTF">2025-06-30T15:01:56Z</dcterms:modified>
</cp:coreProperties>
</file>