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3e80c5b4d5de4c6d/Desktop/excel  and sqlproject/"/>
    </mc:Choice>
  </mc:AlternateContent>
  <xr:revisionPtr revIDLastSave="22" documentId="13_ncr:1_{BF81A820-A1A9-4CD6-809F-27E0824825CA}" xr6:coauthVersionLast="47" xr6:coauthVersionMax="47" xr10:uidLastSave="{98212AE4-4CD1-4D9E-AAEA-5C7B535FDEBF}"/>
  <bookViews>
    <workbookView xWindow="-108" yWindow="-108" windowWidth="23256" windowHeight="12456" activeTab="2" xr2:uid="{5172002C-9A6B-4438-BEF0-F7C7640F6E4F}"/>
  </bookViews>
  <sheets>
    <sheet name="Sales Data" sheetId="1" r:id="rId1"/>
    <sheet name="Pivot table " sheetId="2" r:id="rId2"/>
    <sheet name="DASHBOARD" sheetId="4" r:id="rId3"/>
    <sheet name="sunburst" sheetId="6" r:id="rId4"/>
  </sheets>
  <definedNames>
    <definedName name="_xlchart.v1.0" hidden="1">'Pivot table '!$AJ$3:$AJ$7</definedName>
    <definedName name="_xlchart.v1.1" hidden="1">'Pivot table '!$AK$2</definedName>
    <definedName name="_xlchart.v1.2" hidden="1">'Pivot table '!$AK$3:$AK$7</definedName>
    <definedName name="_xlchart.v1.3" hidden="1">sunburst!$F$4:$G$15</definedName>
    <definedName name="_xlchart.v1.4" hidden="1">sunburst!$H$3</definedName>
    <definedName name="_xlchart.v1.5" hidden="1">sunburst!$H$4:$H$15</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 i="2" l="1"/>
  <c r="X1" i="2" s="1"/>
  <c r="Y1" i="2" s="1"/>
  <c r="Z7" i="2" s="1" a="1"/>
  <c r="Z7" i="2" s="1"/>
  <c r="P12" i="2"/>
  <c r="P13" i="2"/>
  <c r="P14" i="2"/>
  <c r="P4" i="2"/>
  <c r="P5" i="2"/>
  <c r="P6" i="2"/>
  <c r="P7" i="2"/>
  <c r="P8" i="2"/>
  <c r="P9" i="2"/>
  <c r="P10" i="2"/>
  <c r="P11" i="2"/>
  <c r="P3" i="2"/>
  <c r="K6" i="2"/>
  <c r="K4" i="2"/>
  <c r="K2" i="2"/>
  <c r="K3" i="2"/>
  <c r="J6" i="1"/>
  <c r="J3" i="1"/>
  <c r="J2" i="1"/>
  <c r="E6" i="2"/>
  <c r="Y7" i="2" l="1" a="1"/>
  <c r="Y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<sst xmlns="http://schemas.openxmlformats.org/spreadsheetml/2006/main" count="6607" uniqueCount="324">
  <si>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</si>
  <si>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</si>
  <si>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</si>
  <si>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</si>
  <si>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</si>
  <si>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</si>
  <si>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</si>
  <si>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</si>
  <si>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</si>
  <si>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</si>
  <si>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</si>
  <si>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</si>
  <si>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</si>
  <si>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</si>
  <si>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</si>
  <si>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</si>
  <si>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</si>
  <si>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</si>
  <si>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</si>
  <si>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</si>
  <si>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</si>
  <si>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</si>
  <si>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</si>
  <si>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</si>
  <si>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</si>
  <si>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</si>
  <si>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</si>
  <si>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</si>
  <si>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</si>
  <si>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</si>
  <si>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</si>
  <si>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</si>
  <si>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</si>
  <si>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</si>
  <si>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</si>
  <si>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</si>
  <si>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</si>
  <si>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</si>
  <si>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</si>
  <si>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</si>
  <si>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</si>
  <si>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</si>
  <si>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</si>
  <si>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</si>
  <si>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</si>
  <si>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</si>
  <si>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</si>
  <si>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</si>
  <si>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</si>
  <si>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</si>
  <si>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</si>
  <si>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</si>
  <si>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</si>
  <si>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</si>
  <si>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</si>
  <si>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</si>
  <si>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</si>
  <si>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</si>
  <si>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</si>
  <si>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</si>
  <si>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</si>
  <si>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</si>
  <si>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</si>
  <si>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</si>
  <si>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</si>
  <si>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</si>
  <si>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</si>
  <si>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</si>
  <si>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</si>
  <si>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</si>
  <si>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</si>
  <si>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</si>
  <si>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</si>
  <si>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</si>
  <si>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</si>
  <si>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</si>
  <si>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</si>
  <si>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</si>
  <si>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</si>
  <si>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</si>
  <si>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</si>
  <si>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</si>
  <si>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</si>
  <si>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</si>
  <si>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</si>
  <si>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</si>
  <si>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</si>
  <si>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</si>
  <si>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</si>
  <si>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</si>
  <si>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</si>
  <si>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</si>
  <si>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</si>
  <si>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</si>
  <si>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</si>
  <si>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</si>
  <si>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</si>
  <si>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</si>
  <si>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</si>
  <si>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</si>
  <si>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</si>
  <si>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</si>
  <si>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</si>
  <si>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</si>
  <si>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</si>
  <si>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</si>
  <si>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</si>
  <si>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</si>
  <si>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</si>
  <si>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</si>
  <si>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</si>
  <si>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</si>
  <si>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</si>
  <si>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</si>
  <si>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</si>
  <si>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</si>
  <si>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</si>
  <si>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</si>
  <si>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</si>
  <si>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</si>
  <si>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</si>
  <si>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</si>
  <si>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</si>
  <si>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</si>
  <si>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</si>
  <si>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</si>
  <si>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</si>
  <si>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</si>
  <si>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</si>
  <si>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</si>
  <si>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</si>
  <si>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</si>
  <si>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</si>
  <si>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</si>
  <si>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</si>
  <si>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</si>
  <si>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</si>
  <si>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</si>
  <si>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</si>
  <si>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</si>
  <si>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</si>
  <si>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</si>
  <si>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</si>
  <si>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</si>
  <si>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</si>
  <si>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</si>
  <si>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</si>
  <si>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</si>
  <si>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</si>
  <si>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</si>
  <si>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</si>
  <si>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</si>
  <si>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</si>
  <si>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</si>
  <si>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</si>
  <si>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</si>
  <si>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</si>
  <si>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</si>
  <si>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</si>
  <si>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</si>
  <si>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</si>
  <si>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</si>
  <si>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</si>
  <si>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</si>
  <si>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</si>
  <si>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</si>
  <si>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</si>
  <si>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</si>
  <si>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</si>
  <si>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</si>
  <si>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</si>
  <si>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</si>
  <si>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</si>
  <si>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</si>
  <si>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</si>
  <si>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</si>
  <si>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</si>
  <si>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</si>
  <si>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</si>
  <si>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</si>
  <si>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</si>
  <si>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</si>
  <si>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</si>
  <si>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</si>
  <si>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</si>
  <si>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</si>
  <si>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</si>
  <si>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</si>
  <si>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</si>
  <si>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</si>
  <si>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</si>
  <si>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</si>
  <si>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</si>
  <si>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</si>
  <si>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</si>
  <si>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</si>
  <si>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</si>
  <si>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</si>
  <si>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</si>
  <si>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</si>
  <si>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</si>
  <si>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</si>
  <si>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</si>
  <si>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</si>
  <si>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</si>
  <si>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</si>
  <si>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</si>
  <si>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</si>
  <si>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</si>
  <si>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</si>
  <si>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</si>
  <si>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</si>
  <si>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</si>
  <si>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</si>
  <si>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</si>
  <si>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</si>
  <si>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</si>
  <si>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</si>
  <si>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</si>
  <si>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</si>
  <si>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</si>
  <si>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</si>
  <si>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</si>
  <si>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</si>
  <si>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</si>
  <si>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</si>
  <si>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</si>
  <si>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</si>
  <si>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</si>
  <si>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</si>
  <si>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</si>
  <si>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</si>
  <si>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</si>
  <si>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</si>
  <si>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</si>
  <si>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</si>
  <si>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</si>
  <si>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</si>
  <si>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</si>
  <si>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</si>
  <si>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</si>
  <si>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</si>
  <si>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</si>
  <si>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</si>
  <si>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</si>
  <si>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</si>
  <si>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</si>
  <si>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</si>
  <si>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</si>
  <si>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</si>
  <si>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</si>
  <si>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</si>
  <si>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</si>
  <si>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</si>
  <si>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</si>
  <si>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</si>
  <si>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</si>
  <si>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</si>
  <si>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</si>
  <si>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</si>
  <si>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</si>
  <si>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</si>
  <si>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</si>
  <si>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</si>
  <si>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</si>
  <si>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</si>
  <si>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</si>
  <si>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</si>
  <si>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</si>
  <si>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</si>
  <si>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</si>
  <si>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</si>
  <si>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</si>
  <si>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</si>
  <si>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</si>
  <si>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</si>
  <si>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</si>
  <si>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</si>
  <si>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</si>
  <si>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</si>
  <si>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</si>
  <si>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</si>
  <si>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</si>
  <si>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</si>
  <si>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</si>
  <si>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</si>
  <si>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</si>
  <si>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</si>
  <si>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</si>
  <si>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</si>
  <si>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</si>
  <si>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</si>
  <si>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</si>
  <si>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</si>
  <si>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</si>
  <si>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</si>
  <si>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</si>
  <si>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</si>
  <si>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</si>
  <si>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</si>
  <si>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</si>
  <si>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</si>
  <si>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</si>
  <si>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</si>
  <si>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</si>
  <si>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</si>
  <si>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</si>
  <si>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</si>
  <si>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</si>
  <si>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</si>
  <si>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</si>
  <si>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</si>
  <si>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</si>
  <si>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</si>
  <si>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</si>
  <si>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</si>
  <si>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</si>
  <si>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</si>
  <si>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sales(%)</t>
  </si>
  <si>
    <t>Total</t>
  </si>
  <si>
    <t>sales</t>
  </si>
  <si>
    <t>Yr 2022</t>
  </si>
  <si>
    <t>Yr 2021</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</si>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</sst>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409]#,##0.00"/>
    <numFmt numFmtId="165" formatCode="_ * #,##0.0_ ;_ * \-#,##0.0_ ;_ * &quot;-&quot;??_ ;_ @_ "/>
    <numFmt numFmtId="166" formatCode="[$$-409]#,##0.0_ ;\-[$$-409]#,##0.0\ "/>
    <numFmt numFmtId="167" formatCode="_ * #,##0_ ;_ * \-#,##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2" tint="-0.89999084444715716"/>
        <bgColor indexed="64"/>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2" fillId="2" borderId="0" xfId="0" applyFont="1" applyFill="1"/>
    <xf numFmtId="43" fontId="0" fillId="0" borderId="0" xfId="1" applyFont="1"/>
    <xf numFmtId="14" fontId="0" fillId="0" borderId="0" xfId="0" applyNumberFormat="1"/>
    <xf numFmtId="9" fontId="0" fillId="0" borderId="0" xfId="2"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1" applyNumberFormat="1" applyFont="1"/>
    <xf numFmtId="167" fontId="0" fillId="0" borderId="0" xfId="1" applyNumberFormat="1" applyFont="1"/>
    <xf numFmtId="167" fontId="0" fillId="0" borderId="0" xfId="0" applyNumberFormat="1"/>
    <xf numFmtId="0" fontId="2" fillId="3" borderId="1" xfId="0" applyFont="1" applyFill="1" applyBorder="1"/>
    <xf numFmtId="10" fontId="0" fillId="0" borderId="0" xfId="0" applyNumberFormat="1"/>
    <xf numFmtId="9" fontId="0" fillId="0" borderId="0" xfId="0" applyNumberFormat="1"/>
    <xf numFmtId="0" fontId="2" fillId="0" borderId="0" xfId="0" applyFont="1"/>
    <xf numFmtId="0" fontId="0" fillId="0" borderId="0" xfId="0" applyAlignment="1">
      <alignment horizontal="left" indent="1"/>
    </xf>
    <xf numFmtId="0" fontId="2" fillId="0" borderId="1" xfId="0" applyFont="1" applyBorder="1"/>
    <xf numFmtId="0" fontId="0" fillId="4" borderId="0" xfId="0" applyFill="1"/>
    <xf numFmtId="0" fontId="0" fillId="0" borderId="0" xfId="0" applyNumberFormat="1"/>
  </cellXfs>
  <cellStyles count="3">
    <cellStyle name="Comma" xfId="1" builtinId="3"/>
    <cellStyle name="Normal" xfId="0" builtinId="0"/>
    <cellStyle name="Percent" xfId="2" builtinId="5"/>
  </cellStyles>
  <dxfs count="116">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3" formatCode="0%"/>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164" formatCode="[$$-409]#,##0.00"/>
    </dxf>
    <dxf>
      <numFmt numFmtId="13" formatCode="0%"/>
    </dxf>
    <dxf>
      <numFmt numFmtId="167" formatCode="_ * #,##0_ ;_ * \-#,##0_ ;_ * &quot;-&quot;??_ ;_ @_ "/>
    </dxf>
    <dxf>
      <numFmt numFmtId="167"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7" formatCode="_ * #,##0_ ;_ * \-#,##0_ ;_ * &quot;-&quot;??_ ;_ @_ "/>
    </dxf>
    <dxf>
      <numFmt numFmtId="13" formatCode="0%"/>
    </dxf>
    <dxf>
      <numFmt numFmtId="167" formatCode="_ * #,##0_ ;_ * \-#,##0_ ;_ * &quot;-&quot;??_ ;_ @_ "/>
    </dxf>
    <dxf>
      <numFmt numFmtId="167" formatCode="_ * #,##0_ ;_ * \-#,##0_ ;_ * &quot;-&quot;??_ ;_ @_ "/>
    </dxf>
    <dxf>
      <numFmt numFmtId="164" formatCode="[$$-409]#,##0.00"/>
    </dxf>
    <dxf>
      <numFmt numFmtId="13" formatCode="0%"/>
    </dxf>
    <dxf>
      <numFmt numFmtId="167" formatCode="_ * #,##0_ ;_ * \-#,##0_ ;_ * &quot;-&quot;??_ ;_ @_ "/>
    </dxf>
    <dxf>
      <numFmt numFmtId="167" formatCode="_ * #,##0_ ;_ * \-#,##0_ ;_ * &quot;-&quot;??_ ;_ @_ "/>
    </dxf>
    <dxf>
      <numFmt numFmtId="165" formatCode="_ * #,##0.0_ ;_ * \-#,##0.0_ ;_ * &quot;-&quot;??_ ;_ @_ "/>
    </dxf>
    <dxf>
      <numFmt numFmtId="167"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0" tint="-0.34998626667073579"/>
        </bottom>
        <vertical/>
        <horizontal/>
      </border>
    </dxf>
    <dxf>
      <font>
        <color theme="1"/>
        <name val="Calibri"/>
        <family val="2"/>
        <scheme val="minor"/>
      </font>
      <border diagonalUp="0" diagonalDown="0">
        <left/>
        <right/>
        <top/>
        <bottom/>
        <vertical/>
        <horizontal/>
      </border>
    </dxf>
    <dxf>
      <font>
        <color theme="1"/>
        <name val="Aptos"/>
        <family val="2"/>
        <scheme val="none"/>
      </font>
      <border diagonalUp="0" diagonalDown="0">
        <left/>
        <right/>
        <top/>
        <bottom/>
        <vertical/>
        <horizontal/>
      </border>
    </dxf>
    <dxf>
      <font>
        <color theme="1"/>
        <name val="Calibri Light"/>
        <family val="2"/>
        <scheme val="major"/>
      </font>
      <fill>
        <patternFill>
          <bgColor theme="5" tint="-0.499984740745262"/>
        </patternFill>
      </fill>
      <border>
        <left style="thick">
          <color theme="4"/>
        </left>
        <right style="thick">
          <color theme="4"/>
        </right>
        <top style="thick">
          <color theme="4"/>
        </top>
        <bottom style="thick">
          <color theme="4"/>
        </bottom>
        <vertical style="thin">
          <color theme="4"/>
        </vertical>
        <horizontal/>
      </border>
    </dxf>
    <dxf>
      <font>
        <color theme="1"/>
        <name val="Aptos"/>
        <family val="2"/>
        <scheme val="none"/>
      </font>
      <border diagonalUp="0" diagonalDown="0">
        <left/>
        <right/>
        <top/>
        <bottom/>
        <vertical/>
        <horizontal/>
      </border>
    </dxf>
    <dxf>
      <font>
        <color theme="1"/>
        <name val="Calibri"/>
        <family val="2"/>
        <scheme val="minor"/>
      </font>
      <border>
        <left style="thin">
          <color theme="4"/>
        </left>
        <right style="thin">
          <color theme="4"/>
        </right>
        <top style="thin">
          <color theme="4"/>
        </top>
        <bottom style="thin">
          <color theme="4"/>
        </bottom>
        <vertical style="thin">
          <color theme="4"/>
        </vertical>
        <horizontal/>
      </border>
    </dxf>
  </dxfs>
  <tableStyles count="3" defaultTableStyle="TableStyleMedium2" defaultPivotStyle="PivotStyleLight16">
    <tableStyle name="dashboard" pivot="0" table="0" count="10" xr9:uid="{4C21841E-D91B-4BFB-8F8E-BB0603753DEB}">
      <tableStyleElement type="wholeTable" dxfId="115"/>
      <tableStyleElement type="headerRow" dxfId="114"/>
    </tableStyle>
    <tableStyle name="dashboard 2" pivot="0" table="0" count="10" xr9:uid="{AA88C5A9-E6B7-4C8E-AB39-891719A15FAD}">
      <tableStyleElement type="wholeTable" dxfId="113"/>
      <tableStyleElement type="headerRow" dxfId="112"/>
    </tableStyle>
    <tableStyle name="sunburst" pivot="0" table="0" count="10" xr9:uid="{6AB0578A-FA0A-4827-A418-84B7B0182414}">
      <tableStyleElement type="wholeTable" dxfId="111"/>
      <tableStyleElement type="headerRow" dxfId="11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dashboard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889898.xlsx]Pivot table !PivotTable3</c:name>
    <c:fmtId val="2"/>
  </c:pivotSource>
  <c:chart>
    <c:title>
      <c:tx>
        <c:rich>
          <a:bodyPr rot="0" spcFirstLastPara="1" vertOverflow="ellipsis" vert="horz" wrap="square" anchor="ctr" anchorCtr="1"/>
          <a:lstStyle/>
          <a:p>
            <a:pPr>
              <a:defRPr sz="1400" b="0" i="0" u="none" strike="noStrike" kern="1200" spc="0" baseline="0">
                <a:solidFill>
                  <a:schemeClr val="tx1">
                    <a:alpha val="78000"/>
                  </a:schemeClr>
                </a:solidFill>
                <a:latin typeface="+mn-lt"/>
                <a:ea typeface="+mn-ea"/>
                <a:cs typeface="+mn-cs"/>
              </a:defRPr>
            </a:pPr>
            <a:r>
              <a:rPr lang="en-IN"/>
              <a:t>SALES ('000')&amp;PROFIT(%)BYMONTH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78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78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78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25182422310557"/>
          <c:y val="0.16442782634447248"/>
          <c:w val="0.7690119216581861"/>
          <c:h val="0.66673475163600826"/>
        </c:manualLayout>
      </c:layout>
      <c:barChart>
        <c:barDir val="col"/>
        <c:grouping val="stacked"/>
        <c:varyColors val="0"/>
        <c:ser>
          <c:idx val="0"/>
          <c:order val="0"/>
          <c:tx>
            <c:strRef>
              <c:f>'Pivot table '!$N$2</c:f>
              <c:strCache>
                <c:ptCount val="1"/>
                <c:pt idx="0">
                  <c:v>Sum of Sales ('000)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78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'!$M$3:$M$15</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 table '!$N$3:$N$15</c:f>
              <c:numCache>
                <c:formatCode>_ * #,##0_ ;_ * \-#,##0_ ;_ * "-"??_ ;_ @_ </c:formatCode>
                <c:ptCount val="13"/>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6A37-4A82-9FA0-4BED36EA5A18}"/>
            </c:ext>
          </c:extLst>
        </c:ser>
        <c:ser>
          <c:idx val="1"/>
          <c:order val="1"/>
          <c:tx>
            <c:strRef>
              <c:f>'Pivot table '!$O$2</c:f>
              <c:strCache>
                <c:ptCount val="1"/>
                <c:pt idx="0">
                  <c:v>Sum of Profit ('000)</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alpha val="78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'!$M$3:$M$15</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 table '!$O$3:$O$15</c:f>
              <c:numCache>
                <c:formatCode>_ * #,##0_ ;_ * \-#,##0_ ;_ * "-"??_ ;_ @_ </c:formatCode>
                <c:ptCount val="13"/>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6A37-4A82-9FA0-4BED36EA5A18}"/>
            </c:ext>
          </c:extLst>
        </c:ser>
        <c:dLbls>
          <c:dLblPos val="ctr"/>
          <c:showLegendKey val="0"/>
          <c:showVal val="1"/>
          <c:showCatName val="0"/>
          <c:showSerName val="0"/>
          <c:showPercent val="0"/>
          <c:showBubbleSize val="0"/>
        </c:dLbls>
        <c:gapWidth val="150"/>
        <c:overlap val="100"/>
        <c:axId val="450601375"/>
        <c:axId val="450608575"/>
      </c:barChart>
      <c:catAx>
        <c:axId val="45060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78000"/>
                  </a:schemeClr>
                </a:solidFill>
                <a:latin typeface="+mn-lt"/>
                <a:ea typeface="+mn-ea"/>
                <a:cs typeface="+mn-cs"/>
              </a:defRPr>
            </a:pPr>
            <a:endParaRPr lang="en-US"/>
          </a:p>
        </c:txPr>
        <c:crossAx val="450608575"/>
        <c:crosses val="autoZero"/>
        <c:auto val="1"/>
        <c:lblAlgn val="ctr"/>
        <c:lblOffset val="100"/>
        <c:noMultiLvlLbl val="0"/>
      </c:catAx>
      <c:valAx>
        <c:axId val="450608575"/>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78000"/>
                  </a:schemeClr>
                </a:solidFill>
                <a:latin typeface="+mn-lt"/>
                <a:ea typeface="+mn-ea"/>
                <a:cs typeface="+mn-cs"/>
              </a:defRPr>
            </a:pPr>
            <a:endParaRPr lang="en-US"/>
          </a:p>
        </c:txPr>
        <c:crossAx val="4506013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alpha val="78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000" b="1" i="1"/>
              <a:t>SALES</a:t>
            </a:r>
            <a:r>
              <a:rPr lang="en-IN" sz="1000" b="1" i="1" baseline="0"/>
              <a:t> ($) GENERATED BY CUSTOMER</a:t>
            </a:r>
            <a:endParaRPr lang="en-IN" sz="1000" b="1" i="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'!$Y$7:$Y$11</c:f>
              <c:strCache>
                <c:ptCount val="5"/>
                <c:pt idx="0">
                  <c:v>CUST_ID_070</c:v>
                </c:pt>
                <c:pt idx="1">
                  <c:v>CUST_ID_071</c:v>
                </c:pt>
                <c:pt idx="2">
                  <c:v>CUST_ID_072</c:v>
                </c:pt>
                <c:pt idx="3">
                  <c:v>CUST_ID_073</c:v>
                </c:pt>
                <c:pt idx="4">
                  <c:v>CUST_ID_074</c:v>
                </c:pt>
              </c:strCache>
            </c:strRef>
          </c:cat>
          <c:val>
            <c:numRef>
              <c:f>'Pivot table '!$Z$7:$Z$11</c:f>
              <c:numCache>
                <c:formatCode>General</c:formatCode>
                <c:ptCount val="5"/>
                <c:pt idx="0">
                  <c:v>2326353</c:v>
                </c:pt>
                <c:pt idx="1">
                  <c:v>53551.799999999996</c:v>
                </c:pt>
                <c:pt idx="2">
                  <c:v>1959650.4900000002</c:v>
                </c:pt>
                <c:pt idx="3">
                  <c:v>1273906.25</c:v>
                </c:pt>
                <c:pt idx="4">
                  <c:v>1392190.5</c:v>
                </c:pt>
              </c:numCache>
            </c:numRef>
          </c:val>
          <c:extLst>
            <c:ext xmlns:c16="http://schemas.microsoft.com/office/drawing/2014/chart" uri="{C3380CC4-5D6E-409C-BE32-E72D297353CC}">
              <c16:uniqueId val="{00000000-E0D2-4FF4-8D48-B9D1D1D21266}"/>
            </c:ext>
          </c:extLst>
        </c:ser>
        <c:dLbls>
          <c:dLblPos val="outEnd"/>
          <c:showLegendKey val="0"/>
          <c:showVal val="1"/>
          <c:showCatName val="0"/>
          <c:showSerName val="0"/>
          <c:showPercent val="0"/>
          <c:showBubbleSize val="0"/>
        </c:dLbls>
        <c:gapWidth val="115"/>
        <c:overlap val="-20"/>
        <c:axId val="2101656863"/>
        <c:axId val="2101659263"/>
      </c:barChart>
      <c:catAx>
        <c:axId val="21016568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101659263"/>
        <c:crosses val="autoZero"/>
        <c:auto val="1"/>
        <c:lblAlgn val="ctr"/>
        <c:lblOffset val="100"/>
        <c:noMultiLvlLbl val="0"/>
      </c:catAx>
      <c:valAx>
        <c:axId val="2101659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10165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889898.xlsx]Pivot table !PivotTable7</c:name>
    <c:fmtId val="1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SALES (%) BY COUNTRY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pivotFmt>
      <c:pivotFmt>
        <c:idx val="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manualLayout>
          <c:layoutTarget val="inner"/>
          <c:xMode val="edge"/>
          <c:yMode val="edge"/>
          <c:x val="0.22324453193350832"/>
          <c:y val="0.29097732575094781"/>
          <c:w val="0.30107662426077686"/>
          <c:h val="0.59133633493706317"/>
        </c:manualLayout>
      </c:layout>
      <c:doughnutChart>
        <c:varyColors val="1"/>
        <c:ser>
          <c:idx val="0"/>
          <c:order val="0"/>
          <c:tx>
            <c:strRef>
              <c:f>'Pivot table '!$AC$2</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B8BA-4DC8-B188-ECD25783FAC9}"/>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B8BA-4DC8-B188-ECD25783FAC9}"/>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B8BA-4DC8-B188-ECD25783FAC9}"/>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B8BA-4DC8-B188-ECD25783FAC9}"/>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B8BA-4DC8-B188-ECD25783FAC9}"/>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B8BA-4DC8-B188-ECD25783FAC9}"/>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B8BA-4DC8-B188-ECD25783FAC9}"/>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B8BA-4DC8-B188-ECD25783FAC9}"/>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11-B8BA-4DC8-B188-ECD25783FA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'!$AB$3:$AB$10</c:f>
              <c:strCache>
                <c:ptCount val="8"/>
                <c:pt idx="0">
                  <c:v>Canada</c:v>
                </c:pt>
                <c:pt idx="1">
                  <c:v>England</c:v>
                </c:pt>
                <c:pt idx="2">
                  <c:v>France</c:v>
                </c:pt>
                <c:pt idx="3">
                  <c:v>Germany</c:v>
                </c:pt>
                <c:pt idx="4">
                  <c:v>India</c:v>
                </c:pt>
                <c:pt idx="5">
                  <c:v>Italy</c:v>
                </c:pt>
                <c:pt idx="6">
                  <c:v>Japan</c:v>
                </c:pt>
                <c:pt idx="7">
                  <c:v>USA</c:v>
                </c:pt>
              </c:strCache>
            </c:strRef>
          </c:cat>
          <c:val>
            <c:numRef>
              <c:f>'Pivot table '!$AC$3:$AC$10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2-B8BA-4DC8-B188-ECD25783FAC9}"/>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889898.xlsx]Pivot table !PivotTable13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1">
                <a:latin typeface="Algerian" panose="04020705040A02060702" pitchFamily="82" charset="0"/>
              </a:rPr>
              <a:t>profit($) generated</a:t>
            </a:r>
            <a:r>
              <a:rPr lang="en-US" sz="1000" b="1" i="1" baseline="0">
                <a:latin typeface="Algerian" panose="04020705040A02060702" pitchFamily="82" charset="0"/>
              </a:rPr>
              <a:t> over months</a:t>
            </a:r>
            <a:endParaRPr lang="en-US" sz="1000" b="1" i="1">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'!$AN$3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 '!$AM$4:$AM$31</c:f>
              <c:multiLvlStrCache>
                <c:ptCount val="2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(blank)</c:v>
                  </c:pt>
                </c:lvl>
                <c:lvl>
                  <c:pt idx="0">
                    <c:v>2021</c:v>
                  </c:pt>
                  <c:pt idx="12">
                    <c:v>2022</c:v>
                  </c:pt>
                  <c:pt idx="24">
                    <c:v>(blank)</c:v>
                  </c:pt>
                </c:lvl>
              </c:multiLvlStrCache>
            </c:multiLvlStrRef>
          </c:cat>
          <c:val>
            <c:numRef>
              <c:f>'Pivot table '!$AN$4:$AN$31</c:f>
              <c:numCache>
                <c:formatCode>_ * #,##0_ ;_ * \-#,##0_ ;_ * "-"??_ ;_ @_ </c:formatCode>
                <c:ptCount val="25"/>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CC2D-45C6-A5B6-7C892C340121}"/>
            </c:ext>
          </c:extLst>
        </c:ser>
        <c:dLbls>
          <c:showLegendKey val="0"/>
          <c:showVal val="0"/>
          <c:showCatName val="0"/>
          <c:showSerName val="0"/>
          <c:showPercent val="0"/>
          <c:showBubbleSize val="0"/>
        </c:dLbls>
        <c:marker val="1"/>
        <c:smooth val="0"/>
        <c:axId val="201218415"/>
        <c:axId val="201231375"/>
      </c:lineChart>
      <c:catAx>
        <c:axId val="20121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1231375"/>
        <c:crosses val="autoZero"/>
        <c:auto val="1"/>
        <c:lblAlgn val="ctr"/>
        <c:lblOffset val="100"/>
        <c:noMultiLvlLbl val="0"/>
      </c:catAx>
      <c:valAx>
        <c:axId val="201231375"/>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12184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889898.xlsx]Pivot table !PivotTable14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00" b="1" i="1">
                <a:latin typeface="Algerian" panose="04020705040A02060702" pitchFamily="82" charset="0"/>
              </a:rPr>
              <a:t>unit</a:t>
            </a:r>
            <a:r>
              <a:rPr lang="en-US" sz="1000" b="1" i="1" baseline="0">
                <a:latin typeface="Algerian" panose="04020705040A02060702" pitchFamily="82" charset="0"/>
              </a:rPr>
              <a:t> sold split%</a:t>
            </a:r>
            <a:endParaRPr lang="en-US" sz="1000" b="1" i="1">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 '!$AR$3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DA5-41DA-97A6-272AE3E2497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DA5-41DA-97A6-272AE3E2497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DA5-41DA-97A6-272AE3E2497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DA5-41DA-97A6-272AE3E2497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DA5-41DA-97A6-272AE3E2497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DA5-41DA-97A6-272AE3E2497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'!$AQ$4:$AQ$9</c:f>
              <c:strCache>
                <c:ptCount val="6"/>
                <c:pt idx="0">
                  <c:v>Amarilla</c:v>
                </c:pt>
                <c:pt idx="1">
                  <c:v>Carretera</c:v>
                </c:pt>
                <c:pt idx="2">
                  <c:v>Montana</c:v>
                </c:pt>
                <c:pt idx="3">
                  <c:v>Paseo</c:v>
                </c:pt>
                <c:pt idx="4">
                  <c:v>Velo</c:v>
                </c:pt>
                <c:pt idx="5">
                  <c:v>VTT</c:v>
                </c:pt>
              </c:strCache>
            </c:strRef>
          </c:cat>
          <c:val>
            <c:numRef>
              <c:f>'Pivot table '!$AR$4:$AR$9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6DA5-41DA-97A6-272AE3E2497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8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breakup%by segmeny</cx:v>
        </cx:txData>
      </cx:tx>
      <cx:txPr>
        <a:bodyPr spcFirstLastPara="1" vertOverflow="ellipsis" horzOverflow="overflow" wrap="square" lIns="0" tIns="0" rIns="0" bIns="0" anchor="ctr" anchorCtr="1"/>
        <a:lstStyle/>
        <a:p>
          <a:pPr algn="ctr" rtl="0">
            <a:defRPr/>
          </a:pPr>
          <a:r>
            <a:rPr lang="en-US" sz="1000" b="1" i="1" u="none" strike="noStrike" spc="0" normalizeH="0" baseline="0">
              <a:solidFill>
                <a:sysClr val="windowText" lastClr="000000">
                  <a:lumMod val="50000"/>
                  <a:lumOff val="50000"/>
                </a:sysClr>
              </a:solidFill>
              <a:latin typeface="Algerian" panose="04020705040A02060702" pitchFamily="82" charset="0"/>
            </a:rPr>
            <a:t>sales breakup%by segmeny</a:t>
          </a:r>
        </a:p>
      </cx:txPr>
    </cx:title>
    <cx:plotArea>
      <cx:plotAreaRegion>
        <cx:series layoutId="treemap" uniqueId="{9F8171B4-C99B-487A-A2DE-9A2386F00A61}">
          <cx:tx>
            <cx:txData>
              <cx:f>_xlchart.v1.1</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FCDDF4B9-A5D2-4DBD-BD3C-91FCA569B5B4}">
          <cx:tx>
            <cx:txData>
              <cx:f>_xlchart.v1.4</cx:f>
              <cx:v>sales</cx:v>
            </cx:txData>
          </cx:tx>
          <cx:spPr>
            <a:ln>
              <a:noFill/>
            </a:ln>
          </cx:spPr>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8">
  <cs:axisTitle>
    <cs:lnRef idx="0"/>
    <cs:fillRef idx="0"/>
    <cs:effectRef idx="0"/>
    <cs:fontRef idx="minor">
      <a:schemeClr val="dk1">
        <a:lumMod val="65000"/>
        <a:lumOff val="35000"/>
      </a:schemeClr>
    </cs:fontRef>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 '!$V$1" max="150" min="1" page="5" val="7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387458</xdr:colOff>
      <xdr:row>4</xdr:row>
      <xdr:rowOff>103321</xdr:rowOff>
    </xdr:from>
    <xdr:to>
      <xdr:col>31</xdr:col>
      <xdr:colOff>542441</xdr:colOff>
      <xdr:row>46</xdr:row>
      <xdr:rowOff>103320</xdr:rowOff>
    </xdr:to>
    <xdr:sp macro="" textlink="">
      <xdr:nvSpPr>
        <xdr:cNvPr id="2" name="Rectangle: Rounded Corners 1">
          <a:extLst>
            <a:ext uri="{FF2B5EF4-FFF2-40B4-BE49-F238E27FC236}">
              <a16:creationId xmlns:a16="http://schemas.microsoft.com/office/drawing/2014/main" id="{C85ED1B4-9601-F777-0A70-0298461BF69A}"/>
            </a:ext>
          </a:extLst>
        </xdr:cNvPr>
        <xdr:cNvSpPr/>
      </xdr:nvSpPr>
      <xdr:spPr>
        <a:xfrm>
          <a:off x="4029560" y="826575"/>
          <a:ext cx="15330406" cy="7594169"/>
        </a:xfrm>
        <a:prstGeom prst="roundRect">
          <a:avLst>
            <a:gd name="adj" fmla="val 0"/>
          </a:avLst>
        </a:prstGeom>
        <a:solidFill>
          <a:srgbClr val="FFC000"/>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7</xdr:col>
      <xdr:colOff>38745</xdr:colOff>
      <xdr:row>5</xdr:row>
      <xdr:rowOff>15841</xdr:rowOff>
    </xdr:from>
    <xdr:to>
      <xdr:col>14</xdr:col>
      <xdr:colOff>64577</xdr:colOff>
      <xdr:row>9</xdr:row>
      <xdr:rowOff>36161</xdr:rowOff>
    </xdr:to>
    <xdr:sp macro="" textlink="">
      <xdr:nvSpPr>
        <xdr:cNvPr id="3" name="Rectangle: Rounded Corners 2">
          <a:extLst>
            <a:ext uri="{FF2B5EF4-FFF2-40B4-BE49-F238E27FC236}">
              <a16:creationId xmlns:a16="http://schemas.microsoft.com/office/drawing/2014/main" id="{D8895ED9-0FC9-E05D-25EB-BF2517B731D6}"/>
            </a:ext>
          </a:extLst>
        </xdr:cNvPr>
        <xdr:cNvSpPr/>
      </xdr:nvSpPr>
      <xdr:spPr>
        <a:xfrm>
          <a:off x="4287864" y="919909"/>
          <a:ext cx="4274950" cy="743574"/>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2000" b="1" i="1"/>
            <a:t>SALES DASHBOARD</a:t>
          </a:r>
        </a:p>
      </xdr:txBody>
    </xdr:sp>
    <xdr:clientData/>
  </xdr:twoCellAnchor>
  <xdr:twoCellAnchor>
    <xdr:from>
      <xdr:col>14</xdr:col>
      <xdr:colOff>142069</xdr:colOff>
      <xdr:row>4</xdr:row>
      <xdr:rowOff>103324</xdr:rowOff>
    </xdr:from>
    <xdr:to>
      <xdr:col>18</xdr:col>
      <xdr:colOff>206645</xdr:colOff>
      <xdr:row>9</xdr:row>
      <xdr:rowOff>142068</xdr:rowOff>
    </xdr:to>
    <xdr:sp macro="" textlink="">
      <xdr:nvSpPr>
        <xdr:cNvPr id="4" name="Rectangle: Rounded Corners 3">
          <a:extLst>
            <a:ext uri="{FF2B5EF4-FFF2-40B4-BE49-F238E27FC236}">
              <a16:creationId xmlns:a16="http://schemas.microsoft.com/office/drawing/2014/main" id="{04B2E868-D5E3-7379-F45E-3CE374334D2E}"/>
            </a:ext>
          </a:extLst>
        </xdr:cNvPr>
        <xdr:cNvSpPr/>
      </xdr:nvSpPr>
      <xdr:spPr>
        <a:xfrm>
          <a:off x="8640306" y="826578"/>
          <a:ext cx="2492644" cy="942812"/>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18</xdr:col>
      <xdr:colOff>374542</xdr:colOff>
      <xdr:row>4</xdr:row>
      <xdr:rowOff>154984</xdr:rowOff>
    </xdr:from>
    <xdr:to>
      <xdr:col>22</xdr:col>
      <xdr:colOff>258305</xdr:colOff>
      <xdr:row>10</xdr:row>
      <xdr:rowOff>77492</xdr:rowOff>
    </xdr:to>
    <xdr:sp macro="" textlink="">
      <xdr:nvSpPr>
        <xdr:cNvPr id="5" name="Rectangle: Rounded Corners 4">
          <a:extLst>
            <a:ext uri="{FF2B5EF4-FFF2-40B4-BE49-F238E27FC236}">
              <a16:creationId xmlns:a16="http://schemas.microsoft.com/office/drawing/2014/main" id="{223EE205-E96E-3E24-D791-AE61B9858D88}"/>
            </a:ext>
          </a:extLst>
        </xdr:cNvPr>
        <xdr:cNvSpPr/>
      </xdr:nvSpPr>
      <xdr:spPr>
        <a:xfrm>
          <a:off x="11300847" y="878238"/>
          <a:ext cx="2311831" cy="1007390"/>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429131</xdr:colOff>
      <xdr:row>4</xdr:row>
      <xdr:rowOff>167899</xdr:rowOff>
    </xdr:from>
    <xdr:to>
      <xdr:col>26</xdr:col>
      <xdr:colOff>464949</xdr:colOff>
      <xdr:row>10</xdr:row>
      <xdr:rowOff>129153</xdr:rowOff>
    </xdr:to>
    <xdr:sp macro="" textlink="">
      <xdr:nvSpPr>
        <xdr:cNvPr id="6" name="Rectangle: Rounded Corners 5">
          <a:extLst>
            <a:ext uri="{FF2B5EF4-FFF2-40B4-BE49-F238E27FC236}">
              <a16:creationId xmlns:a16="http://schemas.microsoft.com/office/drawing/2014/main" id="{2C71B7CE-D221-8EA9-A434-75B356818119}"/>
            </a:ext>
          </a:extLst>
        </xdr:cNvPr>
        <xdr:cNvSpPr/>
      </xdr:nvSpPr>
      <xdr:spPr>
        <a:xfrm>
          <a:off x="13783504" y="891153"/>
          <a:ext cx="2463886" cy="1046136"/>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27</xdr:col>
      <xdr:colOff>38745</xdr:colOff>
      <xdr:row>5</xdr:row>
      <xdr:rowOff>0</xdr:rowOff>
    </xdr:from>
    <xdr:to>
      <xdr:col>31</xdr:col>
      <xdr:colOff>387458</xdr:colOff>
      <xdr:row>10</xdr:row>
      <xdr:rowOff>154983</xdr:rowOff>
    </xdr:to>
    <xdr:sp macro="" textlink="">
      <xdr:nvSpPr>
        <xdr:cNvPr id="7" name="Rectangle: Rounded Corners 6">
          <a:extLst>
            <a:ext uri="{FF2B5EF4-FFF2-40B4-BE49-F238E27FC236}">
              <a16:creationId xmlns:a16="http://schemas.microsoft.com/office/drawing/2014/main" id="{3E1EF630-7EC1-6AD6-35B4-4D5386C8C082}"/>
            </a:ext>
          </a:extLst>
        </xdr:cNvPr>
        <xdr:cNvSpPr/>
      </xdr:nvSpPr>
      <xdr:spPr>
        <a:xfrm>
          <a:off x="16428203" y="904068"/>
          <a:ext cx="2776780" cy="1059051"/>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7</xdr:col>
      <xdr:colOff>0</xdr:colOff>
      <xdr:row>9</xdr:row>
      <xdr:rowOff>170826</xdr:rowOff>
    </xdr:from>
    <xdr:to>
      <xdr:col>10</xdr:col>
      <xdr:colOff>529526</xdr:colOff>
      <xdr:row>14</xdr:row>
      <xdr:rowOff>142068</xdr:rowOff>
    </xdr:to>
    <xdr:sp macro="" textlink="">
      <xdr:nvSpPr>
        <xdr:cNvPr id="8" name="Rectangle: Rounded Corners 7">
          <a:extLst>
            <a:ext uri="{FF2B5EF4-FFF2-40B4-BE49-F238E27FC236}">
              <a16:creationId xmlns:a16="http://schemas.microsoft.com/office/drawing/2014/main" id="{40EC9A85-40D3-8A90-950D-757282A0B823}"/>
            </a:ext>
          </a:extLst>
        </xdr:cNvPr>
        <xdr:cNvSpPr/>
      </xdr:nvSpPr>
      <xdr:spPr>
        <a:xfrm>
          <a:off x="4249119" y="1798148"/>
          <a:ext cx="2350576" cy="875310"/>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6</xdr:col>
      <xdr:colOff>568271</xdr:colOff>
      <xdr:row>15</xdr:row>
      <xdr:rowOff>90407</xdr:rowOff>
    </xdr:from>
    <xdr:to>
      <xdr:col>10</xdr:col>
      <xdr:colOff>568272</xdr:colOff>
      <xdr:row>32</xdr:row>
      <xdr:rowOff>0</xdr:rowOff>
    </xdr:to>
    <xdr:sp macro="" textlink="">
      <xdr:nvSpPr>
        <xdr:cNvPr id="9" name="Rectangle: Rounded Corners 8">
          <a:extLst>
            <a:ext uri="{FF2B5EF4-FFF2-40B4-BE49-F238E27FC236}">
              <a16:creationId xmlns:a16="http://schemas.microsoft.com/office/drawing/2014/main" id="{DC9CB4B5-A25E-5AD0-B890-F31F2E12E32B}"/>
            </a:ext>
          </a:extLst>
        </xdr:cNvPr>
        <xdr:cNvSpPr/>
      </xdr:nvSpPr>
      <xdr:spPr>
        <a:xfrm>
          <a:off x="4210373" y="2802610"/>
          <a:ext cx="2428068" cy="2983424"/>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7</xdr:col>
      <xdr:colOff>38745</xdr:colOff>
      <xdr:row>32</xdr:row>
      <xdr:rowOff>119164</xdr:rowOff>
    </xdr:from>
    <xdr:to>
      <xdr:col>10</xdr:col>
      <xdr:colOff>560696</xdr:colOff>
      <xdr:row>44</xdr:row>
      <xdr:rowOff>154983</xdr:rowOff>
    </xdr:to>
    <xdr:sp macro="" textlink="">
      <xdr:nvSpPr>
        <xdr:cNvPr id="10" name="Rectangle: Rounded Corners 9">
          <a:extLst>
            <a:ext uri="{FF2B5EF4-FFF2-40B4-BE49-F238E27FC236}">
              <a16:creationId xmlns:a16="http://schemas.microsoft.com/office/drawing/2014/main" id="{3FAD05D9-5604-D91D-F0AB-0BA0EFE82E25}"/>
            </a:ext>
          </a:extLst>
        </xdr:cNvPr>
        <xdr:cNvSpPr/>
      </xdr:nvSpPr>
      <xdr:spPr>
        <a:xfrm>
          <a:off x="4287864" y="5905198"/>
          <a:ext cx="2343001" cy="2205582"/>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11</xdr:col>
      <xdr:colOff>72154</xdr:colOff>
      <xdr:row>10</xdr:row>
      <xdr:rowOff>119165</xdr:rowOff>
    </xdr:from>
    <xdr:to>
      <xdr:col>16</xdr:col>
      <xdr:colOff>400373</xdr:colOff>
      <xdr:row>34</xdr:row>
      <xdr:rowOff>64576</xdr:rowOff>
    </xdr:to>
    <xdr:sp macro="" textlink="">
      <xdr:nvSpPr>
        <xdr:cNvPr id="11" name="Rectangle: Rounded Corners 10">
          <a:extLst>
            <a:ext uri="{FF2B5EF4-FFF2-40B4-BE49-F238E27FC236}">
              <a16:creationId xmlns:a16="http://schemas.microsoft.com/office/drawing/2014/main" id="{E7884B36-EB43-C5FB-374D-7B580AA0FDB5}"/>
            </a:ext>
          </a:extLst>
        </xdr:cNvPr>
        <xdr:cNvSpPr/>
      </xdr:nvSpPr>
      <xdr:spPr>
        <a:xfrm>
          <a:off x="6749340" y="1927301"/>
          <a:ext cx="3363304" cy="4284936"/>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11</xdr:col>
      <xdr:colOff>97984</xdr:colOff>
      <xdr:row>35</xdr:row>
      <xdr:rowOff>38744</xdr:rowOff>
    </xdr:from>
    <xdr:to>
      <xdr:col>22</xdr:col>
      <xdr:colOff>38746</xdr:colOff>
      <xdr:row>44</xdr:row>
      <xdr:rowOff>90405</xdr:rowOff>
    </xdr:to>
    <xdr:sp macro="" textlink="">
      <xdr:nvSpPr>
        <xdr:cNvPr id="12" name="Rectangle: Rounded Corners 11">
          <a:extLst>
            <a:ext uri="{FF2B5EF4-FFF2-40B4-BE49-F238E27FC236}">
              <a16:creationId xmlns:a16="http://schemas.microsoft.com/office/drawing/2014/main" id="{6CEC83F1-E773-94F4-2563-43F50AAD99AC}"/>
            </a:ext>
          </a:extLst>
        </xdr:cNvPr>
        <xdr:cNvSpPr/>
      </xdr:nvSpPr>
      <xdr:spPr>
        <a:xfrm>
          <a:off x="6775170" y="6367219"/>
          <a:ext cx="6617949" cy="1678983"/>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206644</xdr:colOff>
      <xdr:row>34</xdr:row>
      <xdr:rowOff>116236</xdr:rowOff>
    </xdr:from>
    <xdr:to>
      <xdr:col>31</xdr:col>
      <xdr:colOff>400374</xdr:colOff>
      <xdr:row>44</xdr:row>
      <xdr:rowOff>167898</xdr:rowOff>
    </xdr:to>
    <xdr:sp macro="" textlink="">
      <xdr:nvSpPr>
        <xdr:cNvPr id="13" name="Rectangle: Rounded Corners 12">
          <a:extLst>
            <a:ext uri="{FF2B5EF4-FFF2-40B4-BE49-F238E27FC236}">
              <a16:creationId xmlns:a16="http://schemas.microsoft.com/office/drawing/2014/main" id="{24250612-B3AD-B4E2-8B04-6FC33F474357}"/>
            </a:ext>
          </a:extLst>
        </xdr:cNvPr>
        <xdr:cNvSpPr/>
      </xdr:nvSpPr>
      <xdr:spPr>
        <a:xfrm>
          <a:off x="13561017" y="6263897"/>
          <a:ext cx="5656882" cy="1859798"/>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16</xdr:col>
      <xdr:colOff>529526</xdr:colOff>
      <xdr:row>11</xdr:row>
      <xdr:rowOff>25831</xdr:rowOff>
    </xdr:from>
    <xdr:to>
      <xdr:col>24</xdr:col>
      <xdr:colOff>38746</xdr:colOff>
      <xdr:row>21</xdr:row>
      <xdr:rowOff>142068</xdr:rowOff>
    </xdr:to>
    <xdr:sp macro="" textlink="">
      <xdr:nvSpPr>
        <xdr:cNvPr id="14" name="Rectangle: Rounded Corners 13">
          <a:extLst>
            <a:ext uri="{FF2B5EF4-FFF2-40B4-BE49-F238E27FC236}">
              <a16:creationId xmlns:a16="http://schemas.microsoft.com/office/drawing/2014/main" id="{1B3509A7-1EE0-8FD7-F461-3282FCDBFB5B}"/>
            </a:ext>
          </a:extLst>
        </xdr:cNvPr>
        <xdr:cNvSpPr/>
      </xdr:nvSpPr>
      <xdr:spPr>
        <a:xfrm>
          <a:off x="10241797" y="2014780"/>
          <a:ext cx="4365356" cy="1924373"/>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16</xdr:col>
      <xdr:colOff>439119</xdr:colOff>
      <xdr:row>22</xdr:row>
      <xdr:rowOff>103322</xdr:rowOff>
    </xdr:from>
    <xdr:to>
      <xdr:col>24</xdr:col>
      <xdr:colOff>180813</xdr:colOff>
      <xdr:row>34</xdr:row>
      <xdr:rowOff>12915</xdr:rowOff>
    </xdr:to>
    <xdr:sp macro="" textlink="">
      <xdr:nvSpPr>
        <xdr:cNvPr id="15" name="Rectangle: Rounded Corners 14">
          <a:extLst>
            <a:ext uri="{FF2B5EF4-FFF2-40B4-BE49-F238E27FC236}">
              <a16:creationId xmlns:a16="http://schemas.microsoft.com/office/drawing/2014/main" id="{7F1B2208-F08F-F2B1-F36B-49FDE20877B0}"/>
            </a:ext>
          </a:extLst>
        </xdr:cNvPr>
        <xdr:cNvSpPr/>
      </xdr:nvSpPr>
      <xdr:spPr>
        <a:xfrm>
          <a:off x="10151390" y="4081220"/>
          <a:ext cx="4597830" cy="2079356"/>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24</xdr:col>
      <xdr:colOff>232474</xdr:colOff>
      <xdr:row>11</xdr:row>
      <xdr:rowOff>129153</xdr:rowOff>
    </xdr:from>
    <xdr:to>
      <xdr:col>31</xdr:col>
      <xdr:colOff>348712</xdr:colOff>
      <xdr:row>20</xdr:row>
      <xdr:rowOff>154983</xdr:rowOff>
    </xdr:to>
    <xdr:sp macro="" textlink="">
      <xdr:nvSpPr>
        <xdr:cNvPr id="16" name="Rectangle: Rounded Corners 15">
          <a:extLst>
            <a:ext uri="{FF2B5EF4-FFF2-40B4-BE49-F238E27FC236}">
              <a16:creationId xmlns:a16="http://schemas.microsoft.com/office/drawing/2014/main" id="{59C75AB9-2A0B-866A-07DC-D0E3190D42AA}"/>
            </a:ext>
          </a:extLst>
        </xdr:cNvPr>
        <xdr:cNvSpPr/>
      </xdr:nvSpPr>
      <xdr:spPr>
        <a:xfrm>
          <a:off x="14800881" y="2118102"/>
          <a:ext cx="4365356" cy="1653152"/>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24</xdr:col>
      <xdr:colOff>271220</xdr:colOff>
      <xdr:row>22</xdr:row>
      <xdr:rowOff>12915</xdr:rowOff>
    </xdr:from>
    <xdr:to>
      <xdr:col>31</xdr:col>
      <xdr:colOff>284136</xdr:colOff>
      <xdr:row>33</xdr:row>
      <xdr:rowOff>142067</xdr:rowOff>
    </xdr:to>
    <xdr:sp macro="" textlink="">
      <xdr:nvSpPr>
        <xdr:cNvPr id="17" name="Rectangle: Rounded Corners 16">
          <a:extLst>
            <a:ext uri="{FF2B5EF4-FFF2-40B4-BE49-F238E27FC236}">
              <a16:creationId xmlns:a16="http://schemas.microsoft.com/office/drawing/2014/main" id="{BB8E6ACF-FF21-31FC-9AD9-9FC61939325B}"/>
            </a:ext>
          </a:extLst>
        </xdr:cNvPr>
        <xdr:cNvSpPr/>
      </xdr:nvSpPr>
      <xdr:spPr>
        <a:xfrm>
          <a:off x="14839627" y="3990813"/>
          <a:ext cx="4262034" cy="2118101"/>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20</xdr:col>
      <xdr:colOff>335795</xdr:colOff>
      <xdr:row>4</xdr:row>
      <xdr:rowOff>51662</xdr:rowOff>
    </xdr:from>
    <xdr:to>
      <xdr:col>21</xdr:col>
      <xdr:colOff>284134</xdr:colOff>
      <xdr:row>7</xdr:row>
      <xdr:rowOff>64577</xdr:rowOff>
    </xdr:to>
    <xdr:pic>
      <xdr:nvPicPr>
        <xdr:cNvPr id="19" name="Graphic 18" descr="Bank with solid fill">
          <a:extLst>
            <a:ext uri="{FF2B5EF4-FFF2-40B4-BE49-F238E27FC236}">
              <a16:creationId xmlns:a16="http://schemas.microsoft.com/office/drawing/2014/main" id="{CD2AE53D-B8E5-5325-1860-C318E6E8952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476134" y="774916"/>
          <a:ext cx="555356" cy="555356"/>
        </a:xfrm>
        <a:prstGeom prst="rect">
          <a:avLst/>
        </a:prstGeom>
      </xdr:spPr>
    </xdr:pic>
    <xdr:clientData/>
  </xdr:twoCellAnchor>
  <xdr:twoCellAnchor editAs="oneCell">
    <xdr:from>
      <xdr:col>7</xdr:col>
      <xdr:colOff>161441</xdr:colOff>
      <xdr:row>6</xdr:row>
      <xdr:rowOff>12916</xdr:rowOff>
    </xdr:from>
    <xdr:to>
      <xdr:col>8</xdr:col>
      <xdr:colOff>335796</xdr:colOff>
      <xdr:row>9</xdr:row>
      <xdr:rowOff>90407</xdr:rowOff>
    </xdr:to>
    <xdr:pic>
      <xdr:nvPicPr>
        <xdr:cNvPr id="21" name="Graphic 20" descr="Bar chart with solid fill">
          <a:extLst>
            <a:ext uri="{FF2B5EF4-FFF2-40B4-BE49-F238E27FC236}">
              <a16:creationId xmlns:a16="http://schemas.microsoft.com/office/drawing/2014/main" id="{49368F83-6F42-C5E0-0253-5F342C5F439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410560" y="1097797"/>
          <a:ext cx="781372" cy="619932"/>
        </a:xfrm>
        <a:prstGeom prst="rect">
          <a:avLst/>
        </a:prstGeom>
      </xdr:spPr>
    </xdr:pic>
    <xdr:clientData/>
  </xdr:twoCellAnchor>
  <xdr:twoCellAnchor editAs="oneCell">
    <xdr:from>
      <xdr:col>25</xdr:col>
      <xdr:colOff>426202</xdr:colOff>
      <xdr:row>5</xdr:row>
      <xdr:rowOff>51661</xdr:rowOff>
    </xdr:from>
    <xdr:to>
      <xdr:col>26</xdr:col>
      <xdr:colOff>322880</xdr:colOff>
      <xdr:row>8</xdr:row>
      <xdr:rowOff>12916</xdr:rowOff>
    </xdr:to>
    <xdr:pic>
      <xdr:nvPicPr>
        <xdr:cNvPr id="23" name="Graphic 22" descr="Coins with solid fill">
          <a:extLst>
            <a:ext uri="{FF2B5EF4-FFF2-40B4-BE49-F238E27FC236}">
              <a16:creationId xmlns:a16="http://schemas.microsoft.com/office/drawing/2014/main" id="{0E025AC7-3510-5AB0-2988-647574C86CB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5601626" y="955729"/>
          <a:ext cx="503695" cy="503695"/>
        </a:xfrm>
        <a:prstGeom prst="rect">
          <a:avLst/>
        </a:prstGeom>
      </xdr:spPr>
    </xdr:pic>
    <xdr:clientData/>
  </xdr:twoCellAnchor>
  <xdr:twoCellAnchor>
    <xdr:from>
      <xdr:col>8</xdr:col>
      <xdr:colOff>374542</xdr:colOff>
      <xdr:row>7</xdr:row>
      <xdr:rowOff>129152</xdr:rowOff>
    </xdr:from>
    <xdr:to>
      <xdr:col>12</xdr:col>
      <xdr:colOff>219560</xdr:colOff>
      <xdr:row>9</xdr:row>
      <xdr:rowOff>0</xdr:rowOff>
    </xdr:to>
    <xdr:sp macro="" textlink="">
      <xdr:nvSpPr>
        <xdr:cNvPr id="24" name="Rectangle: Rounded Corners 23">
          <a:extLst>
            <a:ext uri="{FF2B5EF4-FFF2-40B4-BE49-F238E27FC236}">
              <a16:creationId xmlns:a16="http://schemas.microsoft.com/office/drawing/2014/main" id="{5E40CB60-9677-FEC0-AC75-52AD7B9FD409}"/>
            </a:ext>
          </a:extLst>
        </xdr:cNvPr>
        <xdr:cNvSpPr/>
      </xdr:nvSpPr>
      <xdr:spPr>
        <a:xfrm>
          <a:off x="5230678" y="1394847"/>
          <a:ext cx="2273085" cy="2324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BICYCLE</a:t>
          </a:r>
          <a:r>
            <a:rPr lang="en-IN" sz="1100" b="1" baseline="0">
              <a:solidFill>
                <a:sysClr val="windowText" lastClr="000000"/>
              </a:solidFill>
            </a:rPr>
            <a:t> SHOP</a:t>
          </a:r>
          <a:r>
            <a:rPr lang="en-IN" sz="1100" baseline="0">
              <a:solidFill>
                <a:sysClr val="windowText" lastClr="000000"/>
              </a:solidFill>
            </a:rPr>
            <a:t> </a:t>
          </a:r>
          <a:endParaRPr lang="en-IN" sz="1100">
            <a:solidFill>
              <a:sysClr val="windowText" lastClr="000000"/>
            </a:solidFill>
          </a:endParaRPr>
        </a:p>
      </xdr:txBody>
    </xdr:sp>
    <xdr:clientData/>
  </xdr:twoCellAnchor>
  <xdr:twoCellAnchor>
    <xdr:from>
      <xdr:col>14</xdr:col>
      <xdr:colOff>569305</xdr:colOff>
      <xdr:row>5</xdr:row>
      <xdr:rowOff>54588</xdr:rowOff>
    </xdr:from>
    <xdr:to>
      <xdr:col>16</xdr:col>
      <xdr:colOff>516610</xdr:colOff>
      <xdr:row>6</xdr:row>
      <xdr:rowOff>142067</xdr:rowOff>
    </xdr:to>
    <xdr:sp macro="" textlink="">
      <xdr:nvSpPr>
        <xdr:cNvPr id="25" name="Rectangle: Rounded Corners 24">
          <a:extLst>
            <a:ext uri="{FF2B5EF4-FFF2-40B4-BE49-F238E27FC236}">
              <a16:creationId xmlns:a16="http://schemas.microsoft.com/office/drawing/2014/main" id="{B1AEC1DC-92D7-4125-B248-938D4BBFA815}"/>
            </a:ext>
          </a:extLst>
        </xdr:cNvPr>
        <xdr:cNvSpPr/>
      </xdr:nvSpPr>
      <xdr:spPr>
        <a:xfrm>
          <a:off x="9067542" y="958656"/>
          <a:ext cx="1161339" cy="26829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baseline="0">
              <a:solidFill>
                <a:sysClr val="windowText" lastClr="000000"/>
              </a:solidFill>
            </a:rPr>
            <a:t>TOTAL SALES</a:t>
          </a:r>
          <a:r>
            <a:rPr lang="en-IN" sz="1100" baseline="0">
              <a:solidFill>
                <a:sysClr val="windowText" lastClr="000000"/>
              </a:solidFill>
            </a:rPr>
            <a:t> </a:t>
          </a:r>
          <a:endParaRPr lang="en-IN" sz="1100">
            <a:solidFill>
              <a:sysClr val="windowText" lastClr="000000"/>
            </a:solidFill>
          </a:endParaRPr>
        </a:p>
      </xdr:txBody>
    </xdr:sp>
    <xdr:clientData/>
  </xdr:twoCellAnchor>
  <xdr:twoCellAnchor editAs="oneCell">
    <xdr:from>
      <xdr:col>17</xdr:col>
      <xdr:colOff>64576</xdr:colOff>
      <xdr:row>4</xdr:row>
      <xdr:rowOff>103321</xdr:rowOff>
    </xdr:from>
    <xdr:to>
      <xdr:col>17</xdr:col>
      <xdr:colOff>555356</xdr:colOff>
      <xdr:row>7</xdr:row>
      <xdr:rowOff>51660</xdr:rowOff>
    </xdr:to>
    <xdr:pic>
      <xdr:nvPicPr>
        <xdr:cNvPr id="27" name="Graphic 26" descr="Money with solid fill">
          <a:extLst>
            <a:ext uri="{FF2B5EF4-FFF2-40B4-BE49-F238E27FC236}">
              <a16:creationId xmlns:a16="http://schemas.microsoft.com/office/drawing/2014/main" id="{C3328E96-C9BE-1C07-E136-0D7CF8BF95C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383864" y="826575"/>
          <a:ext cx="490780" cy="490780"/>
        </a:xfrm>
        <a:prstGeom prst="rect">
          <a:avLst/>
        </a:prstGeom>
      </xdr:spPr>
    </xdr:pic>
    <xdr:clientData/>
  </xdr:twoCellAnchor>
  <xdr:twoCellAnchor>
    <xdr:from>
      <xdr:col>14</xdr:col>
      <xdr:colOff>504730</xdr:colOff>
      <xdr:row>7</xdr:row>
      <xdr:rowOff>64578</xdr:rowOff>
    </xdr:from>
    <xdr:to>
      <xdr:col>17</xdr:col>
      <xdr:colOff>361628</xdr:colOff>
      <xdr:row>9</xdr:row>
      <xdr:rowOff>77493</xdr:rowOff>
    </xdr:to>
    <xdr:sp macro="" textlink="'Pivot table '!B6">
      <xdr:nvSpPr>
        <xdr:cNvPr id="28" name="Rectangle: Rounded Corners 27">
          <a:extLst>
            <a:ext uri="{FF2B5EF4-FFF2-40B4-BE49-F238E27FC236}">
              <a16:creationId xmlns:a16="http://schemas.microsoft.com/office/drawing/2014/main" id="{04AD72C6-5DAA-4809-9DFD-38A391E1BC5C}"/>
            </a:ext>
          </a:extLst>
        </xdr:cNvPr>
        <xdr:cNvSpPr/>
      </xdr:nvSpPr>
      <xdr:spPr>
        <a:xfrm>
          <a:off x="9002967" y="1330273"/>
          <a:ext cx="1677949" cy="37454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0B6A620-B21F-4A7B-A292-4AD1564DA5FE}" type="TxLink">
            <a:rPr lang="en-US" sz="1600" b="1" i="1" u="sng" strike="noStrike">
              <a:solidFill>
                <a:srgbClr val="000000"/>
              </a:solidFill>
              <a:latin typeface="Calibri"/>
              <a:ea typeface="Calibri"/>
              <a:cs typeface="Calibri"/>
            </a:rPr>
            <a:pPr algn="l"/>
            <a:t>$11,87,26,350.26</a:t>
          </a:fld>
          <a:endParaRPr lang="en-IN" sz="1600" b="1" i="1" u="sng">
            <a:solidFill>
              <a:sysClr val="windowText" lastClr="000000"/>
            </a:solidFill>
          </a:endParaRPr>
        </a:p>
      </xdr:txBody>
    </xdr:sp>
    <xdr:clientData/>
  </xdr:twoCellAnchor>
  <xdr:twoCellAnchor>
    <xdr:from>
      <xdr:col>18</xdr:col>
      <xdr:colOff>506623</xdr:colOff>
      <xdr:row>5</xdr:row>
      <xdr:rowOff>106250</xdr:rowOff>
    </xdr:from>
    <xdr:to>
      <xdr:col>20</xdr:col>
      <xdr:colOff>206645</xdr:colOff>
      <xdr:row>7</xdr:row>
      <xdr:rowOff>64576</xdr:rowOff>
    </xdr:to>
    <xdr:sp macro="" textlink="">
      <xdr:nvSpPr>
        <xdr:cNvPr id="29" name="Rectangle: Rounded Corners 28">
          <a:extLst>
            <a:ext uri="{FF2B5EF4-FFF2-40B4-BE49-F238E27FC236}">
              <a16:creationId xmlns:a16="http://schemas.microsoft.com/office/drawing/2014/main" id="{C9B4094D-15DF-415F-8D4D-584515EC680D}"/>
            </a:ext>
          </a:extLst>
        </xdr:cNvPr>
        <xdr:cNvSpPr/>
      </xdr:nvSpPr>
      <xdr:spPr>
        <a:xfrm>
          <a:off x="11432928" y="1010318"/>
          <a:ext cx="914056" cy="31995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i="1">
              <a:solidFill>
                <a:sysClr val="windowText" lastClr="000000"/>
              </a:solidFill>
            </a:rPr>
            <a:t>PROFIT($)</a:t>
          </a:r>
        </a:p>
      </xdr:txBody>
    </xdr:sp>
    <xdr:clientData/>
  </xdr:twoCellAnchor>
  <xdr:twoCellAnchor>
    <xdr:from>
      <xdr:col>18</xdr:col>
      <xdr:colOff>506622</xdr:colOff>
      <xdr:row>7</xdr:row>
      <xdr:rowOff>129154</xdr:rowOff>
    </xdr:from>
    <xdr:to>
      <xdr:col>21</xdr:col>
      <xdr:colOff>297050</xdr:colOff>
      <xdr:row>9</xdr:row>
      <xdr:rowOff>167899</xdr:rowOff>
    </xdr:to>
    <xdr:sp macro="" textlink="'Pivot table '!C6">
      <xdr:nvSpPr>
        <xdr:cNvPr id="30" name="Rectangle: Rounded Corners 29">
          <a:extLst>
            <a:ext uri="{FF2B5EF4-FFF2-40B4-BE49-F238E27FC236}">
              <a16:creationId xmlns:a16="http://schemas.microsoft.com/office/drawing/2014/main" id="{D4CB1540-8D9C-4C45-A2FA-4DF2014AED61}"/>
            </a:ext>
          </a:extLst>
        </xdr:cNvPr>
        <xdr:cNvSpPr/>
      </xdr:nvSpPr>
      <xdr:spPr>
        <a:xfrm>
          <a:off x="11432927" y="1394849"/>
          <a:ext cx="1611479" cy="40037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7D8065A-704F-46FF-BA48-3ABFB4FD7A37}" type="TxLink">
            <a:rPr lang="en-US" sz="1600" b="1" i="0" u="none" strike="noStrike">
              <a:solidFill>
                <a:srgbClr val="000000"/>
              </a:solidFill>
              <a:latin typeface="Calibri"/>
              <a:ea typeface="Calibri"/>
              <a:cs typeface="Calibri"/>
            </a:rPr>
            <a:pPr algn="l"/>
            <a:t>$1,68,93,702.26</a:t>
          </a:fld>
          <a:endParaRPr lang="en-IN" sz="1600" b="1" i="0" u="sng">
            <a:solidFill>
              <a:sysClr val="windowText" lastClr="000000"/>
            </a:solidFill>
          </a:endParaRPr>
        </a:p>
      </xdr:txBody>
    </xdr:sp>
    <xdr:clientData/>
  </xdr:twoCellAnchor>
  <xdr:twoCellAnchor>
    <xdr:from>
      <xdr:col>22</xdr:col>
      <xdr:colOff>480792</xdr:colOff>
      <xdr:row>5</xdr:row>
      <xdr:rowOff>119165</xdr:rowOff>
    </xdr:from>
    <xdr:to>
      <xdr:col>25</xdr:col>
      <xdr:colOff>361627</xdr:colOff>
      <xdr:row>7</xdr:row>
      <xdr:rowOff>103322</xdr:rowOff>
    </xdr:to>
    <xdr:sp macro="" textlink="'Pivot table '!B6">
      <xdr:nvSpPr>
        <xdr:cNvPr id="31" name="Rectangle: Rounded Corners 30">
          <a:extLst>
            <a:ext uri="{FF2B5EF4-FFF2-40B4-BE49-F238E27FC236}">
              <a16:creationId xmlns:a16="http://schemas.microsoft.com/office/drawing/2014/main" id="{F180EAF9-3FB4-4B1D-B447-F30CB9BA97D8}"/>
            </a:ext>
          </a:extLst>
        </xdr:cNvPr>
        <xdr:cNvSpPr/>
      </xdr:nvSpPr>
      <xdr:spPr>
        <a:xfrm>
          <a:off x="13835165" y="1023233"/>
          <a:ext cx="1701886" cy="345784"/>
        </a:xfrm>
        <a:prstGeom prst="roundRect">
          <a:avLst>
            <a:gd name="adj" fmla="val 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1" u="sng">
              <a:solidFill>
                <a:sysClr val="windowText" lastClr="000000"/>
              </a:solidFill>
            </a:rPr>
            <a:t>PROFIT (%)</a:t>
          </a:r>
        </a:p>
      </xdr:txBody>
    </xdr:sp>
    <xdr:clientData/>
  </xdr:twoCellAnchor>
  <xdr:twoCellAnchor>
    <xdr:from>
      <xdr:col>22</xdr:col>
      <xdr:colOff>581187</xdr:colOff>
      <xdr:row>7</xdr:row>
      <xdr:rowOff>142067</xdr:rowOff>
    </xdr:from>
    <xdr:to>
      <xdr:col>25</xdr:col>
      <xdr:colOff>245390</xdr:colOff>
      <xdr:row>9</xdr:row>
      <xdr:rowOff>90407</xdr:rowOff>
    </xdr:to>
    <xdr:sp macro="" textlink="'Pivot table '!E6">
      <xdr:nvSpPr>
        <xdr:cNvPr id="32" name="Rectangle: Rounded Corners 31">
          <a:extLst>
            <a:ext uri="{FF2B5EF4-FFF2-40B4-BE49-F238E27FC236}">
              <a16:creationId xmlns:a16="http://schemas.microsoft.com/office/drawing/2014/main" id="{EC08F195-1EEC-4083-889C-1E9492FF42D1}"/>
            </a:ext>
          </a:extLst>
        </xdr:cNvPr>
        <xdr:cNvSpPr/>
      </xdr:nvSpPr>
      <xdr:spPr>
        <a:xfrm>
          <a:off x="13935560" y="1407762"/>
          <a:ext cx="1485254" cy="30996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1B11DF9-16F8-4DAE-9462-9F3710B46657}" type="TxLink">
            <a:rPr lang="en-US" sz="1800" b="1" i="1" u="none" strike="noStrike">
              <a:solidFill>
                <a:srgbClr val="000000"/>
              </a:solidFill>
              <a:latin typeface="Calibri"/>
              <a:ea typeface="Calibri"/>
              <a:cs typeface="Calibri"/>
            </a:rPr>
            <a:pPr algn="l"/>
            <a:t>14%</a:t>
          </a:fld>
          <a:endParaRPr lang="en-IN" sz="1800" b="1" i="1" u="sng">
            <a:solidFill>
              <a:sysClr val="windowText" lastClr="000000"/>
            </a:solidFill>
          </a:endParaRPr>
        </a:p>
      </xdr:txBody>
    </xdr:sp>
    <xdr:clientData/>
  </xdr:twoCellAnchor>
  <xdr:twoCellAnchor>
    <xdr:from>
      <xdr:col>28</xdr:col>
      <xdr:colOff>107970</xdr:colOff>
      <xdr:row>5</xdr:row>
      <xdr:rowOff>64577</xdr:rowOff>
    </xdr:from>
    <xdr:to>
      <xdr:col>30</xdr:col>
      <xdr:colOff>169618</xdr:colOff>
      <xdr:row>7</xdr:row>
      <xdr:rowOff>22903</xdr:rowOff>
    </xdr:to>
    <xdr:sp macro="" textlink="'Pivot table '!B6">
      <xdr:nvSpPr>
        <xdr:cNvPr id="33" name="Rectangle: Rounded Corners 32">
          <a:extLst>
            <a:ext uri="{FF2B5EF4-FFF2-40B4-BE49-F238E27FC236}">
              <a16:creationId xmlns:a16="http://schemas.microsoft.com/office/drawing/2014/main" id="{DA5F32DE-D905-497E-89AB-643FD41E303D}"/>
            </a:ext>
          </a:extLst>
        </xdr:cNvPr>
        <xdr:cNvSpPr/>
      </xdr:nvSpPr>
      <xdr:spPr>
        <a:xfrm>
          <a:off x="17104445" y="968645"/>
          <a:ext cx="1275681" cy="31995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1" u="sng">
              <a:solidFill>
                <a:sysClr val="windowText" lastClr="000000"/>
              </a:solidFill>
            </a:rPr>
            <a:t>UNIT</a:t>
          </a:r>
          <a:r>
            <a:rPr lang="en-IN" sz="1600" b="1" i="1" u="sng" baseline="0">
              <a:solidFill>
                <a:sysClr val="windowText" lastClr="000000"/>
              </a:solidFill>
            </a:rPr>
            <a:t> SOLD</a:t>
          </a:r>
          <a:endParaRPr lang="en-IN" sz="1600" b="1" i="1" u="sng">
            <a:solidFill>
              <a:sysClr val="windowText" lastClr="000000"/>
            </a:solidFill>
          </a:endParaRPr>
        </a:p>
      </xdr:txBody>
    </xdr:sp>
    <xdr:clientData/>
  </xdr:twoCellAnchor>
  <xdr:twoCellAnchor>
    <xdr:from>
      <xdr:col>28</xdr:col>
      <xdr:colOff>262953</xdr:colOff>
      <xdr:row>7</xdr:row>
      <xdr:rowOff>129153</xdr:rowOff>
    </xdr:from>
    <xdr:to>
      <xdr:col>30</xdr:col>
      <xdr:colOff>142068</xdr:colOff>
      <xdr:row>10</xdr:row>
      <xdr:rowOff>12916</xdr:rowOff>
    </xdr:to>
    <xdr:sp macro="" textlink="'Pivot table '!D6">
      <xdr:nvSpPr>
        <xdr:cNvPr id="34" name="Rectangle: Rounded Corners 33">
          <a:extLst>
            <a:ext uri="{FF2B5EF4-FFF2-40B4-BE49-F238E27FC236}">
              <a16:creationId xmlns:a16="http://schemas.microsoft.com/office/drawing/2014/main" id="{F6CDDD9E-2EDA-40EC-A90C-CF1CD8F3EDD7}"/>
            </a:ext>
          </a:extLst>
        </xdr:cNvPr>
        <xdr:cNvSpPr/>
      </xdr:nvSpPr>
      <xdr:spPr>
        <a:xfrm>
          <a:off x="17259428" y="1394848"/>
          <a:ext cx="1093148" cy="42620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DB47C2A-28B3-4B47-B017-DF8CB028DE41}" type="TxLink">
            <a:rPr lang="en-US" sz="1800" b="1" i="1" u="none" strike="noStrike">
              <a:solidFill>
                <a:srgbClr val="000000"/>
              </a:solidFill>
              <a:latin typeface="Calibri"/>
              <a:ea typeface="Calibri"/>
              <a:cs typeface="Calibri"/>
            </a:rPr>
            <a:pPr algn="l"/>
            <a:t>1125806</a:t>
          </a:fld>
          <a:endParaRPr lang="en-IN" sz="1800" b="1" i="1" u="sng">
            <a:solidFill>
              <a:sysClr val="windowText" lastClr="000000"/>
            </a:solidFill>
          </a:endParaRPr>
        </a:p>
      </xdr:txBody>
    </xdr:sp>
    <xdr:clientData/>
  </xdr:twoCellAnchor>
  <xdr:twoCellAnchor editAs="oneCell">
    <xdr:from>
      <xdr:col>30</xdr:col>
      <xdr:colOff>258306</xdr:colOff>
      <xdr:row>5</xdr:row>
      <xdr:rowOff>25831</xdr:rowOff>
    </xdr:from>
    <xdr:to>
      <xdr:col>31</xdr:col>
      <xdr:colOff>245391</xdr:colOff>
      <xdr:row>8</xdr:row>
      <xdr:rowOff>77493</xdr:rowOff>
    </xdr:to>
    <xdr:pic>
      <xdr:nvPicPr>
        <xdr:cNvPr id="36" name="Graphic 35" descr="Presentation with bar chart with solid fill">
          <a:extLst>
            <a:ext uri="{FF2B5EF4-FFF2-40B4-BE49-F238E27FC236}">
              <a16:creationId xmlns:a16="http://schemas.microsoft.com/office/drawing/2014/main" id="{50A552CE-E4A0-DECC-4224-4ACD66C97B0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8468814" y="929899"/>
          <a:ext cx="594102" cy="594102"/>
        </a:xfrm>
        <a:prstGeom prst="rect">
          <a:avLst/>
        </a:prstGeom>
      </xdr:spPr>
    </xdr:pic>
    <xdr:clientData/>
  </xdr:twoCellAnchor>
  <xdr:twoCellAnchor>
    <xdr:from>
      <xdr:col>26</xdr:col>
      <xdr:colOff>154983</xdr:colOff>
      <xdr:row>12</xdr:row>
      <xdr:rowOff>51661</xdr:rowOff>
    </xdr:from>
    <xdr:to>
      <xdr:col>30</xdr:col>
      <xdr:colOff>116238</xdr:colOff>
      <xdr:row>14</xdr:row>
      <xdr:rowOff>142068</xdr:rowOff>
    </xdr:to>
    <xdr:sp macro="" textlink="'Pivot table '!B6">
      <xdr:nvSpPr>
        <xdr:cNvPr id="37" name="Rectangle: Rounded Corners 36">
          <a:extLst>
            <a:ext uri="{FF2B5EF4-FFF2-40B4-BE49-F238E27FC236}">
              <a16:creationId xmlns:a16="http://schemas.microsoft.com/office/drawing/2014/main" id="{72845E3C-66ED-4C1D-97E6-D8AF2203F491}"/>
            </a:ext>
          </a:extLst>
        </xdr:cNvPr>
        <xdr:cNvSpPr/>
      </xdr:nvSpPr>
      <xdr:spPr>
        <a:xfrm>
          <a:off x="15937424" y="2221424"/>
          <a:ext cx="2389322" cy="45203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1" u="sng">
              <a:solidFill>
                <a:sysClr val="windowText" lastClr="000000"/>
              </a:solidFill>
            </a:rPr>
            <a:t>TOP</a:t>
          </a:r>
          <a:r>
            <a:rPr lang="en-IN" sz="1600" b="1" i="1" u="sng" baseline="0">
              <a:solidFill>
                <a:sysClr val="windowText" lastClr="000000"/>
              </a:solidFill>
            </a:rPr>
            <a:t> SELLING PRODUCT</a:t>
          </a:r>
        </a:p>
        <a:p>
          <a:pPr algn="l"/>
          <a:endParaRPr lang="en-IN" sz="1600" b="1" i="1" u="sng">
            <a:solidFill>
              <a:sysClr val="windowText" lastClr="000000"/>
            </a:solidFill>
          </a:endParaRPr>
        </a:p>
      </xdr:txBody>
    </xdr:sp>
    <xdr:clientData/>
  </xdr:twoCellAnchor>
  <xdr:twoCellAnchor>
    <xdr:from>
      <xdr:col>26</xdr:col>
      <xdr:colOff>206644</xdr:colOff>
      <xdr:row>15</xdr:row>
      <xdr:rowOff>30481</xdr:rowOff>
    </xdr:from>
    <xdr:to>
      <xdr:col>30</xdr:col>
      <xdr:colOff>38745</xdr:colOff>
      <xdr:row>17</xdr:row>
      <xdr:rowOff>95057</xdr:rowOff>
    </xdr:to>
    <xdr:sp macro="" textlink="'Pivot table '!K4">
      <xdr:nvSpPr>
        <xdr:cNvPr id="38" name="Rectangle: Rounded Corners 37">
          <a:extLst>
            <a:ext uri="{FF2B5EF4-FFF2-40B4-BE49-F238E27FC236}">
              <a16:creationId xmlns:a16="http://schemas.microsoft.com/office/drawing/2014/main" id="{5439F64F-A78F-450B-BCD4-0EC1535BC146}"/>
            </a:ext>
          </a:extLst>
        </xdr:cNvPr>
        <xdr:cNvSpPr/>
      </xdr:nvSpPr>
      <xdr:spPr>
        <a:xfrm>
          <a:off x="15989085" y="2742684"/>
          <a:ext cx="2260168" cy="42620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2366D3C-834C-4478-AB3B-47F62E724839}" type="TxLink">
            <a:rPr lang="en-US" sz="1400" b="1" i="1" u="none" strike="noStrike">
              <a:solidFill>
                <a:srgbClr val="000000"/>
              </a:solidFill>
              <a:latin typeface="Calibri"/>
              <a:ea typeface="Calibri"/>
              <a:cs typeface="Calibri"/>
            </a:rPr>
            <a:pPr algn="l"/>
            <a:t>PROD_ID_002</a:t>
          </a:fld>
          <a:endParaRPr lang="en-IN" sz="1400" b="1" i="1" u="sng">
            <a:solidFill>
              <a:sysClr val="windowText" lastClr="000000"/>
            </a:solidFill>
          </a:endParaRPr>
        </a:p>
      </xdr:txBody>
    </xdr:sp>
    <xdr:clientData/>
  </xdr:twoCellAnchor>
  <xdr:twoCellAnchor>
    <xdr:from>
      <xdr:col>26</xdr:col>
      <xdr:colOff>154983</xdr:colOff>
      <xdr:row>17</xdr:row>
      <xdr:rowOff>159632</xdr:rowOff>
    </xdr:from>
    <xdr:to>
      <xdr:col>30</xdr:col>
      <xdr:colOff>129152</xdr:colOff>
      <xdr:row>20</xdr:row>
      <xdr:rowOff>43396</xdr:rowOff>
    </xdr:to>
    <xdr:sp macro="" textlink="'Pivot table '!K6">
      <xdr:nvSpPr>
        <xdr:cNvPr id="39" name="Rectangle: Rounded Corners 38">
          <a:extLst>
            <a:ext uri="{FF2B5EF4-FFF2-40B4-BE49-F238E27FC236}">
              <a16:creationId xmlns:a16="http://schemas.microsoft.com/office/drawing/2014/main" id="{96E459FF-FBCD-4E84-992A-C46B351AF348}"/>
            </a:ext>
          </a:extLst>
        </xdr:cNvPr>
        <xdr:cNvSpPr/>
      </xdr:nvSpPr>
      <xdr:spPr>
        <a:xfrm>
          <a:off x="15937424" y="3233463"/>
          <a:ext cx="2402236" cy="426204"/>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3ABA960-512A-4DF1-9262-0811F04585F2}" type="TxLink">
            <a:rPr lang="en-US" sz="1800" b="1" i="1" u="none" strike="noStrike">
              <a:solidFill>
                <a:srgbClr val="000000"/>
              </a:solidFill>
              <a:latin typeface="Calibri"/>
              <a:ea typeface="Calibri"/>
              <a:cs typeface="Calibri"/>
            </a:rPr>
            <a:pPr algn="l"/>
            <a:t>$3,30,11,144.0 </a:t>
          </a:fld>
          <a:endParaRPr lang="en-IN" sz="1800" b="1" i="1" u="sng">
            <a:solidFill>
              <a:sysClr val="windowText" lastClr="000000"/>
            </a:solidFill>
          </a:endParaRPr>
        </a:p>
      </xdr:txBody>
    </xdr:sp>
    <xdr:clientData/>
  </xdr:twoCellAnchor>
  <xdr:twoCellAnchor editAs="oneCell">
    <xdr:from>
      <xdr:col>30</xdr:col>
      <xdr:colOff>193730</xdr:colOff>
      <xdr:row>12</xdr:row>
      <xdr:rowOff>-1</xdr:rowOff>
    </xdr:from>
    <xdr:to>
      <xdr:col>31</xdr:col>
      <xdr:colOff>232476</xdr:colOff>
      <xdr:row>15</xdr:row>
      <xdr:rowOff>103322</xdr:rowOff>
    </xdr:to>
    <xdr:pic>
      <xdr:nvPicPr>
        <xdr:cNvPr id="41" name="Graphic 40" descr="Easel with solid fill">
          <a:extLst>
            <a:ext uri="{FF2B5EF4-FFF2-40B4-BE49-F238E27FC236}">
              <a16:creationId xmlns:a16="http://schemas.microsoft.com/office/drawing/2014/main" id="{4012C7A8-9125-F699-DEF3-CF63FD94E2A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8404238" y="2169762"/>
          <a:ext cx="645763" cy="645763"/>
        </a:xfrm>
        <a:prstGeom prst="rect">
          <a:avLst/>
        </a:prstGeom>
      </xdr:spPr>
    </xdr:pic>
    <xdr:clientData/>
  </xdr:twoCellAnchor>
  <xdr:twoCellAnchor>
    <xdr:from>
      <xdr:col>16</xdr:col>
      <xdr:colOff>542441</xdr:colOff>
      <xdr:row>11</xdr:row>
      <xdr:rowOff>38745</xdr:rowOff>
    </xdr:from>
    <xdr:to>
      <xdr:col>24</xdr:col>
      <xdr:colOff>25831</xdr:colOff>
      <xdr:row>21</xdr:row>
      <xdr:rowOff>129152</xdr:rowOff>
    </xdr:to>
    <xdr:graphicFrame macro="">
      <xdr:nvGraphicFramePr>
        <xdr:cNvPr id="42" name="Chart 41">
          <a:extLst>
            <a:ext uri="{FF2B5EF4-FFF2-40B4-BE49-F238E27FC236}">
              <a16:creationId xmlns:a16="http://schemas.microsoft.com/office/drawing/2014/main" id="{C1D17987-0D58-43C3-860C-A92A2C3F1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fPrintsWithSheet="0"/>
  </xdr:twoCellAnchor>
  <xdr:twoCellAnchor>
    <xdr:from>
      <xdr:col>17</xdr:col>
      <xdr:colOff>297051</xdr:colOff>
      <xdr:row>22</xdr:row>
      <xdr:rowOff>154981</xdr:rowOff>
    </xdr:from>
    <xdr:to>
      <xdr:col>24</xdr:col>
      <xdr:colOff>154983</xdr:colOff>
      <xdr:row>33</xdr:row>
      <xdr:rowOff>154983</xdr:rowOff>
    </xdr:to>
    <xdr:graphicFrame macro="">
      <xdr:nvGraphicFramePr>
        <xdr:cNvPr id="18" name="Chart 17">
          <a:extLst>
            <a:ext uri="{FF2B5EF4-FFF2-40B4-BE49-F238E27FC236}">
              <a16:creationId xmlns:a16="http://schemas.microsoft.com/office/drawing/2014/main" id="{BF778D73-9B30-48DC-9D12-F2831989E9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571500</xdr:colOff>
          <xdr:row>22</xdr:row>
          <xdr:rowOff>167640</xdr:rowOff>
        </xdr:from>
        <xdr:to>
          <xdr:col>17</xdr:col>
          <xdr:colOff>373380</xdr:colOff>
          <xdr:row>34</xdr:row>
          <xdr:rowOff>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24</xdr:col>
      <xdr:colOff>232474</xdr:colOff>
      <xdr:row>21</xdr:row>
      <xdr:rowOff>167897</xdr:rowOff>
    </xdr:from>
    <xdr:to>
      <xdr:col>31</xdr:col>
      <xdr:colOff>335798</xdr:colOff>
      <xdr:row>33</xdr:row>
      <xdr:rowOff>154982</xdr:rowOff>
    </xdr:to>
    <xdr:graphicFrame macro="">
      <xdr:nvGraphicFramePr>
        <xdr:cNvPr id="20" name="Chart 19">
          <a:extLst>
            <a:ext uri="{FF2B5EF4-FFF2-40B4-BE49-F238E27FC236}">
              <a16:creationId xmlns:a16="http://schemas.microsoft.com/office/drawing/2014/main" id="{415AE210-9EBB-4994-8889-3DEA888C5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258305</xdr:colOff>
      <xdr:row>35</xdr:row>
      <xdr:rowOff>12915</xdr:rowOff>
    </xdr:from>
    <xdr:to>
      <xdr:col>31</xdr:col>
      <xdr:colOff>374543</xdr:colOff>
      <xdr:row>44</xdr:row>
      <xdr:rowOff>116236</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FF18604D-6929-4D3D-B10E-4482DD6B50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669505" y="6413715"/>
              <a:ext cx="5602638" cy="174924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116238</xdr:colOff>
      <xdr:row>35</xdr:row>
      <xdr:rowOff>51661</xdr:rowOff>
    </xdr:from>
    <xdr:to>
      <xdr:col>22</xdr:col>
      <xdr:colOff>12915</xdr:colOff>
      <xdr:row>44</xdr:row>
      <xdr:rowOff>90406</xdr:rowOff>
    </xdr:to>
    <xdr:graphicFrame macro="">
      <xdr:nvGraphicFramePr>
        <xdr:cNvPr id="35" name="Chart 34">
          <a:extLst>
            <a:ext uri="{FF2B5EF4-FFF2-40B4-BE49-F238E27FC236}">
              <a16:creationId xmlns:a16="http://schemas.microsoft.com/office/drawing/2014/main" id="{24E63788-CA65-41C3-8C1A-165E8A2E9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90406</xdr:colOff>
      <xdr:row>32</xdr:row>
      <xdr:rowOff>116237</xdr:rowOff>
    </xdr:from>
    <xdr:to>
      <xdr:col>10</xdr:col>
      <xdr:colOff>555355</xdr:colOff>
      <xdr:row>44</xdr:row>
      <xdr:rowOff>167898</xdr:rowOff>
    </xdr:to>
    <xdr:graphicFrame macro="">
      <xdr:nvGraphicFramePr>
        <xdr:cNvPr id="40" name="Chart 39">
          <a:extLst>
            <a:ext uri="{FF2B5EF4-FFF2-40B4-BE49-F238E27FC236}">
              <a16:creationId xmlns:a16="http://schemas.microsoft.com/office/drawing/2014/main" id="{8A473E49-F728-432F-AEA4-1941D36474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7</xdr:col>
      <xdr:colOff>-1</xdr:colOff>
      <xdr:row>15</xdr:row>
      <xdr:rowOff>116239</xdr:rowOff>
    </xdr:from>
    <xdr:to>
      <xdr:col>10</xdr:col>
      <xdr:colOff>581186</xdr:colOff>
      <xdr:row>32</xdr:row>
      <xdr:rowOff>25830</xdr:rowOff>
    </xdr:to>
    <mc:AlternateContent xmlns:mc="http://schemas.openxmlformats.org/markup-compatibility/2006" xmlns:a14="http://schemas.microsoft.com/office/drawing/2010/main">
      <mc:Choice Requires="a14">
        <xdr:graphicFrame macro="">
          <xdr:nvGraphicFramePr>
            <xdr:cNvPr id="43" name="Month">
              <a:extLst>
                <a:ext uri="{FF2B5EF4-FFF2-40B4-BE49-F238E27FC236}">
                  <a16:creationId xmlns:a16="http://schemas.microsoft.com/office/drawing/2014/main" id="{0D5CF299-A6E5-40F6-BDB8-381E33370D31}"/>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249118" y="2828442"/>
              <a:ext cx="2402237" cy="2983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38745</xdr:colOff>
      <xdr:row>10</xdr:row>
      <xdr:rowOff>0</xdr:rowOff>
    </xdr:from>
    <xdr:to>
      <xdr:col>10</xdr:col>
      <xdr:colOff>542441</xdr:colOff>
      <xdr:row>14</xdr:row>
      <xdr:rowOff>129152</xdr:rowOff>
    </xdr:to>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FC0626B9-18B6-4DF3-BE62-1AEE2772845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287864" y="1808136"/>
              <a:ext cx="2324746" cy="8524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59240</xdr:colOff>
      <xdr:row>10</xdr:row>
      <xdr:rowOff>93334</xdr:rowOff>
    </xdr:from>
    <xdr:to>
      <xdr:col>16</xdr:col>
      <xdr:colOff>387459</xdr:colOff>
      <xdr:row>29</xdr:row>
      <xdr:rowOff>129153</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6EB3A085-90C3-4E67-BF9B-F4C130176D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6764840" y="1922134"/>
              <a:ext cx="3376219" cy="35105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11</xdr:col>
      <xdr:colOff>284135</xdr:colOff>
      <xdr:row>30</xdr:row>
      <xdr:rowOff>25830</xdr:rowOff>
    </xdr:from>
    <xdr:to>
      <xdr:col>16</xdr:col>
      <xdr:colOff>322882</xdr:colOff>
      <xdr:row>33</xdr:row>
      <xdr:rowOff>43912</xdr:rowOff>
    </xdr:to>
    <mc:AlternateContent xmlns:mc="http://schemas.openxmlformats.org/markup-compatibility/2006" xmlns:sle15="http://schemas.microsoft.com/office/drawing/2012/slicer">
      <mc:Choice Requires="sle15">
        <xdr:graphicFrame macro="">
          <xdr:nvGraphicFramePr>
            <xdr:cNvPr id="47" name="Year 1">
              <a:extLst>
                <a:ext uri="{FF2B5EF4-FFF2-40B4-BE49-F238E27FC236}">
                  <a16:creationId xmlns:a16="http://schemas.microsoft.com/office/drawing/2014/main" id="{591FC9CE-D9D7-482C-AA47-55D2F7A2767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961321" y="5450237"/>
              <a:ext cx="3073832" cy="56052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u" refreshedDate="45807.384131134262" createdVersion="8" refreshedVersion="8" minRefreshableVersion="3" recordCount="701" xr:uid="{39A59656-BA6E-4F51-B02A-6DBD1E1AD0D8}">
  <cacheSource type="worksheet">
    <worksheetSource ref="A1:U1048576" sheet="Sales Data"/>
  </cacheSource>
  <cacheFields count="21">
    <cacheField name="Segment" numFmtId="0">
      <sharedItems containsBlank="1" count="6">
        <s v="Enterprise"/>
        <s v="Midmarket"/>
        <s v="Small Business"/>
        <s v="Government"/>
        <s v="Channel Partners"/>
        <m/>
      </sharedItems>
    </cacheField>
    <cacheField name="Customer_ID" numFmtId="0">
      <sharedItems containsBlank="1" count="151">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m/>
      </sharedItems>
    </cacheField>
    <cacheField name="Product_ID" numFmtId="0">
      <sharedItems containsBlank="1" count="7">
        <s v="PROD_ID_001"/>
        <s v="PROD_ID_002"/>
        <s v="PROD_ID_003"/>
        <s v="PROD_ID_004"/>
        <s v="PROD_ID_005"/>
        <s v="PROD_ID_006"/>
        <m/>
      </sharedItems>
    </cacheField>
    <cacheField name="Discount Band" numFmtId="0">
      <sharedItems containsBlank="1"/>
    </cacheField>
    <cacheField name="Units Sold" numFmtId="0">
      <sharedItems containsString="0" containsBlank="1" containsNumber="1" minValue="200" maxValue="4492.5"/>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acheField>
    <cacheField name="Discounts" numFmtId="0">
      <sharedItems containsString="0" containsBlank="1" containsNumber="1" minValue="0" maxValue="149677.5"/>
    </cacheField>
    <cacheField name="Sales" numFmtId="0">
      <sharedItems containsString="0" containsBlank="1" containsNumber="1" minValue="1655.08" maxValue="1159200"/>
    </cacheField>
    <cacheField name="Sales ('000)" numFmtId="0">
      <sharedItems containsString="0" containsBlank="1" containsNumber="1" minValue="1.6550799999999999" maxValue="1159.2"/>
    </cacheField>
    <cacheField name="COGS" numFmtId="0">
      <sharedItems containsString="0" containsBlank="1" containsNumber="1" minValue="918" maxValue="950625"/>
    </cacheField>
    <cacheField name="Profit" numFmtId="0">
      <sharedItems containsString="0" containsBlank="1" containsNumber="1" minValue="-40617.5" maxValue="262200"/>
    </cacheField>
    <cacheField name="Profit ('000)" numFmtId="0">
      <sharedItems containsString="0" containsBlank="1" containsNumber="1" minValue="-40.6175" maxValue="262.2"/>
    </cacheField>
    <cacheField name="Date" numFmtId="0">
      <sharedItems containsNonDate="0" containsDate="1" containsString="0" containsBlank="1" minDate="2021-01-02T00:00:00" maxDate="2023-01-01T00:00:00"/>
    </cacheField>
    <cacheField name="Month" numFmtId="0">
      <sharedItems containsBlank="1" count="13">
        <s v="Sep"/>
        <s v="Jan"/>
        <s v="Aug"/>
        <s v="Jul"/>
        <s v="Feb"/>
        <s v="Apr"/>
        <s v="Nov"/>
        <s v="Dec"/>
        <s v="Mar"/>
        <s v="Oct"/>
        <s v="May"/>
        <s v="Jun"/>
        <m/>
      </sharedItems>
    </cacheField>
    <cacheField name="Quarter" numFmtId="0">
      <sharedItems containsBlank="1"/>
    </cacheField>
    <cacheField name="Year" numFmtId="0">
      <sharedItems containsString="0" containsBlank="1" containsNumber="1" containsInteger="1" minValue="2021" maxValue="2022" count="3">
        <n v="2021"/>
        <n v="2022"/>
        <m/>
      </sharedItems>
    </cacheField>
    <cacheField name="Customer_Name" numFmtId="0">
      <sharedItems containsBlank="1"/>
    </cacheField>
    <cacheField name="Product_Name" numFmtId="0">
      <sharedItems containsBlank="1" count="7">
        <s v="Montana"/>
        <s v="Paseo"/>
        <s v="Velo"/>
        <s v="VTT"/>
        <s v="Carretera"/>
        <s v="Amarilla"/>
        <m/>
      </sharedItems>
    </cacheField>
    <cacheField name="Country" numFmtId="0">
      <sharedItems containsBlank="1" count="9">
        <s v="USA"/>
        <s v="Canada"/>
        <s v="England"/>
        <s v="France"/>
        <s v="Germany"/>
        <s v="Italy"/>
        <s v="India"/>
        <s v="Japan"/>
        <m/>
      </sharedItems>
    </cacheField>
  </cacheFields>
  <extLst>
    <ext xmlns:x14="http://schemas.microsoft.com/office/spreadsheetml/2009/9/main" uri="{725AE2AE-9491-48be-B2B4-4EB974FC3084}">
      <x14:pivotCacheDefinition pivotCacheId="443836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1">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r>
    <x v="5"/>
    <x v="150"/>
    <x v="6"/>
    <m/>
    <m/>
    <m/>
    <m/>
    <m/>
    <m/>
    <m/>
    <m/>
    <m/>
    <m/>
    <m/>
    <m/>
    <x v="12"/>
    <m/>
    <x v="2"/>
    <m/>
    <x v="6"/>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528756-E71A-4D59-A99E-B9680627CC4E}"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B2:AC10" firstHeaderRow="1" firstDataRow="1" firstDataCol="1"/>
  <pivotFields count="21">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showAll="0"/>
    <pivotField axis="axisRow" showAll="0">
      <items count="10">
        <item x="1"/>
        <item x="2"/>
        <item x="3"/>
        <item x="4"/>
        <item x="6"/>
        <item x="5"/>
        <item x="7"/>
        <item x="0"/>
        <item h="1" x="8"/>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85">
      <pivotArea outline="0" collapsedLevelsAreSubtotals="1" fieldPosition="0"/>
    </format>
  </formats>
  <chartFormats count="10">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20" count="1" selected="0">
            <x v="0"/>
          </reference>
        </references>
      </pivotArea>
    </chartFormat>
    <chartFormat chart="11" format="15">
      <pivotArea type="data" outline="0" fieldPosition="0">
        <references count="2">
          <reference field="4294967294" count="1" selected="0">
            <x v="0"/>
          </reference>
          <reference field="20" count="1" selected="0">
            <x v="1"/>
          </reference>
        </references>
      </pivotArea>
    </chartFormat>
    <chartFormat chart="11" format="16">
      <pivotArea type="data" outline="0" fieldPosition="0">
        <references count="2">
          <reference field="4294967294" count="1" selected="0">
            <x v="0"/>
          </reference>
          <reference field="20" count="1" selected="0">
            <x v="2"/>
          </reference>
        </references>
      </pivotArea>
    </chartFormat>
    <chartFormat chart="11" format="17">
      <pivotArea type="data" outline="0" fieldPosition="0">
        <references count="2">
          <reference field="4294967294" count="1" selected="0">
            <x v="0"/>
          </reference>
          <reference field="20" count="1" selected="0">
            <x v="3"/>
          </reference>
        </references>
      </pivotArea>
    </chartFormat>
    <chartFormat chart="11" format="18">
      <pivotArea type="data" outline="0" fieldPosition="0">
        <references count="2">
          <reference field="4294967294" count="1" selected="0">
            <x v="0"/>
          </reference>
          <reference field="20" count="1" selected="0">
            <x v="4"/>
          </reference>
        </references>
      </pivotArea>
    </chartFormat>
    <chartFormat chart="11" format="19">
      <pivotArea type="data" outline="0" fieldPosition="0">
        <references count="2">
          <reference field="4294967294" count="1" selected="0">
            <x v="0"/>
          </reference>
          <reference field="20" count="1" selected="0">
            <x v="5"/>
          </reference>
        </references>
      </pivotArea>
    </chartFormat>
    <chartFormat chart="11" format="20">
      <pivotArea type="data" outline="0" fieldPosition="0">
        <references count="2">
          <reference field="4294967294" count="1" selected="0">
            <x v="0"/>
          </reference>
          <reference field="20" count="1" selected="0">
            <x v="6"/>
          </reference>
        </references>
      </pivotArea>
    </chartFormat>
    <chartFormat chart="11" format="21">
      <pivotArea type="data" outline="0" fieldPosition="0">
        <references count="2">
          <reference field="4294967294" count="1" selected="0">
            <x v="0"/>
          </reference>
          <reference field="20" count="1" selected="0">
            <x v="7"/>
          </reference>
        </references>
      </pivotArea>
    </chartFormat>
    <chartFormat chart="11" format="22">
      <pivotArea type="data" outline="0" fieldPosition="0">
        <references count="2">
          <reference field="4294967294" count="1" selected="0">
            <x v="0"/>
          </reference>
          <reference field="2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043349-5E1B-4B5C-92D4-6110520B9C6C}"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M2:O15" firstHeaderRow="0" firstDataRow="1" firstDataCol="1"/>
  <pivotFields count="21">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axis="axisRow" showAll="0" sortType="ascending">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showAll="0"/>
    <pivotField showAll="0"/>
  </pivotFields>
  <rowFields count="1">
    <field x="15"/>
  </rowFields>
  <rowItems count="13">
    <i>
      <x/>
    </i>
    <i>
      <x v="1"/>
    </i>
    <i>
      <x v="2"/>
    </i>
    <i>
      <x v="3"/>
    </i>
    <i>
      <x v="4"/>
    </i>
    <i>
      <x v="5"/>
    </i>
    <i>
      <x v="6"/>
    </i>
    <i>
      <x v="7"/>
    </i>
    <i>
      <x v="8"/>
    </i>
    <i>
      <x v="9"/>
    </i>
    <i>
      <x v="10"/>
    </i>
    <i>
      <x v="11"/>
    </i>
    <i>
      <x v="12"/>
    </i>
  </rowItems>
  <colFields count="1">
    <field x="-2"/>
  </colFields>
  <colItems count="2">
    <i>
      <x/>
    </i>
    <i i="1">
      <x v="1"/>
    </i>
  </colItems>
  <dataFields count="2">
    <dataField name="Sum of Sales ('000)" fld="10" baseField="0" baseItem="0"/>
    <dataField name="Sum of Profit ('000)" fld="13" baseField="0" baseItem="0"/>
  </dataFields>
  <formats count="2">
    <format dxfId="87">
      <pivotArea outline="0" collapsedLevelsAreSubtotals="1" fieldPosition="0"/>
    </format>
    <format dxfId="86">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CAEC5-67F8-47DC-ABD8-F449B3B4EE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5:D6" firstHeaderRow="0" firstDataRow="1" firstDataCol="0"/>
  <pivotFields count="21">
    <pivotField showAll="0"/>
    <pivotField showAll="0"/>
    <pivotField showAll="0"/>
    <pivotField showAll="0"/>
    <pivotField dataField="1" showAll="0"/>
    <pivotField showAll="0"/>
    <pivotField showAll="0"/>
    <pivotField showAll="0"/>
    <pivotField showAll="0"/>
    <pivotField dataField="1" showAll="0"/>
    <pivotField showAll="0"/>
    <pivotField showAll="0"/>
    <pivotField dataField="1"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0" numFmtId="164"/>
    <dataField name="Sum of Units Sold" fld="4" baseField="0" baseItem="0"/>
  </dataFields>
  <formats count="1">
    <format dxfId="88">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E2BC6D-9FFF-4662-B19E-8251A68C6B30}"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Q3:AR9" firstHeaderRow="1" firstDataRow="1" firstDataCol="1"/>
  <pivotFields count="21">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axis="axisRow" showAll="0">
      <items count="8">
        <item x="5"/>
        <item x="4"/>
        <item x="0"/>
        <item x="1"/>
        <item x="2"/>
        <item x="3"/>
        <item h="1" x="6"/>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89">
      <pivotArea outline="0" collapsedLevelsAreSubtotals="1" fieldPosition="0"/>
    </format>
  </formats>
  <chartFormats count="7">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 chart="5" format="12">
      <pivotArea type="data" outline="0" fieldPosition="0">
        <references count="2">
          <reference field="4294967294" count="1" selected="0">
            <x v="0"/>
          </reference>
          <reference field="19" count="1" selected="0">
            <x v="3"/>
          </reference>
        </references>
      </pivotArea>
    </chartFormat>
    <chartFormat chart="5" format="13">
      <pivotArea type="data" outline="0" fieldPosition="0">
        <references count="2">
          <reference field="4294967294" count="1" selected="0">
            <x v="0"/>
          </reference>
          <reference field="19" count="1" selected="0">
            <x v="4"/>
          </reference>
        </references>
      </pivotArea>
    </chartFormat>
    <chartFormat chart="5"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27BD63-F694-4D14-852D-40D4B3263D73}"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2:T153" firstHeaderRow="1" firstDataRow="1" firstDataCol="1"/>
  <pivotFields count="21">
    <pivotField showAll="0"/>
    <pivotField axis="axisRow"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showAll="0"/>
    <pivotField showAl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rowItems>
  <colItems count="1">
    <i/>
  </colItems>
  <dataFields count="1">
    <dataField name="Sum of Sales" fld="9" baseField="0" baseItem="0" numFmtId="167"/>
  </dataFields>
  <formats count="2">
    <format dxfId="91">
      <pivotArea outline="0" collapsedLevelsAreSubtotals="1" fieldPosition="0"/>
    </format>
    <format dxfId="9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83EBCF-1565-449E-ADF9-96AFC7BE5082}"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2:I9" firstHeaderRow="1" firstDataRow="1" firstDataCol="1"/>
  <pivotFields count="21">
    <pivotField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showAll="0"/>
    <pivotField showAll="0"/>
  </pivotFields>
  <rowFields count="1">
    <field x="2"/>
  </rowFields>
  <rowItems count="7">
    <i>
      <x/>
    </i>
    <i>
      <x v="1"/>
    </i>
    <i>
      <x v="2"/>
    </i>
    <i>
      <x v="3"/>
    </i>
    <i>
      <x v="4"/>
    </i>
    <i>
      <x v="5"/>
    </i>
    <i>
      <x v="6"/>
    </i>
  </rowItems>
  <colItems count="1">
    <i/>
  </colItems>
  <dataFields count="1">
    <dataField name="Sum of Sales" fld="9" baseField="0" baseItem="0"/>
  </dataFields>
  <formats count="1">
    <format dxfId="92">
      <pivotArea collapsedLevelsAreSubtotals="1" fieldPosition="0">
        <references count="1">
          <reference field="2"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4A1E06-39A4-468C-BFFD-8354B205AD35}"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2:AG7" firstHeaderRow="1" firstDataRow="1" firstDataCol="1"/>
  <pivotFields count="21">
    <pivotField axis="axisRow" showAll="0">
      <items count="7">
        <item x="4"/>
        <item x="0"/>
        <item x="3"/>
        <item x="1"/>
        <item x="2"/>
        <item h="1" x="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D5C36A-1433-4A31-B348-9DDAC41C9695}"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M3:AN31"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14">
        <item x="1"/>
        <item x="4"/>
        <item x="8"/>
        <item x="5"/>
        <item x="10"/>
        <item x="11"/>
        <item x="3"/>
        <item x="2"/>
        <item x="0"/>
        <item x="9"/>
        <item x="6"/>
        <item x="7"/>
        <item x="12"/>
        <item t="default"/>
      </items>
    </pivotField>
    <pivotField showAll="0"/>
    <pivotField axis="axisRow" showAll="0">
      <items count="4">
        <item x="0"/>
        <item x="1"/>
        <item x="2"/>
        <item t="default"/>
      </items>
    </pivotField>
    <pivotField showAll="0"/>
    <pivotField showAll="0"/>
    <pivotField showAll="0"/>
  </pivotFields>
  <rowFields count="2">
    <field x="17"/>
    <field x="15"/>
  </rowFields>
  <rowItems count="28">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v="12"/>
    </i>
  </rowItems>
  <colItems count="1">
    <i/>
  </colItems>
  <dataFields count="1">
    <dataField name="Sum of Profit" fld="12" baseField="0" baseItem="0" numFmtId="167"/>
  </dataFields>
  <formats count="1">
    <format dxfId="93">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74BC13-5E7F-40D5-8D8A-FFD0BB132E26}"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B2:D15"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14">
        <item x="1"/>
        <item x="4"/>
        <item x="8"/>
        <item x="5"/>
        <item x="10"/>
        <item x="11"/>
        <item x="3"/>
        <item x="2"/>
        <item x="0"/>
        <item x="9"/>
        <item x="6"/>
        <item x="7"/>
        <item x="12"/>
        <item t="default"/>
      </items>
    </pivotField>
    <pivotField compact="0" outline="0" showAll="0"/>
    <pivotField axis="axisRow" compact="0" outline="0" showAll="0">
      <items count="4">
        <item x="0"/>
        <item x="1"/>
        <item x="2"/>
        <item t="default"/>
      </items>
    </pivotField>
    <pivotField compact="0" outline="0" showAll="0"/>
    <pivotField axis="axisRow" compact="0" outline="0" showAll="0" defaultSubtotal="0">
      <items count="7">
        <item x="5"/>
        <item x="4"/>
        <item x="0"/>
        <item x="1"/>
        <item x="2"/>
        <item x="3"/>
        <item h="1" x="6"/>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formats count="1">
    <format dxfId="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BA3FF8B-5708-4F5B-B2DD-0A5F8B4AE7D0}" sourceName="Month">
  <pivotTables>
    <pivotTable tabId="2" name="PivotTable14"/>
    <pivotTable tabId="2" name="PivotTable1"/>
    <pivotTable tabId="2" name="PivotTable13"/>
    <pivotTable tabId="2" name="PivotTable2"/>
    <pivotTable tabId="2" name="PivotTable3"/>
    <pivotTable tabId="2" name="PivotTable4"/>
    <pivotTable tabId="2" name="PivotTable7"/>
    <pivotTable tabId="2" name="PivotTable8"/>
    <pivotTable tabId="6" name="PivotTable15"/>
  </pivotTables>
  <data>
    <tabular pivotCacheId="443836553">
      <items count="13">
        <i x="1" s="1"/>
        <i x="4" s="1"/>
        <i x="8" s="1"/>
        <i x="5" s="1"/>
        <i x="10" s="1"/>
        <i x="11" s="1"/>
        <i x="3" s="1"/>
        <i x="2" s="1"/>
        <i x="0" s="1"/>
        <i x="9" s="1"/>
        <i x="6" s="1"/>
        <i x="7" s="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689017D-901F-4052-A7EE-9A1DB8F015FA}" sourceName="Year">
  <pivotTables>
    <pivotTable tabId="2" name="PivotTable14"/>
    <pivotTable tabId="2" name="PivotTable1"/>
    <pivotTable tabId="2" name="PivotTable13"/>
    <pivotTable tabId="2" name="PivotTable2"/>
    <pivotTable tabId="2" name="PivotTable3"/>
    <pivotTable tabId="2" name="PivotTable4"/>
    <pivotTable tabId="2" name="PivotTable7"/>
    <pivotTable tabId="2" name="PivotTable8"/>
    <pivotTable tabId="6" name="PivotTable15"/>
  </pivotTables>
  <data>
    <tabular pivotCacheId="443836553">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C4EF1F1-A1EF-481D-B153-C3C1FD8BAEC7}"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1F0E0F4-F596-40A0-B86E-97C7E3D33810}" cache="Slicer_Month" caption="Month" columnCount="2" style="SlicerStyleDark1" lockedPosition="1" rowHeight="234950"/>
  <slicer name="Year" xr10:uid="{D406399A-DF7E-40DC-8FDE-3A3A8A299D2C}" cache="Slicer_Year" caption="Year" columnCount="2" lockedPosition="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957E24B-1511-41E2-BDBC-CC582F79EBFA}" cache="Slicer_Year1" caption="Year" columnCount="2" showCaption="0" style="SlicerStyleDark2" lockedPositio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09">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08" dataCellStyle="Comma"/>
    <tableColumn id="6" xr3:uid="{D1FA2F6E-B448-447A-822E-476E75AB0D24}" name="Manufacturing Price" dataDxfId="107" dataCellStyle="Comma"/>
    <tableColumn id="7" xr3:uid="{746807AF-7C02-410B-AA9B-C470D904CB91}" name="Sale Price" dataDxfId="106" dataCellStyle="Comma"/>
    <tableColumn id="8" xr3:uid="{19549595-54CD-44CA-85C9-58EF681308B8}" name="Gross Sales" dataDxfId="105" dataCellStyle="Comma"/>
    <tableColumn id="9" xr3:uid="{104167EA-E422-4774-B956-4B36C140EE94}" name="Discounts"/>
    <tableColumn id="10" xr3:uid="{DCEF5F63-00A0-4BBE-88B5-9FC52CE9FD87}" name="Sales" dataDxfId="104" dataCellStyle="Comma"/>
    <tableColumn id="21" xr3:uid="{49F6513B-8752-4727-A580-49EAA8AD80C5}" name="Sales ('000)" dataDxfId="103" dataCellStyle="Comma"/>
    <tableColumn id="11" xr3:uid="{F597BE21-FABB-4B22-924F-0FB9047BF885}" name="COGS" dataDxfId="102" dataCellStyle="Comma"/>
    <tableColumn id="12" xr3:uid="{D84A41A3-4370-4BF9-BD15-26F6A8F5F68C}" name="Profit" dataDxfId="101" dataCellStyle="Comma"/>
    <tableColumn id="22" xr3:uid="{B5433BD7-98D5-4C89-827A-9EB8FF47A48A}" name="Profit ('000)" dataDxfId="100" dataCellStyle="Comma"/>
    <tableColumn id="13" xr3:uid="{99DFFC76-741A-4785-B95C-D4515358E697}" name="Date" dataDxfId="99"/>
    <tableColumn id="14" xr3:uid="{D2C87CE1-8D3A-4190-9B63-84E5DA80158A}" name="Month" dataDxfId="98"/>
    <tableColumn id="20" xr3:uid="{00040B4C-ACDE-4878-B9D9-F9B6BFCA1252}" name="Quarter" dataDxfId="97"/>
    <tableColumn id="15" xr3:uid="{E905F66B-7952-44D0-8D91-E3991859BDBA}" name="Year"/>
    <tableColumn id="16" xr3:uid="{1B3165FF-A4D1-47E3-9C63-4AC99EF81BFA}" name="Customer_Name" dataDxfId="96"/>
    <tableColumn id="17" xr3:uid="{81851813-2BE4-4FF6-BF0F-14E82153B91A}" name="Product_Name" dataDxfId="95"/>
    <tableColumn id="23" xr3:uid="{BF904181-AD5D-4D36-B316-14EC624E04BF}" name="Country" dataDxfId="9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889DE0-0050-4D4F-AD77-D45B19CF4D41}" name="Table4" displayName="Table4" ref="F3:H15" totalsRowShown="0" headerRowDxfId="83" headerRowBorderDxfId="82">
  <autoFilter ref="F3:H15" xr:uid="{0B889DE0-0050-4D4F-AD77-D45B19CF4D41}">
    <filterColumn colId="1">
      <filters>
        <filter val="Yr 2021"/>
      </filters>
    </filterColumn>
  </autoFilter>
  <tableColumns count="3">
    <tableColumn id="1" xr3:uid="{6EBFAC2A-5398-493A-BF73-211EFAD73A2D}" name="Product_Name" dataDxfId="81"/>
    <tableColumn id="2" xr3:uid="{02913B22-BD63-44AC-BC8E-DAFF165D64F7}" name="Year"/>
    <tableColumn id="3" xr3:uid="{07DBD70F-E807-43FB-9EA6-9F5B8DDDC2B3}" name="sales" dataDxfId="8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U20" sqref="U20"/>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433A2-8AD3-4EA9-A69E-A762079BE862}">
  <dimension ref="B1:AR154"/>
  <sheetViews>
    <sheetView topLeftCell="AG5" workbookViewId="0">
      <selection activeCell="AX14" sqref="AX14"/>
    </sheetView>
  </sheetViews>
  <sheetFormatPr defaultRowHeight="14.4" x14ac:dyDescent="0.3"/>
  <cols>
    <col min="2" max="2" width="15" bestFit="1" customWidth="1"/>
    <col min="3" max="3" width="14" bestFit="1" customWidth="1"/>
    <col min="4" max="4" width="16" bestFit="1" customWidth="1"/>
    <col min="5" max="5" width="16.21875" customWidth="1"/>
    <col min="8" max="8" width="12.5546875" bestFit="1" customWidth="1"/>
    <col min="9" max="9" width="12.77734375" bestFit="1" customWidth="1"/>
    <col min="11" max="11" width="13.88671875" bestFit="1" customWidth="1"/>
    <col min="13" max="13" width="12.5546875" bestFit="1" customWidth="1"/>
    <col min="14" max="14" width="18" style="10" bestFit="1" customWidth="1"/>
    <col min="15" max="15" width="18.44140625" style="10" bestFit="1" customWidth="1"/>
    <col min="16" max="18" width="8.88671875" style="4"/>
    <col min="19" max="19" width="12.5546875" bestFit="1" customWidth="1"/>
    <col min="20" max="20" width="12.5546875" style="10" bestFit="1" customWidth="1"/>
    <col min="25" max="25" width="18.6640625" customWidth="1"/>
    <col min="28" max="28" width="12.5546875" bestFit="1" customWidth="1"/>
    <col min="29" max="29" width="11.6640625" bestFit="1" customWidth="1"/>
    <col min="32" max="32" width="14.88671875" bestFit="1" customWidth="1"/>
    <col min="33" max="33" width="11.6640625" bestFit="1" customWidth="1"/>
    <col min="39" max="39" width="12.5546875" bestFit="1" customWidth="1"/>
    <col min="40" max="40" width="12.109375" bestFit="1" customWidth="1"/>
    <col min="43" max="43" width="12.5546875" bestFit="1" customWidth="1"/>
    <col min="44" max="44" width="16" bestFit="1" customWidth="1"/>
  </cols>
  <sheetData>
    <row r="1" spans="2:44" x14ac:dyDescent="0.3">
      <c r="V1">
        <v>70</v>
      </c>
      <c r="W1">
        <f>COUNT(T:T)</f>
        <v>150</v>
      </c>
      <c r="X1">
        <f>W1-4</f>
        <v>146</v>
      </c>
      <c r="Y1">
        <f>MIN(X1,V1)</f>
        <v>70</v>
      </c>
    </row>
    <row r="2" spans="2:44" x14ac:dyDescent="0.3">
      <c r="H2" s="6" t="s">
        <v>314</v>
      </c>
      <c r="I2" t="s">
        <v>310</v>
      </c>
      <c r="K2" s="8">
        <f>MAX(I3:I8)</f>
        <v>33011143.950000014</v>
      </c>
      <c r="M2" s="6" t="s">
        <v>314</v>
      </c>
      <c r="N2" s="11" t="s">
        <v>315</v>
      </c>
      <c r="O2" s="11" t="s">
        <v>316</v>
      </c>
      <c r="P2" s="4" t="s">
        <v>317</v>
      </c>
      <c r="S2" s="6" t="s">
        <v>314</v>
      </c>
      <c r="T2" s="11" t="s">
        <v>310</v>
      </c>
      <c r="AB2" s="6" t="s">
        <v>314</v>
      </c>
      <c r="AC2" t="s">
        <v>310</v>
      </c>
      <c r="AF2" s="6" t="s">
        <v>314</v>
      </c>
      <c r="AG2" t="s">
        <v>310</v>
      </c>
      <c r="AJ2" s="15" t="s">
        <v>0</v>
      </c>
      <c r="AK2" s="15" t="s">
        <v>318</v>
      </c>
    </row>
    <row r="3" spans="2:44" x14ac:dyDescent="0.3">
      <c r="H3" s="7" t="s">
        <v>23</v>
      </c>
      <c r="I3" s="8">
        <v>15390801.880000003</v>
      </c>
      <c r="K3" s="8">
        <f>MATCH(MAX(I3:I8),I3:I8,0)</f>
        <v>2</v>
      </c>
      <c r="M3" s="7" t="s">
        <v>33</v>
      </c>
      <c r="N3" s="11">
        <v>10870.125610000001</v>
      </c>
      <c r="O3" s="11">
        <v>1852.0111100000001</v>
      </c>
      <c r="P3" s="4">
        <f>((O3/N3))</f>
        <v>0.17037623818221911</v>
      </c>
      <c r="S3" s="7" t="s">
        <v>22</v>
      </c>
      <c r="T3" s="11">
        <v>376312.5</v>
      </c>
      <c r="AB3" s="7" t="s">
        <v>37</v>
      </c>
      <c r="AC3" s="14">
        <v>9.0180280254156989E-2</v>
      </c>
      <c r="AF3" s="7" t="s">
        <v>47</v>
      </c>
      <c r="AG3" s="13">
        <v>1.5165914188862551E-2</v>
      </c>
      <c r="AJ3" s="7" t="s">
        <v>47</v>
      </c>
      <c r="AK3" s="13">
        <v>1.5165914188862551E-2</v>
      </c>
      <c r="AM3" s="6" t="s">
        <v>314</v>
      </c>
      <c r="AN3" t="s">
        <v>311</v>
      </c>
      <c r="AQ3" s="6" t="s">
        <v>314</v>
      </c>
      <c r="AR3" t="s">
        <v>312</v>
      </c>
    </row>
    <row r="4" spans="2:44" x14ac:dyDescent="0.3">
      <c r="H4" s="7" t="s">
        <v>32</v>
      </c>
      <c r="I4" s="8">
        <v>33011143.950000014</v>
      </c>
      <c r="K4" t="str">
        <f>INDEX(H3:I8,MATCH(MAX(I3:I8),I3:I8,0),1)</f>
        <v>PROD_ID_002</v>
      </c>
      <c r="M4" s="7" t="s">
        <v>62</v>
      </c>
      <c r="N4" s="11">
        <v>6964.9451250000002</v>
      </c>
      <c r="O4" s="11">
        <v>924.61112499999979</v>
      </c>
      <c r="P4" s="4">
        <f t="shared" ref="P4:P14" si="0">((O4/N4))</f>
        <v>0.13275210477699201</v>
      </c>
      <c r="S4" s="7" t="s">
        <v>31</v>
      </c>
      <c r="T4" s="11">
        <v>241130.1</v>
      </c>
      <c r="AB4" s="7" t="s">
        <v>41</v>
      </c>
      <c r="AC4" s="14">
        <v>0.14301767436475055</v>
      </c>
      <c r="AF4" s="7" t="s">
        <v>21</v>
      </c>
      <c r="AG4" s="13">
        <v>0.16518400786390008</v>
      </c>
      <c r="AJ4" s="7" t="s">
        <v>21</v>
      </c>
      <c r="AK4" s="13">
        <v>0.16518400786390008</v>
      </c>
      <c r="AM4" s="7">
        <v>2021</v>
      </c>
      <c r="AN4" s="11">
        <v>3878464.51</v>
      </c>
      <c r="AQ4" s="7" t="s">
        <v>97</v>
      </c>
      <c r="AR4" s="14">
        <v>0.13795893786318425</v>
      </c>
    </row>
    <row r="5" spans="2:44" x14ac:dyDescent="0.3">
      <c r="B5" t="s">
        <v>310</v>
      </c>
      <c r="C5" t="s">
        <v>311</v>
      </c>
      <c r="D5" t="s">
        <v>312</v>
      </c>
      <c r="E5" t="s">
        <v>313</v>
      </c>
      <c r="H5" s="7" t="s">
        <v>56</v>
      </c>
      <c r="I5" s="8">
        <v>18250059.465000004</v>
      </c>
      <c r="M5" s="7" t="s">
        <v>87</v>
      </c>
      <c r="N5" s="11">
        <v>8188.402</v>
      </c>
      <c r="O5" s="11">
        <v>1161.2679999999998</v>
      </c>
      <c r="P5" s="4">
        <f t="shared" si="0"/>
        <v>0.14181863567519032</v>
      </c>
      <c r="S5" s="7" t="s">
        <v>39</v>
      </c>
      <c r="T5" s="11">
        <v>2800770</v>
      </c>
      <c r="AB5" s="7" t="s">
        <v>46</v>
      </c>
      <c r="AC5" s="14">
        <v>0.14927700978921685</v>
      </c>
      <c r="AF5" s="7" t="s">
        <v>42</v>
      </c>
      <c r="AG5" s="13">
        <v>0.44222921495540313</v>
      </c>
      <c r="AJ5" s="7" t="s">
        <v>42</v>
      </c>
      <c r="AK5" s="13">
        <v>0.44222921495540313</v>
      </c>
      <c r="AM5" s="16" t="s">
        <v>33</v>
      </c>
      <c r="AN5" s="11">
        <v>862635.18000000017</v>
      </c>
      <c r="AQ5" s="7" t="s">
        <v>70</v>
      </c>
      <c r="AR5" s="14">
        <v>0.13043632739566141</v>
      </c>
    </row>
    <row r="6" spans="2:44" x14ac:dyDescent="0.3">
      <c r="B6" s="5">
        <v>118726350.25999992</v>
      </c>
      <c r="C6" s="5">
        <v>16893702.260000009</v>
      </c>
      <c r="D6" s="19">
        <v>1125806</v>
      </c>
      <c r="E6" s="4">
        <f>GETPIVOTDATA("Sum of Profit",$B$5)/GETPIVOTDATA("Sum of Sales",$B$5)</f>
        <v>0.14229109395685402</v>
      </c>
      <c r="H6" s="7" t="s">
        <v>61</v>
      </c>
      <c r="I6" s="8">
        <v>20511921.020000003</v>
      </c>
      <c r="K6" s="9">
        <f>INDEX(H3:I8,MATCH(MAX(I3:I8),I3:I8,0),2)</f>
        <v>33011143.950000014</v>
      </c>
      <c r="M6" s="7" t="s">
        <v>72</v>
      </c>
      <c r="N6" s="11">
        <v>11001.632280000003</v>
      </c>
      <c r="O6" s="11">
        <v>1563.25028</v>
      </c>
      <c r="P6" s="4">
        <f t="shared" si="0"/>
        <v>0.14209257682988105</v>
      </c>
      <c r="S6" s="7" t="s">
        <v>43</v>
      </c>
      <c r="T6" s="11">
        <v>3956873.4500000007</v>
      </c>
      <c r="AB6" s="7" t="s">
        <v>51</v>
      </c>
      <c r="AC6" s="14">
        <v>0.12073453469772318</v>
      </c>
      <c r="AF6" s="7" t="s">
        <v>30</v>
      </c>
      <c r="AG6" s="13">
        <v>2.0061958190274443E-2</v>
      </c>
      <c r="AJ6" s="7" t="s">
        <v>30</v>
      </c>
      <c r="AK6" s="13">
        <v>2.0061958190274443E-2</v>
      </c>
      <c r="AM6" s="16" t="s">
        <v>62</v>
      </c>
      <c r="AN6" s="11">
        <v>316721.14</v>
      </c>
      <c r="AQ6" s="7" t="s">
        <v>28</v>
      </c>
      <c r="AR6" s="14">
        <v>0.13696675981474607</v>
      </c>
    </row>
    <row r="7" spans="2:44" x14ac:dyDescent="0.3">
      <c r="E7" s="4"/>
      <c r="H7" s="7" t="s">
        <v>67</v>
      </c>
      <c r="I7" s="8">
        <v>13815307.885</v>
      </c>
      <c r="M7" s="7" t="s">
        <v>109</v>
      </c>
      <c r="N7" s="11">
        <v>11253.334614999998</v>
      </c>
      <c r="O7" s="11">
        <v>1558.7156149999998</v>
      </c>
      <c r="P7" s="4">
        <f t="shared" si="0"/>
        <v>0.13851144290353976</v>
      </c>
      <c r="S7" s="7" t="s">
        <v>48</v>
      </c>
      <c r="T7" s="11">
        <v>83878.98</v>
      </c>
      <c r="Y7" t="str" cm="1">
        <f t="array" aca="1" ref="Y7:Y11" ca="1">OFFSET(S2,$Y$1,0,5)</f>
        <v>CUST_ID_070</v>
      </c>
      <c r="Z7" cm="1">
        <f t="array" aca="1" ref="Z7:Z11" ca="1">OFFSET(T2,$Y$1,0,5)</f>
        <v>2326353</v>
      </c>
      <c r="AB7" s="7" t="s">
        <v>59</v>
      </c>
      <c r="AC7" s="14">
        <v>0.10495287649045265</v>
      </c>
      <c r="AF7" s="7" t="s">
        <v>38</v>
      </c>
      <c r="AG7" s="13">
        <v>0.35735890480155985</v>
      </c>
      <c r="AJ7" s="7" t="s">
        <v>38</v>
      </c>
      <c r="AK7" s="13">
        <v>0.35735890480155985</v>
      </c>
      <c r="AM7" s="16" t="s">
        <v>87</v>
      </c>
      <c r="AN7" s="11">
        <v>116139.62</v>
      </c>
      <c r="AQ7" s="7" t="s">
        <v>36</v>
      </c>
      <c r="AR7" s="14">
        <v>0.30044208327189587</v>
      </c>
    </row>
    <row r="8" spans="2:44" x14ac:dyDescent="0.3">
      <c r="H8" s="7" t="s">
        <v>95</v>
      </c>
      <c r="I8" s="8">
        <v>17747116.059999999</v>
      </c>
      <c r="M8" s="7" t="s">
        <v>151</v>
      </c>
      <c r="N8" s="11">
        <v>10844.09965</v>
      </c>
      <c r="O8" s="11">
        <v>1262.8621499999999</v>
      </c>
      <c r="P8" s="4">
        <f t="shared" si="0"/>
        <v>0.11645615502989222</v>
      </c>
      <c r="S8" s="7" t="s">
        <v>52</v>
      </c>
      <c r="T8" s="11">
        <v>198132</v>
      </c>
      <c r="Y8" t="str">
        <f ca="1"/>
        <v>CUST_ID_071</v>
      </c>
      <c r="Z8">
        <f ca="1"/>
        <v>53551.799999999996</v>
      </c>
      <c r="AB8" s="7" t="s">
        <v>54</v>
      </c>
      <c r="AC8" s="14">
        <v>0.12160331357262426</v>
      </c>
      <c r="AM8" s="16" t="s">
        <v>72</v>
      </c>
      <c r="AN8" s="11">
        <v>266621.7</v>
      </c>
      <c r="AQ8" s="7" t="s">
        <v>58</v>
      </c>
      <c r="AR8" s="14">
        <v>0.14427396904972969</v>
      </c>
    </row>
    <row r="9" spans="2:44" x14ac:dyDescent="0.3">
      <c r="H9" s="7" t="s">
        <v>323</v>
      </c>
      <c r="I9" s="19"/>
      <c r="M9" s="7" t="s">
        <v>49</v>
      </c>
      <c r="N9" s="11">
        <v>13152.14379</v>
      </c>
      <c r="O9" s="11">
        <v>1936.3537900000006</v>
      </c>
      <c r="P9" s="4">
        <f t="shared" si="0"/>
        <v>0.14722723693701348</v>
      </c>
      <c r="S9" s="7" t="s">
        <v>55</v>
      </c>
      <c r="T9" s="11">
        <v>792843.75</v>
      </c>
      <c r="Y9" t="str">
        <f ca="1"/>
        <v>CUST_ID_072</v>
      </c>
      <c r="Z9">
        <f ca="1"/>
        <v>1959650.4900000002</v>
      </c>
      <c r="AB9" s="7" t="s">
        <v>65</v>
      </c>
      <c r="AC9" s="14">
        <v>0.15539926561876274</v>
      </c>
      <c r="AM9" s="16" t="s">
        <v>109</v>
      </c>
      <c r="AN9" s="11">
        <v>276537.58999999997</v>
      </c>
      <c r="AQ9" s="7" t="s">
        <v>64</v>
      </c>
      <c r="AR9" s="14">
        <v>0.14992192260478271</v>
      </c>
    </row>
    <row r="10" spans="2:44" x14ac:dyDescent="0.3">
      <c r="M10" s="7" t="s">
        <v>44</v>
      </c>
      <c r="N10" s="11">
        <v>11259.071220000003</v>
      </c>
      <c r="O10" s="11">
        <v>1719.5252199999998</v>
      </c>
      <c r="P10" s="4">
        <f t="shared" si="0"/>
        <v>0.15272354054795642</v>
      </c>
      <c r="S10" s="7" t="s">
        <v>60</v>
      </c>
      <c r="T10" s="11">
        <v>2038690.51</v>
      </c>
      <c r="Y10" t="str">
        <f ca="1"/>
        <v>CUST_ID_073</v>
      </c>
      <c r="Z10">
        <f ca="1"/>
        <v>1273906.25</v>
      </c>
      <c r="AB10" s="7" t="s">
        <v>29</v>
      </c>
      <c r="AC10" s="14">
        <v>0.11483504521231289</v>
      </c>
      <c r="AM10" s="16" t="s">
        <v>151</v>
      </c>
      <c r="AN10" s="11">
        <v>236038.40999999997</v>
      </c>
    </row>
    <row r="11" spans="2:44" x14ac:dyDescent="0.3">
      <c r="M11" s="7" t="s">
        <v>25</v>
      </c>
      <c r="N11" s="11">
        <v>9120.754144999999</v>
      </c>
      <c r="O11" s="11">
        <v>1309.1541450000007</v>
      </c>
      <c r="P11" s="4">
        <f t="shared" si="0"/>
        <v>0.1435357344565284</v>
      </c>
      <c r="S11" s="7" t="s">
        <v>66</v>
      </c>
      <c r="T11" s="11">
        <v>428456.25</v>
      </c>
      <c r="Y11" t="str">
        <f ca="1"/>
        <v>CUST_ID_074</v>
      </c>
      <c r="Z11">
        <f ca="1"/>
        <v>1392190.5</v>
      </c>
      <c r="AM11" s="16" t="s">
        <v>49</v>
      </c>
      <c r="AN11" s="11">
        <v>451342.83000000007</v>
      </c>
    </row>
    <row r="12" spans="2:44" x14ac:dyDescent="0.3">
      <c r="M12" s="7" t="s">
        <v>90</v>
      </c>
      <c r="N12" s="11">
        <v>6777.9401699999971</v>
      </c>
      <c r="O12" s="11">
        <v>726.63816999999995</v>
      </c>
      <c r="P12" s="4">
        <f>((O12/N12))</f>
        <v>0.10720634171664579</v>
      </c>
      <c r="S12" s="7" t="s">
        <v>71</v>
      </c>
      <c r="T12" s="11">
        <v>39076.080000000002</v>
      </c>
      <c r="AM12" s="16" t="s">
        <v>44</v>
      </c>
      <c r="AN12" s="11">
        <v>453037.04999999993</v>
      </c>
    </row>
    <row r="13" spans="2:44" x14ac:dyDescent="0.3">
      <c r="M13" s="7" t="s">
        <v>76</v>
      </c>
      <c r="N13" s="11">
        <v>7978.2783199999985</v>
      </c>
      <c r="O13" s="11">
        <v>1302.4528200000007</v>
      </c>
      <c r="P13" s="4">
        <f t="shared" si="0"/>
        <v>0.16324986015278556</v>
      </c>
      <c r="S13" s="7" t="s">
        <v>75</v>
      </c>
      <c r="T13" s="11">
        <v>353376</v>
      </c>
      <c r="AM13" s="16" t="s">
        <v>25</v>
      </c>
      <c r="AN13" s="11">
        <v>315856.38</v>
      </c>
    </row>
    <row r="14" spans="2:44" x14ac:dyDescent="0.3">
      <c r="M14" s="7" t="s">
        <v>80</v>
      </c>
      <c r="N14" s="11">
        <v>11315.623335</v>
      </c>
      <c r="O14" s="11">
        <v>1576.859835</v>
      </c>
      <c r="P14" s="4">
        <f t="shared" si="0"/>
        <v>0.13935244999916746</v>
      </c>
      <c r="S14" s="7" t="s">
        <v>79</v>
      </c>
      <c r="T14" s="11">
        <v>1425303</v>
      </c>
      <c r="AM14" s="16" t="s">
        <v>90</v>
      </c>
      <c r="AN14" s="11">
        <v>224146.36000000002</v>
      </c>
    </row>
    <row r="15" spans="2:44" x14ac:dyDescent="0.3">
      <c r="M15" s="7" t="s">
        <v>323</v>
      </c>
      <c r="N15" s="11"/>
      <c r="O15" s="11"/>
      <c r="S15" s="7" t="s">
        <v>82</v>
      </c>
      <c r="T15" s="11">
        <v>1033861.25</v>
      </c>
      <c r="AM15" s="16" t="s">
        <v>76</v>
      </c>
      <c r="AN15" s="11">
        <v>31312.53</v>
      </c>
    </row>
    <row r="16" spans="2:44" x14ac:dyDescent="0.3">
      <c r="S16" s="7" t="s">
        <v>84</v>
      </c>
      <c r="T16" s="11">
        <v>43462.8</v>
      </c>
      <c r="AM16" s="16" t="s">
        <v>80</v>
      </c>
      <c r="AN16" s="11">
        <v>328075.71999999997</v>
      </c>
    </row>
    <row r="17" spans="19:40" x14ac:dyDescent="0.3">
      <c r="S17" s="7" t="s">
        <v>86</v>
      </c>
      <c r="T17" s="11">
        <v>1299215</v>
      </c>
      <c r="AM17" s="7">
        <v>2022</v>
      </c>
      <c r="AN17" s="11">
        <v>13015237.750000002</v>
      </c>
    </row>
    <row r="18" spans="19:40" x14ac:dyDescent="0.3">
      <c r="S18" s="7" t="s">
        <v>89</v>
      </c>
      <c r="T18" s="11">
        <v>1374572.47</v>
      </c>
      <c r="AM18" s="16" t="s">
        <v>33</v>
      </c>
      <c r="AN18" s="11">
        <v>989375.92999999993</v>
      </c>
    </row>
    <row r="19" spans="19:40" x14ac:dyDescent="0.3">
      <c r="S19" s="7" t="s">
        <v>92</v>
      </c>
      <c r="T19" s="11">
        <v>1029771</v>
      </c>
      <c r="AM19" s="16" t="s">
        <v>62</v>
      </c>
      <c r="AN19" s="11">
        <v>607889.98499999999</v>
      </c>
    </row>
    <row r="20" spans="19:40" x14ac:dyDescent="0.3">
      <c r="S20" s="7" t="s">
        <v>94</v>
      </c>
      <c r="T20" s="11">
        <v>123624.59999999999</v>
      </c>
      <c r="AM20" s="16" t="s">
        <v>87</v>
      </c>
      <c r="AN20" s="11">
        <v>1045128.38</v>
      </c>
    </row>
    <row r="21" spans="19:40" x14ac:dyDescent="0.3">
      <c r="S21" s="7" t="s">
        <v>98</v>
      </c>
      <c r="T21" s="11">
        <v>32738.85</v>
      </c>
      <c r="AM21" s="16" t="s">
        <v>72</v>
      </c>
      <c r="AN21" s="11">
        <v>1296628.58</v>
      </c>
    </row>
    <row r="22" spans="19:40" x14ac:dyDescent="0.3">
      <c r="S22" s="7" t="s">
        <v>100</v>
      </c>
      <c r="T22" s="11">
        <v>1596000</v>
      </c>
      <c r="AM22" s="16" t="s">
        <v>109</v>
      </c>
      <c r="AN22" s="11">
        <v>1282178.0250000004</v>
      </c>
    </row>
    <row r="23" spans="19:40" x14ac:dyDescent="0.3">
      <c r="S23" s="7" t="s">
        <v>102</v>
      </c>
      <c r="T23" s="11">
        <v>1397091.15</v>
      </c>
      <c r="AM23" s="16" t="s">
        <v>151</v>
      </c>
      <c r="AN23" s="11">
        <v>1026823.74</v>
      </c>
    </row>
    <row r="24" spans="19:40" x14ac:dyDescent="0.3">
      <c r="S24" s="7" t="s">
        <v>104</v>
      </c>
      <c r="T24" s="11">
        <v>339910</v>
      </c>
      <c r="AM24" s="16" t="s">
        <v>49</v>
      </c>
      <c r="AN24" s="11">
        <v>1485010.96</v>
      </c>
    </row>
    <row r="25" spans="19:40" x14ac:dyDescent="0.3">
      <c r="S25" s="7" t="s">
        <v>106</v>
      </c>
      <c r="T25" s="11">
        <v>1115385</v>
      </c>
      <c r="AM25" s="16" t="s">
        <v>44</v>
      </c>
      <c r="AN25" s="11">
        <v>1266488.1699999997</v>
      </c>
    </row>
    <row r="26" spans="19:40" x14ac:dyDescent="0.3">
      <c r="S26" s="7" t="s">
        <v>108</v>
      </c>
      <c r="T26" s="11">
        <v>1071283.75</v>
      </c>
      <c r="AM26" s="16" t="s">
        <v>25</v>
      </c>
      <c r="AN26" s="11">
        <v>993297.7649999999</v>
      </c>
    </row>
    <row r="27" spans="19:40" x14ac:dyDescent="0.3">
      <c r="S27" s="7" t="s">
        <v>111</v>
      </c>
      <c r="T27" s="11">
        <v>108600.77999999998</v>
      </c>
      <c r="AM27" s="16" t="s">
        <v>90</v>
      </c>
      <c r="AN27" s="11">
        <v>502491.80999999982</v>
      </c>
    </row>
    <row r="28" spans="19:40" x14ac:dyDescent="0.3">
      <c r="S28" s="7" t="s">
        <v>113</v>
      </c>
      <c r="T28" s="11">
        <v>221537.39999999997</v>
      </c>
      <c r="AM28" s="16" t="s">
        <v>76</v>
      </c>
      <c r="AN28" s="11">
        <v>1271140.2900000003</v>
      </c>
    </row>
    <row r="29" spans="19:40" x14ac:dyDescent="0.3">
      <c r="S29" s="7" t="s">
        <v>115</v>
      </c>
      <c r="T29" s="11">
        <v>2864956.6399999992</v>
      </c>
      <c r="AM29" s="16" t="s">
        <v>80</v>
      </c>
      <c r="AN29" s="11">
        <v>1248784.1150000002</v>
      </c>
    </row>
    <row r="30" spans="19:40" x14ac:dyDescent="0.3">
      <c r="S30" s="7" t="s">
        <v>117</v>
      </c>
      <c r="T30" s="11">
        <v>2838468.32</v>
      </c>
      <c r="AM30" s="7" t="s">
        <v>323</v>
      </c>
      <c r="AN30" s="11"/>
    </row>
    <row r="31" spans="19:40" x14ac:dyDescent="0.3">
      <c r="S31" s="7" t="s">
        <v>119</v>
      </c>
      <c r="T31" s="11">
        <v>437547.5</v>
      </c>
      <c r="AM31" s="16" t="s">
        <v>323</v>
      </c>
      <c r="AN31" s="11"/>
    </row>
    <row r="32" spans="19:40" x14ac:dyDescent="0.3">
      <c r="S32" s="7" t="s">
        <v>121</v>
      </c>
      <c r="T32" s="11">
        <v>672087.5</v>
      </c>
    </row>
    <row r="33" spans="19:20" x14ac:dyDescent="0.3">
      <c r="S33" s="7" t="s">
        <v>123</v>
      </c>
      <c r="T33" s="11">
        <v>606321.43999999994</v>
      </c>
    </row>
    <row r="34" spans="19:20" x14ac:dyDescent="0.3">
      <c r="S34" s="7" t="s">
        <v>125</v>
      </c>
      <c r="T34" s="11">
        <v>1081665</v>
      </c>
    </row>
    <row r="35" spans="19:20" x14ac:dyDescent="0.3">
      <c r="S35" s="7" t="s">
        <v>127</v>
      </c>
      <c r="T35" s="11">
        <v>1927678.02</v>
      </c>
    </row>
    <row r="36" spans="19:20" x14ac:dyDescent="0.3">
      <c r="S36" s="7" t="s">
        <v>129</v>
      </c>
      <c r="T36" s="11">
        <v>1798286.2200000002</v>
      </c>
    </row>
    <row r="37" spans="19:20" x14ac:dyDescent="0.3">
      <c r="S37" s="7" t="s">
        <v>131</v>
      </c>
      <c r="T37" s="11">
        <v>2179576.75</v>
      </c>
    </row>
    <row r="38" spans="19:20" x14ac:dyDescent="0.3">
      <c r="S38" s="7" t="s">
        <v>133</v>
      </c>
      <c r="T38" s="11">
        <v>110610.24000000001</v>
      </c>
    </row>
    <row r="39" spans="19:20" x14ac:dyDescent="0.3">
      <c r="S39" s="7" t="s">
        <v>135</v>
      </c>
      <c r="T39" s="11">
        <v>1791079.27</v>
      </c>
    </row>
    <row r="40" spans="19:20" x14ac:dyDescent="0.3">
      <c r="S40" s="7" t="s">
        <v>137</v>
      </c>
      <c r="T40" s="11">
        <v>112689.45</v>
      </c>
    </row>
    <row r="41" spans="19:20" x14ac:dyDescent="0.3">
      <c r="S41" s="7" t="s">
        <v>139</v>
      </c>
      <c r="T41" s="11">
        <v>62874</v>
      </c>
    </row>
    <row r="42" spans="19:20" x14ac:dyDescent="0.3">
      <c r="S42" s="7" t="s">
        <v>141</v>
      </c>
      <c r="T42" s="11">
        <v>3567885.44</v>
      </c>
    </row>
    <row r="43" spans="19:20" x14ac:dyDescent="0.3">
      <c r="S43" s="7" t="s">
        <v>143</v>
      </c>
      <c r="T43" s="11">
        <v>661621.64999999991</v>
      </c>
    </row>
    <row r="44" spans="19:20" x14ac:dyDescent="0.3">
      <c r="S44" s="7" t="s">
        <v>145</v>
      </c>
      <c r="T44" s="11">
        <v>1332156.6499999999</v>
      </c>
    </row>
    <row r="45" spans="19:20" x14ac:dyDescent="0.3">
      <c r="S45" s="7" t="s">
        <v>147</v>
      </c>
      <c r="T45" s="11">
        <v>829859.91</v>
      </c>
    </row>
    <row r="46" spans="19:20" x14ac:dyDescent="0.3">
      <c r="S46" s="7" t="s">
        <v>149</v>
      </c>
      <c r="T46" s="11">
        <v>134240.4</v>
      </c>
    </row>
    <row r="47" spans="19:20" x14ac:dyDescent="0.3">
      <c r="S47" s="7" t="s">
        <v>152</v>
      </c>
      <c r="T47" s="11">
        <v>30455.1</v>
      </c>
    </row>
    <row r="48" spans="19:20" x14ac:dyDescent="0.3">
      <c r="S48" s="7" t="s">
        <v>154</v>
      </c>
      <c r="T48" s="11">
        <v>95234.324999999997</v>
      </c>
    </row>
    <row r="49" spans="19:20" x14ac:dyDescent="0.3">
      <c r="S49" s="7" t="s">
        <v>156</v>
      </c>
      <c r="T49" s="11">
        <v>2579791.79</v>
      </c>
    </row>
    <row r="50" spans="19:20" x14ac:dyDescent="0.3">
      <c r="S50" s="7" t="s">
        <v>159</v>
      </c>
      <c r="T50" s="11">
        <v>880929.39999999991</v>
      </c>
    </row>
    <row r="51" spans="19:20" x14ac:dyDescent="0.3">
      <c r="S51" s="7" t="s">
        <v>161</v>
      </c>
      <c r="T51" s="11">
        <v>664684.34</v>
      </c>
    </row>
    <row r="52" spans="19:20" x14ac:dyDescent="0.3">
      <c r="S52" s="7" t="s">
        <v>163</v>
      </c>
      <c r="T52" s="11">
        <v>740130</v>
      </c>
    </row>
    <row r="53" spans="19:20" x14ac:dyDescent="0.3">
      <c r="S53" s="7" t="s">
        <v>165</v>
      </c>
      <c r="T53" s="11">
        <v>1250380</v>
      </c>
    </row>
    <row r="54" spans="19:20" x14ac:dyDescent="0.3">
      <c r="S54" s="7" t="s">
        <v>167</v>
      </c>
      <c r="T54" s="11">
        <v>2532864.6800000002</v>
      </c>
    </row>
    <row r="55" spans="19:20" x14ac:dyDescent="0.3">
      <c r="S55" s="7" t="s">
        <v>169</v>
      </c>
      <c r="T55" s="11">
        <v>379543.75</v>
      </c>
    </row>
    <row r="56" spans="19:20" x14ac:dyDescent="0.3">
      <c r="S56" s="7" t="s">
        <v>171</v>
      </c>
      <c r="T56" s="11">
        <v>2332438.17</v>
      </c>
    </row>
    <row r="57" spans="19:20" x14ac:dyDescent="0.3">
      <c r="S57" s="7" t="s">
        <v>173</v>
      </c>
      <c r="T57" s="11">
        <v>667982.24999999988</v>
      </c>
    </row>
    <row r="58" spans="19:20" x14ac:dyDescent="0.3">
      <c r="S58" s="7" t="s">
        <v>175</v>
      </c>
      <c r="T58" s="11">
        <v>1803191.71</v>
      </c>
    </row>
    <row r="59" spans="19:20" x14ac:dyDescent="0.3">
      <c r="S59" s="7" t="s">
        <v>177</v>
      </c>
      <c r="T59" s="11">
        <v>757341.02999999991</v>
      </c>
    </row>
    <row r="60" spans="19:20" x14ac:dyDescent="0.3">
      <c r="S60" s="7" t="s">
        <v>179</v>
      </c>
      <c r="T60" s="11">
        <v>513497.5</v>
      </c>
    </row>
    <row r="61" spans="19:20" x14ac:dyDescent="0.3">
      <c r="S61" s="7" t="s">
        <v>181</v>
      </c>
      <c r="T61" s="11">
        <v>1140656.7100000002</v>
      </c>
    </row>
    <row r="62" spans="19:20" x14ac:dyDescent="0.3">
      <c r="S62" s="7" t="s">
        <v>183</v>
      </c>
      <c r="T62" s="11">
        <v>165020.04</v>
      </c>
    </row>
    <row r="63" spans="19:20" x14ac:dyDescent="0.3">
      <c r="S63" s="7" t="s">
        <v>184</v>
      </c>
      <c r="T63" s="11">
        <v>1144029</v>
      </c>
    </row>
    <row r="64" spans="19:20" x14ac:dyDescent="0.3">
      <c r="S64" s="7" t="s">
        <v>186</v>
      </c>
      <c r="T64" s="11">
        <v>1257183</v>
      </c>
    </row>
    <row r="65" spans="19:20" x14ac:dyDescent="0.3">
      <c r="S65" s="7" t="s">
        <v>188</v>
      </c>
      <c r="T65" s="11">
        <v>2876940</v>
      </c>
    </row>
    <row r="66" spans="19:20" x14ac:dyDescent="0.3">
      <c r="S66" s="7" t="s">
        <v>190</v>
      </c>
      <c r="T66" s="11">
        <v>1056492.98</v>
      </c>
    </row>
    <row r="67" spans="19:20" x14ac:dyDescent="0.3">
      <c r="S67" s="7" t="s">
        <v>192</v>
      </c>
      <c r="T67" s="11">
        <v>2686041.5</v>
      </c>
    </row>
    <row r="68" spans="19:20" x14ac:dyDescent="0.3">
      <c r="S68" s="7" t="s">
        <v>194</v>
      </c>
      <c r="T68" s="11">
        <v>1713425.85</v>
      </c>
    </row>
    <row r="69" spans="19:20" x14ac:dyDescent="0.3">
      <c r="S69" s="7" t="s">
        <v>196</v>
      </c>
      <c r="T69" s="11">
        <v>97240.560000000012</v>
      </c>
    </row>
    <row r="70" spans="19:20" x14ac:dyDescent="0.3">
      <c r="S70" s="7" t="s">
        <v>198</v>
      </c>
      <c r="T70" s="11">
        <v>497477.5</v>
      </c>
    </row>
    <row r="71" spans="19:20" x14ac:dyDescent="0.3">
      <c r="S71" s="7" t="s">
        <v>200</v>
      </c>
      <c r="T71" s="11">
        <v>1998627</v>
      </c>
    </row>
    <row r="72" spans="19:20" x14ac:dyDescent="0.3">
      <c r="S72" s="7" t="s">
        <v>201</v>
      </c>
      <c r="T72" s="11">
        <v>2326353</v>
      </c>
    </row>
    <row r="73" spans="19:20" x14ac:dyDescent="0.3">
      <c r="S73" s="7" t="s">
        <v>203</v>
      </c>
      <c r="T73" s="11">
        <v>53551.799999999996</v>
      </c>
    </row>
    <row r="74" spans="19:20" x14ac:dyDescent="0.3">
      <c r="S74" s="7" t="s">
        <v>205</v>
      </c>
      <c r="T74" s="11">
        <v>1959650.4900000002</v>
      </c>
    </row>
    <row r="75" spans="19:20" x14ac:dyDescent="0.3">
      <c r="S75" s="7" t="s">
        <v>207</v>
      </c>
      <c r="T75" s="11">
        <v>1273906.25</v>
      </c>
    </row>
    <row r="76" spans="19:20" x14ac:dyDescent="0.3">
      <c r="S76" s="7" t="s">
        <v>209</v>
      </c>
      <c r="T76" s="11">
        <v>1392190.5</v>
      </c>
    </row>
    <row r="77" spans="19:20" x14ac:dyDescent="0.3">
      <c r="S77" s="7" t="s">
        <v>211</v>
      </c>
      <c r="T77" s="11">
        <v>3095841</v>
      </c>
    </row>
    <row r="78" spans="19:20" x14ac:dyDescent="0.3">
      <c r="S78" s="7" t="s">
        <v>213</v>
      </c>
      <c r="T78" s="11">
        <v>32262.6</v>
      </c>
    </row>
    <row r="79" spans="19:20" x14ac:dyDescent="0.3">
      <c r="S79" s="7" t="s">
        <v>215</v>
      </c>
      <c r="T79" s="11">
        <v>18460.32</v>
      </c>
    </row>
    <row r="80" spans="19:20" x14ac:dyDescent="0.3">
      <c r="S80" s="7" t="s">
        <v>217</v>
      </c>
      <c r="T80" s="11">
        <v>1908693</v>
      </c>
    </row>
    <row r="81" spans="19:20" x14ac:dyDescent="0.3">
      <c r="S81" s="7" t="s">
        <v>219</v>
      </c>
      <c r="T81" s="11">
        <v>367282.5</v>
      </c>
    </row>
    <row r="82" spans="19:20" x14ac:dyDescent="0.3">
      <c r="S82" s="7" t="s">
        <v>220</v>
      </c>
      <c r="T82" s="11">
        <v>1208622</v>
      </c>
    </row>
    <row r="83" spans="19:20" x14ac:dyDescent="0.3">
      <c r="S83" s="7" t="s">
        <v>221</v>
      </c>
      <c r="T83" s="11">
        <v>72292.37999999999</v>
      </c>
    </row>
    <row r="84" spans="19:20" x14ac:dyDescent="0.3">
      <c r="S84" s="7" t="s">
        <v>223</v>
      </c>
      <c r="T84" s="11">
        <v>23052.3</v>
      </c>
    </row>
    <row r="85" spans="19:20" x14ac:dyDescent="0.3">
      <c r="S85" s="7" t="s">
        <v>225</v>
      </c>
      <c r="T85" s="11">
        <v>43259.28</v>
      </c>
    </row>
    <row r="86" spans="19:20" x14ac:dyDescent="0.3">
      <c r="S86" s="7" t="s">
        <v>227</v>
      </c>
      <c r="T86" s="11">
        <v>48904.92</v>
      </c>
    </row>
    <row r="87" spans="19:20" x14ac:dyDescent="0.3">
      <c r="S87" s="7" t="s">
        <v>230</v>
      </c>
      <c r="T87" s="11">
        <v>1187520.625</v>
      </c>
    </row>
    <row r="88" spans="19:20" x14ac:dyDescent="0.3">
      <c r="S88" s="7" t="s">
        <v>232</v>
      </c>
      <c r="T88" s="11">
        <v>2293218</v>
      </c>
    </row>
    <row r="89" spans="19:20" x14ac:dyDescent="0.3">
      <c r="S89" s="7" t="s">
        <v>233</v>
      </c>
      <c r="T89" s="11">
        <v>129816.45</v>
      </c>
    </row>
    <row r="90" spans="19:20" x14ac:dyDescent="0.3">
      <c r="S90" s="7" t="s">
        <v>234</v>
      </c>
      <c r="T90" s="11">
        <v>65787.12</v>
      </c>
    </row>
    <row r="91" spans="19:20" x14ac:dyDescent="0.3">
      <c r="S91" s="7" t="s">
        <v>236</v>
      </c>
      <c r="T91" s="11">
        <v>33035.64</v>
      </c>
    </row>
    <row r="92" spans="19:20" x14ac:dyDescent="0.3">
      <c r="S92" s="7" t="s">
        <v>238</v>
      </c>
      <c r="T92" s="11">
        <v>126091.20000000001</v>
      </c>
    </row>
    <row r="93" spans="19:20" x14ac:dyDescent="0.3">
      <c r="S93" s="7" t="s">
        <v>240</v>
      </c>
      <c r="T93" s="11">
        <v>88729.95</v>
      </c>
    </row>
    <row r="94" spans="19:20" x14ac:dyDescent="0.3">
      <c r="S94" s="7" t="s">
        <v>242</v>
      </c>
      <c r="T94" s="11">
        <v>234233.75</v>
      </c>
    </row>
    <row r="95" spans="19:20" x14ac:dyDescent="0.3">
      <c r="S95" s="7" t="s">
        <v>244</v>
      </c>
      <c r="T95" s="11">
        <v>1440996.09</v>
      </c>
    </row>
    <row r="96" spans="19:20" x14ac:dyDescent="0.3">
      <c r="S96" s="7" t="s">
        <v>245</v>
      </c>
      <c r="T96" s="11">
        <v>356716.25</v>
      </c>
    </row>
    <row r="97" spans="19:20" x14ac:dyDescent="0.3">
      <c r="S97" s="7" t="s">
        <v>247</v>
      </c>
      <c r="T97" s="11">
        <v>67177.56</v>
      </c>
    </row>
    <row r="98" spans="19:20" x14ac:dyDescent="0.3">
      <c r="S98" s="7" t="s">
        <v>249</v>
      </c>
      <c r="T98" s="11">
        <v>46264.5</v>
      </c>
    </row>
    <row r="99" spans="19:20" x14ac:dyDescent="0.3">
      <c r="S99" s="7" t="s">
        <v>251</v>
      </c>
      <c r="T99" s="11">
        <v>855165</v>
      </c>
    </row>
    <row r="100" spans="19:20" x14ac:dyDescent="0.3">
      <c r="S100" s="7" t="s">
        <v>253</v>
      </c>
      <c r="T100" s="11">
        <v>51318.96</v>
      </c>
    </row>
    <row r="101" spans="19:20" x14ac:dyDescent="0.3">
      <c r="S101" s="7" t="s">
        <v>254</v>
      </c>
      <c r="T101" s="11">
        <v>1122655.79</v>
      </c>
    </row>
    <row r="102" spans="19:20" x14ac:dyDescent="0.3">
      <c r="S102" s="7" t="s">
        <v>255</v>
      </c>
      <c r="T102" s="11">
        <v>717517.5</v>
      </c>
    </row>
    <row r="103" spans="19:20" x14ac:dyDescent="0.3">
      <c r="S103" s="7" t="s">
        <v>256</v>
      </c>
      <c r="T103" s="11">
        <v>1105027.5</v>
      </c>
    </row>
    <row r="104" spans="19:20" x14ac:dyDescent="0.3">
      <c r="S104" s="7" t="s">
        <v>257</v>
      </c>
      <c r="T104" s="11">
        <v>1010538</v>
      </c>
    </row>
    <row r="105" spans="19:20" x14ac:dyDescent="0.3">
      <c r="S105" s="7" t="s">
        <v>259</v>
      </c>
      <c r="T105" s="11">
        <v>44741.024999999994</v>
      </c>
    </row>
    <row r="106" spans="19:20" x14ac:dyDescent="0.3">
      <c r="S106" s="7" t="s">
        <v>261</v>
      </c>
      <c r="T106" s="11">
        <v>52918.95</v>
      </c>
    </row>
    <row r="107" spans="19:20" x14ac:dyDescent="0.3">
      <c r="S107" s="7" t="s">
        <v>263</v>
      </c>
      <c r="T107" s="11">
        <v>1104828.75</v>
      </c>
    </row>
    <row r="108" spans="19:20" x14ac:dyDescent="0.3">
      <c r="S108" s="7" t="s">
        <v>264</v>
      </c>
      <c r="T108" s="11">
        <v>39432</v>
      </c>
    </row>
    <row r="109" spans="19:20" x14ac:dyDescent="0.3">
      <c r="S109" s="7" t="s">
        <v>265</v>
      </c>
      <c r="T109" s="11">
        <v>32837.699999999997</v>
      </c>
    </row>
    <row r="110" spans="19:20" x14ac:dyDescent="0.3">
      <c r="S110" s="7" t="s">
        <v>267</v>
      </c>
      <c r="T110" s="11">
        <v>76821.75</v>
      </c>
    </row>
    <row r="111" spans="19:20" x14ac:dyDescent="0.3">
      <c r="S111" s="7" t="s">
        <v>268</v>
      </c>
      <c r="T111" s="11">
        <v>23626.799999999999</v>
      </c>
    </row>
    <row r="112" spans="19:20" x14ac:dyDescent="0.3">
      <c r="S112" s="7" t="s">
        <v>269</v>
      </c>
      <c r="T112" s="11">
        <v>55561.32</v>
      </c>
    </row>
    <row r="113" spans="19:20" x14ac:dyDescent="0.3">
      <c r="S113" s="7" t="s">
        <v>270</v>
      </c>
      <c r="T113" s="11">
        <v>45238.8</v>
      </c>
    </row>
    <row r="114" spans="19:20" x14ac:dyDescent="0.3">
      <c r="S114" s="7" t="s">
        <v>271</v>
      </c>
      <c r="T114" s="11">
        <v>127970.24999999999</v>
      </c>
    </row>
    <row r="115" spans="19:20" x14ac:dyDescent="0.3">
      <c r="S115" s="7" t="s">
        <v>272</v>
      </c>
      <c r="T115" s="11">
        <v>18161.400000000001</v>
      </c>
    </row>
    <row r="116" spans="19:20" x14ac:dyDescent="0.3">
      <c r="S116" s="7" t="s">
        <v>273</v>
      </c>
      <c r="T116" s="11">
        <v>60088.68</v>
      </c>
    </row>
    <row r="117" spans="19:20" x14ac:dyDescent="0.3">
      <c r="S117" s="7" t="s">
        <v>274</v>
      </c>
      <c r="T117" s="11">
        <v>865668.75</v>
      </c>
    </row>
    <row r="118" spans="19:20" x14ac:dyDescent="0.3">
      <c r="S118" s="7" t="s">
        <v>275</v>
      </c>
      <c r="T118" s="11">
        <v>2908284</v>
      </c>
    </row>
    <row r="119" spans="19:20" x14ac:dyDescent="0.3">
      <c r="S119" s="7" t="s">
        <v>276</v>
      </c>
      <c r="T119" s="11">
        <v>352536.25</v>
      </c>
    </row>
    <row r="120" spans="19:20" x14ac:dyDescent="0.3">
      <c r="S120" s="7" t="s">
        <v>277</v>
      </c>
      <c r="T120" s="11">
        <v>313211.25</v>
      </c>
    </row>
    <row r="121" spans="19:20" x14ac:dyDescent="0.3">
      <c r="S121" s="7" t="s">
        <v>278</v>
      </c>
      <c r="T121" s="11">
        <v>44145.36</v>
      </c>
    </row>
    <row r="122" spans="19:20" x14ac:dyDescent="0.3">
      <c r="S122" s="7" t="s">
        <v>279</v>
      </c>
      <c r="T122" s="11">
        <v>68634.720000000001</v>
      </c>
    </row>
    <row r="123" spans="19:20" x14ac:dyDescent="0.3">
      <c r="S123" s="7" t="s">
        <v>280</v>
      </c>
      <c r="T123" s="11">
        <v>1464775.5</v>
      </c>
    </row>
    <row r="124" spans="19:20" x14ac:dyDescent="0.3">
      <c r="S124" s="7" t="s">
        <v>281</v>
      </c>
      <c r="T124" s="11">
        <v>965142.5</v>
      </c>
    </row>
    <row r="125" spans="19:20" x14ac:dyDescent="0.3">
      <c r="S125" s="7" t="s">
        <v>282</v>
      </c>
      <c r="T125" s="11">
        <v>33886.44</v>
      </c>
    </row>
    <row r="126" spans="19:20" x14ac:dyDescent="0.3">
      <c r="S126" s="7" t="s">
        <v>283</v>
      </c>
      <c r="T126" s="11">
        <v>28434</v>
      </c>
    </row>
    <row r="127" spans="19:20" x14ac:dyDescent="0.3">
      <c r="S127" s="7" t="s">
        <v>284</v>
      </c>
      <c r="T127" s="11">
        <v>280848.75</v>
      </c>
    </row>
    <row r="128" spans="19:20" x14ac:dyDescent="0.3">
      <c r="S128" s="7" t="s">
        <v>285</v>
      </c>
      <c r="T128" s="11">
        <v>432396</v>
      </c>
    </row>
    <row r="129" spans="19:20" x14ac:dyDescent="0.3">
      <c r="S129" s="7" t="s">
        <v>286</v>
      </c>
      <c r="T129" s="11">
        <v>1317144</v>
      </c>
    </row>
    <row r="130" spans="19:20" x14ac:dyDescent="0.3">
      <c r="S130" s="7" t="s">
        <v>287</v>
      </c>
      <c r="T130" s="11">
        <v>792408</v>
      </c>
    </row>
    <row r="131" spans="19:20" x14ac:dyDescent="0.3">
      <c r="S131" s="7" t="s">
        <v>288</v>
      </c>
      <c r="T131" s="11">
        <v>48264.36</v>
      </c>
    </row>
    <row r="132" spans="19:20" x14ac:dyDescent="0.3">
      <c r="S132" s="7" t="s">
        <v>289</v>
      </c>
      <c r="T132" s="11">
        <v>249012.5</v>
      </c>
    </row>
    <row r="133" spans="19:20" x14ac:dyDescent="0.3">
      <c r="S133" s="7" t="s">
        <v>290</v>
      </c>
      <c r="T133" s="11">
        <v>57994.8</v>
      </c>
    </row>
    <row r="134" spans="19:20" x14ac:dyDescent="0.3">
      <c r="S134" s="7" t="s">
        <v>291</v>
      </c>
      <c r="T134" s="11">
        <v>26199.599999999999</v>
      </c>
    </row>
    <row r="135" spans="19:20" x14ac:dyDescent="0.3">
      <c r="S135" s="7" t="s">
        <v>292</v>
      </c>
      <c r="T135" s="11">
        <v>34315.32</v>
      </c>
    </row>
    <row r="136" spans="19:20" x14ac:dyDescent="0.3">
      <c r="S136" s="7" t="s">
        <v>293</v>
      </c>
      <c r="T136" s="11">
        <v>543015</v>
      </c>
    </row>
    <row r="137" spans="19:20" x14ac:dyDescent="0.3">
      <c r="S137" s="7" t="s">
        <v>294</v>
      </c>
      <c r="T137" s="11">
        <v>18573.75</v>
      </c>
    </row>
    <row r="138" spans="19:20" x14ac:dyDescent="0.3">
      <c r="S138" s="7" t="s">
        <v>295</v>
      </c>
      <c r="T138" s="11">
        <v>62122.35</v>
      </c>
    </row>
    <row r="139" spans="19:20" x14ac:dyDescent="0.3">
      <c r="S139" s="7" t="s">
        <v>296</v>
      </c>
      <c r="T139" s="11">
        <v>60523.65</v>
      </c>
    </row>
    <row r="140" spans="19:20" x14ac:dyDescent="0.3">
      <c r="S140" s="7" t="s">
        <v>297</v>
      </c>
      <c r="T140" s="11">
        <v>392952.5</v>
      </c>
    </row>
    <row r="141" spans="19:20" x14ac:dyDescent="0.3">
      <c r="S141" s="7" t="s">
        <v>298</v>
      </c>
      <c r="T141" s="11">
        <v>49756.649999999994</v>
      </c>
    </row>
    <row r="142" spans="19:20" x14ac:dyDescent="0.3">
      <c r="S142" s="7" t="s">
        <v>299</v>
      </c>
      <c r="T142" s="11">
        <v>22731.300000000003</v>
      </c>
    </row>
    <row r="143" spans="19:20" x14ac:dyDescent="0.3">
      <c r="S143" s="7" t="s">
        <v>300</v>
      </c>
      <c r="T143" s="11">
        <v>733491</v>
      </c>
    </row>
    <row r="144" spans="19:20" x14ac:dyDescent="0.3">
      <c r="S144" s="7" t="s">
        <v>301</v>
      </c>
      <c r="T144" s="11">
        <v>58479.66</v>
      </c>
    </row>
    <row r="145" spans="19:20" x14ac:dyDescent="0.3">
      <c r="S145" s="7" t="s">
        <v>302</v>
      </c>
      <c r="T145" s="11">
        <v>371647.5</v>
      </c>
    </row>
    <row r="146" spans="19:20" x14ac:dyDescent="0.3">
      <c r="S146" s="7" t="s">
        <v>303</v>
      </c>
      <c r="T146" s="11">
        <v>1190898</v>
      </c>
    </row>
    <row r="147" spans="19:20" x14ac:dyDescent="0.3">
      <c r="S147" s="7" t="s">
        <v>304</v>
      </c>
      <c r="T147" s="11">
        <v>62485.8</v>
      </c>
    </row>
    <row r="148" spans="19:20" x14ac:dyDescent="0.3">
      <c r="S148" s="7" t="s">
        <v>305</v>
      </c>
      <c r="T148" s="11">
        <v>684630</v>
      </c>
    </row>
    <row r="149" spans="19:20" x14ac:dyDescent="0.3">
      <c r="S149" s="7" t="s">
        <v>306</v>
      </c>
      <c r="T149" s="11">
        <v>39780.720000000001</v>
      </c>
    </row>
    <row r="150" spans="19:20" x14ac:dyDescent="0.3">
      <c r="S150" s="7" t="s">
        <v>307</v>
      </c>
      <c r="T150" s="11">
        <v>370867.5</v>
      </c>
    </row>
    <row r="151" spans="19:20" x14ac:dyDescent="0.3">
      <c r="S151" s="7" t="s">
        <v>308</v>
      </c>
      <c r="T151" s="11">
        <v>861435</v>
      </c>
    </row>
    <row r="152" spans="19:20" x14ac:dyDescent="0.3">
      <c r="S152" s="7" t="s">
        <v>309</v>
      </c>
      <c r="T152" s="11">
        <v>88198.875</v>
      </c>
    </row>
    <row r="153" spans="19:20" x14ac:dyDescent="0.3">
      <c r="S153" s="7" t="s">
        <v>323</v>
      </c>
      <c r="T153" s="11"/>
    </row>
    <row r="154" spans="19:20" x14ac:dyDescent="0.3">
      <c r="T1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58CDF-EED0-423C-81D0-9D78981E05DD}">
  <dimension ref="A1"/>
  <sheetViews>
    <sheetView showGridLines="0" tabSelected="1" topLeftCell="A3" zoomScale="59" workbookViewId="0">
      <selection activeCell="AH25" sqref="AH25"/>
    </sheetView>
  </sheetViews>
  <sheetFormatPr defaultRowHeight="14.4" x14ac:dyDescent="0.3"/>
  <cols>
    <col min="1" max="16384" width="8.88671875" style="18"/>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Scroll Bar 2">
              <controlPr defaultSize="0" autoPict="0">
                <anchor moveWithCells="1">
                  <from>
                    <xdr:col>16</xdr:col>
                    <xdr:colOff>571500</xdr:colOff>
                    <xdr:row>22</xdr:row>
                    <xdr:rowOff>167640</xdr:rowOff>
                  </from>
                  <to>
                    <xdr:col>17</xdr:col>
                    <xdr:colOff>373380</xdr:colOff>
                    <xdr:row>34</xdr:row>
                    <xdr:rowOff>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E419B-ACCE-4F79-814D-9A9C0A4D991F}">
  <dimension ref="B2:H15"/>
  <sheetViews>
    <sheetView workbookViewId="0">
      <selection activeCell="J11" sqref="J11"/>
    </sheetView>
  </sheetViews>
  <sheetFormatPr defaultRowHeight="14.4" x14ac:dyDescent="0.3"/>
  <cols>
    <col min="2" max="2" width="12.5546875" bestFit="1" customWidth="1"/>
    <col min="3" max="3" width="6.88671875" bestFit="1" customWidth="1"/>
    <col min="4" max="4" width="11.21875" bestFit="1" customWidth="1"/>
    <col min="6" max="6" width="15.77734375" customWidth="1"/>
    <col min="8" max="8" width="16" customWidth="1"/>
  </cols>
  <sheetData>
    <row r="2" spans="2:8" x14ac:dyDescent="0.3">
      <c r="B2" s="6" t="s">
        <v>310</v>
      </c>
    </row>
    <row r="3" spans="2:8" x14ac:dyDescent="0.3">
      <c r="B3" s="6" t="s">
        <v>19</v>
      </c>
      <c r="C3" s="6" t="s">
        <v>17</v>
      </c>
      <c r="D3" t="s">
        <v>319</v>
      </c>
      <c r="F3" s="12" t="s">
        <v>19</v>
      </c>
      <c r="G3" s="12" t="s">
        <v>17</v>
      </c>
      <c r="H3" s="12" t="s">
        <v>320</v>
      </c>
    </row>
    <row r="4" spans="2:8" x14ac:dyDescent="0.3">
      <c r="B4" t="s">
        <v>97</v>
      </c>
      <c r="C4">
        <v>2021</v>
      </c>
      <c r="D4" s="11">
        <v>3519132.5300000003</v>
      </c>
      <c r="F4" s="15" t="s">
        <v>97</v>
      </c>
      <c r="G4" t="s">
        <v>322</v>
      </c>
      <c r="H4" s="11">
        <v>3519132.5300000003</v>
      </c>
    </row>
    <row r="5" spans="2:8" hidden="1" x14ac:dyDescent="0.3">
      <c r="B5" t="s">
        <v>97</v>
      </c>
      <c r="C5">
        <v>2022</v>
      </c>
      <c r="D5" s="11">
        <v>14227983.529999997</v>
      </c>
      <c r="F5" s="17" t="s">
        <v>97</v>
      </c>
      <c r="G5" t="s">
        <v>321</v>
      </c>
      <c r="H5" s="11">
        <v>14227983.529999997</v>
      </c>
    </row>
    <row r="6" spans="2:8" x14ac:dyDescent="0.3">
      <c r="B6" t="s">
        <v>70</v>
      </c>
      <c r="C6">
        <v>2021</v>
      </c>
      <c r="D6" s="11">
        <v>1406865.86</v>
      </c>
      <c r="F6" s="15" t="s">
        <v>70</v>
      </c>
      <c r="G6" t="s">
        <v>322</v>
      </c>
      <c r="H6" s="11">
        <v>1406865.86</v>
      </c>
    </row>
    <row r="7" spans="2:8" hidden="1" x14ac:dyDescent="0.3">
      <c r="B7" t="s">
        <v>70</v>
      </c>
      <c r="C7">
        <v>2022</v>
      </c>
      <c r="D7" s="11">
        <v>12408442.025000002</v>
      </c>
      <c r="F7" s="17" t="s">
        <v>70</v>
      </c>
      <c r="G7" t="s">
        <v>321</v>
      </c>
      <c r="H7" s="11">
        <v>12408442.025000002</v>
      </c>
    </row>
    <row r="8" spans="2:8" x14ac:dyDescent="0.3">
      <c r="B8" t="s">
        <v>28</v>
      </c>
      <c r="C8">
        <v>2021</v>
      </c>
      <c r="D8" s="11">
        <v>3975783.0400000005</v>
      </c>
      <c r="F8" s="15" t="s">
        <v>28</v>
      </c>
      <c r="G8" t="s">
        <v>322</v>
      </c>
      <c r="H8" s="11">
        <v>3975783.0400000005</v>
      </c>
    </row>
    <row r="9" spans="2:8" hidden="1" x14ac:dyDescent="0.3">
      <c r="B9" t="s">
        <v>28</v>
      </c>
      <c r="C9">
        <v>2022</v>
      </c>
      <c r="D9" s="11">
        <v>11415018.839999996</v>
      </c>
      <c r="F9" s="17" t="s">
        <v>28</v>
      </c>
      <c r="G9" t="s">
        <v>321</v>
      </c>
      <c r="H9" s="11">
        <v>11415018.839999996</v>
      </c>
    </row>
    <row r="10" spans="2:8" x14ac:dyDescent="0.3">
      <c r="B10" t="s">
        <v>36</v>
      </c>
      <c r="C10">
        <v>2021</v>
      </c>
      <c r="D10" s="11">
        <v>5914747.0900000008</v>
      </c>
      <c r="F10" s="15" t="s">
        <v>36</v>
      </c>
      <c r="G10" t="s">
        <v>322</v>
      </c>
      <c r="H10" s="11">
        <v>5914747.0900000008</v>
      </c>
    </row>
    <row r="11" spans="2:8" hidden="1" x14ac:dyDescent="0.3">
      <c r="B11" t="s">
        <v>36</v>
      </c>
      <c r="C11">
        <v>2022</v>
      </c>
      <c r="D11" s="11">
        <v>27096396.860000007</v>
      </c>
      <c r="F11" s="17" t="s">
        <v>36</v>
      </c>
      <c r="G11" t="s">
        <v>321</v>
      </c>
      <c r="H11" s="11">
        <v>27096396.860000007</v>
      </c>
    </row>
    <row r="12" spans="2:8" x14ac:dyDescent="0.3">
      <c r="B12" t="s">
        <v>58</v>
      </c>
      <c r="C12">
        <v>2021</v>
      </c>
      <c r="D12" s="11">
        <v>6197299.7599999998</v>
      </c>
      <c r="F12" s="15" t="s">
        <v>58</v>
      </c>
      <c r="G12" t="s">
        <v>322</v>
      </c>
      <c r="H12" s="11">
        <v>6197299.7599999998</v>
      </c>
    </row>
    <row r="13" spans="2:8" hidden="1" x14ac:dyDescent="0.3">
      <c r="B13" t="s">
        <v>58</v>
      </c>
      <c r="C13">
        <v>2022</v>
      </c>
      <c r="D13" s="11">
        <v>12052759.705</v>
      </c>
      <c r="F13" s="17" t="s">
        <v>58</v>
      </c>
      <c r="G13" t="s">
        <v>321</v>
      </c>
      <c r="H13" s="11">
        <v>12052759.705</v>
      </c>
    </row>
    <row r="14" spans="2:8" x14ac:dyDescent="0.3">
      <c r="B14" t="s">
        <v>64</v>
      </c>
      <c r="C14">
        <v>2021</v>
      </c>
      <c r="D14" s="11">
        <v>5401427.2300000004</v>
      </c>
      <c r="F14" s="15" t="s">
        <v>64</v>
      </c>
      <c r="G14" t="s">
        <v>322</v>
      </c>
      <c r="H14" s="11">
        <v>5401427.2300000004</v>
      </c>
    </row>
    <row r="15" spans="2:8" hidden="1" x14ac:dyDescent="0.3">
      <c r="B15" t="s">
        <v>64</v>
      </c>
      <c r="C15">
        <v>2022</v>
      </c>
      <c r="D15" s="11">
        <v>15110493.789999997</v>
      </c>
      <c r="F15" s="17" t="s">
        <v>64</v>
      </c>
      <c r="G15" t="s">
        <v>321</v>
      </c>
      <c r="H15" s="11">
        <v>15110493.789999997</v>
      </c>
    </row>
  </sheetData>
  <phoneticPr fontId="3"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 </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sonu bhartia</cp:lastModifiedBy>
  <dcterms:created xsi:type="dcterms:W3CDTF">2024-01-17T04:19:05Z</dcterms:created>
  <dcterms:modified xsi:type="dcterms:W3CDTF">2025-06-08T05:56:26Z</dcterms:modified>
</cp:coreProperties>
</file>