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Управление качеством\Январь 2023 С282\Демо экзамен\"/>
    </mc:Choice>
  </mc:AlternateContent>
  <xr:revisionPtr revIDLastSave="0" documentId="13_ncr:1_{12A04D30-AC74-40CF-BD1E-7BACAEAF242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ГистограммаПригодность" sheetId="2" r:id="rId1"/>
    <sheet name="Лист3" sheetId="3" r:id="rId2"/>
  </sheets>
  <calcPr calcId="191029"/>
</workbook>
</file>

<file path=xl/calcChain.xml><?xml version="1.0" encoding="utf-8"?>
<calcChain xmlns="http://schemas.openxmlformats.org/spreadsheetml/2006/main">
  <c r="I50" i="2" l="1"/>
  <c r="I58" i="2"/>
  <c r="I52" i="2"/>
  <c r="E10" i="3"/>
  <c r="G20" i="3"/>
  <c r="E2" i="3"/>
  <c r="G18" i="2"/>
  <c r="H3" i="3"/>
  <c r="E4" i="3" l="1"/>
  <c r="E6" i="3" s="1"/>
  <c r="F10" i="3" s="1"/>
  <c r="H10" i="3" s="1"/>
  <c r="E3" i="3"/>
  <c r="F14" i="2"/>
  <c r="I44" i="2"/>
  <c r="D61" i="2"/>
  <c r="E11" i="3" l="1"/>
  <c r="H28" i="2"/>
  <c r="I45" i="2"/>
  <c r="I46" i="2" s="1"/>
  <c r="I43" i="2"/>
  <c r="I47" i="2" s="1"/>
  <c r="F11" i="3" l="1"/>
  <c r="E12" i="3" s="1"/>
  <c r="I51" i="2"/>
  <c r="I48" i="2"/>
  <c r="F30" i="2"/>
  <c r="F31" i="2" s="1"/>
  <c r="I13" i="2"/>
  <c r="F13" i="2"/>
  <c r="F12" i="2"/>
  <c r="F18" i="2" s="1"/>
  <c r="B12" i="2"/>
  <c r="B103" i="2"/>
  <c r="B104" i="2"/>
  <c r="B105" i="2"/>
  <c r="B106" i="2"/>
  <c r="B107" i="2"/>
  <c r="B108" i="2"/>
  <c r="B109" i="2"/>
  <c r="B110" i="2"/>
  <c r="B111" i="2"/>
  <c r="B102" i="2"/>
  <c r="B93" i="2"/>
  <c r="B94" i="2"/>
  <c r="B95" i="2"/>
  <c r="B96" i="2"/>
  <c r="B97" i="2"/>
  <c r="B98" i="2"/>
  <c r="B99" i="2"/>
  <c r="B100" i="2"/>
  <c r="B101" i="2"/>
  <c r="B92" i="2"/>
  <c r="B83" i="2"/>
  <c r="B84" i="2"/>
  <c r="B85" i="2"/>
  <c r="B86" i="2"/>
  <c r="B87" i="2"/>
  <c r="B88" i="2"/>
  <c r="B89" i="2"/>
  <c r="B90" i="2"/>
  <c r="B91" i="2"/>
  <c r="B82" i="2"/>
  <c r="B73" i="2"/>
  <c r="B74" i="2"/>
  <c r="B75" i="2"/>
  <c r="B76" i="2"/>
  <c r="B77" i="2"/>
  <c r="B78" i="2"/>
  <c r="B79" i="2"/>
  <c r="B80" i="2"/>
  <c r="B81" i="2"/>
  <c r="B72" i="2"/>
  <c r="B63" i="2"/>
  <c r="B64" i="2"/>
  <c r="B65" i="2"/>
  <c r="B66" i="2"/>
  <c r="B67" i="2"/>
  <c r="B68" i="2"/>
  <c r="B69" i="2"/>
  <c r="B70" i="2"/>
  <c r="B71" i="2"/>
  <c r="B62" i="2"/>
  <c r="B53" i="2"/>
  <c r="B54" i="2"/>
  <c r="B55" i="2"/>
  <c r="B56" i="2"/>
  <c r="B57" i="2"/>
  <c r="B58" i="2"/>
  <c r="B59" i="2"/>
  <c r="B60" i="2"/>
  <c r="B61" i="2"/>
  <c r="B52" i="2"/>
  <c r="B43" i="2"/>
  <c r="B44" i="2"/>
  <c r="B45" i="2"/>
  <c r="B46" i="2"/>
  <c r="B47" i="2"/>
  <c r="B48" i="2"/>
  <c r="B49" i="2"/>
  <c r="B50" i="2"/>
  <c r="B51" i="2"/>
  <c r="B42" i="2"/>
  <c r="B33" i="2"/>
  <c r="B34" i="2"/>
  <c r="B35" i="2"/>
  <c r="B36" i="2"/>
  <c r="B37" i="2"/>
  <c r="B38" i="2"/>
  <c r="B39" i="2"/>
  <c r="B40" i="2"/>
  <c r="B41" i="2"/>
  <c r="B32" i="2"/>
  <c r="B23" i="2"/>
  <c r="B24" i="2"/>
  <c r="B25" i="2"/>
  <c r="B26" i="2"/>
  <c r="B27" i="2"/>
  <c r="B28" i="2"/>
  <c r="B29" i="2"/>
  <c r="B30" i="2"/>
  <c r="B31" i="2"/>
  <c r="B22" i="2"/>
  <c r="B13" i="2"/>
  <c r="B14" i="2"/>
  <c r="B15" i="2"/>
  <c r="B16" i="2"/>
  <c r="B17" i="2"/>
  <c r="B18" i="2"/>
  <c r="B19" i="2"/>
  <c r="B20" i="2"/>
  <c r="B21" i="2"/>
  <c r="H11" i="3" l="1"/>
  <c r="F12" i="3"/>
  <c r="E13" i="3" s="1"/>
  <c r="I53" i="2"/>
  <c r="F16" i="2"/>
  <c r="F19" i="2" s="1"/>
  <c r="G30" i="2"/>
  <c r="G31" i="2"/>
  <c r="F32" i="2"/>
  <c r="H12" i="3" l="1"/>
  <c r="F13" i="3"/>
  <c r="E14" i="3" s="1"/>
  <c r="G19" i="2"/>
  <c r="F20" i="2" s="1"/>
  <c r="I19" i="2"/>
  <c r="F33" i="2"/>
  <c r="G32" i="2"/>
  <c r="I18" i="2"/>
  <c r="H13" i="3" l="1"/>
  <c r="F14" i="3"/>
  <c r="E15" i="3" s="1"/>
  <c r="F34" i="2"/>
  <c r="G33" i="2"/>
  <c r="G20" i="2"/>
  <c r="F21" i="2" s="1"/>
  <c r="H14" i="3" l="1"/>
  <c r="F15" i="3"/>
  <c r="E16" i="3" s="1"/>
  <c r="I20" i="2"/>
  <c r="G21" i="2"/>
  <c r="F22" i="2" s="1"/>
  <c r="F35" i="2"/>
  <c r="G34" i="2"/>
  <c r="F16" i="3" l="1"/>
  <c r="E17" i="3" s="1"/>
  <c r="H15" i="3"/>
  <c r="F36" i="2"/>
  <c r="G35" i="2"/>
  <c r="I21" i="2"/>
  <c r="G22" i="2"/>
  <c r="F23" i="2" s="1"/>
  <c r="H16" i="3" l="1"/>
  <c r="F17" i="3"/>
  <c r="E18" i="3" s="1"/>
  <c r="I22" i="2"/>
  <c r="G23" i="2"/>
  <c r="F24" i="2" s="1"/>
  <c r="F37" i="2"/>
  <c r="G36" i="2"/>
  <c r="H17" i="3" l="1"/>
  <c r="F18" i="3"/>
  <c r="E19" i="3" s="1"/>
  <c r="I23" i="2"/>
  <c r="F38" i="2"/>
  <c r="G37" i="2"/>
  <c r="G24" i="2"/>
  <c r="F25" i="2" s="1"/>
  <c r="H18" i="3" l="1"/>
  <c r="F19" i="3"/>
  <c r="H19" i="3"/>
  <c r="G25" i="2"/>
  <c r="F26" i="2" s="1"/>
  <c r="I25" i="2"/>
  <c r="I24" i="2"/>
  <c r="F39" i="2"/>
  <c r="G38" i="2"/>
  <c r="G26" i="2" l="1"/>
  <c r="F27" i="2" s="1"/>
  <c r="G27" i="2" s="1"/>
  <c r="I27" i="2" s="1"/>
  <c r="F40" i="2"/>
  <c r="G40" i="2" s="1"/>
  <c r="G39" i="2"/>
  <c r="I26" i="2" l="1"/>
  <c r="G41" i="2"/>
</calcChain>
</file>

<file path=xl/sharedStrings.xml><?xml version="1.0" encoding="utf-8"?>
<sst xmlns="http://schemas.openxmlformats.org/spreadsheetml/2006/main" count="61" uniqueCount="48">
  <si>
    <t>L</t>
  </si>
  <si>
    <t>U</t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</si>
  <si>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pkU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</si>
  <si>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pkL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</si>
  <si>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</si>
  <si>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Pk</t>
    </r>
  </si>
  <si>
    <t xml:space="preserve">Для параметра 55±0,03 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</si>
  <si>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min</t>
    </r>
    <r>
      <rPr>
        <sz val="11"/>
        <color theme="1"/>
        <rFont val="Calibri"/>
        <family val="2"/>
        <charset val="204"/>
        <scheme val="minor"/>
      </rPr>
      <t>=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</si>
  <si>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max</t>
    </r>
    <r>
      <rPr>
        <sz val="11"/>
        <color theme="1"/>
        <rFont val="Calibri"/>
        <family val="2"/>
        <charset val="204"/>
        <scheme val="minor"/>
      </rPr>
      <t>=</t>
    </r>
  </si>
  <si>
    <t>R=</t>
  </si>
  <si>
    <t>k=</t>
  </si>
  <si>
    <t>число групп</t>
  </si>
  <si>
    <t>n=</t>
  </si>
  <si>
    <t>число рядов</t>
  </si>
  <si>
    <t>h=</t>
  </si>
  <si>
    <r>
      <t>n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</si>
  <si>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t>длина каждого интервала</t>
  </si>
  <si>
    <t>частота наболюдения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</si>
  <si>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</si>
  <si>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t>(серидина интервала)</t>
  </si>
  <si>
    <r>
      <t>x</t>
    </r>
    <r>
      <rPr>
        <vertAlign val="subscript"/>
        <sz val="11"/>
        <color rgb="FFFF0000"/>
        <rFont val="Calibri"/>
        <family val="2"/>
        <charset val="204"/>
        <scheme val="minor"/>
      </rPr>
      <t>min</t>
    </r>
    <r>
      <rPr>
        <sz val="11"/>
        <color rgb="FFFF0000"/>
        <rFont val="Calibri"/>
        <family val="2"/>
        <charset val="204"/>
        <scheme val="minor"/>
      </rPr>
      <t>=</t>
    </r>
  </si>
  <si>
    <r>
      <t>x</t>
    </r>
    <r>
      <rPr>
        <vertAlign val="subscript"/>
        <sz val="11"/>
        <color rgb="FFFF0000"/>
        <rFont val="Calibri"/>
        <family val="2"/>
        <charset val="204"/>
        <scheme val="minor"/>
      </rPr>
      <t>max</t>
    </r>
    <r>
      <rPr>
        <sz val="11"/>
        <color rgb="FFFF0000"/>
        <rFont val="Calibri"/>
        <family val="2"/>
        <charset val="204"/>
        <scheme val="minor"/>
      </rPr>
      <t>=</t>
    </r>
  </si>
  <si>
    <r>
      <t>D</t>
    </r>
    <r>
      <rPr>
        <sz val="11"/>
        <color theme="1"/>
        <rFont val="Times New Roman"/>
        <family val="1"/>
        <charset val="204"/>
      </rPr>
      <t>L=</t>
    </r>
  </si>
  <si>
    <r>
      <t>D</t>
    </r>
    <r>
      <rPr>
        <sz val="11"/>
        <color theme="1"/>
        <rFont val="Times New Roman"/>
        <family val="1"/>
        <charset val="204"/>
      </rPr>
      <t>=</t>
    </r>
  </si>
  <si>
    <r>
      <t>D</t>
    </r>
    <r>
      <rPr>
        <sz val="11"/>
        <color theme="1"/>
        <rFont val="Times New Roman"/>
        <family val="1"/>
        <charset val="204"/>
      </rPr>
      <t>U=</t>
    </r>
  </si>
  <si>
    <t>изменчивость процесса</t>
  </si>
  <si>
    <t>наимен</t>
  </si>
  <si>
    <t>наибол</t>
  </si>
  <si>
    <t xml:space="preserve">верхнее предельное значение </t>
  </si>
  <si>
    <t>нижнее предельное значение</t>
  </si>
  <si>
    <t>(D)</t>
  </si>
  <si>
    <r>
      <rPr>
        <u/>
        <sz val="11"/>
        <color rgb="FFFF0000"/>
        <rFont val="Calibri"/>
        <family val="2"/>
        <charset val="204"/>
        <scheme val="minor"/>
      </rPr>
      <t>X</t>
    </r>
    <r>
      <rPr>
        <sz val="11"/>
        <color rgb="FFFF0000"/>
        <rFont val="Calibri"/>
        <family val="2"/>
        <charset val="204"/>
        <scheme val="minor"/>
      </rPr>
      <t>mid=</t>
    </r>
  </si>
  <si>
    <t>центр распред</t>
  </si>
  <si>
    <t>PR=</t>
  </si>
  <si>
    <t>5.1  Записать выборку в виде статистического ряда (в порядке возрастания с указанием частоты наблюдений);</t>
  </si>
  <si>
    <t>разность между наибольшим и наименьшим значением выбоки</t>
  </si>
  <si>
    <t xml:space="preserve"> какие элементы выборки попали в каждый из интервалов</t>
  </si>
  <si>
    <t xml:space="preserve">допуск </t>
  </si>
  <si>
    <t xml:space="preserve">±0,03 </t>
  </si>
  <si>
    <t>Разбиение выборки на интервалы</t>
  </si>
  <si>
    <t>верхний индекс пригодности</t>
  </si>
  <si>
    <t>нижний индекс пригодности</t>
  </si>
  <si>
    <t>http://statsoft.ru/home/textbook/default.htm</t>
  </si>
  <si>
    <t xml:space="preserve">коэффициент, определяющий изменчивость процесса по отношению к полю допуска </t>
  </si>
  <si>
    <t>PR -</t>
  </si>
  <si>
    <t>Коэффициенты, определяющие изменчивость процесса по отношению к полю допуска (CR и PR), обратно пропорциональны соответствующим индексам: CR =1/Ср; PR = 1/P.</t>
  </si>
  <si>
    <t>ГОСТ Р 50779.44 -2001</t>
  </si>
  <si>
    <t>среднеарифметическое (медиана)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</si>
</sst>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1"/>
      <name val="Symbol"/>
      <family val="1"/>
      <charset val="2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vertAlign val="subscript"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0" fillId="2" borderId="0" xfId="0" applyFill="1"/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0" borderId="2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 wrapText="1"/>
    </xf>
    <xf numFmtId="0" fontId="4" fillId="0" borderId="0" xfId="0" applyFont="1"/>
    <xf numFmtId="0" fontId="3" fillId="0" borderId="0" xfId="0" applyFont="1" applyAlignment="1">
      <alignment horizontal="right" vertical="center" wrapText="1"/>
    </xf>
    <xf numFmtId="0" fontId="0" fillId="7" borderId="0" xfId="0" applyFill="1"/>
    <xf numFmtId="0" fontId="0" fillId="8" borderId="0" xfId="0" applyFill="1"/>
    <xf numFmtId="0" fontId="0" fillId="4" borderId="0" xfId="0" applyFill="1"/>
    <xf numFmtId="0" fontId="0" fillId="9" borderId="0" xfId="0" applyFill="1"/>
    <xf numFmtId="0" fontId="0" fillId="10" borderId="0" xfId="0" applyFill="1"/>
    <xf numFmtId="164" fontId="0" fillId="0" borderId="0" xfId="0" applyNumberFormat="1"/>
    <xf numFmtId="0" fontId="5" fillId="0" borderId="0" xfId="0" applyFont="1"/>
    <xf numFmtId="0" fontId="0" fillId="11" borderId="0" xfId="0" applyFill="1"/>
    <xf numFmtId="0" fontId="5" fillId="4" borderId="0" xfId="0" applyFont="1" applyFill="1"/>
    <xf numFmtId="0" fontId="3" fillId="0" borderId="0" xfId="0" applyFont="1" applyAlignment="1">
      <alignment horizontal="left" vertical="center" indent="5"/>
    </xf>
    <xf numFmtId="2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разбиения выборки на интервалы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ГистограммаПригодность!$H$43</c:f>
              <c:strCache>
                <c:ptCount val="1"/>
                <c:pt idx="0">
                  <c:v>Xmid=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ГистограммаПригодность!$I$18:$I$27</c:f>
              <c:numCache>
                <c:formatCode>0.000</c:formatCode>
                <c:ptCount val="10"/>
                <c:pt idx="0">
                  <c:v>55.025714285714287</c:v>
                </c:pt>
                <c:pt idx="1">
                  <c:v>55.027142857142849</c:v>
                </c:pt>
                <c:pt idx="2">
                  <c:v>55.028571428571425</c:v>
                </c:pt>
                <c:pt idx="3">
                  <c:v>55.029999999999987</c:v>
                </c:pt>
                <c:pt idx="4">
                  <c:v>55.031428571428563</c:v>
                </c:pt>
                <c:pt idx="5">
                  <c:v>55.032857142857125</c:v>
                </c:pt>
                <c:pt idx="6">
                  <c:v>55.034285714285701</c:v>
                </c:pt>
                <c:pt idx="7">
                  <c:v>55.035714285714263</c:v>
                </c:pt>
                <c:pt idx="8">
                  <c:v>55.03714285714284</c:v>
                </c:pt>
                <c:pt idx="9">
                  <c:v>55.038571428571402</c:v>
                </c:pt>
              </c:numCache>
            </c:numRef>
          </c:cat>
          <c:val>
            <c:numRef>
              <c:f>ГистограммаПригодность!$H$18:$H$27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27</c:v>
                </c:pt>
                <c:pt idx="3">
                  <c:v>28</c:v>
                </c:pt>
                <c:pt idx="4">
                  <c:v>25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D-48CD-A63D-FA37B634F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635122704"/>
        <c:axId val="635124304"/>
      </c:barChart>
      <c:catAx>
        <c:axId val="635122704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5124304"/>
        <c:crosses val="autoZero"/>
        <c:auto val="1"/>
        <c:lblAlgn val="ctr"/>
        <c:lblOffset val="100"/>
        <c:noMultiLvlLbl val="0"/>
      </c:catAx>
      <c:valAx>
        <c:axId val="63512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512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для частоты наблюдения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ГистограммаПригодность!$F$30:$F$40</c:f>
              <c:numCache>
                <c:formatCode>General</c:formatCode>
                <c:ptCount val="11"/>
                <c:pt idx="0">
                  <c:v>55.024999999999999</c:v>
                </c:pt>
                <c:pt idx="1">
                  <c:v>55.025999999999996</c:v>
                </c:pt>
                <c:pt idx="2">
                  <c:v>55.026999999999994</c:v>
                </c:pt>
                <c:pt idx="3">
                  <c:v>55.027999999999992</c:v>
                </c:pt>
                <c:pt idx="4">
                  <c:v>55.028999999999989</c:v>
                </c:pt>
                <c:pt idx="5">
                  <c:v>55.029999999999987</c:v>
                </c:pt>
                <c:pt idx="6">
                  <c:v>55.030999999999985</c:v>
                </c:pt>
                <c:pt idx="7">
                  <c:v>55.031999999999982</c:v>
                </c:pt>
                <c:pt idx="8">
                  <c:v>55.03299999999998</c:v>
                </c:pt>
                <c:pt idx="9">
                  <c:v>55.033999999999978</c:v>
                </c:pt>
                <c:pt idx="10">
                  <c:v>55.034999999999975</c:v>
                </c:pt>
              </c:numCache>
            </c:numRef>
          </c:cat>
          <c:val>
            <c:numRef>
              <c:f>ГистограммаПригодность!$G$30:$G$40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11</c:v>
                </c:pt>
                <c:pt idx="4">
                  <c:v>16</c:v>
                </c:pt>
                <c:pt idx="5">
                  <c:v>28</c:v>
                </c:pt>
                <c:pt idx="6">
                  <c:v>17</c:v>
                </c:pt>
                <c:pt idx="7">
                  <c:v>8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F-4BE3-98B6-F65BCDBB3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582972112"/>
        <c:axId val="582975632"/>
      </c:barChart>
      <c:catAx>
        <c:axId val="58297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975632"/>
        <c:crosses val="autoZero"/>
        <c:auto val="1"/>
        <c:lblAlgn val="ctr"/>
        <c:lblOffset val="100"/>
        <c:noMultiLvlLbl val="0"/>
      </c:catAx>
      <c:valAx>
        <c:axId val="5829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97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Лист3!$H$10:$H$19</c:f>
              <c:numCache>
                <c:formatCode>0.00</c:formatCode>
                <c:ptCount val="10"/>
                <c:pt idx="0">
                  <c:v>17.913333333333334</c:v>
                </c:pt>
                <c:pt idx="1">
                  <c:v>17.939999999999998</c:v>
                </c:pt>
                <c:pt idx="2">
                  <c:v>17.966666666666669</c:v>
                </c:pt>
                <c:pt idx="3">
                  <c:v>17.993333333333332</c:v>
                </c:pt>
                <c:pt idx="4">
                  <c:v>18.020000000000003</c:v>
                </c:pt>
                <c:pt idx="5">
                  <c:v>18.046666666666667</c:v>
                </c:pt>
                <c:pt idx="6">
                  <c:v>18.073333333333338</c:v>
                </c:pt>
                <c:pt idx="7">
                  <c:v>18.100000000000001</c:v>
                </c:pt>
                <c:pt idx="8">
                  <c:v>18.126666666666672</c:v>
                </c:pt>
                <c:pt idx="9">
                  <c:v>18.153333333333336</c:v>
                </c:pt>
              </c:numCache>
            </c:numRef>
          </c:cat>
          <c:val>
            <c:numRef>
              <c:f>Лист3!$G$10:$G$19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C-4800-A756-DF11D7AEF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31"/>
        <c:axId val="749232976"/>
        <c:axId val="749233296"/>
      </c:barChart>
      <c:catAx>
        <c:axId val="74923297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9233296"/>
        <c:crosses val="autoZero"/>
        <c:auto val="1"/>
        <c:lblAlgn val="ctr"/>
        <c:lblOffset val="100"/>
        <c:noMultiLvlLbl val="0"/>
      </c:catAx>
      <c:valAx>
        <c:axId val="74923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92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232831</xdr:colOff>
      <xdr:row>16</xdr:row>
      <xdr:rowOff>63500</xdr:rowOff>
    </xdr:from>
    <xdr:to>
      <xdr:col>17</xdr:col>
      <xdr:colOff>543278</xdr:colOff>
      <xdr:row>27</xdr:row>
      <xdr:rowOff>134056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571499</xdr:colOff>
      <xdr:row>27</xdr:row>
      <xdr:rowOff>159455</xdr:rowOff>
    </xdr:from>
    <xdr:to>
      <xdr:col>16</xdr:col>
      <xdr:colOff>571500</xdr:colOff>
      <xdr:row>40</xdr:row>
      <xdr:rowOff>98778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588256</xdr:colOff>
      <xdr:row>46</xdr:row>
      <xdr:rowOff>3531</xdr:rowOff>
    </xdr:from>
    <xdr:to>
      <xdr:col>21</xdr:col>
      <xdr:colOff>343076</xdr:colOff>
      <xdr:row>61</xdr:row>
      <xdr:rowOff>164041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29246" y="8748010"/>
          <a:ext cx="4623153" cy="31370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536575</xdr:colOff>
      <xdr:row>9</xdr:row>
      <xdr:rowOff>38100</xdr:rowOff>
    </xdr:from>
    <xdr:to>
      <xdr:col>14</xdr:col>
      <xdr:colOff>533400</xdr:colOff>
      <xdr:row>21</xdr:row>
      <xdr:rowOff>69850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7343205B-F837-4F6E-8B31-B15482EC6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1"/>
  <sheetViews>
    <sheetView tabSelected="1" topLeftCell="D46" zoomScale="96" zoomScaleNormal="96" workbookViewId="0">
      <selection activeCell="N59" sqref="N59"/>
    </sheetView>
  </sheetViews>
  <sheetFormatPr defaultRowHeight="14.5" x14ac:dyDescent="0.35"/>
  <cols>
    <col min="4" max="4" width="11.81640625" customWidth="1"/>
    <col min="8" max="8" width="10.54296875" customWidth="1"/>
    <col min="9" max="9" width="8.81640625" customWidth="1"/>
    <col min="13" max="13" width="9.81640625" customWidth="1"/>
  </cols>
  <sheetData>
    <row r="1" spans="1:12" ht="15" thickBot="1" x14ac:dyDescent="0.4">
      <c r="A1" s="7">
        <v>55.033999999999999</v>
      </c>
      <c r="B1" s="8">
        <v>55.031999999999996</v>
      </c>
      <c r="C1" s="8">
        <v>55.03</v>
      </c>
      <c r="D1" s="8">
        <v>55.03</v>
      </c>
      <c r="E1" s="8">
        <v>55.03</v>
      </c>
      <c r="F1" s="8">
        <v>55.027999999999999</v>
      </c>
      <c r="G1" s="8">
        <v>55.03</v>
      </c>
      <c r="H1" s="8">
        <v>55.03</v>
      </c>
      <c r="I1" s="8">
        <v>55.030999999999999</v>
      </c>
      <c r="J1" s="8">
        <v>55.029000000000003</v>
      </c>
    </row>
    <row r="2" spans="1:12" ht="15" thickBot="1" x14ac:dyDescent="0.4">
      <c r="A2" s="9">
        <v>55.029000000000003</v>
      </c>
      <c r="B2" s="10">
        <v>55.027999999999999</v>
      </c>
      <c r="C2" s="10">
        <v>55.03</v>
      </c>
      <c r="D2" s="10">
        <v>55.029000000000003</v>
      </c>
      <c r="E2" s="10">
        <v>55.03</v>
      </c>
      <c r="F2" s="10">
        <v>55.029000000000003</v>
      </c>
      <c r="G2" s="10">
        <v>55.03</v>
      </c>
      <c r="H2" s="10">
        <v>55.03</v>
      </c>
      <c r="I2" s="10">
        <v>55.033000000000001</v>
      </c>
      <c r="J2" s="10">
        <v>55.029000000000003</v>
      </c>
    </row>
    <row r="3" spans="1:12" ht="15" thickBot="1" x14ac:dyDescent="0.4">
      <c r="A3" s="9">
        <v>55.026000000000003</v>
      </c>
      <c r="B3" s="10">
        <v>55.029000000000003</v>
      </c>
      <c r="C3" s="10">
        <v>55.030999999999999</v>
      </c>
      <c r="D3" s="10">
        <v>55.029000000000003</v>
      </c>
      <c r="E3" s="10">
        <v>55.027999999999999</v>
      </c>
      <c r="F3" s="10">
        <v>55.030999999999999</v>
      </c>
      <c r="G3" s="10">
        <v>55.03</v>
      </c>
      <c r="H3" s="10">
        <v>55.027999999999999</v>
      </c>
      <c r="I3" s="10">
        <v>55.03</v>
      </c>
      <c r="J3" s="10">
        <v>55.03</v>
      </c>
    </row>
    <row r="4" spans="1:12" ht="15" thickBot="1" x14ac:dyDescent="0.4">
      <c r="A4" s="9">
        <v>55.030999999999999</v>
      </c>
      <c r="B4" s="10">
        <v>55.03</v>
      </c>
      <c r="C4" s="10">
        <v>55.030999999999999</v>
      </c>
      <c r="D4" s="10">
        <v>55.030999999999999</v>
      </c>
      <c r="E4" s="10">
        <v>55.031999999999996</v>
      </c>
      <c r="F4" s="10">
        <v>55.030999999999999</v>
      </c>
      <c r="G4" s="10">
        <v>55.033000000000001</v>
      </c>
      <c r="H4" s="10">
        <v>55.026000000000003</v>
      </c>
      <c r="I4" s="10">
        <v>55.026000000000003</v>
      </c>
      <c r="J4" s="10">
        <v>55.027999999999999</v>
      </c>
    </row>
    <row r="5" spans="1:12" ht="15" thickBot="1" x14ac:dyDescent="0.4">
      <c r="A5" s="9">
        <v>55.033999999999999</v>
      </c>
      <c r="B5" s="10">
        <v>55.03</v>
      </c>
      <c r="C5" s="10">
        <v>55.029000000000003</v>
      </c>
      <c r="D5" s="10">
        <v>55.024999999999999</v>
      </c>
      <c r="E5" s="10">
        <v>55.03</v>
      </c>
      <c r="F5" s="10">
        <v>55.034999999999997</v>
      </c>
      <c r="G5" s="10">
        <v>55.027000000000001</v>
      </c>
      <c r="H5" s="10">
        <v>55.03</v>
      </c>
      <c r="I5" s="10">
        <v>55.03</v>
      </c>
      <c r="J5" s="10">
        <v>55.026000000000003</v>
      </c>
    </row>
    <row r="6" spans="1:12" ht="15" thickBot="1" x14ac:dyDescent="0.4">
      <c r="A6" s="9">
        <v>55.030999999999999</v>
      </c>
      <c r="B6" s="10">
        <v>55.027999999999999</v>
      </c>
      <c r="C6" s="10">
        <v>55.03</v>
      </c>
      <c r="D6" s="10">
        <v>55.030999999999999</v>
      </c>
      <c r="E6" s="10">
        <v>55.031999999999996</v>
      </c>
      <c r="F6" s="10">
        <v>55.03</v>
      </c>
      <c r="G6" s="10">
        <v>55.029000000000003</v>
      </c>
      <c r="H6" s="10">
        <v>55.029000000000003</v>
      </c>
      <c r="I6" s="10">
        <v>55.030999999999999</v>
      </c>
      <c r="J6" s="10">
        <v>55.027999999999999</v>
      </c>
    </row>
    <row r="7" spans="1:12" ht="15" thickBot="1" x14ac:dyDescent="0.4">
      <c r="A7" s="9">
        <v>55.03</v>
      </c>
      <c r="B7" s="10">
        <v>55.027000000000001</v>
      </c>
      <c r="C7" s="10">
        <v>55.03</v>
      </c>
      <c r="D7" s="10">
        <v>55.029000000000003</v>
      </c>
      <c r="E7" s="10">
        <v>55.03</v>
      </c>
      <c r="F7" s="10">
        <v>55.027999999999999</v>
      </c>
      <c r="G7" s="10">
        <v>55.029000000000003</v>
      </c>
      <c r="H7" s="10">
        <v>55.027000000000001</v>
      </c>
      <c r="I7" s="10">
        <v>55.031999999999996</v>
      </c>
      <c r="J7" s="10">
        <v>55.03</v>
      </c>
    </row>
    <row r="8" spans="1:12" ht="15" thickBot="1" x14ac:dyDescent="0.4">
      <c r="A8" s="9">
        <v>55.033999999999999</v>
      </c>
      <c r="B8" s="10">
        <v>55.030999999999999</v>
      </c>
      <c r="C8" s="10">
        <v>55.024999999999999</v>
      </c>
      <c r="D8" s="10">
        <v>55.030999999999999</v>
      </c>
      <c r="E8" s="10">
        <v>55.029000000000003</v>
      </c>
      <c r="F8" s="10">
        <v>55.029000000000003</v>
      </c>
      <c r="G8" s="10">
        <v>55.027999999999999</v>
      </c>
      <c r="H8" s="10">
        <v>55.031999999999996</v>
      </c>
      <c r="I8" s="10">
        <v>55.031999999999996</v>
      </c>
      <c r="J8" s="10">
        <v>55.027999999999999</v>
      </c>
    </row>
    <row r="9" spans="1:12" ht="15" thickBot="1" x14ac:dyDescent="0.4">
      <c r="A9" s="9">
        <v>55.029000000000003</v>
      </c>
      <c r="B9" s="10">
        <v>55.030999999999999</v>
      </c>
      <c r="C9" s="10">
        <v>55.030999999999999</v>
      </c>
      <c r="D9" s="10">
        <v>55.03</v>
      </c>
      <c r="E9" s="10">
        <v>55.03</v>
      </c>
      <c r="F9" s="10">
        <v>55.031999999999996</v>
      </c>
      <c r="G9" s="10">
        <v>55.027999999999999</v>
      </c>
      <c r="H9" s="10">
        <v>55.030999999999999</v>
      </c>
      <c r="I9" s="10">
        <v>55.03</v>
      </c>
      <c r="J9" s="10">
        <v>55.03</v>
      </c>
    </row>
    <row r="10" spans="1:12" ht="15" thickBot="1" x14ac:dyDescent="0.4">
      <c r="A10" s="9">
        <v>55.027000000000001</v>
      </c>
      <c r="B10" s="10">
        <v>55.033000000000001</v>
      </c>
      <c r="C10" s="10">
        <v>55.033000000000001</v>
      </c>
      <c r="D10" s="10">
        <v>55.03</v>
      </c>
      <c r="E10" s="10">
        <v>55.027000000000001</v>
      </c>
      <c r="F10" s="10">
        <v>55.030999999999999</v>
      </c>
      <c r="G10" s="10">
        <v>55.029000000000003</v>
      </c>
      <c r="H10" s="10">
        <v>55.030999999999999</v>
      </c>
      <c r="I10" s="10">
        <v>55.033000000000001</v>
      </c>
      <c r="J10" s="10">
        <v>55.031999999999996</v>
      </c>
    </row>
    <row r="12" spans="1:12" ht="16.5" x14ac:dyDescent="0.45">
      <c r="A12" s="12">
        <v>1</v>
      </c>
      <c r="B12">
        <f t="shared" ref="B12:B21" si="0">A1</f>
        <v>55.033999999999999</v>
      </c>
      <c r="C12" s="13">
        <v>55.024999999999999</v>
      </c>
      <c r="E12" t="s">
        <v>7</v>
      </c>
      <c r="F12">
        <f>C12</f>
        <v>55.024999999999999</v>
      </c>
      <c r="H12" t="s">
        <v>12</v>
      </c>
      <c r="I12" s="12">
        <v>100</v>
      </c>
    </row>
    <row r="13" spans="1:12" ht="16.5" x14ac:dyDescent="0.45">
      <c r="A13">
        <v>2</v>
      </c>
      <c r="B13">
        <f t="shared" si="0"/>
        <v>55.029000000000003</v>
      </c>
      <c r="C13" s="13">
        <v>55.024999999999999</v>
      </c>
      <c r="E13" t="s">
        <v>8</v>
      </c>
      <c r="F13">
        <f>C111</f>
        <v>55.034999999999997</v>
      </c>
      <c r="H13" t="s">
        <v>13</v>
      </c>
      <c r="I13">
        <f>1+3.32*LOG10(I12)</f>
        <v>7.64</v>
      </c>
    </row>
    <row r="14" spans="1:12" x14ac:dyDescent="0.35">
      <c r="A14">
        <v>3</v>
      </c>
      <c r="B14">
        <f t="shared" si="0"/>
        <v>55.026000000000003</v>
      </c>
      <c r="C14" s="13">
        <v>55.026000000000003</v>
      </c>
      <c r="E14" t="s">
        <v>9</v>
      </c>
      <c r="F14">
        <f>F13-F12</f>
        <v>9.9999999999980105E-3</v>
      </c>
      <c r="G14" s="1" t="s">
        <v>30</v>
      </c>
      <c r="H14" t="s">
        <v>35</v>
      </c>
    </row>
    <row r="15" spans="1:12" x14ac:dyDescent="0.35">
      <c r="A15">
        <v>4</v>
      </c>
      <c r="B15">
        <f t="shared" si="0"/>
        <v>55.030999999999999</v>
      </c>
      <c r="C15" s="13">
        <v>55.026000000000003</v>
      </c>
      <c r="E15" t="s">
        <v>10</v>
      </c>
      <c r="F15">
        <v>7</v>
      </c>
      <c r="H15" t="s">
        <v>11</v>
      </c>
    </row>
    <row r="16" spans="1:12" x14ac:dyDescent="0.35">
      <c r="A16">
        <v>5</v>
      </c>
      <c r="B16">
        <f t="shared" si="0"/>
        <v>55.033999999999999</v>
      </c>
      <c r="C16" s="13">
        <v>55.026000000000003</v>
      </c>
      <c r="E16" t="s">
        <v>14</v>
      </c>
      <c r="F16">
        <f>F14/F15</f>
        <v>1.4285714285711443E-3</v>
      </c>
      <c r="H16" t="s">
        <v>16</v>
      </c>
      <c r="L16" t="s">
        <v>36</v>
      </c>
    </row>
    <row r="17" spans="1:10" ht="16.5" x14ac:dyDescent="0.45">
      <c r="A17">
        <v>6</v>
      </c>
      <c r="B17">
        <f t="shared" si="0"/>
        <v>55.030999999999999</v>
      </c>
      <c r="C17" s="13">
        <v>55.026000000000003</v>
      </c>
      <c r="H17" t="s">
        <v>15</v>
      </c>
      <c r="I17" t="s">
        <v>18</v>
      </c>
      <c r="J17" t="s">
        <v>19</v>
      </c>
    </row>
    <row r="18" spans="1:10" x14ac:dyDescent="0.35">
      <c r="A18">
        <v>7</v>
      </c>
      <c r="B18">
        <f t="shared" si="0"/>
        <v>55.03</v>
      </c>
      <c r="C18" s="14">
        <v>55.027000000000001</v>
      </c>
      <c r="E18">
        <v>1</v>
      </c>
      <c r="F18">
        <f>F12</f>
        <v>55.024999999999999</v>
      </c>
      <c r="G18">
        <f>F18+$F$16</f>
        <v>55.026428571428568</v>
      </c>
      <c r="H18">
        <v>6</v>
      </c>
      <c r="I18" s="18">
        <f>(F18+G18)/2</f>
        <v>55.025714285714287</v>
      </c>
    </row>
    <row r="19" spans="1:10" x14ac:dyDescent="0.35">
      <c r="A19">
        <v>8</v>
      </c>
      <c r="B19">
        <f t="shared" si="0"/>
        <v>55.033999999999999</v>
      </c>
      <c r="C19" s="14">
        <v>55.027000000000001</v>
      </c>
      <c r="E19">
        <v>2</v>
      </c>
      <c r="F19">
        <f>G18</f>
        <v>55.026428571428568</v>
      </c>
      <c r="G19">
        <f t="shared" ref="G19:G24" si="1">F19+$F$16</f>
        <v>55.027857142857137</v>
      </c>
      <c r="H19">
        <v>5</v>
      </c>
      <c r="I19" s="18">
        <f t="shared" ref="I19:I27" si="2">(F19+G19)/2</f>
        <v>55.027142857142849</v>
      </c>
    </row>
    <row r="20" spans="1:10" x14ac:dyDescent="0.35">
      <c r="A20">
        <v>9</v>
      </c>
      <c r="B20">
        <f t="shared" si="0"/>
        <v>55.029000000000003</v>
      </c>
      <c r="C20" s="14">
        <v>55.027000000000001</v>
      </c>
      <c r="E20">
        <v>3</v>
      </c>
      <c r="F20">
        <f t="shared" ref="F20:F24" si="3">G19</f>
        <v>55.027857142857137</v>
      </c>
      <c r="G20">
        <f t="shared" si="1"/>
        <v>55.029285714285706</v>
      </c>
      <c r="H20">
        <v>27</v>
      </c>
      <c r="I20" s="18">
        <f t="shared" si="2"/>
        <v>55.028571428571425</v>
      </c>
    </row>
    <row r="21" spans="1:10" x14ac:dyDescent="0.35">
      <c r="A21">
        <v>10</v>
      </c>
      <c r="B21">
        <f t="shared" si="0"/>
        <v>55.027000000000001</v>
      </c>
      <c r="C21" s="14">
        <v>55.027000000000001</v>
      </c>
      <c r="E21">
        <v>4</v>
      </c>
      <c r="F21">
        <f t="shared" si="3"/>
        <v>55.029285714285706</v>
      </c>
      <c r="G21">
        <f t="shared" si="1"/>
        <v>55.030714285714275</v>
      </c>
      <c r="H21">
        <v>28</v>
      </c>
      <c r="I21" s="18">
        <f t="shared" si="2"/>
        <v>55.029999999999987</v>
      </c>
    </row>
    <row r="22" spans="1:10" x14ac:dyDescent="0.35">
      <c r="A22">
        <v>11</v>
      </c>
      <c r="B22">
        <f t="shared" ref="B22:B31" si="4">B1</f>
        <v>55.031999999999996</v>
      </c>
      <c r="C22" s="14">
        <v>55.027000000000001</v>
      </c>
      <c r="E22">
        <v>5</v>
      </c>
      <c r="F22">
        <f t="shared" si="3"/>
        <v>55.030714285714275</v>
      </c>
      <c r="G22">
        <f t="shared" si="1"/>
        <v>55.032142857142844</v>
      </c>
      <c r="H22">
        <v>25</v>
      </c>
      <c r="I22" s="18">
        <f t="shared" si="2"/>
        <v>55.031428571428563</v>
      </c>
    </row>
    <row r="23" spans="1:10" x14ac:dyDescent="0.35">
      <c r="A23">
        <v>12</v>
      </c>
      <c r="B23">
        <f t="shared" si="4"/>
        <v>55.027999999999999</v>
      </c>
      <c r="C23" s="2">
        <v>55.027999999999999</v>
      </c>
      <c r="E23">
        <v>6</v>
      </c>
      <c r="F23">
        <f t="shared" si="3"/>
        <v>55.032142857142844</v>
      </c>
      <c r="G23">
        <f t="shared" si="1"/>
        <v>55.033571428571413</v>
      </c>
      <c r="H23">
        <v>5</v>
      </c>
      <c r="I23" s="18">
        <f t="shared" si="2"/>
        <v>55.032857142857125</v>
      </c>
    </row>
    <row r="24" spans="1:10" x14ac:dyDescent="0.35">
      <c r="A24">
        <v>13</v>
      </c>
      <c r="B24">
        <f t="shared" si="4"/>
        <v>55.029000000000003</v>
      </c>
      <c r="C24" s="2">
        <v>55.027999999999999</v>
      </c>
      <c r="E24">
        <v>7</v>
      </c>
      <c r="F24">
        <f t="shared" si="3"/>
        <v>55.033571428571413</v>
      </c>
      <c r="G24">
        <f t="shared" si="1"/>
        <v>55.034999999999982</v>
      </c>
      <c r="H24">
        <v>4</v>
      </c>
      <c r="I24" s="18">
        <f t="shared" si="2"/>
        <v>55.034285714285701</v>
      </c>
    </row>
    <row r="25" spans="1:10" x14ac:dyDescent="0.35">
      <c r="A25">
        <v>14</v>
      </c>
      <c r="B25">
        <f t="shared" si="4"/>
        <v>55.03</v>
      </c>
      <c r="C25" s="2">
        <v>55.027999999999999</v>
      </c>
      <c r="E25">
        <v>8</v>
      </c>
      <c r="F25">
        <f>G24</f>
        <v>55.034999999999982</v>
      </c>
      <c r="G25">
        <f>F25+$F$16</f>
        <v>55.036428571428551</v>
      </c>
      <c r="I25" s="18">
        <f>(F25+G25)/2</f>
        <v>55.035714285714263</v>
      </c>
    </row>
    <row r="26" spans="1:10" x14ac:dyDescent="0.35">
      <c r="A26">
        <v>15</v>
      </c>
      <c r="B26">
        <f t="shared" si="4"/>
        <v>55.03</v>
      </c>
      <c r="C26" s="2">
        <v>55.027999999999999</v>
      </c>
      <c r="E26">
        <v>9</v>
      </c>
      <c r="F26">
        <f>G25</f>
        <v>55.036428571428551</v>
      </c>
      <c r="G26">
        <f>F26+$F$16</f>
        <v>55.037857142857121</v>
      </c>
      <c r="I26" s="18">
        <f t="shared" si="2"/>
        <v>55.03714285714284</v>
      </c>
    </row>
    <row r="27" spans="1:10" x14ac:dyDescent="0.35">
      <c r="A27">
        <v>16</v>
      </c>
      <c r="B27">
        <f t="shared" si="4"/>
        <v>55.027999999999999</v>
      </c>
      <c r="C27" s="2">
        <v>55.027999999999999</v>
      </c>
      <c r="E27">
        <v>10</v>
      </c>
      <c r="F27">
        <f>G26</f>
        <v>55.037857142857121</v>
      </c>
      <c r="G27">
        <f>F27+$F$16</f>
        <v>55.03928571428569</v>
      </c>
      <c r="I27" s="18">
        <f t="shared" si="2"/>
        <v>55.038571428571402</v>
      </c>
    </row>
    <row r="28" spans="1:10" x14ac:dyDescent="0.35">
      <c r="A28">
        <v>17</v>
      </c>
      <c r="B28">
        <f t="shared" si="4"/>
        <v>55.027000000000001</v>
      </c>
      <c r="C28" s="2">
        <v>55.027999999999999</v>
      </c>
      <c r="H28">
        <f>SUM(H18:H27)</f>
        <v>100</v>
      </c>
    </row>
    <row r="29" spans="1:10" x14ac:dyDescent="0.35">
      <c r="A29">
        <v>18</v>
      </c>
      <c r="B29">
        <f t="shared" si="4"/>
        <v>55.030999999999999</v>
      </c>
      <c r="C29" s="2">
        <v>55.027999999999999</v>
      </c>
      <c r="F29" t="s">
        <v>17</v>
      </c>
    </row>
    <row r="30" spans="1:10" x14ac:dyDescent="0.35">
      <c r="A30">
        <v>19</v>
      </c>
      <c r="B30">
        <f t="shared" si="4"/>
        <v>55.030999999999999</v>
      </c>
      <c r="C30" s="2">
        <v>55.027999999999999</v>
      </c>
      <c r="E30">
        <v>1</v>
      </c>
      <c r="F30">
        <f>C12</f>
        <v>55.024999999999999</v>
      </c>
      <c r="G30">
        <f>COUNTIF($C$12:$C$111,F30)</f>
        <v>2</v>
      </c>
    </row>
    <row r="31" spans="1:10" x14ac:dyDescent="0.35">
      <c r="A31">
        <v>20</v>
      </c>
      <c r="B31">
        <f t="shared" si="4"/>
        <v>55.033000000000001</v>
      </c>
      <c r="C31" s="2">
        <v>55.027999999999999</v>
      </c>
      <c r="E31">
        <v>2</v>
      </c>
      <c r="F31">
        <f>F30+0.001</f>
        <v>55.025999999999996</v>
      </c>
      <c r="G31">
        <f t="shared" ref="G31:G40" si="5">COUNTIF($C$12:$C$111,F31)</f>
        <v>4</v>
      </c>
    </row>
    <row r="32" spans="1:10" x14ac:dyDescent="0.35">
      <c r="A32">
        <v>21</v>
      </c>
      <c r="B32">
        <f t="shared" ref="B32:B41" si="6">C1</f>
        <v>55.03</v>
      </c>
      <c r="C32" s="2">
        <v>55.027999999999999</v>
      </c>
      <c r="E32">
        <v>3</v>
      </c>
      <c r="F32">
        <f t="shared" ref="F32:F40" si="7">F31+0.001</f>
        <v>55.026999999999994</v>
      </c>
      <c r="G32">
        <f t="shared" si="5"/>
        <v>5</v>
      </c>
    </row>
    <row r="33" spans="1:15" x14ac:dyDescent="0.35">
      <c r="A33">
        <v>22</v>
      </c>
      <c r="B33">
        <f t="shared" si="6"/>
        <v>55.03</v>
      </c>
      <c r="C33" s="2">
        <v>55.027999999999999</v>
      </c>
      <c r="E33">
        <v>4</v>
      </c>
      <c r="F33">
        <f t="shared" si="7"/>
        <v>55.027999999999992</v>
      </c>
      <c r="G33">
        <f t="shared" si="5"/>
        <v>11</v>
      </c>
    </row>
    <row r="34" spans="1:15" x14ac:dyDescent="0.35">
      <c r="A34">
        <v>23</v>
      </c>
      <c r="B34">
        <f t="shared" si="6"/>
        <v>55.030999999999999</v>
      </c>
      <c r="C34" s="2">
        <v>55.029000000000003</v>
      </c>
      <c r="E34">
        <v>5</v>
      </c>
      <c r="F34">
        <f t="shared" si="7"/>
        <v>55.028999999999989</v>
      </c>
      <c r="G34">
        <f t="shared" si="5"/>
        <v>16</v>
      </c>
    </row>
    <row r="35" spans="1:15" x14ac:dyDescent="0.35">
      <c r="A35">
        <v>24</v>
      </c>
      <c r="B35">
        <f t="shared" si="6"/>
        <v>55.030999999999999</v>
      </c>
      <c r="C35" s="2">
        <v>55.029000000000003</v>
      </c>
      <c r="E35">
        <v>6</v>
      </c>
      <c r="F35">
        <f t="shared" si="7"/>
        <v>55.029999999999987</v>
      </c>
      <c r="G35">
        <f t="shared" si="5"/>
        <v>28</v>
      </c>
    </row>
    <row r="36" spans="1:15" x14ac:dyDescent="0.35">
      <c r="A36">
        <v>25</v>
      </c>
      <c r="B36">
        <f t="shared" si="6"/>
        <v>55.029000000000003</v>
      </c>
      <c r="C36" s="2">
        <v>55.029000000000003</v>
      </c>
      <c r="E36">
        <v>7</v>
      </c>
      <c r="F36">
        <f t="shared" si="7"/>
        <v>55.030999999999985</v>
      </c>
      <c r="G36">
        <f t="shared" si="5"/>
        <v>17</v>
      </c>
    </row>
    <row r="37" spans="1:15" x14ac:dyDescent="0.35">
      <c r="A37">
        <v>26</v>
      </c>
      <c r="B37">
        <f t="shared" si="6"/>
        <v>55.03</v>
      </c>
      <c r="C37" s="2">
        <v>55.029000000000003</v>
      </c>
      <c r="E37">
        <v>8</v>
      </c>
      <c r="F37">
        <f t="shared" si="7"/>
        <v>55.031999999999982</v>
      </c>
      <c r="G37">
        <f t="shared" si="5"/>
        <v>8</v>
      </c>
    </row>
    <row r="38" spans="1:15" x14ac:dyDescent="0.35">
      <c r="A38">
        <v>27</v>
      </c>
      <c r="B38">
        <f t="shared" si="6"/>
        <v>55.03</v>
      </c>
      <c r="C38" s="2">
        <v>55.029000000000003</v>
      </c>
      <c r="E38">
        <v>9</v>
      </c>
      <c r="F38">
        <f t="shared" si="7"/>
        <v>55.03299999999998</v>
      </c>
      <c r="G38">
        <f t="shared" si="5"/>
        <v>5</v>
      </c>
    </row>
    <row r="39" spans="1:15" x14ac:dyDescent="0.35">
      <c r="A39">
        <v>28</v>
      </c>
      <c r="B39">
        <f t="shared" si="6"/>
        <v>55.024999999999999</v>
      </c>
      <c r="C39" s="2">
        <v>55.029000000000003</v>
      </c>
      <c r="E39">
        <v>10</v>
      </c>
      <c r="F39">
        <f t="shared" si="7"/>
        <v>55.033999999999978</v>
      </c>
      <c r="G39">
        <f t="shared" si="5"/>
        <v>3</v>
      </c>
    </row>
    <row r="40" spans="1:15" x14ac:dyDescent="0.35">
      <c r="A40">
        <v>29</v>
      </c>
      <c r="B40">
        <f t="shared" si="6"/>
        <v>55.030999999999999</v>
      </c>
      <c r="C40" s="2">
        <v>55.029000000000003</v>
      </c>
      <c r="E40">
        <v>11</v>
      </c>
      <c r="F40">
        <f t="shared" si="7"/>
        <v>55.034999999999975</v>
      </c>
      <c r="G40">
        <f t="shared" si="5"/>
        <v>1</v>
      </c>
    </row>
    <row r="41" spans="1:15" x14ac:dyDescent="0.35">
      <c r="A41">
        <v>30</v>
      </c>
      <c r="B41">
        <f t="shared" si="6"/>
        <v>55.033000000000001</v>
      </c>
      <c r="C41" s="2">
        <v>55.029000000000003</v>
      </c>
      <c r="G41">
        <f>SUM(G30:G40)</f>
        <v>100</v>
      </c>
    </row>
    <row r="42" spans="1:15" x14ac:dyDescent="0.35">
      <c r="A42">
        <v>31</v>
      </c>
      <c r="B42">
        <f t="shared" ref="B42:B51" si="8">D1</f>
        <v>55.03</v>
      </c>
      <c r="C42" s="2">
        <v>55.029000000000003</v>
      </c>
    </row>
    <row r="43" spans="1:15" x14ac:dyDescent="0.35">
      <c r="A43">
        <v>32</v>
      </c>
      <c r="B43">
        <f t="shared" si="8"/>
        <v>55.029000000000003</v>
      </c>
      <c r="C43" s="2">
        <v>55.029000000000003</v>
      </c>
      <c r="F43" t="s">
        <v>32</v>
      </c>
      <c r="H43" s="19" t="s">
        <v>31</v>
      </c>
      <c r="I43">
        <f>MEDIAN(C12:C111)</f>
        <v>55.03</v>
      </c>
      <c r="L43" s="22" t="s">
        <v>34</v>
      </c>
    </row>
    <row r="44" spans="1:15" ht="16.5" x14ac:dyDescent="0.45">
      <c r="A44">
        <v>33</v>
      </c>
      <c r="B44">
        <f t="shared" si="8"/>
        <v>55.029000000000003</v>
      </c>
      <c r="C44" s="2">
        <v>55.029000000000003</v>
      </c>
      <c r="H44" s="19" t="s">
        <v>20</v>
      </c>
      <c r="I44">
        <f>MIN(C12:C111)</f>
        <v>55.024999999999999</v>
      </c>
    </row>
    <row r="45" spans="1:15" ht="18.5" x14ac:dyDescent="0.45">
      <c r="A45">
        <v>34</v>
      </c>
      <c r="B45">
        <f t="shared" si="8"/>
        <v>55.030999999999999</v>
      </c>
      <c r="C45" s="2">
        <v>55.029000000000003</v>
      </c>
      <c r="H45" s="19" t="s">
        <v>21</v>
      </c>
      <c r="I45">
        <f>MAX(C12:C111)</f>
        <v>55.034999999999997</v>
      </c>
      <c r="O45" s="11" t="s">
        <v>6</v>
      </c>
    </row>
    <row r="46" spans="1:15" x14ac:dyDescent="0.35">
      <c r="A46">
        <v>35</v>
      </c>
      <c r="B46">
        <f t="shared" si="8"/>
        <v>55.024999999999999</v>
      </c>
      <c r="C46" s="2">
        <v>55.029000000000003</v>
      </c>
      <c r="H46" s="1" t="s">
        <v>23</v>
      </c>
      <c r="I46">
        <f>I45-I44</f>
        <v>9.9999999999980105E-3</v>
      </c>
    </row>
    <row r="47" spans="1:15" x14ac:dyDescent="0.35">
      <c r="A47">
        <v>36</v>
      </c>
      <c r="B47">
        <f t="shared" si="8"/>
        <v>55.030999999999999</v>
      </c>
      <c r="C47" s="2">
        <v>55.029000000000003</v>
      </c>
      <c r="G47" t="s">
        <v>26</v>
      </c>
      <c r="H47" s="1" t="s">
        <v>22</v>
      </c>
      <c r="I47">
        <f>I43-I44</f>
        <v>5.000000000002558E-3</v>
      </c>
      <c r="J47" t="s">
        <v>25</v>
      </c>
    </row>
    <row r="48" spans="1:15" x14ac:dyDescent="0.35">
      <c r="A48">
        <v>37</v>
      </c>
      <c r="B48">
        <f t="shared" si="8"/>
        <v>55.029000000000003</v>
      </c>
      <c r="C48" s="2">
        <v>55.029000000000003</v>
      </c>
      <c r="G48" t="s">
        <v>27</v>
      </c>
      <c r="H48" s="1" t="s">
        <v>24</v>
      </c>
      <c r="I48">
        <f>I45-I43</f>
        <v>4.9999999999954525E-3</v>
      </c>
    </row>
    <row r="49" spans="1:22" x14ac:dyDescent="0.35">
      <c r="A49">
        <v>38</v>
      </c>
      <c r="B49">
        <f t="shared" si="8"/>
        <v>55.030999999999999</v>
      </c>
      <c r="C49" s="2">
        <v>55.029000000000003</v>
      </c>
    </row>
    <row r="50" spans="1:22" ht="16.5" x14ac:dyDescent="0.35">
      <c r="A50">
        <v>39</v>
      </c>
      <c r="B50">
        <f t="shared" si="8"/>
        <v>55.03</v>
      </c>
      <c r="C50" s="15">
        <v>55.03</v>
      </c>
      <c r="H50" s="5" t="s">
        <v>4</v>
      </c>
      <c r="I50" s="6">
        <f>(I55-I56)/I46</f>
        <v>6.0000000000014211</v>
      </c>
    </row>
    <row r="51" spans="1:22" ht="16.5" x14ac:dyDescent="0.35">
      <c r="A51">
        <v>40</v>
      </c>
      <c r="B51">
        <f t="shared" si="8"/>
        <v>55.03</v>
      </c>
      <c r="C51" s="15">
        <v>55.03</v>
      </c>
      <c r="H51" s="5" t="s">
        <v>3</v>
      </c>
      <c r="I51" s="6">
        <f>(I43-I56)/I47</f>
        <v>11.999999999994316</v>
      </c>
      <c r="J51" t="s">
        <v>41</v>
      </c>
    </row>
    <row r="52" spans="1:22" ht="16.5" x14ac:dyDescent="0.35">
      <c r="A52">
        <v>41</v>
      </c>
      <c r="B52">
        <f t="shared" ref="B52:B61" si="9">E1</f>
        <v>55.03</v>
      </c>
      <c r="C52" s="15">
        <v>55.03</v>
      </c>
      <c r="H52" s="5" t="s">
        <v>2</v>
      </c>
      <c r="I52" s="6">
        <f>(I55-I43)/I48</f>
        <v>0</v>
      </c>
      <c r="J52" t="s">
        <v>40</v>
      </c>
    </row>
    <row r="53" spans="1:22" ht="16.5" x14ac:dyDescent="0.35">
      <c r="A53">
        <v>42</v>
      </c>
      <c r="B53">
        <f t="shared" si="9"/>
        <v>55.03</v>
      </c>
      <c r="C53" s="15">
        <v>55.03</v>
      </c>
      <c r="H53" s="5" t="s">
        <v>5</v>
      </c>
      <c r="I53" s="6">
        <f>MIN(I51:I52)</f>
        <v>0</v>
      </c>
    </row>
    <row r="54" spans="1:22" x14ac:dyDescent="0.35">
      <c r="A54">
        <v>43</v>
      </c>
      <c r="B54">
        <f t="shared" si="9"/>
        <v>55.027999999999999</v>
      </c>
      <c r="C54" s="15">
        <v>55.03</v>
      </c>
    </row>
    <row r="55" spans="1:22" ht="18" x14ac:dyDescent="0.4">
      <c r="A55">
        <v>44</v>
      </c>
      <c r="B55">
        <f t="shared" si="9"/>
        <v>55.031999999999996</v>
      </c>
      <c r="C55" s="15">
        <v>55.03</v>
      </c>
      <c r="E55" t="s">
        <v>37</v>
      </c>
      <c r="F55" s="11" t="s">
        <v>38</v>
      </c>
      <c r="H55" s="3" t="s">
        <v>1</v>
      </c>
      <c r="I55" s="4">
        <v>55.03</v>
      </c>
      <c r="J55" t="s">
        <v>28</v>
      </c>
    </row>
    <row r="56" spans="1:22" ht="18" x14ac:dyDescent="0.4">
      <c r="A56">
        <v>45</v>
      </c>
      <c r="B56">
        <f t="shared" si="9"/>
        <v>55.03</v>
      </c>
      <c r="C56" s="15">
        <v>55.03</v>
      </c>
      <c r="E56" t="s">
        <v>37</v>
      </c>
      <c r="F56" s="11" t="s">
        <v>38</v>
      </c>
      <c r="H56" s="3" t="s">
        <v>0</v>
      </c>
      <c r="I56" s="4">
        <v>54.97</v>
      </c>
      <c r="J56" t="s">
        <v>29</v>
      </c>
    </row>
    <row r="57" spans="1:22" x14ac:dyDescent="0.35">
      <c r="A57">
        <v>46</v>
      </c>
      <c r="B57">
        <f t="shared" si="9"/>
        <v>55.031999999999996</v>
      </c>
      <c r="C57" s="15">
        <v>55.03</v>
      </c>
    </row>
    <row r="58" spans="1:22" x14ac:dyDescent="0.35">
      <c r="A58">
        <v>47</v>
      </c>
      <c r="B58">
        <f t="shared" si="9"/>
        <v>55.03</v>
      </c>
      <c r="C58" s="15">
        <v>55.03</v>
      </c>
      <c r="H58" t="s">
        <v>33</v>
      </c>
      <c r="I58">
        <f>1/I50</f>
        <v>0.16666666666662719</v>
      </c>
    </row>
    <row r="59" spans="1:22" x14ac:dyDescent="0.35">
      <c r="A59">
        <v>48</v>
      </c>
      <c r="B59">
        <f t="shared" si="9"/>
        <v>55.029000000000003</v>
      </c>
      <c r="C59" s="15">
        <v>55.03</v>
      </c>
    </row>
    <row r="60" spans="1:22" x14ac:dyDescent="0.35">
      <c r="A60">
        <v>49</v>
      </c>
      <c r="B60">
        <f t="shared" si="9"/>
        <v>55.03</v>
      </c>
      <c r="C60" s="15">
        <v>55.03</v>
      </c>
      <c r="D60" t="s">
        <v>47</v>
      </c>
      <c r="H60" s="19" t="s">
        <v>44</v>
      </c>
      <c r="I60" t="s">
        <v>43</v>
      </c>
    </row>
    <row r="61" spans="1:22" x14ac:dyDescent="0.35">
      <c r="A61" s="20">
        <v>50</v>
      </c>
      <c r="B61">
        <f t="shared" si="9"/>
        <v>55.027000000000001</v>
      </c>
      <c r="C61" s="21">
        <v>55.03</v>
      </c>
      <c r="D61" s="25" t="str">
        <f>_xlfn.CONCAT("(",C61,"+",C62,")/2=",(C61+C62)/2)</f>
        <v>(55,03+55,03)/2=55,03</v>
      </c>
      <c r="E61" s="26"/>
      <c r="I61" t="s">
        <v>46</v>
      </c>
    </row>
    <row r="62" spans="1:22" x14ac:dyDescent="0.35">
      <c r="A62" s="20">
        <v>51</v>
      </c>
      <c r="B62">
        <f>F1</f>
        <v>55.027999999999999</v>
      </c>
      <c r="C62" s="21">
        <v>55.03</v>
      </c>
      <c r="D62" s="25"/>
      <c r="E62" s="26"/>
    </row>
    <row r="63" spans="1:22" x14ac:dyDescent="0.35">
      <c r="A63">
        <v>52</v>
      </c>
      <c r="B63">
        <f t="shared" ref="B63:B71" si="10">F2</f>
        <v>55.029000000000003</v>
      </c>
      <c r="C63" s="15">
        <v>55.03</v>
      </c>
    </row>
    <row r="64" spans="1:22" x14ac:dyDescent="0.35">
      <c r="A64">
        <v>53</v>
      </c>
      <c r="B64">
        <f t="shared" si="10"/>
        <v>55.030999999999999</v>
      </c>
      <c r="C64" s="15">
        <v>55.03</v>
      </c>
      <c r="G64" s="25" t="s">
        <v>45</v>
      </c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</row>
    <row r="65" spans="1:22" x14ac:dyDescent="0.35">
      <c r="A65">
        <v>54</v>
      </c>
      <c r="B65">
        <f t="shared" si="10"/>
        <v>55.030999999999999</v>
      </c>
      <c r="C65" s="15">
        <v>55.03</v>
      </c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</row>
    <row r="66" spans="1:22" x14ac:dyDescent="0.35">
      <c r="A66">
        <v>55</v>
      </c>
      <c r="B66">
        <f t="shared" si="10"/>
        <v>55.034999999999997</v>
      </c>
      <c r="C66" s="15">
        <v>55.03</v>
      </c>
    </row>
    <row r="67" spans="1:22" x14ac:dyDescent="0.35">
      <c r="A67">
        <v>56</v>
      </c>
      <c r="B67">
        <f t="shared" si="10"/>
        <v>55.03</v>
      </c>
      <c r="C67" s="15">
        <v>55.03</v>
      </c>
    </row>
    <row r="68" spans="1:22" x14ac:dyDescent="0.35">
      <c r="A68">
        <v>57</v>
      </c>
      <c r="B68">
        <f t="shared" si="10"/>
        <v>55.027999999999999</v>
      </c>
      <c r="C68" s="15">
        <v>55.03</v>
      </c>
    </row>
    <row r="69" spans="1:22" x14ac:dyDescent="0.35">
      <c r="A69">
        <v>58</v>
      </c>
      <c r="B69">
        <f t="shared" si="10"/>
        <v>55.029000000000003</v>
      </c>
      <c r="C69" s="15">
        <v>55.03</v>
      </c>
    </row>
    <row r="70" spans="1:22" x14ac:dyDescent="0.35">
      <c r="A70">
        <v>59</v>
      </c>
      <c r="B70">
        <f t="shared" si="10"/>
        <v>55.031999999999996</v>
      </c>
      <c r="C70" s="15">
        <v>55.03</v>
      </c>
    </row>
    <row r="71" spans="1:22" x14ac:dyDescent="0.35">
      <c r="A71">
        <v>60</v>
      </c>
      <c r="B71">
        <f t="shared" si="10"/>
        <v>55.030999999999999</v>
      </c>
      <c r="C71" s="15">
        <v>55.03</v>
      </c>
      <c r="I71" t="s">
        <v>42</v>
      </c>
    </row>
    <row r="72" spans="1:22" x14ac:dyDescent="0.35">
      <c r="A72">
        <v>61</v>
      </c>
      <c r="B72">
        <f>G1</f>
        <v>55.03</v>
      </c>
      <c r="C72" s="15">
        <v>55.03</v>
      </c>
    </row>
    <row r="73" spans="1:22" x14ac:dyDescent="0.35">
      <c r="A73">
        <v>62</v>
      </c>
      <c r="B73">
        <f t="shared" ref="B73:B81" si="11">G2</f>
        <v>55.03</v>
      </c>
      <c r="C73" s="15">
        <v>55.03</v>
      </c>
    </row>
    <row r="74" spans="1:22" x14ac:dyDescent="0.35">
      <c r="A74">
        <v>63</v>
      </c>
      <c r="B74">
        <f t="shared" si="11"/>
        <v>55.03</v>
      </c>
      <c r="C74" s="15">
        <v>55.03</v>
      </c>
    </row>
    <row r="75" spans="1:22" x14ac:dyDescent="0.35">
      <c r="A75">
        <v>64</v>
      </c>
      <c r="B75">
        <f t="shared" si="11"/>
        <v>55.033000000000001</v>
      </c>
      <c r="C75" s="15">
        <v>55.03</v>
      </c>
    </row>
    <row r="76" spans="1:22" x14ac:dyDescent="0.35">
      <c r="A76">
        <v>65</v>
      </c>
      <c r="B76">
        <f t="shared" si="11"/>
        <v>55.027000000000001</v>
      </c>
      <c r="C76" s="15">
        <v>55.03</v>
      </c>
    </row>
    <row r="77" spans="1:22" x14ac:dyDescent="0.35">
      <c r="A77">
        <v>66</v>
      </c>
      <c r="B77">
        <f t="shared" si="11"/>
        <v>55.029000000000003</v>
      </c>
      <c r="C77" s="15">
        <v>55.03</v>
      </c>
    </row>
    <row r="78" spans="1:22" x14ac:dyDescent="0.35">
      <c r="A78">
        <v>67</v>
      </c>
      <c r="B78">
        <f t="shared" si="11"/>
        <v>55.029000000000003</v>
      </c>
      <c r="C78" s="16">
        <v>55.030999999999999</v>
      </c>
    </row>
    <row r="79" spans="1:22" x14ac:dyDescent="0.35">
      <c r="A79">
        <v>68</v>
      </c>
      <c r="B79">
        <f t="shared" si="11"/>
        <v>55.027999999999999</v>
      </c>
      <c r="C79" s="16">
        <v>55.030999999999999</v>
      </c>
    </row>
    <row r="80" spans="1:22" x14ac:dyDescent="0.35">
      <c r="A80">
        <v>69</v>
      </c>
      <c r="B80">
        <f t="shared" si="11"/>
        <v>55.027999999999999</v>
      </c>
      <c r="C80" s="16">
        <v>55.030999999999999</v>
      </c>
    </row>
    <row r="81" spans="1:3" x14ac:dyDescent="0.35">
      <c r="A81">
        <v>70</v>
      </c>
      <c r="B81">
        <f t="shared" si="11"/>
        <v>55.029000000000003</v>
      </c>
      <c r="C81" s="16">
        <v>55.030999999999999</v>
      </c>
    </row>
    <row r="82" spans="1:3" x14ac:dyDescent="0.35">
      <c r="A82">
        <v>71</v>
      </c>
      <c r="B82">
        <f>H1</f>
        <v>55.03</v>
      </c>
      <c r="C82" s="16">
        <v>55.030999999999999</v>
      </c>
    </row>
    <row r="83" spans="1:3" x14ac:dyDescent="0.35">
      <c r="A83">
        <v>72</v>
      </c>
      <c r="B83">
        <f t="shared" ref="B83:B91" si="12">H2</f>
        <v>55.03</v>
      </c>
      <c r="C83" s="16">
        <v>55.030999999999999</v>
      </c>
    </row>
    <row r="84" spans="1:3" x14ac:dyDescent="0.35">
      <c r="A84">
        <v>73</v>
      </c>
      <c r="B84">
        <f t="shared" si="12"/>
        <v>55.027999999999999</v>
      </c>
      <c r="C84" s="16">
        <v>55.030999999999999</v>
      </c>
    </row>
    <row r="85" spans="1:3" x14ac:dyDescent="0.35">
      <c r="A85">
        <v>74</v>
      </c>
      <c r="B85">
        <f t="shared" si="12"/>
        <v>55.026000000000003</v>
      </c>
      <c r="C85" s="16">
        <v>55.030999999999999</v>
      </c>
    </row>
    <row r="86" spans="1:3" x14ac:dyDescent="0.35">
      <c r="A86">
        <v>75</v>
      </c>
      <c r="B86">
        <f t="shared" si="12"/>
        <v>55.03</v>
      </c>
      <c r="C86" s="16">
        <v>55.030999999999999</v>
      </c>
    </row>
    <row r="87" spans="1:3" x14ac:dyDescent="0.35">
      <c r="A87">
        <v>76</v>
      </c>
      <c r="B87">
        <f t="shared" si="12"/>
        <v>55.029000000000003</v>
      </c>
      <c r="C87" s="16">
        <v>55.030999999999999</v>
      </c>
    </row>
    <row r="88" spans="1:3" x14ac:dyDescent="0.35">
      <c r="A88">
        <v>77</v>
      </c>
      <c r="B88">
        <f t="shared" si="12"/>
        <v>55.027000000000001</v>
      </c>
      <c r="C88" s="16">
        <v>55.030999999999999</v>
      </c>
    </row>
    <row r="89" spans="1:3" x14ac:dyDescent="0.35">
      <c r="A89">
        <v>78</v>
      </c>
      <c r="B89">
        <f t="shared" si="12"/>
        <v>55.031999999999996</v>
      </c>
      <c r="C89" s="16">
        <v>55.030999999999999</v>
      </c>
    </row>
    <row r="90" spans="1:3" x14ac:dyDescent="0.35">
      <c r="A90">
        <v>79</v>
      </c>
      <c r="B90">
        <f t="shared" si="12"/>
        <v>55.030999999999999</v>
      </c>
      <c r="C90" s="16">
        <v>55.030999999999999</v>
      </c>
    </row>
    <row r="91" spans="1:3" x14ac:dyDescent="0.35">
      <c r="A91">
        <v>80</v>
      </c>
      <c r="B91">
        <f t="shared" si="12"/>
        <v>55.030999999999999</v>
      </c>
      <c r="C91" s="16">
        <v>55.030999999999999</v>
      </c>
    </row>
    <row r="92" spans="1:3" x14ac:dyDescent="0.35">
      <c r="A92">
        <v>81</v>
      </c>
      <c r="B92">
        <f>I1</f>
        <v>55.030999999999999</v>
      </c>
      <c r="C92" s="16">
        <v>55.030999999999999</v>
      </c>
    </row>
    <row r="93" spans="1:3" x14ac:dyDescent="0.35">
      <c r="A93">
        <v>82</v>
      </c>
      <c r="B93">
        <f t="shared" ref="B93:B101" si="13">I2</f>
        <v>55.033000000000001</v>
      </c>
      <c r="C93" s="16">
        <v>55.030999999999999</v>
      </c>
    </row>
    <row r="94" spans="1:3" x14ac:dyDescent="0.35">
      <c r="A94">
        <v>83</v>
      </c>
      <c r="B94">
        <f t="shared" si="13"/>
        <v>55.03</v>
      </c>
      <c r="C94" s="16">
        <v>55.030999999999999</v>
      </c>
    </row>
    <row r="95" spans="1:3" x14ac:dyDescent="0.35">
      <c r="A95">
        <v>84</v>
      </c>
      <c r="B95">
        <f t="shared" si="13"/>
        <v>55.026000000000003</v>
      </c>
      <c r="C95" s="16">
        <v>55.031999999999996</v>
      </c>
    </row>
    <row r="96" spans="1:3" x14ac:dyDescent="0.35">
      <c r="A96">
        <v>85</v>
      </c>
      <c r="B96">
        <f t="shared" si="13"/>
        <v>55.03</v>
      </c>
      <c r="C96" s="16">
        <v>55.031999999999996</v>
      </c>
    </row>
    <row r="97" spans="1:3" x14ac:dyDescent="0.35">
      <c r="A97">
        <v>86</v>
      </c>
      <c r="B97">
        <f t="shared" si="13"/>
        <v>55.030999999999999</v>
      </c>
      <c r="C97" s="16">
        <v>55.031999999999996</v>
      </c>
    </row>
    <row r="98" spans="1:3" x14ac:dyDescent="0.35">
      <c r="A98">
        <v>87</v>
      </c>
      <c r="B98">
        <f t="shared" si="13"/>
        <v>55.031999999999996</v>
      </c>
      <c r="C98" s="16">
        <v>55.031999999999996</v>
      </c>
    </row>
    <row r="99" spans="1:3" x14ac:dyDescent="0.35">
      <c r="A99">
        <v>88</v>
      </c>
      <c r="B99">
        <f t="shared" si="13"/>
        <v>55.031999999999996</v>
      </c>
      <c r="C99" s="16">
        <v>55.031999999999996</v>
      </c>
    </row>
    <row r="100" spans="1:3" x14ac:dyDescent="0.35">
      <c r="A100">
        <v>89</v>
      </c>
      <c r="B100">
        <f t="shared" si="13"/>
        <v>55.03</v>
      </c>
      <c r="C100" s="16">
        <v>55.031999999999996</v>
      </c>
    </row>
    <row r="101" spans="1:3" x14ac:dyDescent="0.35">
      <c r="A101">
        <v>90</v>
      </c>
      <c r="B101">
        <f t="shared" si="13"/>
        <v>55.033000000000001</v>
      </c>
      <c r="C101" s="16">
        <v>55.031999999999996</v>
      </c>
    </row>
    <row r="102" spans="1:3" x14ac:dyDescent="0.35">
      <c r="A102">
        <v>91</v>
      </c>
      <c r="B102">
        <f>J1</f>
        <v>55.029000000000003</v>
      </c>
      <c r="C102" s="16">
        <v>55.031999999999996</v>
      </c>
    </row>
    <row r="103" spans="1:3" x14ac:dyDescent="0.35">
      <c r="A103">
        <v>92</v>
      </c>
      <c r="B103">
        <f t="shared" ref="B103:B111" si="14">J2</f>
        <v>55.029000000000003</v>
      </c>
      <c r="C103" s="17">
        <v>55.033000000000001</v>
      </c>
    </row>
    <row r="104" spans="1:3" x14ac:dyDescent="0.35">
      <c r="A104">
        <v>93</v>
      </c>
      <c r="B104">
        <f t="shared" si="14"/>
        <v>55.03</v>
      </c>
      <c r="C104" s="17">
        <v>55.033000000000001</v>
      </c>
    </row>
    <row r="105" spans="1:3" x14ac:dyDescent="0.35">
      <c r="A105">
        <v>94</v>
      </c>
      <c r="B105">
        <f t="shared" si="14"/>
        <v>55.027999999999999</v>
      </c>
      <c r="C105" s="17">
        <v>55.033000000000001</v>
      </c>
    </row>
    <row r="106" spans="1:3" x14ac:dyDescent="0.35">
      <c r="A106">
        <v>95</v>
      </c>
      <c r="B106">
        <f t="shared" si="14"/>
        <v>55.026000000000003</v>
      </c>
      <c r="C106" s="17">
        <v>55.033000000000001</v>
      </c>
    </row>
    <row r="107" spans="1:3" x14ac:dyDescent="0.35">
      <c r="A107">
        <v>96</v>
      </c>
      <c r="B107">
        <f t="shared" si="14"/>
        <v>55.027999999999999</v>
      </c>
      <c r="C107" s="17">
        <v>55.033000000000001</v>
      </c>
    </row>
    <row r="108" spans="1:3" x14ac:dyDescent="0.35">
      <c r="A108">
        <v>97</v>
      </c>
      <c r="B108">
        <f t="shared" si="14"/>
        <v>55.03</v>
      </c>
      <c r="C108">
        <v>55.033999999999999</v>
      </c>
    </row>
    <row r="109" spans="1:3" x14ac:dyDescent="0.35">
      <c r="A109">
        <v>98</v>
      </c>
      <c r="B109">
        <f t="shared" si="14"/>
        <v>55.027999999999999</v>
      </c>
      <c r="C109">
        <v>55.033999999999999</v>
      </c>
    </row>
    <row r="110" spans="1:3" x14ac:dyDescent="0.35">
      <c r="A110">
        <v>99</v>
      </c>
      <c r="B110">
        <f t="shared" si="14"/>
        <v>55.03</v>
      </c>
      <c r="C110">
        <v>55.033999999999999</v>
      </c>
    </row>
    <row r="111" spans="1:3" x14ac:dyDescent="0.35">
      <c r="A111">
        <v>100</v>
      </c>
      <c r="B111">
        <f t="shared" si="14"/>
        <v>55.031999999999996</v>
      </c>
      <c r="C111">
        <v>55.034999999999997</v>
      </c>
    </row>
  </sheetData>
  <sortState xmlns:xlrd2="http://schemas.microsoft.com/office/spreadsheetml/2017/richdata2" ref="C12:C111">
    <sortCondition ref="C12:C111"/>
  </sortState>
  <mergeCells count="2">
    <mergeCell ref="D61:E62"/>
    <mergeCell ref="G64:V6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"/>
  <sheetViews>
    <sheetView topLeftCell="A7" workbookViewId="0">
      <selection activeCell="H10" sqref="H10"/>
    </sheetView>
  </sheetViews>
  <sheetFormatPr defaultRowHeight="14.5" x14ac:dyDescent="0.35"/>
  <cols>
    <col min="4" max="4" width="9.453125" customWidth="1"/>
    <col min="5" max="5" width="8.7265625" customWidth="1"/>
    <col min="7" max="7" width="12.453125" customWidth="1"/>
    <col min="8" max="8" width="13.1796875" customWidth="1"/>
  </cols>
  <sheetData>
    <row r="1" spans="1:9" x14ac:dyDescent="0.35">
      <c r="C1" s="23"/>
    </row>
    <row r="2" spans="1:9" ht="16.5" x14ac:dyDescent="0.45">
      <c r="A2">
        <v>1</v>
      </c>
      <c r="B2" s="23">
        <v>17.899999999999999</v>
      </c>
      <c r="D2" t="s">
        <v>7</v>
      </c>
      <c r="E2" s="23">
        <f>MIN(B2:B26)</f>
        <v>17.899999999999999</v>
      </c>
      <c r="G2" t="s">
        <v>12</v>
      </c>
      <c r="H2">
        <v>25</v>
      </c>
    </row>
    <row r="3" spans="1:9" ht="16.5" x14ac:dyDescent="0.45">
      <c r="A3">
        <v>2</v>
      </c>
      <c r="B3" s="24">
        <v>17.920000000000002</v>
      </c>
      <c r="D3" t="s">
        <v>8</v>
      </c>
      <c r="E3" s="24">
        <f>MAX(B2:B26)</f>
        <v>18.059999999999999</v>
      </c>
      <c r="G3" t="s">
        <v>13</v>
      </c>
      <c r="H3" s="18">
        <f>1+3.32*LOG10(H2)</f>
        <v>5.6411608287911648</v>
      </c>
    </row>
    <row r="4" spans="1:9" x14ac:dyDescent="0.35">
      <c r="A4">
        <v>3</v>
      </c>
      <c r="B4" s="24">
        <v>17.940000000000001</v>
      </c>
      <c r="D4" t="s">
        <v>9</v>
      </c>
      <c r="E4" s="24">
        <f>E3-E2</f>
        <v>0.16000000000000014</v>
      </c>
      <c r="F4" t="s">
        <v>35</v>
      </c>
    </row>
    <row r="5" spans="1:9" x14ac:dyDescent="0.35">
      <c r="A5">
        <v>4</v>
      </c>
      <c r="B5" s="24">
        <v>17.940000000000001</v>
      </c>
      <c r="D5" t="s">
        <v>10</v>
      </c>
      <c r="E5">
        <v>6</v>
      </c>
    </row>
    <row r="6" spans="1:9" x14ac:dyDescent="0.35">
      <c r="A6">
        <v>5</v>
      </c>
      <c r="B6" s="24">
        <v>17.940000000000001</v>
      </c>
      <c r="D6" t="s">
        <v>14</v>
      </c>
      <c r="E6">
        <f>E4/E5</f>
        <v>2.6666666666666689E-2</v>
      </c>
    </row>
    <row r="7" spans="1:9" x14ac:dyDescent="0.35">
      <c r="A7">
        <v>6</v>
      </c>
      <c r="B7" s="24">
        <v>17.96</v>
      </c>
    </row>
    <row r="8" spans="1:9" x14ac:dyDescent="0.35">
      <c r="A8">
        <v>7</v>
      </c>
      <c r="B8" s="24">
        <v>17.96</v>
      </c>
      <c r="D8" t="s">
        <v>39</v>
      </c>
    </row>
    <row r="9" spans="1:9" ht="16.5" x14ac:dyDescent="0.45">
      <c r="A9">
        <v>8</v>
      </c>
      <c r="B9" s="24">
        <v>17.96</v>
      </c>
      <c r="G9" t="s">
        <v>15</v>
      </c>
      <c r="H9" t="s">
        <v>18</v>
      </c>
      <c r="I9" t="s">
        <v>19</v>
      </c>
    </row>
    <row r="10" spans="1:9" x14ac:dyDescent="0.35">
      <c r="A10">
        <v>9</v>
      </c>
      <c r="B10" s="24">
        <v>17.96</v>
      </c>
      <c r="D10">
        <v>1</v>
      </c>
      <c r="E10" s="23">
        <f>E2</f>
        <v>17.899999999999999</v>
      </c>
      <c r="F10" s="24">
        <f>E10+$E$6</f>
        <v>17.926666666666666</v>
      </c>
      <c r="G10">
        <v>2</v>
      </c>
      <c r="H10" s="24">
        <f>(E10+F10)/2</f>
        <v>17.913333333333334</v>
      </c>
    </row>
    <row r="11" spans="1:9" x14ac:dyDescent="0.35">
      <c r="A11">
        <v>10</v>
      </c>
      <c r="B11" s="24">
        <v>17.96</v>
      </c>
      <c r="D11">
        <v>2</v>
      </c>
      <c r="E11" s="24">
        <f>F10</f>
        <v>17.926666666666666</v>
      </c>
      <c r="F11" s="24">
        <f>E11+$E$6</f>
        <v>17.953333333333333</v>
      </c>
      <c r="G11">
        <v>3</v>
      </c>
      <c r="H11" s="24">
        <f t="shared" ref="H11:H19" si="0">(E11+F11)/2</f>
        <v>17.939999999999998</v>
      </c>
    </row>
    <row r="12" spans="1:9" x14ac:dyDescent="0.35">
      <c r="A12">
        <v>11</v>
      </c>
      <c r="B12" s="24">
        <v>17.98</v>
      </c>
      <c r="D12">
        <v>3</v>
      </c>
      <c r="E12" s="24">
        <f t="shared" ref="E12:E19" si="1">F11</f>
        <v>17.953333333333333</v>
      </c>
      <c r="F12" s="24">
        <f t="shared" ref="F12:F19" si="2">E12+$E$6</f>
        <v>17.98</v>
      </c>
      <c r="G12">
        <v>5</v>
      </c>
      <c r="H12" s="24">
        <f t="shared" si="0"/>
        <v>17.966666666666669</v>
      </c>
    </row>
    <row r="13" spans="1:9" x14ac:dyDescent="0.35">
      <c r="A13">
        <v>12</v>
      </c>
      <c r="B13" s="24">
        <v>17.98</v>
      </c>
      <c r="D13">
        <v>4</v>
      </c>
      <c r="E13" s="24">
        <f t="shared" si="1"/>
        <v>17.98</v>
      </c>
      <c r="F13" s="24">
        <f t="shared" si="2"/>
        <v>18.006666666666668</v>
      </c>
      <c r="G13">
        <v>10</v>
      </c>
      <c r="H13" s="24">
        <f t="shared" si="0"/>
        <v>17.993333333333332</v>
      </c>
    </row>
    <row r="14" spans="1:9" x14ac:dyDescent="0.35">
      <c r="A14">
        <v>13</v>
      </c>
      <c r="B14" s="24">
        <v>17.98</v>
      </c>
      <c r="D14">
        <v>5</v>
      </c>
      <c r="E14" s="24">
        <f t="shared" si="1"/>
        <v>18.006666666666668</v>
      </c>
      <c r="F14" s="24">
        <f t="shared" si="2"/>
        <v>18.033333333333335</v>
      </c>
      <c r="G14">
        <v>3</v>
      </c>
      <c r="H14" s="24">
        <f t="shared" si="0"/>
        <v>18.020000000000003</v>
      </c>
    </row>
    <row r="15" spans="1:9" x14ac:dyDescent="0.35">
      <c r="A15">
        <v>14</v>
      </c>
      <c r="B15" s="24">
        <v>17.98</v>
      </c>
      <c r="D15">
        <v>6</v>
      </c>
      <c r="E15" s="24">
        <f t="shared" si="1"/>
        <v>18.033333333333335</v>
      </c>
      <c r="F15" s="24">
        <f t="shared" si="2"/>
        <v>18.060000000000002</v>
      </c>
      <c r="G15">
        <v>2</v>
      </c>
      <c r="H15" s="24">
        <f t="shared" si="0"/>
        <v>18.046666666666667</v>
      </c>
    </row>
    <row r="16" spans="1:9" x14ac:dyDescent="0.35">
      <c r="A16">
        <v>15</v>
      </c>
      <c r="B16" s="24">
        <v>17.98</v>
      </c>
      <c r="D16">
        <v>7</v>
      </c>
      <c r="E16" s="24">
        <f t="shared" si="1"/>
        <v>18.060000000000002</v>
      </c>
      <c r="F16" s="24">
        <f t="shared" si="2"/>
        <v>18.08666666666667</v>
      </c>
      <c r="H16" s="24">
        <f t="shared" si="0"/>
        <v>18.073333333333338</v>
      </c>
    </row>
    <row r="17" spans="1:8" x14ac:dyDescent="0.35">
      <c r="A17">
        <v>16</v>
      </c>
      <c r="B17" s="24">
        <v>17.98</v>
      </c>
      <c r="D17">
        <v>8</v>
      </c>
      <c r="E17" s="24">
        <f t="shared" si="1"/>
        <v>18.08666666666667</v>
      </c>
      <c r="F17" s="24">
        <f t="shared" si="2"/>
        <v>18.113333333333337</v>
      </c>
      <c r="H17" s="24">
        <f t="shared" si="0"/>
        <v>18.100000000000001</v>
      </c>
    </row>
    <row r="18" spans="1:8" x14ac:dyDescent="0.35">
      <c r="A18">
        <v>17</v>
      </c>
      <c r="B18" s="24">
        <v>18</v>
      </c>
      <c r="D18">
        <v>9</v>
      </c>
      <c r="E18" s="24">
        <f t="shared" si="1"/>
        <v>18.113333333333337</v>
      </c>
      <c r="F18" s="24">
        <f t="shared" si="2"/>
        <v>18.140000000000004</v>
      </c>
      <c r="H18" s="24">
        <f t="shared" si="0"/>
        <v>18.126666666666672</v>
      </c>
    </row>
    <row r="19" spans="1:8" x14ac:dyDescent="0.35">
      <c r="A19">
        <v>18</v>
      </c>
      <c r="B19" s="24">
        <v>18</v>
      </c>
      <c r="D19">
        <v>10</v>
      </c>
      <c r="E19" s="24">
        <f t="shared" si="1"/>
        <v>18.140000000000004</v>
      </c>
      <c r="F19" s="24">
        <f t="shared" si="2"/>
        <v>18.166666666666671</v>
      </c>
      <c r="H19" s="24">
        <f t="shared" si="0"/>
        <v>18.153333333333336</v>
      </c>
    </row>
    <row r="20" spans="1:8" x14ac:dyDescent="0.35">
      <c r="A20">
        <v>19</v>
      </c>
      <c r="B20" s="24">
        <v>18</v>
      </c>
      <c r="G20">
        <f>SUM(G10:G19)</f>
        <v>25</v>
      </c>
    </row>
    <row r="21" spans="1:8" x14ac:dyDescent="0.35">
      <c r="A21">
        <v>20</v>
      </c>
      <c r="B21" s="24">
        <v>18</v>
      </c>
    </row>
    <row r="22" spans="1:8" x14ac:dyDescent="0.35">
      <c r="A22">
        <v>21</v>
      </c>
      <c r="B22" s="24">
        <v>18.02</v>
      </c>
    </row>
    <row r="23" spans="1:8" x14ac:dyDescent="0.35">
      <c r="A23">
        <v>22</v>
      </c>
      <c r="B23" s="24">
        <v>18.02</v>
      </c>
    </row>
    <row r="24" spans="1:8" x14ac:dyDescent="0.35">
      <c r="A24">
        <v>23</v>
      </c>
      <c r="B24" s="24">
        <v>18.02</v>
      </c>
    </row>
    <row r="25" spans="1:8" x14ac:dyDescent="0.35">
      <c r="A25">
        <v>24</v>
      </c>
      <c r="B25" s="24">
        <v>18.04</v>
      </c>
    </row>
    <row r="26" spans="1:8" x14ac:dyDescent="0.35">
      <c r="A26">
        <v>25</v>
      </c>
      <c r="B26" s="24">
        <v>18.059999999999999</v>
      </c>
      <c r="F26" s="24"/>
    </row>
  </sheetData>
  <phoneticPr fontId="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ГистограммаПригодность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Петр</dc:creator>
  <cp:lastModifiedBy>Виктория Ревина</cp:lastModifiedBy>
  <dcterms:created xsi:type="dcterms:W3CDTF">2022-01-14T11:32:37Z</dcterms:created>
  <dcterms:modified xsi:type="dcterms:W3CDTF">2023-01-22T19:00:14Z</dcterms:modified>
</cp:coreProperties>
</file>